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4Q23/Excel Valores/"/>
    </mc:Choice>
  </mc:AlternateContent>
  <xr:revisionPtr revIDLastSave="12163" documentId="8_{E9861F00-73CF-4030-B654-811B4105E117}" xr6:coauthVersionLast="47" xr6:coauthVersionMax="47" xr10:uidLastSave="{B21CD8D5-5C35-49BB-BC4C-FECE9B0EF97D}"/>
  <bookViews>
    <workbookView xWindow="-120" yWindow="-120" windowWidth="29040" windowHeight="15840" tabRatio="800" firstSheet="16" activeTab="18" xr2:uid="{A1DE73FF-14BF-4490-977C-6C5972B72EE5}"/>
  </bookViews>
  <sheets>
    <sheet name="Index" sheetId="2" r:id="rId1"/>
    <sheet name="0. Overview BAP" sheetId="1" r:id="rId2"/>
    <sheet name="0.1.Contribution BAP" sheetId="4" r:id="rId3"/>
    <sheet name="0.2.ROAE" sheetId="5" r:id="rId4"/>
    <sheet name="1.1.Loans" sheetId="8" r:id="rId5"/>
    <sheet name="1.2.Portfolio Quality" sheetId="34" r:id="rId6"/>
    <sheet name="2.Deposits" sheetId="7" r:id="rId7"/>
    <sheet name="3.1.IEA" sheetId="6" r:id="rId8"/>
    <sheet name="3.2. Funding" sheetId="31" r:id="rId9"/>
    <sheet name="4.Net Interest Income" sheetId="10" r:id="rId10"/>
    <sheet name="5.Provisions" sheetId="33" r:id="rId11"/>
    <sheet name="6.1.Other Core Income" sheetId="32" r:id="rId12"/>
    <sheet name="6.2.Other Non-Core Income " sheetId="11" r:id="rId13"/>
    <sheet name="7.Underwriting Results" sheetId="12" r:id="rId14"/>
    <sheet name="8.Operating Expenses" sheetId="13" r:id="rId15"/>
    <sheet name="9.Operating Efficiency" sheetId="30" r:id="rId16"/>
    <sheet name="10.1.Regulatory Capital BAP" sheetId="15" r:id="rId17"/>
    <sheet name="10.2.Regulatory Capital BCP" sheetId="16" r:id="rId18"/>
    <sheet name="10.3.Regulatory Capital Mibanco" sheetId="17" r:id="rId19"/>
    <sheet name="11.Economic Perspectives" sheetId="19" r:id="rId20"/>
    <sheet name="Annexes &gt;&gt;" sheetId="37" r:id="rId21"/>
    <sheet name="Hoja1" sheetId="38" state="hidden" r:id="rId22"/>
    <sheet name="12.1.Physical Channels" sheetId="18" r:id="rId23"/>
    <sheet name="12.2.Loan Portfolio Quality" sheetId="9" r:id="rId24"/>
    <sheet name="12.5.1.Credicorp Consolidated" sheetId="20" r:id="rId25"/>
    <sheet name="12.5.2 Credicorp Stand-alone" sheetId="21" r:id="rId26"/>
    <sheet name="12.5.3 BCP Consolidated" sheetId="39" r:id="rId27"/>
    <sheet name="12.5.4 BCP Stand-alone" sheetId="23" r:id="rId28"/>
    <sheet name="12.5.5 BCP Bolivia" sheetId="25" r:id="rId29"/>
    <sheet name="12.5.6. Mibanco" sheetId="24" r:id="rId30"/>
    <sheet name="12.5.7. Prima AFP" sheetId="29" r:id="rId31"/>
    <sheet name="12.5.8. Grupo Pacifico" sheetId="28" r:id="rId32"/>
    <sheet name="12.5.9. IM &amp; A" sheetId="26" r:id="rId33"/>
  </sheets>
  <definedNames>
    <definedName name="\__" localSheetId="26">#REF!</definedName>
    <definedName name="\__">#REF!</definedName>
    <definedName name="\0" localSheetId="26">#REF!</definedName>
    <definedName name="\0">#REF!</definedName>
    <definedName name="\P" localSheetId="26">#REF!</definedName>
    <definedName name="\P">#REF!</definedName>
    <definedName name="\S">#REF!</definedName>
    <definedName name="_____________________________f">#REF!</definedName>
    <definedName name="____________________________f">#REF!</definedName>
    <definedName name="___________________________f">#REF!</definedName>
    <definedName name="__________________________f">#REF!</definedName>
    <definedName name="_________________________f">#REF!</definedName>
    <definedName name="________________________f">#REF!</definedName>
    <definedName name="_______________________F">#REF!</definedName>
    <definedName name="______________________F">#REF!</definedName>
    <definedName name="_____________________F">#REF!</definedName>
    <definedName name="____________________F">#REF!</definedName>
    <definedName name="___________________F">#REF!</definedName>
    <definedName name="__________________F">#REF!</definedName>
    <definedName name="_________________F">#REF!</definedName>
    <definedName name="________________F">#REF!</definedName>
    <definedName name="_______________F">#REF!</definedName>
    <definedName name="______________F">#REF!</definedName>
    <definedName name="_____________F">#REF!</definedName>
    <definedName name="____________F">#REF!</definedName>
    <definedName name="___________F">#REF!</definedName>
    <definedName name="__________F">#REF!</definedName>
    <definedName name="_________F">#REF!</definedName>
    <definedName name="________F">#REF!</definedName>
    <definedName name="_______F">#REF!</definedName>
    <definedName name="______BON2">#REF!</definedName>
    <definedName name="______BVL1">#REF!</definedName>
    <definedName name="______BVL3">#REF!</definedName>
    <definedName name="______C110895">#REF!</definedName>
    <definedName name="______C44029">#REF!</definedName>
    <definedName name="______C69873">#REF!</definedName>
    <definedName name="______CIA01">#REF!</definedName>
    <definedName name="______CIA02">#REF!</definedName>
    <definedName name="______CIA03">#REF!</definedName>
    <definedName name="______CIA04">#REF!</definedName>
    <definedName name="______CIA05">#REF!</definedName>
    <definedName name="______CIA06">#REF!</definedName>
    <definedName name="______CIA07">#REF!</definedName>
    <definedName name="______CIA08">#REF!</definedName>
    <definedName name="______CIA09">#REF!</definedName>
    <definedName name="______CIA10">#REF!</definedName>
    <definedName name="______CIA11">#REF!</definedName>
    <definedName name="______CIA12">#REF!</definedName>
    <definedName name="______CIA13">#REF!</definedName>
    <definedName name="______CIA14">#REF!</definedName>
    <definedName name="______CIA15">#REF!</definedName>
    <definedName name="______CIA16">#REF!</definedName>
    <definedName name="______CIA17">#REF!</definedName>
    <definedName name="______CIA18">#REF!</definedName>
    <definedName name="______CIA19">#REF!</definedName>
    <definedName name="______CIA20">#REF!</definedName>
    <definedName name="______CIA21">#REF!</definedName>
    <definedName name="______CIA22">#REF!</definedName>
    <definedName name="______CIA23">#REF!</definedName>
    <definedName name="______CIA24">#REF!</definedName>
    <definedName name="______CIA25">#REF!</definedName>
    <definedName name="______CIA26">#REF!</definedName>
    <definedName name="______CIA27">#REF!</definedName>
    <definedName name="______CIA28">#REF!</definedName>
    <definedName name="______CIA29">#REF!</definedName>
    <definedName name="______CIA30">#REF!</definedName>
    <definedName name="______CIA31">#REF!</definedName>
    <definedName name="______CIA32">#REF!</definedName>
    <definedName name="______CIA33">#REF!</definedName>
    <definedName name="______CIA34">#REF!</definedName>
    <definedName name="______CIA35">#REF!</definedName>
    <definedName name="______CIA36">#REF!</definedName>
    <definedName name="______CIA37">#REF!</definedName>
    <definedName name="______CIA38">#REF!</definedName>
    <definedName name="______CIA39">#REF!</definedName>
    <definedName name="______CON1">#REF!</definedName>
    <definedName name="______DAT10">#REF!</definedName>
    <definedName name="______DAT11">#REF!</definedName>
    <definedName name="______DAT12">#REF!</definedName>
    <definedName name="______DAT13">#REF!</definedName>
    <definedName name="______DAT14">#REF!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70">#REF!</definedName>
    <definedName name="______DAT9">#REF!</definedName>
    <definedName name="______f">#REF!</definedName>
    <definedName name="______fac10">#REF!</definedName>
    <definedName name="______fac11">#REF!</definedName>
    <definedName name="______fac12">#REF!</definedName>
    <definedName name="______fac8">#REF!</definedName>
    <definedName name="______fac9">#REF!</definedName>
    <definedName name="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HOR1">#REF!</definedName>
    <definedName name="______INV97">#REF!</definedName>
    <definedName name="______INV98">#REF!</definedName>
    <definedName name="______NOV01">#REF!</definedName>
    <definedName name="______pc10">#REF!</definedName>
    <definedName name="______pc11">#REF!</definedName>
    <definedName name="______pc12">#REF!</definedName>
    <definedName name="______pc8">#REF!</definedName>
    <definedName name="______pc9">#REF!</definedName>
    <definedName name="______sub10">#REF!</definedName>
    <definedName name="______sub11">#REF!</definedName>
    <definedName name="______sub12">#REF!</definedName>
    <definedName name="______sub8">#REF!</definedName>
    <definedName name="______sub9">#REF!</definedName>
    <definedName name="______TC2">#N/A</definedName>
    <definedName name="______vs10">#REF!</definedName>
    <definedName name="______vs11">#REF!</definedName>
    <definedName name="______vs12">#REF!</definedName>
    <definedName name="______vs8">#REF!</definedName>
    <definedName name="______vs9">#REF!</definedName>
    <definedName name="______WP1">#REF!</definedName>
    <definedName name="______WP2">#REF!</definedName>
    <definedName name="_____BVL1">#REF!</definedName>
    <definedName name="_____BVL3">#REF!</definedName>
    <definedName name="_____C44029">#REF!</definedName>
    <definedName name="_____C69873">#REF!</definedName>
    <definedName name="_____CON1">#REF!</definedName>
    <definedName name="_____f">#REF!</definedName>
    <definedName name="_____fac10">#REF!</definedName>
    <definedName name="_____fac11">#REF!</definedName>
    <definedName name="_____fac12">#REF!</definedName>
    <definedName name="_____fac8">#REF!</definedName>
    <definedName name="_____fac9">#REF!</definedName>
    <definedName name="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HOR1">#REF!</definedName>
    <definedName name="_____INV97">#REF!</definedName>
    <definedName name="_____INV98">#REF!</definedName>
    <definedName name="_____NOV01">#REF!</definedName>
    <definedName name="_____pc10">#REF!</definedName>
    <definedName name="_____pc11">#REF!</definedName>
    <definedName name="_____pc12">#REF!</definedName>
    <definedName name="_____pc8">#REF!</definedName>
    <definedName name="_____pc9">#REF!</definedName>
    <definedName name="_____sub10">#REF!</definedName>
    <definedName name="_____sub11">#REF!</definedName>
    <definedName name="_____sub12">#REF!</definedName>
    <definedName name="_____sub8">#REF!</definedName>
    <definedName name="_____sub9">#REF!</definedName>
    <definedName name="_____TC2">#N/A</definedName>
    <definedName name="_____vs10">#REF!</definedName>
    <definedName name="_____vs11">#REF!</definedName>
    <definedName name="_____vs12">#REF!</definedName>
    <definedName name="_____vs8">#REF!</definedName>
    <definedName name="_____vs9">#REF!</definedName>
    <definedName name="____BON2">#REF!</definedName>
    <definedName name="____BVL1">#REF!</definedName>
    <definedName name="____BVL3">#REF!</definedName>
    <definedName name="____C110895">#REF!</definedName>
    <definedName name="____CIA01">#REF!</definedName>
    <definedName name="____CIA02">#REF!</definedName>
    <definedName name="____CIA03">#REF!</definedName>
    <definedName name="____CIA04">#REF!</definedName>
    <definedName name="____CIA05">#REF!</definedName>
    <definedName name="____CIA06">#REF!</definedName>
    <definedName name="____CIA07">#REF!</definedName>
    <definedName name="____CIA08">#REF!</definedName>
    <definedName name="____CIA09">#REF!</definedName>
    <definedName name="____CIA10">#REF!</definedName>
    <definedName name="____CIA11">#REF!</definedName>
    <definedName name="____CIA12">#REF!</definedName>
    <definedName name="____CIA13">#REF!</definedName>
    <definedName name="____CIA14">#REF!</definedName>
    <definedName name="____CIA15">#REF!</definedName>
    <definedName name="____CIA16">#REF!</definedName>
    <definedName name="____CIA17">#REF!</definedName>
    <definedName name="____CIA18">#REF!</definedName>
    <definedName name="____CIA19">#REF!</definedName>
    <definedName name="____CIA20">#REF!</definedName>
    <definedName name="____CIA21">#REF!</definedName>
    <definedName name="____CIA22">#REF!</definedName>
    <definedName name="____CIA23">#REF!</definedName>
    <definedName name="____CIA24">#REF!</definedName>
    <definedName name="____CIA25">#REF!</definedName>
    <definedName name="____CIA26">#REF!</definedName>
    <definedName name="____CIA27">#REF!</definedName>
    <definedName name="____CIA28">#REF!</definedName>
    <definedName name="____CIA29">#REF!</definedName>
    <definedName name="____CIA30">#REF!</definedName>
    <definedName name="____CIA31">#REF!</definedName>
    <definedName name="____CIA32">#REF!</definedName>
    <definedName name="____CIA33">#REF!</definedName>
    <definedName name="____CIA34">#REF!</definedName>
    <definedName name="____CIA35">#REF!</definedName>
    <definedName name="____CIA36">#REF!</definedName>
    <definedName name="____CIA37">#REF!</definedName>
    <definedName name="____CIA38">#REF!</definedName>
    <definedName name="____CIA39">#REF!</definedName>
    <definedName name="____CON1">#REF!</definedName>
    <definedName name="____DAT10">#REF!</definedName>
    <definedName name="____DAT11">#REF!</definedName>
    <definedName name="____DAT12">#REF!</definedName>
    <definedName name="____DAT13">#REF!</definedName>
    <definedName name="____DAT14">#REF!</definedName>
    <definedName name="____DAT21">#REF!</definedName>
    <definedName name="____DAT22">#REF!</definedName>
    <definedName name="____DAT23">#REF!</definedName>
    <definedName name="____DAT24">#REF!</definedName>
    <definedName name="____DAT25">#REF!</definedName>
    <definedName name="____DAT26">#REF!</definedName>
    <definedName name="____DAT70">#REF!</definedName>
    <definedName name="____DAT9">#REF!</definedName>
    <definedName name="____f">#REF!</definedName>
    <definedName name="____NOV01">#REF!</definedName>
    <definedName name="____WP1">#REF!</definedName>
    <definedName name="____WP2">#REF!</definedName>
    <definedName name="___BVL1">#REF!</definedName>
    <definedName name="___BVL3">#REF!</definedName>
    <definedName name="___CON1">#REF!</definedName>
    <definedName name="___doc1">#REF!</definedName>
    <definedName name="___doc2">#REF!</definedName>
    <definedName name="___f">#REF!</definedName>
    <definedName name="___NOV01">#REF!</definedName>
    <definedName name="___Pag3">#REF!</definedName>
    <definedName name="___Pag53">#REF!</definedName>
    <definedName name="___Pag54">#REF!</definedName>
    <definedName name="___Pag55">#REF!</definedName>
    <definedName name="___Pag57">#REF!</definedName>
    <definedName name="___Pag58">#REF!</definedName>
    <definedName name="___Pag59">#REF!</definedName>
    <definedName name="__123Graph_ECurrent" hidden="1">#REF!</definedName>
    <definedName name="__123Graph_FCurrent" hidden="1">#REF!</definedName>
    <definedName name="__123Graph_LBL_APRINCIPAL" hidden="1">#REF!</definedName>
    <definedName name="__123Graph_X" hidden="1">#REF!</definedName>
    <definedName name="__123Graph_XCurrent" hidden="1">#REF!</definedName>
    <definedName name="__BVL1">#REF!</definedName>
    <definedName name="__BVL3">#REF!</definedName>
    <definedName name="__CON1">#REF!</definedName>
    <definedName name="__doc1">#REF!</definedName>
    <definedName name="__doc2">#REF!</definedName>
    <definedName name="__ENT1">#REF!</definedName>
    <definedName name="__f">#REF!</definedName>
    <definedName name="__mes2">#REF!</definedName>
    <definedName name="__mes4">#REF!</definedName>
    <definedName name="__NOV01">#REF!</definedName>
    <definedName name="__Pag3">#REF!</definedName>
    <definedName name="__Pag53">#REF!</definedName>
    <definedName name="__Pag54">#REF!</definedName>
    <definedName name="__Pag55">#REF!</definedName>
    <definedName name="__Pag57">#REF!</definedName>
    <definedName name="__Pag58">#REF!</definedName>
    <definedName name="__Pag59">#REF!</definedName>
    <definedName name="__TC2">#N/A</definedName>
    <definedName name="_01_Dic_99">#REF!</definedName>
    <definedName name="_01ACT">#REF!</definedName>
    <definedName name="_01DEBE">#REF!</definedName>
    <definedName name="_01HABER">#REF!</definedName>
    <definedName name="_01PAS">#REF!</definedName>
    <definedName name="_05ACT">#REF!</definedName>
    <definedName name="_05DEBE">#REF!</definedName>
    <definedName name="_05HABER">#REF!</definedName>
    <definedName name="_05PAS">#REF!</definedName>
    <definedName name="_07ACT">#REF!</definedName>
    <definedName name="_07DEBE">#REF!</definedName>
    <definedName name="_07HABER">#REF!</definedName>
    <definedName name="_07PAS">#REF!</definedName>
    <definedName name="_08ACT">#REF!</definedName>
    <definedName name="_08DEBE">#REF!</definedName>
    <definedName name="_08HABER">#REF!</definedName>
    <definedName name="_08PAS">#REF!</definedName>
    <definedName name="_09ACT">#REF!</definedName>
    <definedName name="_09DEBE">#REF!</definedName>
    <definedName name="_09HABER">#REF!</definedName>
    <definedName name="_09PAS">#REF!</definedName>
    <definedName name="_1__123Graph_ACHART_11" hidden="1">#REF!</definedName>
    <definedName name="_10__123Graph_CCHART_11" hidden="1">#REF!</definedName>
    <definedName name="_10ACT">#REF!</definedName>
    <definedName name="_10DEBE">#REF!</definedName>
    <definedName name="_10HABER">#REF!</definedName>
    <definedName name="_10PAS">#REF!</definedName>
    <definedName name="_11__123Graph_CCHART_12" hidden="1">#REF!</definedName>
    <definedName name="_12__123Graph_CCHART_21" hidden="1">#REF!</definedName>
    <definedName name="_12ACT">#REF!</definedName>
    <definedName name="_12DEBE">#REF!</definedName>
    <definedName name="_12HABER">#REF!</definedName>
    <definedName name="_12PAS">#REF!</definedName>
    <definedName name="_13__123Graph_CCHART_22" hidden="1">#REF!</definedName>
    <definedName name="_13ACT">#REF!</definedName>
    <definedName name="_13DEBE">#REF!</definedName>
    <definedName name="_13HABER">#REF!</definedName>
    <definedName name="_13PAS">#REF!</definedName>
    <definedName name="_14__123Graph_CCHART_9" hidden="1">#REF!</definedName>
    <definedName name="_15__123Graph_DCHART_10" hidden="1">#REF!</definedName>
    <definedName name="_16__123Graph_DCHART_11" hidden="1">#REF!</definedName>
    <definedName name="_17__123Graph_DCHART_12" hidden="1">#REF!</definedName>
    <definedName name="_18__123Graph_DCHART_21" hidden="1">#REF!</definedName>
    <definedName name="_19__123Graph_DCHART_22" hidden="1">#REF!</definedName>
    <definedName name="_2__123Graph_ACHART_17" hidden="1">#REF!</definedName>
    <definedName name="_20__123Graph_DCHART_9" hidden="1">#REF!</definedName>
    <definedName name="_21__123Graph_ECHART_10" hidden="1">#REF!</definedName>
    <definedName name="_22__123Graph_ECHART_12" hidden="1">#REF!</definedName>
    <definedName name="_23__123Graph_ECHART_22" hidden="1">#REF!</definedName>
    <definedName name="_24__123Graph_ECHART_9" hidden="1">#REF!</definedName>
    <definedName name="_25__123Graph_FCHART_22" hidden="1">#REF!</definedName>
    <definedName name="_26__123Graph_FCHART_9" hidden="1">#REF!</definedName>
    <definedName name="_27__123Graph_LBL_ACOS._PRO_REF" hidden="1">#REF!</definedName>
    <definedName name="_28__123Graph_LBL_BCOS._PRO_REF" hidden="1">#REF!</definedName>
    <definedName name="_29__123Graph_LBL_CCOS._PRO_REF" hidden="1">#REF!</definedName>
    <definedName name="_3__123Graph_ACHART_21" hidden="1">#REF!</definedName>
    <definedName name="_4__123Graph_ACHART_9" hidden="1">#REF!</definedName>
    <definedName name="_4511090600000004">#REF!</definedName>
    <definedName name="_4513010800000005">#REF!</definedName>
    <definedName name="_5__123Graph_BCHART_10" hidden="1">#REF!</definedName>
    <definedName name="_6__123Graph_BCHART_12" hidden="1">#REF!</definedName>
    <definedName name="_609116">#REF!</definedName>
    <definedName name="_7__123Graph_BCHART_17" hidden="1">#REF!</definedName>
    <definedName name="_8__123Graph_BCHART_9" hidden="1">#REF!</definedName>
    <definedName name="_86">#N/A</definedName>
    <definedName name="_87">#N/A</definedName>
    <definedName name="_88">#N/A</definedName>
    <definedName name="_89">#N/A</definedName>
    <definedName name="_9__123Graph_CCHART_10"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CP1" localSheetId="26">#REF!</definedName>
    <definedName name="_BCP1">#REF!</definedName>
    <definedName name="_BCP2" localSheetId="26">#REF!</definedName>
    <definedName name="_BCP2">#REF!</definedName>
    <definedName name="_BON2">#REF!</definedName>
    <definedName name="_BVL1">#REF!</definedName>
    <definedName name="_BVL3">#REF!</definedName>
    <definedName name="_C110895">#REF!</definedName>
    <definedName name="_C44029">#REF!</definedName>
    <definedName name="_C69873">#REF!</definedName>
    <definedName name="_CIA01">#REF!</definedName>
    <definedName name="_CIA02">#REF!</definedName>
    <definedName name="_CIA03">#REF!</definedName>
    <definedName name="_CIA04">#REF!</definedName>
    <definedName name="_CIA05">#REF!</definedName>
    <definedName name="_CIA06">#REF!</definedName>
    <definedName name="_CIA07">#REF!</definedName>
    <definedName name="_CIA08">#REF!</definedName>
    <definedName name="_CIA09">#REF!</definedName>
    <definedName name="_CIA10">#REF!</definedName>
    <definedName name="_CIA11">#REF!</definedName>
    <definedName name="_CIA12">#REF!</definedName>
    <definedName name="_CIA13">#REF!</definedName>
    <definedName name="_CIA14">#REF!</definedName>
    <definedName name="_CIA15">#REF!</definedName>
    <definedName name="_CIA16">#REF!</definedName>
    <definedName name="_CIA17">#REF!</definedName>
    <definedName name="_CIA18">#REF!</definedName>
    <definedName name="_CIA19">#REF!</definedName>
    <definedName name="_CIA20">#REF!</definedName>
    <definedName name="_CIA21">#REF!</definedName>
    <definedName name="_CIA22">#REF!</definedName>
    <definedName name="_CIA23">#REF!</definedName>
    <definedName name="_CIA24">#REF!</definedName>
    <definedName name="_CIA25">#REF!</definedName>
    <definedName name="_CIA26">#REF!</definedName>
    <definedName name="_CIA27">#REF!</definedName>
    <definedName name="_CIA28">#REF!</definedName>
    <definedName name="_CIA29">#REF!</definedName>
    <definedName name="_CIA30">#REF!</definedName>
    <definedName name="_CIA31">#REF!</definedName>
    <definedName name="_CIA32">#REF!</definedName>
    <definedName name="_CIA33">#REF!</definedName>
    <definedName name="_CIA34">#REF!</definedName>
    <definedName name="_CIA35">#REF!</definedName>
    <definedName name="_CIA36">#REF!</definedName>
    <definedName name="_CIA37">#REF!</definedName>
    <definedName name="_CIA38">#REF!</definedName>
    <definedName name="_CIA39">#REF!</definedName>
    <definedName name="_CON1">#REF!</definedName>
    <definedName name="_DAT10">#REF!</definedName>
    <definedName name="_DAT11">#REF!</definedName>
    <definedName name="_DAT12">#REF!</definedName>
    <definedName name="_DAT13">#REF!</definedName>
    <definedName name="_DAT14">#REF!</definedName>
    <definedName name="_DAT21">#REF!</definedName>
    <definedName name="_DAT22">#REF!</definedName>
    <definedName name="_DAT23">#REF!</definedName>
    <definedName name="_DAT24">#REF!</definedName>
    <definedName name="_DAT25">#REF!</definedName>
    <definedName name="_DAT26">#REF!</definedName>
    <definedName name="_DAT70">#REF!</definedName>
    <definedName name="_DAT9">#REF!</definedName>
    <definedName name="_doc1">#REF!</definedName>
    <definedName name="_doc2">#REF!</definedName>
    <definedName name="_ENT1">#REF!</definedName>
    <definedName name="_f">#REF!</definedName>
    <definedName name="_fac10">#REF!</definedName>
    <definedName name="_fac11">#REF!</definedName>
    <definedName name="_fac12">#REF!</definedName>
    <definedName name="_fac8">#REF!</definedName>
    <definedName name="_fac9">#REF!</definedName>
    <definedName name="_FDC2">#REF!</definedName>
    <definedName name="_FDC3">#REF!</definedName>
    <definedName name="_FDC4">#REF!</definedName>
    <definedName name="_Fill" hidden="1">#REF!</definedName>
    <definedName name="_xlnm._FilterDatabase">#REF!</definedName>
    <definedName name="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HOR1">#REF!</definedName>
    <definedName name="_INV97">#REF!</definedName>
    <definedName name="_INV98">#REF!</definedName>
    <definedName name="_Key1" hidden="1">#REF!</definedName>
    <definedName name="_Key2" hidden="1">#REF!</definedName>
    <definedName name="_mes01">#REF!</definedName>
    <definedName name="_mes02">#REF!</definedName>
    <definedName name="_mes03">#REF!</definedName>
    <definedName name="_mes4">#REF!</definedName>
    <definedName name="_MT99">#N/A</definedName>
    <definedName name="_NOV01">#REF!</definedName>
    <definedName name="_Order1" hidden="1">255</definedName>
    <definedName name="_Order2" hidden="1">255</definedName>
    <definedName name="_P">#REF!</definedName>
    <definedName name="_Pag3" localSheetId="26">#REF!</definedName>
    <definedName name="_Pag3">#REF!</definedName>
    <definedName name="_Pag53" localSheetId="26">#REF!</definedName>
    <definedName name="_Pag53">#REF!</definedName>
    <definedName name="_Pag54" localSheetId="26">#REF!</definedName>
    <definedName name="_Pag54">#REF!</definedName>
    <definedName name="_Pag55" localSheetId="26">#REF!</definedName>
    <definedName name="_Pag55">#REF!</definedName>
    <definedName name="_Pag57" localSheetId="26">#REF!</definedName>
    <definedName name="_Pag57">#REF!</definedName>
    <definedName name="_Pag58" localSheetId="26">#REF!</definedName>
    <definedName name="_Pag58">#REF!</definedName>
    <definedName name="_Pag59" localSheetId="26">#REF!</definedName>
    <definedName name="_Pag59">#REF!</definedName>
    <definedName name="_pc10">#REF!</definedName>
    <definedName name="_pc11">#REF!</definedName>
    <definedName name="_pc12">#REF!</definedName>
    <definedName name="_pc8">#REF!</definedName>
    <definedName name="_pc9">#REF!</definedName>
    <definedName name="_r">#REF!</definedName>
    <definedName name="_RCC10">#REF!</definedName>
    <definedName name="_RCC11">#REF!</definedName>
    <definedName name="_RCC12">#REF!</definedName>
    <definedName name="_RCC13">#REF!</definedName>
    <definedName name="_RCC15">#REF!</definedName>
    <definedName name="_RCC16">#REF!</definedName>
    <definedName name="_RCC19">#REF!</definedName>
    <definedName name="_RCC20">#REF!</definedName>
    <definedName name="_RCC21">#REF!</definedName>
    <definedName name="_RCC33">#REF!</definedName>
    <definedName name="_RCC4">#REF!</definedName>
    <definedName name="_RCC5">#REF!</definedName>
    <definedName name="_RCC6">#REF!</definedName>
    <definedName name="_RCC7">#REF!</definedName>
    <definedName name="_RCC8">#REF!</definedName>
    <definedName name="_RCC9">#REF!</definedName>
    <definedName name="_RCC98">#REF!</definedName>
    <definedName name="_RCC99">#REF!</definedName>
    <definedName name="_Regression_Int" hidden="1">1</definedName>
    <definedName name="_Sort" hidden="1">#REF!</definedName>
    <definedName name="_sub10">#REF!</definedName>
    <definedName name="_sub11">#REF!</definedName>
    <definedName name="_sub12">#REF!</definedName>
    <definedName name="_sub8">#REF!</definedName>
    <definedName name="_sub9">#REF!</definedName>
    <definedName name="_Table1_Out" hidden="1">#REF!</definedName>
    <definedName name="_TC2">#N/A</definedName>
    <definedName name="_tcp3">#REF!</definedName>
    <definedName name="_Tec1">#REF!</definedName>
    <definedName name="_Tec2">#REF!</definedName>
    <definedName name="_Tec3">#REF!</definedName>
    <definedName name="_TO5" localSheetId="26">#REF!</definedName>
    <definedName name="_TO5">#REF!</definedName>
    <definedName name="_TO6" localSheetId="26">#REF!</definedName>
    <definedName name="_TO6">#REF!</definedName>
    <definedName name="_TO7" localSheetId="26">#REF!</definedName>
    <definedName name="_TO7">#REF!</definedName>
    <definedName name="_TO8" localSheetId="26">#REF!</definedName>
    <definedName name="_TO8">#REF!</definedName>
    <definedName name="_TO9" localSheetId="26">#REF!</definedName>
    <definedName name="_TO9">#REF!</definedName>
    <definedName name="_TOT1" localSheetId="26">#REF!</definedName>
    <definedName name="_TOT1">#REF!</definedName>
    <definedName name="_TOT10" localSheetId="26">#REF!</definedName>
    <definedName name="_TOT10">#REF!</definedName>
    <definedName name="_TOT11" localSheetId="26">#REF!</definedName>
    <definedName name="_TOT11">#REF!</definedName>
    <definedName name="_TOT12" localSheetId="26">#REF!</definedName>
    <definedName name="_TOT12">#REF!</definedName>
    <definedName name="_TOT13" localSheetId="26">#REF!</definedName>
    <definedName name="_TOT13">#REF!</definedName>
    <definedName name="_TOT14" localSheetId="26">#REF!</definedName>
    <definedName name="_TOT14">#REF!</definedName>
    <definedName name="_TOT15" localSheetId="26">#REF!</definedName>
    <definedName name="_TOT15">#REF!</definedName>
    <definedName name="_vs10">#REF!</definedName>
    <definedName name="_vs11">#REF!</definedName>
    <definedName name="_vs12">#REF!</definedName>
    <definedName name="_vs8">#REF!</definedName>
    <definedName name="_vs9">#REF!</definedName>
    <definedName name="_WP1">#REF!</definedName>
    <definedName name="_WP2">#REF!</definedName>
    <definedName name="_YO7" localSheetId="26">#REF!</definedName>
    <definedName name="_YO7">#REF!</definedName>
    <definedName name="a" hidden="1">{#N/A,#N/A,TRUE,"Resumen";#N/A,#N/A,TRUE,"Global";#N/A,#N/A,TRUE,"Agropecuario";#N/A,#N/A,TRUE,"Pesca";#N/A,#N/A,TRUE,"Minería";#N/A,#N/A,TRUE,"Elect. y Agua";#N/A,#N/A,TRUE,"Manufactura";#N/A,#N/A,TRUE,"Construcción";#N/A,#N/A,TRUE,"Comercio";#N/A,#N/A,TRUE,"Otros"}</definedName>
    <definedName name="A_impresión_IM">#REF!</definedName>
    <definedName name="A_IMPRESIUN_IM">#REF!</definedName>
    <definedName name="A_Vol" localSheetId="26">#REF!</definedName>
    <definedName name="A_Vol">#REF!</definedName>
    <definedName name="À1800">#REF!</definedName>
    <definedName name="A23891294">#REF!</definedName>
    <definedName name="A37964101">#REF!</definedName>
    <definedName name="A4158284">#REF!</definedName>
    <definedName name="aa">#REF!</definedName>
    <definedName name="aaa" hidden="1">{#N/A,#N/A,TRUE,"Resumen";#N/A,#N/A,TRUE,"Global";#N/A,#N/A,TRUE,"Agropecuario";#N/A,#N/A,TRUE,"Pesca";#N/A,#N/A,TRUE,"Minería";#N/A,#N/A,TRUE,"Elect. y Agua";#N/A,#N/A,TRUE,"Manufactura";#N/A,#N/A,TRUE,"Construcción";#N/A,#N/A,TRUE,"Comercio";#N/A,#N/A,TRUE,"Otros"}</definedName>
    <definedName name="aaaaaaa">#REF!</definedName>
    <definedName name="AAACT">#REF!</definedName>
    <definedName name="AACML">#REF!</definedName>
    <definedName name="AADEBE">#REF!</definedName>
    <definedName name="AAmbulatorio">#REF!</definedName>
    <definedName name="AAPAS">#REF!</definedName>
    <definedName name="aaqwww" hidden="1">{#N/A,#N/A,FALSE,"Final";#N/A,#N/A,FALSE,"PBI Anual";#N/A,#N/A,FALSE,"PBI 95-96";#N/A,#N/A,FALSE,"Gasto Agregado";#N/A,#N/A,FALSE,"Gob. Central";#N/A,#N/A,FALSE,"Bza. Pagos";#N/A,#N/A,FALSE,"Bza. Comercial";#N/A,#N/A,FALSE,"IPC vs DEV"}</definedName>
    <definedName name="AASD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ASDASDASDASDA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BC" localSheetId="26" hidden="1">{"'Resumen'!$A$1:$P$99"}</definedName>
    <definedName name="ABC" hidden="1">{"'Resumen'!$A$1:$P$99"}</definedName>
    <definedName name="ABelen">#REF!</definedName>
    <definedName name="ABIOPAP">#REF!</definedName>
    <definedName name="ABRIL">#REF!</definedName>
    <definedName name="accesorios">#REF!</definedName>
    <definedName name="ACCIONES_COMUNES">#REF!</definedName>
    <definedName name="ACEG">#REF!</definedName>
    <definedName name="aceite">#REF!</definedName>
    <definedName name="ACentrosMedicos">#REF!</definedName>
    <definedName name="AClinicaSur">#REF!</definedName>
    <definedName name="ACM">#REF!</definedName>
    <definedName name="acn">#REF!</definedName>
    <definedName name="ACOA">#REF!</definedName>
    <definedName name="ACSB">#REF!</definedName>
    <definedName name="ACSF">#REF!</definedName>
    <definedName name="actividad">#REF!</definedName>
    <definedName name="ACTIVO">#REF!</definedName>
    <definedName name="ACTIVO_FIJO">#REF!</definedName>
    <definedName name="ACTIVO03">#REF!</definedName>
    <definedName name="ACTIVOS">#REF!</definedName>
    <definedName name="ACTRJAN" localSheetId="26">#REF!</definedName>
    <definedName name="ACTRJAN">#REF!</definedName>
    <definedName name="ACTRJUL" localSheetId="26">#REF!</definedName>
    <definedName name="ACTRJUL">#REF!</definedName>
    <definedName name="ACTRJUN" localSheetId="26">#REF!</definedName>
    <definedName name="ACTRJUN">#REF!</definedName>
    <definedName name="ACTRMAR" localSheetId="26">#REF!</definedName>
    <definedName name="ACTRMAR">#REF!</definedName>
    <definedName name="ACTRMAY" localSheetId="26">#REF!</definedName>
    <definedName name="ACTRMAY">#REF!</definedName>
    <definedName name="ACTRNOV" localSheetId="26">#REF!</definedName>
    <definedName name="ACTRNOV">#REF!</definedName>
    <definedName name="ACTROCT" localSheetId="26">#REF!</definedName>
    <definedName name="ACTROCT">#REF!</definedName>
    <definedName name="ACTRSEP" localSheetId="26">#REF!</definedName>
    <definedName name="ACTRSEP">#REF!</definedName>
    <definedName name="ACTSEP" localSheetId="26">#REF!</definedName>
    <definedName name="ACTSEP">#REF!</definedName>
    <definedName name="actual">#REF!</definedName>
    <definedName name="actualname">#REF!</definedName>
    <definedName name="actualPY">#REF!</definedName>
    <definedName name="Acumulado">#REF!</definedName>
    <definedName name="acumuladoplot">#REF!</definedName>
    <definedName name="adadad">#REF!</definedName>
    <definedName name="adD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fadsfd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M" localSheetId="26">#REF!</definedName>
    <definedName name="ADM">#REF!</definedName>
    <definedName name="ADoctorMas">#REF!</definedName>
    <definedName name="aduane">#REF!</definedName>
    <definedName name="ADUANERO">#REF!</definedName>
    <definedName name="ADVALOREM">#REF!</definedName>
    <definedName name="ADVALOREM1">#REF!</definedName>
    <definedName name="ADVALOREMM">#REF!</definedName>
    <definedName name="AdvIss3">#REF!</definedName>
    <definedName name="AdvIss4">#REF!</definedName>
    <definedName name="AdvIss5">#REF!</definedName>
    <definedName name="AdvIss6">#REF!</definedName>
    <definedName name="AdvIss7">#REF!</definedName>
    <definedName name="ADVIss8">#REF!</definedName>
    <definedName name="AEspecializadas">#REF!</definedName>
    <definedName name="AGENCIA7">#REF!</definedName>
    <definedName name="AGENCIA9">#REF!</definedName>
    <definedName name="AGENCIAS">#REF!</definedName>
    <definedName name="AGENTE">#REF!</definedName>
    <definedName name="agostito">#REF!</definedName>
    <definedName name="Agosto">#REF!</definedName>
    <definedName name="agua">#REF!</definedName>
    <definedName name="AHospitales">#REF!</definedName>
    <definedName name="AIG_prior">#REF!</definedName>
    <definedName name="AImagenes">#REF!</definedName>
    <definedName name="aji_verde">#REF!</definedName>
    <definedName name="ajonjoli">#REF!</definedName>
    <definedName name="alertabalance">#REF!</definedName>
    <definedName name="alertabg">#REF!</definedName>
    <definedName name="alertabga">#REF!</definedName>
    <definedName name="alertabgdet">#REF!</definedName>
    <definedName name="alertabgh">#REF!</definedName>
    <definedName name="alertacaja">#REF!</definedName>
    <definedName name="alertadj">#REF!</definedName>
    <definedName name="alertapyg">#REF!</definedName>
    <definedName name="alertares">#REF!</definedName>
    <definedName name="alfajor_c">#REF!</definedName>
    <definedName name="Alfajor_g">#REF!</definedName>
    <definedName name="ALL">#REF!</definedName>
    <definedName name="AllOfficers" localSheetId="26">#REF!</definedName>
    <definedName name="AllOfficers">#REF!</definedName>
    <definedName name="alojsmiento">#REF!</definedName>
    <definedName name="alvaro" hidden="1">{#N/A,#N/A,FALSE,"Final";#N/A,#N/A,FALSE,"PBI Anual";#N/A,#N/A,FALSE,"PBI 95-96";#N/A,#N/A,FALSE,"Gasto Agregado";#N/A,#N/A,FALSE,"Gob. Central";#N/A,#N/A,FALSE,"Bza. Pagos";#N/A,#N/A,FALSE,"Bza. Comercial";#N/A,#N/A,FALSE,"IPC vs DEV"}</definedName>
    <definedName name="anis">#REF!</definedName>
    <definedName name="anne">#REF!</definedName>
    <definedName name="ANTARES">#REF!</definedName>
    <definedName name="antimoho">#REF!</definedName>
    <definedName name="ANTON" localSheetId="26">#REF!</definedName>
    <definedName name="ANTON">#REF!</definedName>
    <definedName name="anual">#REF!</definedName>
    <definedName name="Año">#REF!</definedName>
    <definedName name="AñoA">#REF!</definedName>
    <definedName name="años">#REF!</definedName>
    <definedName name="AOncocare">#REF!</definedName>
    <definedName name="APPSUSERNAME1">#REF!</definedName>
    <definedName name="APrecisa">#REF!</definedName>
    <definedName name="APrestaciones">#REF!</definedName>
    <definedName name="AProsemedic">#REF!</definedName>
    <definedName name="AQWQSS" hidden="1">{#N/A,#N/A,TRUE,"Resumen";#N/A,#N/A,TRUE,"Global";#N/A,#N/A,TRUE,"Agropecuario";#N/A,#N/A,TRUE,"Pesca";#N/A,#N/A,TRUE,"Minería";#N/A,#N/A,TRUE,"Elect. y Agua";#N/A,#N/A,TRUE,"Manufactura";#N/A,#N/A,TRUE,"Construcción";#N/A,#N/A,TRUE,"Comercio";#N/A,#N/A,TRUE,"Otros"}</definedName>
    <definedName name="AR">#REF!</definedName>
    <definedName name="ARBOLEDA">#REF!</definedName>
    <definedName name="_xlnm.Extract" localSheetId="26">#REF!</definedName>
    <definedName name="_xlnm.Extract">#REF!</definedName>
    <definedName name="_xlnm.Print_Area" localSheetId="4">'1.1.Loans'!$B$25:$DY$103</definedName>
    <definedName name="_xlnm.Print_Area" localSheetId="26">#REF!</definedName>
    <definedName name="_xlnm.Print_Area">#REF!</definedName>
    <definedName name="area_sig1">#REF!</definedName>
    <definedName name="area_sig2">#REF!</definedName>
    <definedName name="area_sig3">#REF!</definedName>
    <definedName name="area_sig4">#REF!</definedName>
    <definedName name="area_sig5">#REF!</definedName>
    <definedName name="area_sig6">#REF!</definedName>
    <definedName name="area_sig7">#REF!</definedName>
    <definedName name="AREA1">#REF!,#REF!,#REF!,#REF!,#REF!,#REF!,#REF!,#REF!,#REF!,#REF!,#REF!,#REF!,#REF!,#REF!,#REF!,#REF!</definedName>
    <definedName name="AREA2">#REF!,#REF!,#REF!,#REF!,#REF!,#REF!,#REF!,#REF!,#REF!,#REF!,#REF!,#REF!,#REF!,#REF!,#REF!,#REF!</definedName>
    <definedName name="area4">#REF!</definedName>
    <definedName name="arreglo4">OFFSET(#REF!,0,1,1,#REF!)</definedName>
    <definedName name="as" hidden="1">{#N/A,#N/A,TRUE,"Resumen";#N/A,#N/A,TRUE,"Global";#N/A,#N/A,TRUE,"Agropecuario";#N/A,#N/A,TRUE,"Pesca";#N/A,#N/A,TRUE,"Minería";#N/A,#N/A,TRUE,"Elect. y Agua";#N/A,#N/A,TRUE,"Manufactura";#N/A,#N/A,TRUE,"Construcción";#N/A,#N/A,TRUE,"Comercio";#N/A,#N/A,TRUE,"Otros"}</definedName>
    <definedName name="asa">#REF!</definedName>
    <definedName name="asad">#REF!</definedName>
    <definedName name="ASAHSAC">#REF!</definedName>
    <definedName name="ASanna">#REF!</definedName>
    <definedName name="ascdssad" hidden="1">{#N/A,#N/A,TRUE,"Resumen";#N/A,#N/A,TRUE,"Global";#N/A,#N/A,TRUE,"Agropecuario";#N/A,#N/A,TRUE,"Pesca";#N/A,#N/A,TRUE,"Minería";#N/A,#N/A,TRUE,"Elect. y Agua";#N/A,#N/A,TRUE,"Manufactura";#N/A,#N/A,TRUE,"Construcción";#N/A,#N/A,TRUE,"Comercio";#N/A,#N/A,TRUE,"Otros"}</definedName>
    <definedName name="asd" hidden="1">{#N/A,#N/A,TRUE,"Resumen";#N/A,#N/A,TRUE,"Global";#N/A,#N/A,TRUE,"Agropecuario";#N/A,#N/A,TRUE,"Pesca";#N/A,#N/A,TRUE,"Minería";#N/A,#N/A,TRUE,"Elect. y Agua";#N/A,#N/A,TRUE,"Manufactura";#N/A,#N/A,TRUE,"Construcción";#N/A,#N/A,TRUE,"Comercio";#N/A,#N/A,TRUE,"Otros"}</definedName>
    <definedName name="asd_1" hidden="1">{#N/A,#N/A,TRUE,"Resumen";#N/A,#N/A,TRUE,"Global";#N/A,#N/A,TRUE,"Agropecuario";#N/A,#N/A,TRUE,"Pesca";#N/A,#N/A,TRUE,"Minería";#N/A,#N/A,TRUE,"Elect. y Agua";#N/A,#N/A,TRUE,"Manufactura";#N/A,#N/A,TRUE,"Construcción";#N/A,#N/A,TRUE,"Comercio";#N/A,#N/A,TRUE,"Otros"}</definedName>
    <definedName name="asddfaqw" hidden="1">{#N/A,#N/A,FALSE,"Final";#N/A,#N/A,FALSE,"PBI Anual";#N/A,#N/A,FALSE,"PBI 95-96";#N/A,#N/A,FALSE,"Gasto Agregado";#N/A,#N/A,FALSE,"Gob. Central";#N/A,#N/A,FALSE,"Bza. Pagos";#N/A,#N/A,FALSE,"Bza. Comercial";#N/A,#N/A,FALSE,"IPC vs DEV"}</definedName>
    <definedName name="Asociación_Civil_Asistencia_Social_Cristal">#REF!</definedName>
    <definedName name="assadasdasdasd" hidden="1">{#N/A,#N/A,TRUE,"Resumen";#N/A,#N/A,TRUE,"Global";#N/A,#N/A,TRUE,"Agropecuario";#N/A,#N/A,TRUE,"Pesca";#N/A,#N/A,TRUE,"Minería";#N/A,#N/A,TRUE,"Elect. y Agua";#N/A,#N/A,TRUE,"Manufactura";#N/A,#N/A,TRUE,"Construcción";#N/A,#N/A,TRUE,"Comercio";#N/A,#N/A,TRUE,"Otros"}</definedName>
    <definedName name="AVALORES">#REF!</definedName>
    <definedName name="a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xzcn">#N/A</definedName>
    <definedName name="ayuposdia">#REF!</definedName>
    <definedName name="azúcar">#REF!</definedName>
    <definedName name="B" localSheetId="26" hidden="1">{"'Resumen'!$A$1:$P$99"}</definedName>
    <definedName name="B" hidden="1">{"'Resumen'!$A$1:$P$99"}</definedName>
    <definedName name="B_Sit" localSheetId="26">#REF!</definedName>
    <definedName name="B_Sit">#REF!</definedName>
    <definedName name="BAJADA_MAX">#REF!</definedName>
    <definedName name="BAL_ANAL">#REF!</definedName>
    <definedName name="BAL2A">#REF!</definedName>
    <definedName name="BAL2T">#REF!</definedName>
    <definedName name="BAL2TNC">#REF!</definedName>
    <definedName name="BAL4A">#REF!</definedName>
    <definedName name="BAL4T">#REF!</definedName>
    <definedName name="BAL4TNC">#REF!</definedName>
    <definedName name="Balance1">#REF!</definedName>
    <definedName name="barbar" hidden="1">{#N/A,#N/A,TRUE,"Resumen";#N/A,#N/A,TRUE,"Global";#N/A,#N/A,TRUE,"Agropecuario";#N/A,#N/A,TRUE,"Pesca";#N/A,#N/A,TRUE,"Minería";#N/A,#N/A,TRUE,"Elect. y Agua";#N/A,#N/A,TRUE,"Manufactura";#N/A,#N/A,TRUE,"Construcción";#N/A,#N/A,TRUE,"Comercio";#N/A,#N/A,TRUE,"Otros"}</definedName>
    <definedName name="base">#REF!</definedName>
    <definedName name="base1">#REF!</definedName>
    <definedName name="base2">#REF!</definedName>
    <definedName name="_xlnm.Database" localSheetId="26">#REF!</definedName>
    <definedName name="_xlnm.Database">#REF!</definedName>
    <definedName name="Basi">#REF!,#REF!,#REF!</definedName>
    <definedName name="bb">#REF!</definedName>
    <definedName name="bbb">#REF!</definedName>
    <definedName name="bbbb">#REF!</definedName>
    <definedName name="BBDD">#REF!</definedName>
    <definedName name="BC" localSheetId="26">#REF!</definedName>
    <definedName name="BC">#REF!</definedName>
    <definedName name="BC_BOLIVIA" localSheetId="26">#REF!</definedName>
    <definedName name="BC_BOLIVIA">#REF!</definedName>
    <definedName name="BCOL" localSheetId="26">#REF!</definedName>
    <definedName name="BCOL">#REF!</definedName>
    <definedName name="BCP" localSheetId="26">#REF!</definedName>
    <definedName name="BCP">#REF!</definedName>
    <definedName name="BCP_CONSOL_G_Y_P" localSheetId="26">#REF!</definedName>
    <definedName name="BCP_CONSOL_G_Y_P">#REF!</definedName>
    <definedName name="BCP_CONSOL_RESULTADOS" localSheetId="26">#REF!</definedName>
    <definedName name="BCP_CONSOL_RESULTADOS">#REF!</definedName>
    <definedName name="BCP_CONSOLIDADO" localSheetId="26">#REF!</definedName>
    <definedName name="BCP_CONSOLIDADO">#REF!</definedName>
    <definedName name="BCP_PERU_SOLO" localSheetId="26">#REF!</definedName>
    <definedName name="BCP_PERU_SOLO">#REF!</definedName>
    <definedName name="bd">#REF!</definedName>
    <definedName name="BE" localSheetId="26">#REF!</definedName>
    <definedName name="BE">#REF!</definedName>
    <definedName name="BEx0017DGUEDPCFJUPUZOOLJCS2B" localSheetId="26" hidden="1">#REF!</definedName>
    <definedName name="BEx0017DGUEDPCFJUPUZOOLJCS2B" hidden="1">#REF!</definedName>
    <definedName name="BEx001CNWHJ5RULCSFM36ZCGJ1UH" localSheetId="26" hidden="1">#REF!</definedName>
    <definedName name="BEx001CNWHJ5RULCSFM36ZCGJ1UH" hidden="1">#REF!</definedName>
    <definedName name="BEx004791UAJIJSN57OT7YBLNP82" localSheetId="26" hidden="1">#REF!</definedName>
    <definedName name="BEx004791UAJIJSN57OT7YBLNP82" hidden="1">#REF!</definedName>
    <definedName name="BEx008P2NVFDLBHL7IZ5WTMVOQ1F" localSheetId="26" hidden="1">#REF!</definedName>
    <definedName name="BEx008P2NVFDLBHL7IZ5WTMVOQ1F" hidden="1">#REF!</definedName>
    <definedName name="BEx009G00IN0JUIAQ4WE9NHTMQE2" localSheetId="26" hidden="1">#REF!</definedName>
    <definedName name="BEx009G00IN0JUIAQ4WE9NHTMQE2" hidden="1">#REF!</definedName>
    <definedName name="BEx00DXTY2JDVGWQKV8H7FG4SV30" localSheetId="26" hidden="1">#REF!</definedName>
    <definedName name="BEx00DXTY2JDVGWQKV8H7FG4SV30" hidden="1">#REF!</definedName>
    <definedName name="BEx00GHLTYRH5N2S6P78YW1CD30N" localSheetId="26" hidden="1">#REF!</definedName>
    <definedName name="BEx00GHLTYRH5N2S6P78YW1CD30N" hidden="1">#REF!</definedName>
    <definedName name="BEx00JC31DY11L45SEU4B10BIN6W" localSheetId="26" hidden="1">#REF!</definedName>
    <definedName name="BEx00JC31DY11L45SEU4B10BIN6W" hidden="1">#REF!</definedName>
    <definedName name="BEx00KZHZBHP3TDV1YMX4B19B95O" localSheetId="26" hidden="1">#REF!</definedName>
    <definedName name="BEx00KZHZBHP3TDV1YMX4B19B95O" hidden="1">#REF!</definedName>
    <definedName name="BEx00MBY8XXUOHIZ4LHXHPD7WYD5" localSheetId="26" hidden="1">#REF!</definedName>
    <definedName name="BEx00MBY8XXUOHIZ4LHXHPD7WYD5" hidden="1">#REF!</definedName>
    <definedName name="BEx01HY6E3GJ66ABU5ABN26V6Q13" localSheetId="26" hidden="1">#REF!</definedName>
    <definedName name="BEx01HY6E3GJ66ABU5ABN26V6Q13" hidden="1">#REF!</definedName>
    <definedName name="BEx01PW5YQKEGAR8JDDI5OARYXDF" localSheetId="26" hidden="1">#REF!</definedName>
    <definedName name="BEx01PW5YQKEGAR8JDDI5OARYXDF" hidden="1">#REF!</definedName>
    <definedName name="BEx01XJ94SHJ1YQ7ORPW0RQGKI2H" localSheetId="26" hidden="1">#REF!</definedName>
    <definedName name="BEx01XJ94SHJ1YQ7ORPW0RQGKI2H" hidden="1">#REF!</definedName>
    <definedName name="BEx02J41ZAEBP3H2W2W9U65B00AL" localSheetId="26" hidden="1">#REF!</definedName>
    <definedName name="BEx02J41ZAEBP3H2W2W9U65B00AL" hidden="1">#REF!</definedName>
    <definedName name="BEx02Q08R9G839Q4RFGG9026C7PX" localSheetId="26" hidden="1">#REF!</definedName>
    <definedName name="BEx02Q08R9G839Q4RFGG9026C7PX" hidden="1">#REF!</definedName>
    <definedName name="BEx02SEL3Z1QWGAHXDPUA9WLTTPS" localSheetId="26" hidden="1">#REF!</definedName>
    <definedName name="BEx02SEL3Z1QWGAHXDPUA9WLTTPS" hidden="1">#REF!</definedName>
    <definedName name="BEx02Y3KJZH5BGDM9QEZ1PVVI114" localSheetId="26" hidden="1">#REF!</definedName>
    <definedName name="BEx02Y3KJZH5BGDM9QEZ1PVVI114" hidden="1">#REF!</definedName>
    <definedName name="BEx0313GRLLASDTVPW5DHTXHE74M" localSheetId="26" hidden="1">#REF!</definedName>
    <definedName name="BEx0313GRLLASDTVPW5DHTXHE74M" hidden="1">#REF!</definedName>
    <definedName name="BEx1F0SOZ3H5XUHXD7O01TCR8T6J" localSheetId="26" hidden="1">#REF!</definedName>
    <definedName name="BEx1F0SOZ3H5XUHXD7O01TCR8T6J" hidden="1">#REF!</definedName>
    <definedName name="BEx1F9HL824UCNCVZ2U62J4KZCX8" localSheetId="26" hidden="1">#REF!</definedName>
    <definedName name="BEx1F9HL824UCNCVZ2U62J4KZCX8" hidden="1">#REF!</definedName>
    <definedName name="BEx1FEVSJKTI1Q1Z874QZVFSJSVA" localSheetId="26" hidden="1">#REF!</definedName>
    <definedName name="BEx1FEVSJKTI1Q1Z874QZVFSJSVA" hidden="1">#REF!</definedName>
    <definedName name="BEx1FGDRUHHLI1GBHELT4PK0LY4V" localSheetId="26" hidden="1">#REF!</definedName>
    <definedName name="BEx1FGDRUHHLI1GBHELT4PK0LY4V" hidden="1">#REF!</definedName>
    <definedName name="BEx1FJZ7GKO99IYTP6GGGF7EUL3Z" localSheetId="26" hidden="1">#REF!</definedName>
    <definedName name="BEx1FJZ7GKO99IYTP6GGGF7EUL3Z" hidden="1">#REF!</definedName>
    <definedName name="BEx1FZV2CM77TBH1R6YYV9P06KA2" localSheetId="26" hidden="1">#REF!</definedName>
    <definedName name="BEx1FZV2CM77TBH1R6YYV9P06KA2" hidden="1">#REF!</definedName>
    <definedName name="BEx1G59AY8195JTUM6P18VXUFJ3E" localSheetId="26" hidden="1">#REF!</definedName>
    <definedName name="BEx1G59AY8195JTUM6P18VXUFJ3E" hidden="1">#REF!</definedName>
    <definedName name="BEx1GVMRHFXUP6XYYY9NR12PV5TF" localSheetId="26" hidden="1">#REF!</definedName>
    <definedName name="BEx1GVMRHFXUP6XYYY9NR12PV5TF" hidden="1">#REF!</definedName>
    <definedName name="BEx1H6KIT7BHUH6MDDWC935V9N47" localSheetId="26" hidden="1">#REF!</definedName>
    <definedName name="BEx1H6KIT7BHUH6MDDWC935V9N47" hidden="1">#REF!</definedName>
    <definedName name="BEx1HDGOOJ3SKHYMWUZJ1P0RQZ9N" localSheetId="26" hidden="1">#REF!</definedName>
    <definedName name="BEx1HDGOOJ3SKHYMWUZJ1P0RQZ9N" hidden="1">#REF!</definedName>
    <definedName name="BEx1HDM5ZXSJG6JQEMSFV52PZ10V" localSheetId="26" hidden="1">#REF!</definedName>
    <definedName name="BEx1HDM5ZXSJG6JQEMSFV52PZ10V" hidden="1">#REF!</definedName>
    <definedName name="BEx1HETBBZVN5F43LKOFMC4QB0CR" localSheetId="26" hidden="1">#REF!</definedName>
    <definedName name="BEx1HETBBZVN5F43LKOFMC4QB0CR" hidden="1">#REF!</definedName>
    <definedName name="BEx1HGWNWPLNXICOTP90TKQVVE4E" localSheetId="26" hidden="1">#REF!</definedName>
    <definedName name="BEx1HGWNWPLNXICOTP90TKQVVE4E" hidden="1">#REF!</definedName>
    <definedName name="BEx1HIPLJZABY0EMUOTZN0EQMDPU" localSheetId="26" hidden="1">#REF!</definedName>
    <definedName name="BEx1HIPLJZABY0EMUOTZN0EQMDPU" hidden="1">#REF!</definedName>
    <definedName name="BEx1HO94JIRX219MPWMB5E5XZ04X" localSheetId="26" hidden="1">#REF!</definedName>
    <definedName name="BEx1HO94JIRX219MPWMB5E5XZ04X" hidden="1">#REF!</definedName>
    <definedName name="BEx1HQNF6KHM21E3XLW0NMSSEI9S" localSheetId="26" hidden="1">#REF!</definedName>
    <definedName name="BEx1HQNF6KHM21E3XLW0NMSSEI9S" hidden="1">#REF!</definedName>
    <definedName name="BEx1HSLNWIW4S97ZBYY7I7M5YVH4" localSheetId="26" hidden="1">#REF!</definedName>
    <definedName name="BEx1HSLNWIW4S97ZBYY7I7M5YVH4" hidden="1">#REF!</definedName>
    <definedName name="BEx1I4QKTILCKZUSOJCVZN7SNHL5" localSheetId="26" hidden="1">#REF!</definedName>
    <definedName name="BEx1I4QKTILCKZUSOJCVZN7SNHL5" hidden="1">#REF!</definedName>
    <definedName name="BEx1IE0ZP7RIFM9FI24S9I6AAJ14" localSheetId="26" hidden="1">#REF!</definedName>
    <definedName name="BEx1IE0ZP7RIFM9FI24S9I6AAJ14" hidden="1">#REF!</definedName>
    <definedName name="BEx1IGQ5B697MNDOE06MVSR0H58E" localSheetId="26" hidden="1">#REF!</definedName>
    <definedName name="BEx1IGQ5B697MNDOE06MVSR0H58E" hidden="1">#REF!</definedName>
    <definedName name="BEx1IKRPW8MLB9Y485M1TL2IT9SH" localSheetId="26" hidden="1">#REF!</definedName>
    <definedName name="BEx1IKRPW8MLB9Y485M1TL2IT9SH" hidden="1">#REF!</definedName>
    <definedName name="BEx1J0CSSHDJGBJUHVOEMCF2P4DL" localSheetId="26" hidden="1">#REF!</definedName>
    <definedName name="BEx1J0CSSHDJGBJUHVOEMCF2P4DL" hidden="1">#REF!</definedName>
    <definedName name="BEx1J61RRF9LJ3V3R5OY3WJ6VBWR" localSheetId="26" hidden="1">#REF!</definedName>
    <definedName name="BEx1J61RRF9LJ3V3R5OY3WJ6VBWR" hidden="1">#REF!</definedName>
    <definedName name="BEx1J7E8VCGLPYU82QXVUG5N3ZAI" localSheetId="26" hidden="1">#REF!</definedName>
    <definedName name="BEx1J7E8VCGLPYU82QXVUG5N3ZAI" hidden="1">#REF!</definedName>
    <definedName name="BEx1J7UJ0F9Y9ERVS8Q7J0KSKTZE" localSheetId="26" hidden="1">#REF!</definedName>
    <definedName name="BEx1J7UJ0F9Y9ERVS8Q7J0KSKTZE" hidden="1">#REF!</definedName>
    <definedName name="BEx1JGE2YQWH8S25USOY08XVGO0D" localSheetId="26" hidden="1">#REF!</definedName>
    <definedName name="BEx1JGE2YQWH8S25USOY08XVGO0D" hidden="1">#REF!</definedName>
    <definedName name="BEx1JJJC9T1W7HY4V7HP1S1W4JO1" localSheetId="26" hidden="1">#REF!</definedName>
    <definedName name="BEx1JJJC9T1W7HY4V7HP1S1W4JO1" hidden="1">#REF!</definedName>
    <definedName name="BEx1JKKZSJ7DI4PTFVI9VVFMB1X2" localSheetId="26" hidden="1">#REF!</definedName>
    <definedName name="BEx1JKKZSJ7DI4PTFVI9VVFMB1X2" hidden="1">#REF!</definedName>
    <definedName name="BEx1JUBQFRVMASSFK4B3V0AD7YP9" localSheetId="26" hidden="1">#REF!</definedName>
    <definedName name="BEx1JUBQFRVMASSFK4B3V0AD7YP9" hidden="1">#REF!</definedName>
    <definedName name="BEx1JXBM5W4YRWNQ0P95QQS6JWD6" localSheetId="26" hidden="1">#REF!</definedName>
    <definedName name="BEx1JXBM5W4YRWNQ0P95QQS6JWD6" hidden="1">#REF!</definedName>
    <definedName name="BEx1KGY9QEHZ9QSARMQUTQKRK4UX" localSheetId="26" hidden="1">#REF!</definedName>
    <definedName name="BEx1KGY9QEHZ9QSARMQUTQKRK4UX" hidden="1">#REF!</definedName>
    <definedName name="BEx1KKP1ELIF2UII2FWVGL7M1X7J" localSheetId="26" hidden="1">#REF!</definedName>
    <definedName name="BEx1KKP1ELIF2UII2FWVGL7M1X7J" hidden="1">#REF!</definedName>
    <definedName name="BEx1KUVWMB0QCWA3RBE4CADFVRIS" localSheetId="26" hidden="1">#REF!</definedName>
    <definedName name="BEx1KUVWMB0QCWA3RBE4CADFVRIS" hidden="1">#REF!</definedName>
    <definedName name="BEx1L2OG1SDFK2TPXELJ77YP4NI2" localSheetId="26" hidden="1">#REF!</definedName>
    <definedName name="BEx1L2OG1SDFK2TPXELJ77YP4NI2" hidden="1">#REF!</definedName>
    <definedName name="BEx1L6Q60MWRDJB4L20LK0XPA0Z2" localSheetId="26" hidden="1">#REF!</definedName>
    <definedName name="BEx1L6Q60MWRDJB4L20LK0XPA0Z2" hidden="1">#REF!</definedName>
    <definedName name="BEx1LD63FP2Z4BR9TKSHOZW9KKZ5" localSheetId="26" hidden="1">#REF!</definedName>
    <definedName name="BEx1LD63FP2Z4BR9TKSHOZW9KKZ5" hidden="1">#REF!</definedName>
    <definedName name="BEx1LDMB9RW982DUILM2WPT5VWQ3" localSheetId="26" hidden="1">#REF!</definedName>
    <definedName name="BEx1LDMB9RW982DUILM2WPT5VWQ3" hidden="1">#REF!</definedName>
    <definedName name="BEx1LRPGDQCOEMW8YT80J1XCDCIV" localSheetId="26" hidden="1">#REF!</definedName>
    <definedName name="BEx1LRPGDQCOEMW8YT80J1XCDCIV" hidden="1">#REF!</definedName>
    <definedName name="BEx1LRUSJW4JG54X07QWD9R27WV9" localSheetId="26" hidden="1">#REF!</definedName>
    <definedName name="BEx1LRUSJW4JG54X07QWD9R27WV9" hidden="1">#REF!</definedName>
    <definedName name="BEx1M1WBK5T0LP1AK2JYV6W87ID6" localSheetId="26" hidden="1">#REF!</definedName>
    <definedName name="BEx1M1WBK5T0LP1AK2JYV6W87ID6" hidden="1">#REF!</definedName>
    <definedName name="BEx1M51HHDYGIT8PON7U8ICL2S95" localSheetId="26" hidden="1">#REF!</definedName>
    <definedName name="BEx1M51HHDYGIT8PON7U8ICL2S95" hidden="1">#REF!</definedName>
    <definedName name="BEx1MTRKKVCHOZ0YGID6HZ49LJTO" localSheetId="26" hidden="1">#REF!</definedName>
    <definedName name="BEx1MTRKKVCHOZ0YGID6HZ49LJTO" hidden="1">#REF!</definedName>
    <definedName name="BEx1N3CUJ3UX61X38ZAJVPEN4KMC" localSheetId="26" hidden="1">#REF!</definedName>
    <definedName name="BEx1N3CUJ3UX61X38ZAJVPEN4KMC" hidden="1">#REF!</definedName>
    <definedName name="BEx1NM34KQTO1LDNSAFD1L82UZFG" localSheetId="26" hidden="1">#REF!</definedName>
    <definedName name="BEx1NM34KQTO1LDNSAFD1L82UZFG" hidden="1">#REF!</definedName>
    <definedName name="BEx1NO6TXZVOGCUWCCRTXRXWW0XL" localSheetId="26" hidden="1">#REF!</definedName>
    <definedName name="BEx1NO6TXZVOGCUWCCRTXRXWW0XL" hidden="1">#REF!</definedName>
    <definedName name="BEx1NS8EU5P9FQV3S0WRTXI5L361" localSheetId="26" hidden="1">#REF!</definedName>
    <definedName name="BEx1NS8EU5P9FQV3S0WRTXI5L361" hidden="1">#REF!</definedName>
    <definedName name="BEx1NUBX5VUYZFKQH69FN6BTLWCR" localSheetId="26" hidden="1">#REF!</definedName>
    <definedName name="BEx1NUBX5VUYZFKQH69FN6BTLWCR" hidden="1">#REF!</definedName>
    <definedName name="BEx1NZ4K1L8UON80Y2A4RASKWGNP" localSheetId="26" hidden="1">#REF!</definedName>
    <definedName name="BEx1NZ4K1L8UON80Y2A4RASKWGNP" hidden="1">#REF!</definedName>
    <definedName name="BEx1OLAZ915OGYWP0QP1QQWDLCRX" localSheetId="26" hidden="1">#REF!</definedName>
    <definedName name="BEx1OLAZ915OGYWP0QP1QQWDLCRX" hidden="1">#REF!</definedName>
    <definedName name="BEx1OO5ER042IS6IC4TLDI75JNVH" localSheetId="26" hidden="1">#REF!</definedName>
    <definedName name="BEx1OO5ER042IS6IC4TLDI75JNVH" hidden="1">#REF!</definedName>
    <definedName name="BEx1OTE54CBSUT8FWKRALEDCUWN4" localSheetId="26" hidden="1">#REF!</definedName>
    <definedName name="BEx1OTE54CBSUT8FWKRALEDCUWN4" hidden="1">#REF!</definedName>
    <definedName name="BEx1OVSMPADTX95QUOX34KZQ8EDY" localSheetId="26" hidden="1">#REF!</definedName>
    <definedName name="BEx1OVSMPADTX95QUOX34KZQ8EDY" hidden="1">#REF!</definedName>
    <definedName name="BEx1OX544IO9FQJI7YYQGZCEHB3O" localSheetId="26" hidden="1">#REF!</definedName>
    <definedName name="BEx1OX544IO9FQJI7YYQGZCEHB3O" hidden="1">#REF!</definedName>
    <definedName name="BEx1OY6SVEUT2EQ26P7EKEND342G" localSheetId="26" hidden="1">#REF!</definedName>
    <definedName name="BEx1OY6SVEUT2EQ26P7EKEND342G" hidden="1">#REF!</definedName>
    <definedName name="BEx1OYN1LPIPI12O9G6F7QAOS9T4" localSheetId="26" hidden="1">#REF!</definedName>
    <definedName name="BEx1OYN1LPIPI12O9G6F7QAOS9T4" hidden="1">#REF!</definedName>
    <definedName name="BEx1P1HHKJA799O3YZXQAX6KFH58" localSheetId="26" hidden="1">#REF!</definedName>
    <definedName name="BEx1P1HHKJA799O3YZXQAX6KFH58" hidden="1">#REF!</definedName>
    <definedName name="BEx1P34W467WGPOXPK292QFJIPHJ" localSheetId="26" hidden="1">#REF!</definedName>
    <definedName name="BEx1P34W467WGPOXPK292QFJIPHJ" hidden="1">#REF!</definedName>
    <definedName name="BEx1P7S1J4TKGVJ43C2Q2R3M9WRB" localSheetId="26" hidden="1">#REF!</definedName>
    <definedName name="BEx1P7S1J4TKGVJ43C2Q2R3M9WRB" hidden="1">#REF!</definedName>
    <definedName name="BEx1PA11BLPVZM8RC5BL46WX8YB5" localSheetId="26" hidden="1">#REF!</definedName>
    <definedName name="BEx1PA11BLPVZM8RC5BL46WX8YB5" hidden="1">#REF!</definedName>
    <definedName name="BEx1PBZ4BEFIPGMQXT9T8S4PZ2IM" localSheetId="26" hidden="1">#REF!</definedName>
    <definedName name="BEx1PBZ4BEFIPGMQXT9T8S4PZ2IM" hidden="1">#REF!</definedName>
    <definedName name="BEx1PLF2CFSXBZPVI6CJ534EIJDN" localSheetId="26" hidden="1">#REF!</definedName>
    <definedName name="BEx1PLF2CFSXBZPVI6CJ534EIJDN" hidden="1">#REF!</definedName>
    <definedName name="BEx1PMWZB2DO6EM9BKLUICZJ65HD" localSheetId="26" hidden="1">#REF!</definedName>
    <definedName name="BEx1PMWZB2DO6EM9BKLUICZJ65HD" hidden="1">#REF!</definedName>
    <definedName name="BEx1QA54J2A4I7IBQR19BTY28ZMR" localSheetId="26" hidden="1">#REF!</definedName>
    <definedName name="BEx1QA54J2A4I7IBQR19BTY28ZMR" hidden="1">#REF!</definedName>
    <definedName name="BEx1QMQAHG3KQUK59DVM68SWKZIZ" localSheetId="26" hidden="1">#REF!</definedName>
    <definedName name="BEx1QMQAHG3KQUK59DVM68SWKZIZ" hidden="1">#REF!</definedName>
    <definedName name="BEx1R9YFKJCMSEST8OVCAO5E47FO" localSheetId="26" hidden="1">#REF!</definedName>
    <definedName name="BEx1R9YFKJCMSEST8OVCAO5E47FO" hidden="1">#REF!</definedName>
    <definedName name="BEx1RBGC06B3T52OIC0EQ1KGVP1I" localSheetId="26" hidden="1">#REF!</definedName>
    <definedName name="BEx1RBGC06B3T52OIC0EQ1KGVP1I" hidden="1">#REF!</definedName>
    <definedName name="BEx1RRC7X4NI1CU4EO5XYE2GVARJ" localSheetId="26" hidden="1">#REF!</definedName>
    <definedName name="BEx1RRC7X4NI1CU4EO5XYE2GVARJ" hidden="1">#REF!</definedName>
    <definedName name="BEx1RZA1NCGT832L7EMR7GMF588W" localSheetId="26" hidden="1">#REF!</definedName>
    <definedName name="BEx1RZA1NCGT832L7EMR7GMF588W" hidden="1">#REF!</definedName>
    <definedName name="BEx1S0XGIPUSZQUCSGWSK10GKW7Y" localSheetId="26" hidden="1">#REF!</definedName>
    <definedName name="BEx1S0XGIPUSZQUCSGWSK10GKW7Y" hidden="1">#REF!</definedName>
    <definedName name="BEx1S5VFNKIXHTTCWSV60UC50EZ8" localSheetId="26" hidden="1">#REF!</definedName>
    <definedName name="BEx1S5VFNKIXHTTCWSV60UC50EZ8" hidden="1">#REF!</definedName>
    <definedName name="BEx1SK3U02H0RGKEYXW7ZMCEOF3V" localSheetId="26" hidden="1">#REF!</definedName>
    <definedName name="BEx1SK3U02H0RGKEYXW7ZMCEOF3V" hidden="1">#REF!</definedName>
    <definedName name="BEx1SRAXVDSJFQ35JQ5MIZ36ZZGH" localSheetId="26" hidden="1">#REF!</definedName>
    <definedName name="BEx1SRAXVDSJFQ35JQ5MIZ36ZZGH" hidden="1">#REF!</definedName>
    <definedName name="BEx1SSNEZINBJT29QVS62VS1THT4" localSheetId="26" hidden="1">#REF!</definedName>
    <definedName name="BEx1SSNEZINBJT29QVS62VS1THT4" hidden="1">#REF!</definedName>
    <definedName name="BEx1SVNCHNANBJIDIQVB8AFK4HAN" localSheetId="26" hidden="1">#REF!</definedName>
    <definedName name="BEx1SVNCHNANBJIDIQVB8AFK4HAN" hidden="1">#REF!</definedName>
    <definedName name="BEx1TJ0WLS9O7KNSGIPWTYHDYI1D" localSheetId="26" hidden="1">#REF!</definedName>
    <definedName name="BEx1TJ0WLS9O7KNSGIPWTYHDYI1D" hidden="1">#REF!</definedName>
    <definedName name="BEx1U15M7LVVFZENH830B2BGWC04" localSheetId="26" hidden="1">#REF!</definedName>
    <definedName name="BEx1U15M7LVVFZENH830B2BGWC04" hidden="1">#REF!</definedName>
    <definedName name="BEx1U5I5BFPEBL2A4S2ZMXUX2274" localSheetId="26" hidden="1">#REF!</definedName>
    <definedName name="BEx1U5I5BFPEBL2A4S2ZMXUX2274" hidden="1">#REF!</definedName>
    <definedName name="BEx1U7WFO8OZKB1EBF4H386JW91L" localSheetId="26" hidden="1">#REF!</definedName>
    <definedName name="BEx1U7WFO8OZKB1EBF4H386JW91L" hidden="1">#REF!</definedName>
    <definedName name="BEx1U87938YR9N6HYI24KVBKLOS3" localSheetId="26" hidden="1">#REF!</definedName>
    <definedName name="BEx1U87938YR9N6HYI24KVBKLOS3" hidden="1">#REF!</definedName>
    <definedName name="BEx1UESH4KDWHYESQU2IE55RS3LI" localSheetId="26" hidden="1">#REF!</definedName>
    <definedName name="BEx1UESH4KDWHYESQU2IE55RS3LI" hidden="1">#REF!</definedName>
    <definedName name="BEx1UI8N9KTCPSOJ7RDW0T8UEBNP" localSheetId="26" hidden="1">#REF!</definedName>
    <definedName name="BEx1UI8N9KTCPSOJ7RDW0T8UEBNP" hidden="1">#REF!</definedName>
    <definedName name="BEx1UML0HHJFHA5TBOYQ24I3RV1W" localSheetId="26" hidden="1">#REF!</definedName>
    <definedName name="BEx1UML0HHJFHA5TBOYQ24I3RV1W" hidden="1">#REF!</definedName>
    <definedName name="BEx1UUDIQPZ23XQ79GUL0RAWRSCK" localSheetId="26" hidden="1">#REF!</definedName>
    <definedName name="BEx1UUDIQPZ23XQ79GUL0RAWRSCK" hidden="1">#REF!</definedName>
    <definedName name="BEx1V67SEV778NVW68J8W5SND1J7" localSheetId="26" hidden="1">#REF!</definedName>
    <definedName name="BEx1V67SEV778NVW68J8W5SND1J7" hidden="1">#REF!</definedName>
    <definedName name="BEx1VIY9SQLRESD11CC4PHYT0XSG" localSheetId="26" hidden="1">#REF!</definedName>
    <definedName name="BEx1VIY9SQLRESD11CC4PHYT0XSG" hidden="1">#REF!</definedName>
    <definedName name="BEx1WC67EH10SC38QWX3WEA5KH3A" localSheetId="26" hidden="1">#REF!</definedName>
    <definedName name="BEx1WC67EH10SC38QWX3WEA5KH3A" hidden="1">#REF!</definedName>
    <definedName name="BEx1WGYTKZZIPM1577W5FEYKFH3V" localSheetId="26" hidden="1">#REF!</definedName>
    <definedName name="BEx1WGYTKZZIPM1577W5FEYKFH3V" hidden="1">#REF!</definedName>
    <definedName name="BEx1WHPURIV3D3PTJJ359H1OP7ZV" localSheetId="26" hidden="1">#REF!</definedName>
    <definedName name="BEx1WHPURIV3D3PTJJ359H1OP7ZV" hidden="1">#REF!</definedName>
    <definedName name="BEx1WLWY2CR1WRD694JJSWSDFAIR" localSheetId="26" hidden="1">#REF!</definedName>
    <definedName name="BEx1WLWY2CR1WRD694JJSWSDFAIR" hidden="1">#REF!</definedName>
    <definedName name="BEx1WMD1LWPWRIK6GGAJRJAHJM8I" localSheetId="26" hidden="1">#REF!</definedName>
    <definedName name="BEx1WMD1LWPWRIK6GGAJRJAHJM8I" hidden="1">#REF!</definedName>
    <definedName name="BEx1WR0D41MR174LBF3P9E3K0J51" localSheetId="26" hidden="1">#REF!</definedName>
    <definedName name="BEx1WR0D41MR174LBF3P9E3K0J51" hidden="1">#REF!</definedName>
    <definedName name="BEx1WUB1FAS5PHU33TJ60SUHR618" localSheetId="26" hidden="1">#REF!</definedName>
    <definedName name="BEx1WUB1FAS5PHU33TJ60SUHR618" hidden="1">#REF!</definedName>
    <definedName name="BEx1WX04G0INSPPG9NTNR3DYR6PZ" localSheetId="26" hidden="1">#REF!</definedName>
    <definedName name="BEx1WX04G0INSPPG9NTNR3DYR6PZ" hidden="1">#REF!</definedName>
    <definedName name="BEx1X3LHU9DPG01VWX2IF65TRATF" localSheetId="26" hidden="1">#REF!</definedName>
    <definedName name="BEx1X3LHU9DPG01VWX2IF65TRATF" hidden="1">#REF!</definedName>
    <definedName name="BEx1XK8AAMO0AH0Z1OUKW30CA7EQ" localSheetId="26" hidden="1">#REF!</definedName>
    <definedName name="BEx1XK8AAMO0AH0Z1OUKW30CA7EQ" hidden="1">#REF!</definedName>
    <definedName name="BEx1XL4MZ7C80495GHQRWOBS16PQ" localSheetId="26" hidden="1">#REF!</definedName>
    <definedName name="BEx1XL4MZ7C80495GHQRWOBS16PQ" hidden="1">#REF!</definedName>
    <definedName name="BEx1Y2IGS2K95E1M51PEF9KJZ0KB" localSheetId="26" hidden="1">#REF!</definedName>
    <definedName name="BEx1Y2IGS2K95E1M51PEF9KJZ0KB" hidden="1">#REF!</definedName>
    <definedName name="BEx1Y3PKK83X2FN9SAALFHOWKMRQ" localSheetId="26" hidden="1">#REF!</definedName>
    <definedName name="BEx1Y3PKK83X2FN9SAALFHOWKMRQ" hidden="1">#REF!</definedName>
    <definedName name="BEx1YL3DJ7Y4AZ01ERCOGW0FJ26T" localSheetId="26" hidden="1">#REF!</definedName>
    <definedName name="BEx1YL3DJ7Y4AZ01ERCOGW0FJ26T" hidden="1">#REF!</definedName>
    <definedName name="BEx1Z2RYHSVD1H37817SN93VMURZ" localSheetId="26" hidden="1">#REF!</definedName>
    <definedName name="BEx1Z2RYHSVD1H37817SN93VMURZ" hidden="1">#REF!</definedName>
    <definedName name="BEx3AMAKWI6458B67VKZO56MCNJW" localSheetId="26" hidden="1">#REF!</definedName>
    <definedName name="BEx3AMAKWI6458B67VKZO56MCNJW" hidden="1">#REF!</definedName>
    <definedName name="BEx3AOOVM42G82TNF53W0EKXLUSI" localSheetId="26" hidden="1">#REF!</definedName>
    <definedName name="BEx3AOOVM42G82TNF53W0EKXLUSI" hidden="1">#REF!</definedName>
    <definedName name="BEx3AZH9W4SUFCAHNDOQ728R9V4L" localSheetId="26" hidden="1">#REF!</definedName>
    <definedName name="BEx3AZH9W4SUFCAHNDOQ728R9V4L" hidden="1">#REF!</definedName>
    <definedName name="BEx3BNR9ES4KY7Q1DK83KC5NDGL8" localSheetId="26" hidden="1">#REF!</definedName>
    <definedName name="BEx3BNR9ES4KY7Q1DK83KC5NDGL8" hidden="1">#REF!</definedName>
    <definedName name="BEx3BQR5VZXNQ4H949ORM8ESU3B3" localSheetId="26" hidden="1">#REF!</definedName>
    <definedName name="BEx3BQR5VZXNQ4H949ORM8ESU3B3" hidden="1">#REF!</definedName>
    <definedName name="BEx3BTLL3ASJN134DLEQTQM70VZM" localSheetId="26" hidden="1">#REF!</definedName>
    <definedName name="BEx3BTLL3ASJN134DLEQTQM70VZM" hidden="1">#REF!</definedName>
    <definedName name="BEx3BW5CTV0DJU5AQS3ZQFK2VLF3" localSheetId="26" hidden="1">#REF!</definedName>
    <definedName name="BEx3BW5CTV0DJU5AQS3ZQFK2VLF3" hidden="1">#REF!</definedName>
    <definedName name="BEx3BYP0FG369M7G3JEFLMMXAKTS" localSheetId="26" hidden="1">#REF!</definedName>
    <definedName name="BEx3BYP0FG369M7G3JEFLMMXAKTS" hidden="1">#REF!</definedName>
    <definedName name="BEx3C2QR0WUD19QSVO8EMIPNQJKH" localSheetId="26" hidden="1">#REF!</definedName>
    <definedName name="BEx3C2QR0WUD19QSVO8EMIPNQJKH" hidden="1">#REF!</definedName>
    <definedName name="BEx3CCS3VNR1KW2R7DKSQFZ17QW0" localSheetId="26" hidden="1">#REF!</definedName>
    <definedName name="BEx3CCS3VNR1KW2R7DKSQFZ17QW0" hidden="1">#REF!</definedName>
    <definedName name="BEx3CKFCCPZZ6ROLAT5C1DZNIC1U" localSheetId="26" hidden="1">#REF!</definedName>
    <definedName name="BEx3CKFCCPZZ6ROLAT5C1DZNIC1U" hidden="1">#REF!</definedName>
    <definedName name="BEx3CO0SVO4WLH0DO43DCHYDTH1P" localSheetId="26" hidden="1">#REF!</definedName>
    <definedName name="BEx3CO0SVO4WLH0DO43DCHYDTH1P" hidden="1">#REF!</definedName>
    <definedName name="BEx3D9G6QTSPF9UYI4X0XY0VE896" localSheetId="26" hidden="1">#REF!</definedName>
    <definedName name="BEx3D9G6QTSPF9UYI4X0XY0VE896" hidden="1">#REF!</definedName>
    <definedName name="BEx3DCQU9PBRXIMLO62KS5RLH447" localSheetId="26" hidden="1">#REF!</definedName>
    <definedName name="BEx3DCQU9PBRXIMLO62KS5RLH447" hidden="1">#REF!</definedName>
    <definedName name="BEx3DK36BR0ALV7THZRPUYF68F0Q" localSheetId="26" hidden="1">#REF!</definedName>
    <definedName name="BEx3DK36BR0ALV7THZRPUYF68F0Q" hidden="1">#REF!</definedName>
    <definedName name="BEx3DY0WGMGGJ7LOT59A2IZ1LJ2K" localSheetId="26" hidden="1">#REF!</definedName>
    <definedName name="BEx3DY0WGMGGJ7LOT59A2IZ1LJ2K" hidden="1">#REF!</definedName>
    <definedName name="BEx3EF99FD6QNNCNOKDEE67JHTUJ" localSheetId="26" hidden="1">#REF!</definedName>
    <definedName name="BEx3EF99FD6QNNCNOKDEE67JHTUJ" hidden="1">#REF!</definedName>
    <definedName name="BEx3EHCSERZ2O2OAG8Y95UPG2IY9" localSheetId="26" hidden="1">#REF!</definedName>
    <definedName name="BEx3EHCSERZ2O2OAG8Y95UPG2IY9" hidden="1">#REF!</definedName>
    <definedName name="BEx3EJR3TCJDYS7ZXNDS5N9KTGIK" localSheetId="26" hidden="1">#REF!</definedName>
    <definedName name="BEx3EJR3TCJDYS7ZXNDS5N9KTGIK" hidden="1">#REF!</definedName>
    <definedName name="BEx3ELJTTBS6P05CNISMGOJOA60V" localSheetId="26" hidden="1">#REF!</definedName>
    <definedName name="BEx3ELJTTBS6P05CNISMGOJOA60V" hidden="1">#REF!</definedName>
    <definedName name="BEx3EQSLJBDDJRHNX19PBFCKNY2I" localSheetId="26" hidden="1">#REF!</definedName>
    <definedName name="BEx3EQSLJBDDJRHNX19PBFCKNY2I" hidden="1">#REF!</definedName>
    <definedName name="BEx3EUUAX947Q5N6MY6W0KSNY78Y" localSheetId="26" hidden="1">#REF!</definedName>
    <definedName name="BEx3EUUAX947Q5N6MY6W0KSNY78Y" hidden="1">#REF!</definedName>
    <definedName name="BEx3FHMD1P5XBCH23ZKIFO6ZTCNB" localSheetId="26" hidden="1">#REF!</definedName>
    <definedName name="BEx3FHMD1P5XBCH23ZKIFO6ZTCNB" hidden="1">#REF!</definedName>
    <definedName name="BEx3FI2G3YYIACQHXNXEA15M8ZK5" localSheetId="26" hidden="1">#REF!</definedName>
    <definedName name="BEx3FI2G3YYIACQHXNXEA15M8ZK5" hidden="1">#REF!</definedName>
    <definedName name="BEx3FJ9MHSLDK8W91GO85FX1GX57" localSheetId="26" hidden="1">#REF!</definedName>
    <definedName name="BEx3FJ9MHSLDK8W91GO85FX1GX57" hidden="1">#REF!</definedName>
    <definedName name="BEx3FR251HFU7A33PU01SJUENL2B" localSheetId="26" hidden="1">#REF!</definedName>
    <definedName name="BEx3FR251HFU7A33PU01SJUENL2B" hidden="1">#REF!</definedName>
    <definedName name="BEx3FX7EJL47JSLSWP3EOC265WAE" localSheetId="26" hidden="1">#REF!</definedName>
    <definedName name="BEx3FX7EJL47JSLSWP3EOC265WAE" hidden="1">#REF!</definedName>
    <definedName name="BEx3G201R8NLJ6FIHO2QS0SW9QVV" localSheetId="26" hidden="1">#REF!</definedName>
    <definedName name="BEx3G201R8NLJ6FIHO2QS0SW9QVV" hidden="1">#REF!</definedName>
    <definedName name="BEx3G2LL2II66XY5YCDPG4JE13A3" localSheetId="26" hidden="1">#REF!</definedName>
    <definedName name="BEx3G2LL2II66XY5YCDPG4JE13A3" hidden="1">#REF!</definedName>
    <definedName name="BEx3G2WA0DTYY9D8AGHHOBTPE2B2" localSheetId="26" hidden="1">#REF!</definedName>
    <definedName name="BEx3G2WA0DTYY9D8AGHHOBTPE2B2" hidden="1">#REF!</definedName>
    <definedName name="BEx3GCXR6IAS0B6WJ03GJVH7CO52" localSheetId="26" hidden="1">#REF!</definedName>
    <definedName name="BEx3GCXR6IAS0B6WJ03GJVH7CO52" hidden="1">#REF!</definedName>
    <definedName name="BEx3GEVV18SEQDI1JGY7EN6D1GT1" localSheetId="26" hidden="1">#REF!</definedName>
    <definedName name="BEx3GEVV18SEQDI1JGY7EN6D1GT1" hidden="1">#REF!</definedName>
    <definedName name="BEx3GKFH64MKQX61S7DYTZ15JCPY" localSheetId="26" hidden="1">#REF!</definedName>
    <definedName name="BEx3GKFH64MKQX61S7DYTZ15JCPY" hidden="1">#REF!</definedName>
    <definedName name="BEx3GMJ1Y6UU02DLRL0QXCEKDA6C" localSheetId="26" hidden="1">#REF!</definedName>
    <definedName name="BEx3GMJ1Y6UU02DLRL0QXCEKDA6C" hidden="1">#REF!</definedName>
    <definedName name="BEx3GN4LY0135CBDIN1TU2UEODGF" localSheetId="26" hidden="1">#REF!</definedName>
    <definedName name="BEx3GN4LY0135CBDIN1TU2UEODGF" hidden="1">#REF!</definedName>
    <definedName name="BEx3GPDH2AH4QKT4OOSN563XUHBD" localSheetId="26" hidden="1">#REF!</definedName>
    <definedName name="BEx3GPDH2AH4QKT4OOSN563XUHBD" hidden="1">#REF!</definedName>
    <definedName name="BEx3H5UX2GZFZZT657YR76RHW5I6" localSheetId="26" hidden="1">#REF!</definedName>
    <definedName name="BEx3H5UX2GZFZZT657YR76RHW5I6" hidden="1">#REF!</definedName>
    <definedName name="BEx3HLW8TA14A1E5WOXBDGYGCIJ5" localSheetId="26" hidden="1">#REF!</definedName>
    <definedName name="BEx3HLW8TA14A1E5WOXBDGYGCIJ5" hidden="1">#REF!</definedName>
    <definedName name="BEx3HMSEFOP6DBM4R97XA6B7NFG6" localSheetId="26" hidden="1">#REF!</definedName>
    <definedName name="BEx3HMSEFOP6DBM4R97XA6B7NFG6" hidden="1">#REF!</definedName>
    <definedName name="BEx3HWJ5SQSD2CVCQNR183X44FR8" localSheetId="26" hidden="1">#REF!</definedName>
    <definedName name="BEx3HWJ5SQSD2CVCQNR183X44FR8" hidden="1">#REF!</definedName>
    <definedName name="BEx3I09YVXO0G4X7KGSA4WGORM35" localSheetId="26" hidden="1">#REF!</definedName>
    <definedName name="BEx3I09YVXO0G4X7KGSA4WGORM35" hidden="1">#REF!</definedName>
    <definedName name="BEx3ICF1GY8HQEBIU9S43PDJ90BX" localSheetId="26" hidden="1">#REF!</definedName>
    <definedName name="BEx3ICF1GY8HQEBIU9S43PDJ90BX" hidden="1">#REF!</definedName>
    <definedName name="BEx3IYAH2DEBFWO8F94H4MXE3RLY" localSheetId="26" hidden="1">#REF!</definedName>
    <definedName name="BEx3IYAH2DEBFWO8F94H4MXE3RLY" hidden="1">#REF!</definedName>
    <definedName name="BEx3IZXXSYEW50379N2EAFWO8DZV" localSheetId="26" hidden="1">#REF!</definedName>
    <definedName name="BEx3IZXXSYEW50379N2EAFWO8DZV" hidden="1">#REF!</definedName>
    <definedName name="BEx3J1VZVGTKT4ATPO9O5JCSFTTR" localSheetId="26" hidden="1">#REF!</definedName>
    <definedName name="BEx3J1VZVGTKT4ATPO9O5JCSFTTR" hidden="1">#REF!</definedName>
    <definedName name="BEx3JC2TY7JNAAC3L7QHVPQXLGQ8" localSheetId="26" hidden="1">#REF!</definedName>
    <definedName name="BEx3JC2TY7JNAAC3L7QHVPQXLGQ8" hidden="1">#REF!</definedName>
    <definedName name="BEx3JX23SYDIGOGM4Y0CQFBW8ZBV" localSheetId="26" hidden="1">#REF!</definedName>
    <definedName name="BEx3JX23SYDIGOGM4Y0CQFBW8ZBV" hidden="1">#REF!</definedName>
    <definedName name="BEx3JXCXCVBZJGV5VEG9MJEI01AL" localSheetId="26" hidden="1">#REF!</definedName>
    <definedName name="BEx3JXCXCVBZJGV5VEG9MJEI01AL" hidden="1">#REF!</definedName>
    <definedName name="BEx3JYK2N7X59TPJSKYZ77ENY8SS" localSheetId="26" hidden="1">#REF!</definedName>
    <definedName name="BEx3JYK2N7X59TPJSKYZ77ENY8SS" hidden="1">#REF!</definedName>
    <definedName name="BEx3K4EII7GU1CG0BN7UL15M6J8Z" localSheetId="26" hidden="1">#REF!</definedName>
    <definedName name="BEx3K4EII7GU1CG0BN7UL15M6J8Z" hidden="1">#REF!</definedName>
    <definedName name="BEx3K4ZXQUQ2KYZF74B84SO48XMW" localSheetId="26" hidden="1">#REF!</definedName>
    <definedName name="BEx3K4ZXQUQ2KYZF74B84SO48XMW" hidden="1">#REF!</definedName>
    <definedName name="BEx3KEFXUCVNVPH7KSEGAZYX13B5" localSheetId="26" hidden="1">#REF!</definedName>
    <definedName name="BEx3KEFXUCVNVPH7KSEGAZYX13B5" hidden="1">#REF!</definedName>
    <definedName name="BEx3KFXUAF6YXAA47B7Q6X9B3VGB" localSheetId="26" hidden="1">#REF!</definedName>
    <definedName name="BEx3KFXUAF6YXAA47B7Q6X9B3VGB" hidden="1">#REF!</definedName>
    <definedName name="BEx3KIXQYOGMPK4WJJAVBRX4NR28" localSheetId="26" hidden="1">#REF!</definedName>
    <definedName name="BEx3KIXQYOGMPK4WJJAVBRX4NR28" hidden="1">#REF!</definedName>
    <definedName name="BEx3KJOMVOSFZVJUL3GKCNP6DQDS" localSheetId="26" hidden="1">#REF!</definedName>
    <definedName name="BEx3KJOMVOSFZVJUL3GKCNP6DQDS" hidden="1">#REF!</definedName>
    <definedName name="BEx3KP2VRBMORK0QEAZUYCXL3DHJ" localSheetId="26" hidden="1">#REF!</definedName>
    <definedName name="BEx3KP2VRBMORK0QEAZUYCXL3DHJ" hidden="1">#REF!</definedName>
    <definedName name="BEx3L4IN3LI4C26SITKTGAH27CDU" localSheetId="26" hidden="1">#REF!</definedName>
    <definedName name="BEx3L4IN3LI4C26SITKTGAH27CDU" hidden="1">#REF!</definedName>
    <definedName name="BEx3L4YQ0J7ZU0M5QM6YIPCEYC9K" localSheetId="26" hidden="1">#REF!</definedName>
    <definedName name="BEx3L4YQ0J7ZU0M5QM6YIPCEYC9K" hidden="1">#REF!</definedName>
    <definedName name="BEx3L60DJOR7NQN42G7YSAODP1EX" localSheetId="26" hidden="1">#REF!</definedName>
    <definedName name="BEx3L60DJOR7NQN42G7YSAODP1EX" hidden="1">#REF!</definedName>
    <definedName name="BEx3L7D0PI38HWZ7VADU16C9E33D" localSheetId="26" hidden="1">#REF!</definedName>
    <definedName name="BEx3L7D0PI38HWZ7VADU16C9E33D" hidden="1">#REF!</definedName>
    <definedName name="BEx3LM1PR4Y7KINKMTMKR984GX8Q" localSheetId="26" hidden="1">#REF!</definedName>
    <definedName name="BEx3LM1PR4Y7KINKMTMKR984GX8Q" hidden="1">#REF!</definedName>
    <definedName name="BEx3LPCEZ1C0XEKNCM3YT09JWCUO" localSheetId="26" hidden="1">#REF!</definedName>
    <definedName name="BEx3LPCEZ1C0XEKNCM3YT09JWCUO" hidden="1">#REF!</definedName>
    <definedName name="BEx3M1MR1K1NQD03H74BFWOK4MWQ" localSheetId="26" hidden="1">#REF!</definedName>
    <definedName name="BEx3M1MR1K1NQD03H74BFWOK4MWQ" hidden="1">#REF!</definedName>
    <definedName name="BEx3M4H77MYUKOOD31H9F80NMVK8" localSheetId="26" hidden="1">#REF!</definedName>
    <definedName name="BEx3M4H77MYUKOOD31H9F80NMVK8" hidden="1">#REF!</definedName>
    <definedName name="BEx3M9VFX329PZWYC4DMZ6P3W9R2" localSheetId="26" hidden="1">#REF!</definedName>
    <definedName name="BEx3M9VFX329PZWYC4DMZ6P3W9R2" hidden="1">#REF!</definedName>
    <definedName name="BEx3MCQ0VEBV0CZXDS505L38EQ8N" localSheetId="26" hidden="1">#REF!</definedName>
    <definedName name="BEx3MCQ0VEBV0CZXDS505L38EQ8N" hidden="1">#REF!</definedName>
    <definedName name="BEx3MEYV5LQY0BAL7V3CFAFVOM3T" localSheetId="26" hidden="1">#REF!</definedName>
    <definedName name="BEx3MEYV5LQY0BAL7V3CFAFVOM3T" hidden="1">#REF!</definedName>
    <definedName name="BEx3MREOFWJQEYMCMBL7ZE06NBN6" localSheetId="26" hidden="1">#REF!</definedName>
    <definedName name="BEx3MREOFWJQEYMCMBL7ZE06NBN6" hidden="1">#REF!</definedName>
    <definedName name="BEx3NKXF7GYXHBK75UI6MDRUSU0J" localSheetId="26" hidden="1">#REF!</definedName>
    <definedName name="BEx3NKXF7GYXHBK75UI6MDRUSU0J" hidden="1">#REF!</definedName>
    <definedName name="BEx3NLIZ7PHF2XE59ECZ3MD04ZG1" localSheetId="26" hidden="1">#REF!</definedName>
    <definedName name="BEx3NLIZ7PHF2XE59ECZ3MD04ZG1" hidden="1">#REF!</definedName>
    <definedName name="BEx3NMQ4BVC94728AUM7CCX7UHTU" localSheetId="26" hidden="1">#REF!</definedName>
    <definedName name="BEx3NMQ4BVC94728AUM7CCX7UHTU" hidden="1">#REF!</definedName>
    <definedName name="BEx3NR2I4OUFP3Z2QZEDU2PIFIDI" localSheetId="26" hidden="1">#REF!</definedName>
    <definedName name="BEx3NR2I4OUFP3Z2QZEDU2PIFIDI" hidden="1">#REF!</definedName>
    <definedName name="BEx3NSPWDG0V5D2JMTZJ250GE867" localSheetId="26" hidden="1">#REF!</definedName>
    <definedName name="BEx3NSPWDG0V5D2JMTZJ250GE867" hidden="1">#REF!</definedName>
    <definedName name="BEx3O19B8FTTAPVT5DZXQGQXWFR8" localSheetId="26" hidden="1">#REF!</definedName>
    <definedName name="BEx3O19B8FTTAPVT5DZXQGQXWFR8" hidden="1">#REF!</definedName>
    <definedName name="BEx3O85IKWARA6NCJOLRBRJFMEWW" localSheetId="26" hidden="1">#REF!</definedName>
    <definedName name="BEx3O85IKWARA6NCJOLRBRJFMEWW" hidden="1">#REF!</definedName>
    <definedName name="BEx3OJZSCGFRW7SVGBFI0X9DNVMM" localSheetId="26" hidden="1">#REF!</definedName>
    <definedName name="BEx3OJZSCGFRW7SVGBFI0X9DNVMM" hidden="1">#REF!</definedName>
    <definedName name="BEx3ORSBUXAF21MKEY90YJV9AY9A" localSheetId="26" hidden="1">#REF!</definedName>
    <definedName name="BEx3ORSBUXAF21MKEY90YJV9AY9A" hidden="1">#REF!</definedName>
    <definedName name="BEx3OV8BH6PYNZT7C246LOAU9SVX" localSheetId="26" hidden="1">#REF!</definedName>
    <definedName name="BEx3OV8BH6PYNZT7C246LOAU9SVX" hidden="1">#REF!</definedName>
    <definedName name="BEx3OXRYJZUEY6E72UJU0PHLMYAR" localSheetId="26" hidden="1">#REF!</definedName>
    <definedName name="BEx3OXRYJZUEY6E72UJU0PHLMYAR" hidden="1">#REF!</definedName>
    <definedName name="BEx3P59TTRSGQY888P5C1O7M2PQT" localSheetId="26" hidden="1">#REF!</definedName>
    <definedName name="BEx3P59TTRSGQY888P5C1O7M2PQT" hidden="1">#REF!</definedName>
    <definedName name="BEx3PDNRRNKD5GOUBUQFXAHIXLD9" localSheetId="26" hidden="1">#REF!</definedName>
    <definedName name="BEx3PDNRRNKD5GOUBUQFXAHIXLD9" hidden="1">#REF!</definedName>
    <definedName name="BEx3PDT8GNPWLLN02IH1XPV90XYK" localSheetId="26" hidden="1">#REF!</definedName>
    <definedName name="BEx3PDT8GNPWLLN02IH1XPV90XYK" hidden="1">#REF!</definedName>
    <definedName name="BEx3PKEMDW8KZEP11IL927C5O7I2" localSheetId="26" hidden="1">#REF!</definedName>
    <definedName name="BEx3PKEMDW8KZEP11IL927C5O7I2" hidden="1">#REF!</definedName>
    <definedName name="BEx3PKJZ1Z7L9S6KV8KXVS6B2FX4" localSheetId="26" hidden="1">#REF!</definedName>
    <definedName name="BEx3PKJZ1Z7L9S6KV8KXVS6B2FX4" hidden="1">#REF!</definedName>
    <definedName name="BEx3PMNG53Z5HY138H99QOMTX8W3" localSheetId="26" hidden="1">#REF!</definedName>
    <definedName name="BEx3PMNG53Z5HY138H99QOMTX8W3" hidden="1">#REF!</definedName>
    <definedName name="BEx3PP1RRSFZ8UC0JC9R91W6LNKW" localSheetId="26" hidden="1">#REF!</definedName>
    <definedName name="BEx3PP1RRSFZ8UC0JC9R91W6LNKW" hidden="1">#REF!</definedName>
    <definedName name="BEx3PVXYZC8WB9ZJE7OCKUXZ46EA" localSheetId="26" hidden="1">#REF!</definedName>
    <definedName name="BEx3PVXYZC8WB9ZJE7OCKUXZ46EA" hidden="1">#REF!</definedName>
    <definedName name="BEx3Q0VWPU5EQECK7MQ47TYJ3SWW" localSheetId="26" hidden="1">#REF!</definedName>
    <definedName name="BEx3Q0VWPU5EQECK7MQ47TYJ3SWW" hidden="1">#REF!</definedName>
    <definedName name="BEx3Q7BZ9PUXK2RLIOFSIS9AHU1B" localSheetId="26" hidden="1">#REF!</definedName>
    <definedName name="BEx3Q7BZ9PUXK2RLIOFSIS9AHU1B" hidden="1">#REF!</definedName>
    <definedName name="BEx3Q8J42S9VU6EAN2Y28MR6DF88" localSheetId="26" hidden="1">#REF!</definedName>
    <definedName name="BEx3Q8J42S9VU6EAN2Y28MR6DF88" hidden="1">#REF!</definedName>
    <definedName name="BEx3QEDFOYFY5NBTININ5W4RLD4Q" localSheetId="26" hidden="1">#REF!</definedName>
    <definedName name="BEx3QEDFOYFY5NBTININ5W4RLD4Q" hidden="1">#REF!</definedName>
    <definedName name="BEx3QIKJ3U962US1Q564NZDLU8LD" localSheetId="26" hidden="1">#REF!</definedName>
    <definedName name="BEx3QIKJ3U962US1Q564NZDLU8LD" hidden="1">#REF!</definedName>
    <definedName name="BEx3QR9D45DHW50VQ7Y3Q1AXPOB9" localSheetId="26" hidden="1">#REF!</definedName>
    <definedName name="BEx3QR9D45DHW50VQ7Y3Q1AXPOB9" hidden="1">#REF!</definedName>
    <definedName name="BEx3QSWT2S5KWG6U2V9711IYDQBM" localSheetId="26" hidden="1">#REF!</definedName>
    <definedName name="BEx3QSWT2S5KWG6U2V9711IYDQBM" hidden="1">#REF!</definedName>
    <definedName name="BEx3QVGG7Q2X4HZHJAM35A8T3VR7" localSheetId="26" hidden="1">#REF!</definedName>
    <definedName name="BEx3QVGG7Q2X4HZHJAM35A8T3VR7" hidden="1">#REF!</definedName>
    <definedName name="BEx3R0JUB9YN8PHPPQTAMIT1IHWK" localSheetId="26" hidden="1">#REF!</definedName>
    <definedName name="BEx3R0JUB9YN8PHPPQTAMIT1IHWK" hidden="1">#REF!</definedName>
    <definedName name="BEx3R81NFRO7M81VHVKOBFT0QBIL" localSheetId="26" hidden="1">#REF!</definedName>
    <definedName name="BEx3R81NFRO7M81VHVKOBFT0QBIL" hidden="1">#REF!</definedName>
    <definedName name="BEx3RHC2ZD5UFS6QD4OPFCNNMWH1" localSheetId="26" hidden="1">#REF!</definedName>
    <definedName name="BEx3RHC2ZD5UFS6QD4OPFCNNMWH1" hidden="1">#REF!</definedName>
    <definedName name="BEx3RMVMHOLTNK1HIM6UGEES3KTY" localSheetId="26" hidden="1">#REF!</definedName>
    <definedName name="BEx3RMVMHOLTNK1HIM6UGEES3KTY" hidden="1">#REF!</definedName>
    <definedName name="BEx3RQ10QIWBAPHALAA91BUUCM2X" localSheetId="26" hidden="1">#REF!</definedName>
    <definedName name="BEx3RQ10QIWBAPHALAA91BUUCM2X" hidden="1">#REF!</definedName>
    <definedName name="BEx3RV4E1WT43SZBUN09RTB8EK1O" localSheetId="26" hidden="1">#REF!</definedName>
    <definedName name="BEx3RV4E1WT43SZBUN09RTB8EK1O" hidden="1">#REF!</definedName>
    <definedName name="BEx3RXYU0QLFXSFTM5EB20GD03W5" localSheetId="26" hidden="1">#REF!</definedName>
    <definedName name="BEx3RXYU0QLFXSFTM5EB20GD03W5" hidden="1">#REF!</definedName>
    <definedName name="BEx3RYKLC3QQO3XTUN7BEW2AQL98" localSheetId="26" hidden="1">#REF!</definedName>
    <definedName name="BEx3RYKLC3QQO3XTUN7BEW2AQL98" hidden="1">#REF!</definedName>
    <definedName name="BEx3RYV79KZJ6XBK2GQW2JAKBP8Y" localSheetId="26" hidden="1">#REF!</definedName>
    <definedName name="BEx3RYV79KZJ6XBK2GQW2JAKBP8Y" hidden="1">#REF!</definedName>
    <definedName name="BEx3SICJ45BYT6FHBER86PJT25FC" localSheetId="26" hidden="1">#REF!</definedName>
    <definedName name="BEx3SICJ45BYT6FHBER86PJT25FC" hidden="1">#REF!</definedName>
    <definedName name="BEx3SMUCMJVGQ2H4EHQI5ZFHEF0P" localSheetId="26" hidden="1">#REF!</definedName>
    <definedName name="BEx3SMUCMJVGQ2H4EHQI5ZFHEF0P" hidden="1">#REF!</definedName>
    <definedName name="BEx3SN56F03CPDRDA7LZ763V0N4I" localSheetId="26" hidden="1">#REF!</definedName>
    <definedName name="BEx3SN56F03CPDRDA7LZ763V0N4I" hidden="1">#REF!</definedName>
    <definedName name="BEx3SPE6N1ORXPRCDL3JPZD73Z9F" localSheetId="26" hidden="1">#REF!</definedName>
    <definedName name="BEx3SPE6N1ORXPRCDL3JPZD73Z9F" hidden="1">#REF!</definedName>
    <definedName name="BEx3T29ZTULQE0OMSMWUMZDU9ZZ0" localSheetId="26" hidden="1">#REF!</definedName>
    <definedName name="BEx3T29ZTULQE0OMSMWUMZDU9ZZ0" hidden="1">#REF!</definedName>
    <definedName name="BEx3T6MJ1QDJ929WMUDVZ0O3UW0Y" localSheetId="26" hidden="1">#REF!</definedName>
    <definedName name="BEx3T6MJ1QDJ929WMUDVZ0O3UW0Y" hidden="1">#REF!</definedName>
    <definedName name="BEx3TPCSI16OAB2L9M9IULQMQ9J9" localSheetId="26" hidden="1">#REF!</definedName>
    <definedName name="BEx3TPCSI16OAB2L9M9IULQMQ9J9" hidden="1">#REF!</definedName>
    <definedName name="BEx3U64YUOZ419BAJS2W78UMATAW" localSheetId="26" hidden="1">#REF!</definedName>
    <definedName name="BEx3U64YUOZ419BAJS2W78UMATAW" hidden="1">#REF!</definedName>
    <definedName name="BEx3U94WCEA5DKMWBEX1GU0LKYG2" localSheetId="26" hidden="1">#REF!</definedName>
    <definedName name="BEx3U94WCEA5DKMWBEX1GU0LKYG2" hidden="1">#REF!</definedName>
    <definedName name="BEx3U9VZ8SQVYS6ZA038J7AP7ZGW" localSheetId="26" hidden="1">#REF!</definedName>
    <definedName name="BEx3U9VZ8SQVYS6ZA038J7AP7ZGW" hidden="1">#REF!</definedName>
    <definedName name="BEx3UIQ5WRJBGNTFCCLOR4N7B1OQ" localSheetId="26" hidden="1">#REF!</definedName>
    <definedName name="BEx3UIQ5WRJBGNTFCCLOR4N7B1OQ" hidden="1">#REF!</definedName>
    <definedName name="BEx3UJMIX2NUSSWGMSI25A5DM4CH" localSheetId="26" hidden="1">#REF!</definedName>
    <definedName name="BEx3UJMIX2NUSSWGMSI25A5DM4CH" hidden="1">#REF!</definedName>
    <definedName name="BEx3UKOCOQG7S1YQ436S997K1KWV" localSheetId="26" hidden="1">#REF!</definedName>
    <definedName name="BEx3UKOCOQG7S1YQ436S997K1KWV" hidden="1">#REF!</definedName>
    <definedName name="BEx3UYM19VIXLA0EU7LB9NHA77PB" localSheetId="26" hidden="1">#REF!</definedName>
    <definedName name="BEx3UYM19VIXLA0EU7LB9NHA77PB" hidden="1">#REF!</definedName>
    <definedName name="BEx3VML7CG70HPISMVYIUEN3711Q" localSheetId="26" hidden="1">#REF!</definedName>
    <definedName name="BEx3VML7CG70HPISMVYIUEN3711Q" hidden="1">#REF!</definedName>
    <definedName name="BEx56ZID5H04P9AIYLP1OASFGV56" localSheetId="26" hidden="1">#REF!</definedName>
    <definedName name="BEx56ZID5H04P9AIYLP1OASFGV56" hidden="1">#REF!</definedName>
    <definedName name="BEx587EYSS57E3PI8DT973HLJM9E" localSheetId="26" hidden="1">#REF!</definedName>
    <definedName name="BEx587EYSS57E3PI8DT973HLJM9E" hidden="1">#REF!</definedName>
    <definedName name="BEx587KFQ3VKCOCY1SA5F24PQGUI" localSheetId="26" hidden="1">#REF!</definedName>
    <definedName name="BEx587KFQ3VKCOCY1SA5F24PQGUI" hidden="1">#REF!</definedName>
    <definedName name="BEx58O780PQ05NF0Z1SKKRB3N099" localSheetId="26" hidden="1">#REF!</definedName>
    <definedName name="BEx58O780PQ05NF0Z1SKKRB3N099" hidden="1">#REF!</definedName>
    <definedName name="BEx58XHO7ZULLF2EUD7YIS0MGQJ5" localSheetId="26" hidden="1">#REF!</definedName>
    <definedName name="BEx58XHO7ZULLF2EUD7YIS0MGQJ5" hidden="1">#REF!</definedName>
    <definedName name="BEx58ZW0HAIGIPEX9CVA1PQQTR6X" localSheetId="26" hidden="1">#REF!</definedName>
    <definedName name="BEx58ZW0HAIGIPEX9CVA1PQQTR6X" hidden="1">#REF!</definedName>
    <definedName name="BEx59BA1KH3RG6K1LHL7YS2VB79N" localSheetId="26" hidden="1">#REF!</definedName>
    <definedName name="BEx59BA1KH3RG6K1LHL7YS2VB79N" hidden="1">#REF!</definedName>
    <definedName name="BEx59E9WABJP2TN71QAIKK79HPK9" localSheetId="26" hidden="1">#REF!</definedName>
    <definedName name="BEx59E9WABJP2TN71QAIKK79HPK9" hidden="1">#REF!</definedName>
    <definedName name="BEx59P7MAPNU129ZTC5H3EH892G1" localSheetId="26" hidden="1">#REF!</definedName>
    <definedName name="BEx59P7MAPNU129ZTC5H3EH892G1" hidden="1">#REF!</definedName>
    <definedName name="BEx5A11WZRQSIE089QE119AOX9ZG" localSheetId="26" hidden="1">#REF!</definedName>
    <definedName name="BEx5A11WZRQSIE089QE119AOX9ZG" hidden="1">#REF!</definedName>
    <definedName name="BEx5A7CIGCOTHJKHGUBDZG91JGPZ" localSheetId="26" hidden="1">#REF!</definedName>
    <definedName name="BEx5A7CIGCOTHJKHGUBDZG91JGPZ" hidden="1">#REF!</definedName>
    <definedName name="BEx5A8UFLT2SWVSG5COFA9B8P376" localSheetId="26" hidden="1">#REF!</definedName>
    <definedName name="BEx5A8UFLT2SWVSG5COFA9B8P376" hidden="1">#REF!</definedName>
    <definedName name="BEx5AFFTN3IXIBHDKM0FYC4OFL1S" localSheetId="26" hidden="1">#REF!</definedName>
    <definedName name="BEx5AFFTN3IXIBHDKM0FYC4OFL1S" hidden="1">#REF!</definedName>
    <definedName name="BEx5AOFIO8KVRHIZ1RII337AA8ML" localSheetId="26" hidden="1">#REF!</definedName>
    <definedName name="BEx5AOFIO8KVRHIZ1RII337AA8ML" hidden="1">#REF!</definedName>
    <definedName name="BEx5APRZ66L5BWHFE8E4YYNEDTI4" localSheetId="26" hidden="1">#REF!</definedName>
    <definedName name="BEx5APRZ66L5BWHFE8E4YYNEDTI4" hidden="1">#REF!</definedName>
    <definedName name="BEx5AUVDSQ35VO4BD9AKKGBM5S7D" localSheetId="26" hidden="1">#REF!</definedName>
    <definedName name="BEx5AUVDSQ35VO4BD9AKKGBM5S7D" hidden="1">#REF!</definedName>
    <definedName name="BEx5B4RHHX0J1BF2FZKEA0SPP29O" localSheetId="26" hidden="1">#REF!</definedName>
    <definedName name="BEx5B4RHHX0J1BF2FZKEA0SPP29O" hidden="1">#REF!</definedName>
    <definedName name="BEx5B5YMSWP0OVI5CIQRP5V18D0C" localSheetId="26" hidden="1">#REF!</definedName>
    <definedName name="BEx5B5YMSWP0OVI5CIQRP5V18D0C" hidden="1">#REF!</definedName>
    <definedName name="BEx5B825RW35M5H0UB2IZGGRS4ER" localSheetId="26" hidden="1">#REF!</definedName>
    <definedName name="BEx5B825RW35M5H0UB2IZGGRS4ER" hidden="1">#REF!</definedName>
    <definedName name="BEx5BAWPMY0TL684WDXX6KKJLRCN" localSheetId="26" hidden="1">#REF!</definedName>
    <definedName name="BEx5BAWPMY0TL684WDXX6KKJLRCN" hidden="1">#REF!</definedName>
    <definedName name="BEx5BBI61U4Y65GD0ARMTALPP7SJ" localSheetId="26" hidden="1">#REF!</definedName>
    <definedName name="BEx5BBI61U4Y65GD0ARMTALPP7SJ" hidden="1">#REF!</definedName>
    <definedName name="BEx5BDR56MEV4IHY6CIH2SVNG1UB" localSheetId="26" hidden="1">#REF!</definedName>
    <definedName name="BEx5BDR56MEV4IHY6CIH2SVNG1UB" hidden="1">#REF!</definedName>
    <definedName name="BEx5BESZC5H329SKHGJOHZFILYJJ" localSheetId="26" hidden="1">#REF!</definedName>
    <definedName name="BEx5BESZC5H329SKHGJOHZFILYJJ" hidden="1">#REF!</definedName>
    <definedName name="BEx5BHSQ42B50IU1TEQFUXFX9XQD" localSheetId="26" hidden="1">#REF!</definedName>
    <definedName name="BEx5BHSQ42B50IU1TEQFUXFX9XQD" hidden="1">#REF!</definedName>
    <definedName name="BEx5BKSM4UN4C1DM3EYKM79MRC5K" localSheetId="26" hidden="1">#REF!</definedName>
    <definedName name="BEx5BKSM4UN4C1DM3EYKM79MRC5K" hidden="1">#REF!</definedName>
    <definedName name="BEx5BNN8NPH9KVOBARB9CDD9WLB6" localSheetId="26" hidden="1">#REF!</definedName>
    <definedName name="BEx5BNN8NPH9KVOBARB9CDD9WLB6" hidden="1">#REF!</definedName>
    <definedName name="BEx5BYFMZ80TDDN2EZO8CF39AIAC" localSheetId="26" hidden="1">#REF!</definedName>
    <definedName name="BEx5BYFMZ80TDDN2EZO8CF39AIAC" hidden="1">#REF!</definedName>
    <definedName name="BEx5C2BWFW6SHZBFDEISKGXHZCQW" localSheetId="26" hidden="1">#REF!</definedName>
    <definedName name="BEx5C2BWFW6SHZBFDEISKGXHZCQW" hidden="1">#REF!</definedName>
    <definedName name="BEx5C49ZFH8TO9ZU55729C3F7XG7" localSheetId="26" hidden="1">#REF!</definedName>
    <definedName name="BEx5C49ZFH8TO9ZU55729C3F7XG7" hidden="1">#REF!</definedName>
    <definedName name="BEx5C8GZQK13G60ZM70P63I5OS0L" localSheetId="26" hidden="1">#REF!</definedName>
    <definedName name="BEx5C8GZQK13G60ZM70P63I5OS0L" hidden="1">#REF!</definedName>
    <definedName name="BEx5CAPTVN2NBT3UOMA1UFAL1C2R" localSheetId="26" hidden="1">#REF!</definedName>
    <definedName name="BEx5CAPTVN2NBT3UOMA1UFAL1C2R" hidden="1">#REF!</definedName>
    <definedName name="BEx5CEM3SYF9XP0ZZVE0GEPCLV3F" localSheetId="26" hidden="1">#REF!</definedName>
    <definedName name="BEx5CEM3SYF9XP0ZZVE0GEPCLV3F" hidden="1">#REF!</definedName>
    <definedName name="BEx5CFYQ0F1Z6P8SCVJ0I3UPVFE4" localSheetId="26" hidden="1">#REF!</definedName>
    <definedName name="BEx5CFYQ0F1Z6P8SCVJ0I3UPVFE4" hidden="1">#REF!</definedName>
    <definedName name="BEx5CINUDCSDCAJSNNV7XVNU8Q79" localSheetId="26" hidden="1">#REF!</definedName>
    <definedName name="BEx5CINUDCSDCAJSNNV7XVNU8Q79" hidden="1">#REF!</definedName>
    <definedName name="BEx5CNLUIOYU8EODGA03Z3547I9T" localSheetId="26" hidden="1">#REF!</definedName>
    <definedName name="BEx5CNLUIOYU8EODGA03Z3547I9T" hidden="1">#REF!</definedName>
    <definedName name="BEx5CPEKNSJORIPFQC2E1LTRYY8L" localSheetId="26" hidden="1">#REF!</definedName>
    <definedName name="BEx5CPEKNSJORIPFQC2E1LTRYY8L" hidden="1">#REF!</definedName>
    <definedName name="BEx5CSUOL05D8PAM2TRDA9VRJT1O" localSheetId="26" hidden="1">#REF!</definedName>
    <definedName name="BEx5CSUOL05D8PAM2TRDA9VRJT1O" hidden="1">#REF!</definedName>
    <definedName name="BEx5CUNFOO4YDFJ22HCMI2QKIGKM" localSheetId="26" hidden="1">#REF!</definedName>
    <definedName name="BEx5CUNFOO4YDFJ22HCMI2QKIGKM" hidden="1">#REF!</definedName>
    <definedName name="BEx5D8L47OF0WHBPFWXGZINZWUBZ" localSheetId="26" hidden="1">#REF!</definedName>
    <definedName name="BEx5D8L47OF0WHBPFWXGZINZWUBZ" hidden="1">#REF!</definedName>
    <definedName name="BEx5DAJAHQ2SKUPCKSCR3PYML67L" localSheetId="26" hidden="1">#REF!</definedName>
    <definedName name="BEx5DAJAHQ2SKUPCKSCR3PYML67L" hidden="1">#REF!</definedName>
    <definedName name="BEx5DC18JM1KJCV44PF18E0LNRKA" localSheetId="26" hidden="1">#REF!</definedName>
    <definedName name="BEx5DC18JM1KJCV44PF18E0LNRKA" hidden="1">#REF!</definedName>
    <definedName name="BEx5DJIZBTNS011R9IIG2OQ2L6ZX" localSheetId="26" hidden="1">#REF!</definedName>
    <definedName name="BEx5DJIZBTNS011R9IIG2OQ2L6ZX" hidden="1">#REF!</definedName>
    <definedName name="BEx5E123OLO9WQUOIRIDJ967KAGK" localSheetId="26" hidden="1">#REF!</definedName>
    <definedName name="BEx5E123OLO9WQUOIRIDJ967KAGK" hidden="1">#REF!</definedName>
    <definedName name="BEx5E2UU5NES6W779W2OZTZOB4O7" localSheetId="26" hidden="1">#REF!</definedName>
    <definedName name="BEx5E2UU5NES6W779W2OZTZOB4O7" hidden="1">#REF!</definedName>
    <definedName name="BEx5E4CSE5G83J5K32WENF7BXL82" localSheetId="26" hidden="1">#REF!</definedName>
    <definedName name="BEx5E4CSE5G83J5K32WENF7BXL82" hidden="1">#REF!</definedName>
    <definedName name="BEx5ELQL9B0VR6UT18KP11DHOTFX" localSheetId="26" hidden="1">#REF!</definedName>
    <definedName name="BEx5ELQL9B0VR6UT18KP11DHOTFX" hidden="1">#REF!</definedName>
    <definedName name="BEx5ER4TJTFPN7IB1MNEB1ZFR5M6" localSheetId="26" hidden="1">#REF!</definedName>
    <definedName name="BEx5ER4TJTFPN7IB1MNEB1ZFR5M6" hidden="1">#REF!</definedName>
    <definedName name="BEx5F6V72QTCK7O39Y59R0EVM6CW" localSheetId="26" hidden="1">#REF!</definedName>
    <definedName name="BEx5F6V72QTCK7O39Y59R0EVM6CW" hidden="1">#REF!</definedName>
    <definedName name="BEx5FGLQVACD5F5YZG4DGSCHCGO2" localSheetId="26" hidden="1">#REF!</definedName>
    <definedName name="BEx5FGLQVACD5F5YZG4DGSCHCGO2" hidden="1">#REF!</definedName>
    <definedName name="BEx5FLJWHLW3BTZILDPN5NMA449V" localSheetId="26" hidden="1">#REF!</definedName>
    <definedName name="BEx5FLJWHLW3BTZILDPN5NMA449V" hidden="1">#REF!</definedName>
    <definedName name="BEx5FNI2O10YN2SI1NO4X5GP3GTF" localSheetId="26" hidden="1">#REF!</definedName>
    <definedName name="BEx5FNI2O10YN2SI1NO4X5GP3GTF" hidden="1">#REF!</definedName>
    <definedName name="BEx5FO8YRFSZCG3L608EHIHIHFY4" localSheetId="26" hidden="1">#REF!</definedName>
    <definedName name="BEx5FO8YRFSZCG3L608EHIHIHFY4" hidden="1">#REF!</definedName>
    <definedName name="BEx5FQNA6V4CNYSH013K45RI4BCV" localSheetId="26" hidden="1">#REF!</definedName>
    <definedName name="BEx5FQNA6V4CNYSH013K45RI4BCV" hidden="1">#REF!</definedName>
    <definedName name="BEx5FVQPPEU32CPNV9RRQ9MNLLVE" localSheetId="26" hidden="1">#REF!</definedName>
    <definedName name="BEx5FVQPPEU32CPNV9RRQ9MNLLVE" hidden="1">#REF!</definedName>
    <definedName name="BEx5G08KGMG5X2AQKDGPFYG5GH94" localSheetId="26" hidden="1">#REF!</definedName>
    <definedName name="BEx5G08KGMG5X2AQKDGPFYG5GH94" hidden="1">#REF!</definedName>
    <definedName name="BEx5G1A8TFN4C4QII35U9DKYNIS8" localSheetId="26" hidden="1">#REF!</definedName>
    <definedName name="BEx5G1A8TFN4C4QII35U9DKYNIS8" hidden="1">#REF!</definedName>
    <definedName name="BEx5G1L0QO91KEPDMV1D8OT4BT73" localSheetId="26" hidden="1">#REF!</definedName>
    <definedName name="BEx5G1L0QO91KEPDMV1D8OT4BT73" hidden="1">#REF!</definedName>
    <definedName name="BEx5G86DZL1VYUX6KWODAP3WFAWP" localSheetId="26" hidden="1">#REF!</definedName>
    <definedName name="BEx5G86DZL1VYUX6KWODAP3WFAWP" hidden="1">#REF!</definedName>
    <definedName name="BEx5G8BV2GIOCM3C7IUFK8L04A6M" localSheetId="26" hidden="1">#REF!</definedName>
    <definedName name="BEx5G8BV2GIOCM3C7IUFK8L04A6M" hidden="1">#REF!</definedName>
    <definedName name="BEx5GID9MVBUPFFT9M8K8B5MO9NV" localSheetId="26" hidden="1">#REF!</definedName>
    <definedName name="BEx5GID9MVBUPFFT9M8K8B5MO9NV" hidden="1">#REF!</definedName>
    <definedName name="BEx5GN0EWA9SCQDPQ7NTUQH82QVK" localSheetId="26" hidden="1">#REF!</definedName>
    <definedName name="BEx5GN0EWA9SCQDPQ7NTUQH82QVK" hidden="1">#REF!</definedName>
    <definedName name="BEx5GNBCU4WZ74I0UXFL9ZG2XSGJ" localSheetId="26" hidden="1">#REF!</definedName>
    <definedName name="BEx5GNBCU4WZ74I0UXFL9ZG2XSGJ" hidden="1">#REF!</definedName>
    <definedName name="BEx5GUCTYC7QCWGWU5BTO7Y7HDZX" localSheetId="26" hidden="1">#REF!</definedName>
    <definedName name="BEx5GUCTYC7QCWGWU5BTO7Y7HDZX" hidden="1">#REF!</definedName>
    <definedName name="BEx5GYUPJULJQ624TEESYFG1NFOH" localSheetId="26" hidden="1">#REF!</definedName>
    <definedName name="BEx5GYUPJULJQ624TEESYFG1NFOH" hidden="1">#REF!</definedName>
    <definedName name="BEx5H0NEE0AIN5E2UHJ9J9ISU9N1" localSheetId="26" hidden="1">#REF!</definedName>
    <definedName name="BEx5H0NEE0AIN5E2UHJ9J9ISU9N1" hidden="1">#REF!</definedName>
    <definedName name="BEx5H1UJSEUQM2K8QHQXO5THVHSO" localSheetId="26" hidden="1">#REF!</definedName>
    <definedName name="BEx5H1UJSEUQM2K8QHQXO5THVHSO" hidden="1">#REF!</definedName>
    <definedName name="BEx5HAOT9XWUF7XIFRZZS8B9F5TZ" localSheetId="26" hidden="1">#REF!</definedName>
    <definedName name="BEx5HAOT9XWUF7XIFRZZS8B9F5TZ" hidden="1">#REF!</definedName>
    <definedName name="BEx5HE4XRF9BUY04MENWY9CHHN5H" localSheetId="26" hidden="1">#REF!</definedName>
    <definedName name="BEx5HE4XRF9BUY04MENWY9CHHN5H" hidden="1">#REF!</definedName>
    <definedName name="BEx5HFHMABAT0H9KKS754X4T304E" localSheetId="26" hidden="1">#REF!</definedName>
    <definedName name="BEx5HFHMABAT0H9KKS754X4T304E" hidden="1">#REF!</definedName>
    <definedName name="BEx5HGDZ7MX1S3KNXLRL9WU565V4" localSheetId="26" hidden="1">#REF!</definedName>
    <definedName name="BEx5HGDZ7MX1S3KNXLRL9WU565V4" hidden="1">#REF!</definedName>
    <definedName name="BEx5HJZ9FAVNZSSBTAYRPZDYM9NU" localSheetId="26" hidden="1">#REF!</definedName>
    <definedName name="BEx5HJZ9FAVNZSSBTAYRPZDYM9NU" hidden="1">#REF!</definedName>
    <definedName name="BEx5HLXIQDQHSZDE3TU5A6O8UIE6" localSheetId="26" hidden="1">#REF!</definedName>
    <definedName name="BEx5HLXIQDQHSZDE3TU5A6O8UIE6" hidden="1">#REF!</definedName>
    <definedName name="BEx5HZ9JMKHNLFWLVUB1WP5B39BL" localSheetId="26" hidden="1">#REF!</definedName>
    <definedName name="BEx5HZ9JMKHNLFWLVUB1WP5B39BL" hidden="1">#REF!</definedName>
    <definedName name="BEx5I244LQHZTF3XI66J8705R9XX" localSheetId="26" hidden="1">#REF!</definedName>
    <definedName name="BEx5I244LQHZTF3XI66J8705R9XX" hidden="1">#REF!</definedName>
    <definedName name="BEx5I8PBP4LIXDGID5BP0THLO0AQ" localSheetId="26" hidden="1">#REF!</definedName>
    <definedName name="BEx5I8PBP4LIXDGID5BP0THLO0AQ" hidden="1">#REF!</definedName>
    <definedName name="BEx5I8USVUB3JP4S9OXGMZVMOQXR" localSheetId="26" hidden="1">#REF!</definedName>
    <definedName name="BEx5I8USVUB3JP4S9OXGMZVMOQXR" hidden="1">#REF!</definedName>
    <definedName name="BEx5I9GDQSYIAL65UQNDMNFQCS9Y" localSheetId="26" hidden="1">#REF!</definedName>
    <definedName name="BEx5I9GDQSYIAL65UQNDMNFQCS9Y" hidden="1">#REF!</definedName>
    <definedName name="BEx5IBUPG9AWNW5PK7JGRGEJ4OLM" localSheetId="26" hidden="1">#REF!</definedName>
    <definedName name="BEx5IBUPG9AWNW5PK7JGRGEJ4OLM" hidden="1">#REF!</definedName>
    <definedName name="BEx5IC06RVN8BSAEPREVKHKLCJ2L" localSheetId="26" hidden="1">#REF!</definedName>
    <definedName name="BEx5IC06RVN8BSAEPREVKHKLCJ2L" hidden="1">#REF!</definedName>
    <definedName name="BEx5J0FFP1KS4NGY20AEJI8VREEA" localSheetId="26" hidden="1">#REF!</definedName>
    <definedName name="BEx5J0FFP1KS4NGY20AEJI8VREEA" hidden="1">#REF!</definedName>
    <definedName name="BEx5JF3ZXLDIS8VNKDCY7ZI7H1CI" localSheetId="26" hidden="1">#REF!</definedName>
    <definedName name="BEx5JF3ZXLDIS8VNKDCY7ZI7H1CI" hidden="1">#REF!</definedName>
    <definedName name="BEx5JHCZJ8G6OOOW6EF3GABXKH6F" localSheetId="26" hidden="1">#REF!</definedName>
    <definedName name="BEx5JHCZJ8G6OOOW6EF3GABXKH6F" hidden="1">#REF!</definedName>
    <definedName name="BEx5JJB6W446THXQCRUKD3I7RKLP" localSheetId="26" hidden="1">#REF!</definedName>
    <definedName name="BEx5JJB6W446THXQCRUKD3I7RKLP" hidden="1">#REF!</definedName>
    <definedName name="BEx5JJWTMI37U3RDEJOYLO93RJ6Z" localSheetId="26" hidden="1">#REF!</definedName>
    <definedName name="BEx5JJWTMI37U3RDEJOYLO93RJ6Z" hidden="1">#REF!</definedName>
    <definedName name="BEx5JNCT8Z7XSSPD5EMNAJELCU2V" localSheetId="26" hidden="1">#REF!</definedName>
    <definedName name="BEx5JNCT8Z7XSSPD5EMNAJELCU2V" hidden="1">#REF!</definedName>
    <definedName name="BEx5JQCNT9Y4RM306CHC8IPY3HBZ" localSheetId="26" hidden="1">#REF!</definedName>
    <definedName name="BEx5JQCNT9Y4RM306CHC8IPY3HBZ" hidden="1">#REF!</definedName>
    <definedName name="BEx5K08PYKE6JOKBYIB006TX619P" localSheetId="26" hidden="1">#REF!</definedName>
    <definedName name="BEx5K08PYKE6JOKBYIB006TX619P" hidden="1">#REF!</definedName>
    <definedName name="BEx5K51DSERT1TR7B4A29R41W4NX" localSheetId="26" hidden="1">#REF!</definedName>
    <definedName name="BEx5K51DSERT1TR7B4A29R41W4NX" hidden="1">#REF!</definedName>
    <definedName name="BEx5KYER580I4T7WTLMUN7NLNP5K" localSheetId="26" hidden="1">#REF!</definedName>
    <definedName name="BEx5KYER580I4T7WTLMUN7NLNP5K" hidden="1">#REF!</definedName>
    <definedName name="BEx5LHLB3M6K4ZKY2F42QBZT30ZH" localSheetId="26" hidden="1">#REF!</definedName>
    <definedName name="BEx5LHLB3M6K4ZKY2F42QBZT30ZH" hidden="1">#REF!</definedName>
    <definedName name="BEx5LRMNU3HXIE1BUMDHRU31F7JJ" localSheetId="26" hidden="1">#REF!</definedName>
    <definedName name="BEx5LRMNU3HXIE1BUMDHRU31F7JJ" hidden="1">#REF!</definedName>
    <definedName name="BEx5LSJ1LPUAX3ENSPECWPG4J7D1" localSheetId="26" hidden="1">#REF!</definedName>
    <definedName name="BEx5LSJ1LPUAX3ENSPECWPG4J7D1" hidden="1">#REF!</definedName>
    <definedName name="BEx5LTKQ8RQWJE4BC88OP928893U" localSheetId="26" hidden="1">#REF!</definedName>
    <definedName name="BEx5LTKQ8RQWJE4BC88OP928893U" hidden="1">#REF!</definedName>
    <definedName name="BEx5MB9BR71LZDG7XXQ2EO58JC5F" localSheetId="26" hidden="1">#REF!</definedName>
    <definedName name="BEx5MB9BR71LZDG7XXQ2EO58JC5F" hidden="1">#REF!</definedName>
    <definedName name="BEx5MLQZM68YQSKARVWTTPINFQ2C" localSheetId="26" hidden="1">#REF!</definedName>
    <definedName name="BEx5MLQZM68YQSKARVWTTPINFQ2C" hidden="1">#REF!</definedName>
    <definedName name="BEx5MVXTKNBXHNWTL43C670E4KXC" localSheetId="26" hidden="1">#REF!</definedName>
    <definedName name="BEx5MVXTKNBXHNWTL43C670E4KXC" hidden="1">#REF!</definedName>
    <definedName name="BEx5N4XI4PWB1W9PMZ4O5R0HWTYD" localSheetId="26" hidden="1">#REF!</definedName>
    <definedName name="BEx5N4XI4PWB1W9PMZ4O5R0HWTYD" hidden="1">#REF!</definedName>
    <definedName name="BEx5NA68N6FJFX9UJXK4M14U487F" localSheetId="26" hidden="1">#REF!</definedName>
    <definedName name="BEx5NA68N6FJFX9UJXK4M14U487F" hidden="1">#REF!</definedName>
    <definedName name="BEx5NIKBG2GDJOYGE3WCXKU7YY51" localSheetId="26" hidden="1">#REF!</definedName>
    <definedName name="BEx5NIKBG2GDJOYGE3WCXKU7YY51" hidden="1">#REF!</definedName>
    <definedName name="BEx5NV06L5J5IMKGOMGKGJ4PBZCD" localSheetId="26" hidden="1">#REF!</definedName>
    <definedName name="BEx5NV06L5J5IMKGOMGKGJ4PBZCD" hidden="1">#REF!</definedName>
    <definedName name="BEx5NZSSQ6PY99ZX2D7Q9IGOR34W" localSheetId="26" hidden="1">#REF!</definedName>
    <definedName name="BEx5NZSSQ6PY99ZX2D7Q9IGOR34W" hidden="1">#REF!</definedName>
    <definedName name="BEx5O3ZUQ2OARA1CDOZ3NC4UE5AA" localSheetId="26" hidden="1">#REF!</definedName>
    <definedName name="BEx5O3ZUQ2OARA1CDOZ3NC4UE5AA" hidden="1">#REF!</definedName>
    <definedName name="BEx5OAFS0NJ2CB86A02E1JYHMLQ1" localSheetId="26" hidden="1">#REF!</definedName>
    <definedName name="BEx5OAFS0NJ2CB86A02E1JYHMLQ1" hidden="1">#REF!</definedName>
    <definedName name="BEx5OG4RPU8W1ETWDWM234NYYYEN" localSheetId="26" hidden="1">#REF!</definedName>
    <definedName name="BEx5OG4RPU8W1ETWDWM234NYYYEN" hidden="1">#REF!</definedName>
    <definedName name="BEx5OO846GK2183P9GCQQXPMSX2Q" localSheetId="26" hidden="1">#REF!</definedName>
    <definedName name="BEx5OO846GK2183P9GCQQXPMSX2Q" hidden="1">#REF!</definedName>
    <definedName name="BEx5OP9Y43F99O2IT69MKCCXGL61" localSheetId="26" hidden="1">#REF!</definedName>
    <definedName name="BEx5OP9Y43F99O2IT69MKCCXGL61" hidden="1">#REF!</definedName>
    <definedName name="BEx5P9Y9RDXNUAJ6CZ2LHMM8IM7T" localSheetId="26" hidden="1">#REF!</definedName>
    <definedName name="BEx5P9Y9RDXNUAJ6CZ2LHMM8IM7T" hidden="1">#REF!</definedName>
    <definedName name="BEx5PHWB2C0D5QLP3BZIP3UO7DIZ" localSheetId="26" hidden="1">#REF!</definedName>
    <definedName name="BEx5PHWB2C0D5QLP3BZIP3UO7DIZ" hidden="1">#REF!</definedName>
    <definedName name="BEx5PJP02W68K2E46L5C5YBSNU6T" localSheetId="26" hidden="1">#REF!</definedName>
    <definedName name="BEx5PJP02W68K2E46L5C5YBSNU6T" hidden="1">#REF!</definedName>
    <definedName name="BEx5PLCA8DOMAU315YCS5275L2HS" localSheetId="26" hidden="1">#REF!</definedName>
    <definedName name="BEx5PLCA8DOMAU315YCS5275L2HS" hidden="1">#REF!</definedName>
    <definedName name="BEx5PRXMZ5M65Z732WNNGV564C2J" localSheetId="26" hidden="1">#REF!</definedName>
    <definedName name="BEx5PRXMZ5M65Z732WNNGV564C2J" hidden="1">#REF!</definedName>
    <definedName name="BEx5QPSW4IPLH50WSR87HRER05RF" localSheetId="26" hidden="1">#REF!</definedName>
    <definedName name="BEx5QPSW4IPLH50WSR87HRER05RF" hidden="1">#REF!</definedName>
    <definedName name="BEx73V0EP8EMNRC3EZJJKKVKWQVB" localSheetId="26" hidden="1">#REF!</definedName>
    <definedName name="BEx73V0EP8EMNRC3EZJJKKVKWQVB" hidden="1">#REF!</definedName>
    <definedName name="BEx741WJHIJVXUX131SBXTVW8D71" localSheetId="26" hidden="1">#REF!</definedName>
    <definedName name="BEx741WJHIJVXUX131SBXTVW8D71" hidden="1">#REF!</definedName>
    <definedName name="BEx74ESIB9Y8KGETIERMKU5PLCQR" localSheetId="26" hidden="1">#REF!</definedName>
    <definedName name="BEx74ESIB9Y8KGETIERMKU5PLCQR" hidden="1">#REF!</definedName>
    <definedName name="BEx74Q6H3O7133AWQXWC21MI2UFT" localSheetId="26" hidden="1">#REF!</definedName>
    <definedName name="BEx74Q6H3O7133AWQXWC21MI2UFT" hidden="1">#REF!</definedName>
    <definedName name="BEx74W6BJ8ENO3J25WNM5H5APKA3" localSheetId="26" hidden="1">#REF!</definedName>
    <definedName name="BEx74W6BJ8ENO3J25WNM5H5APKA3" hidden="1">#REF!</definedName>
    <definedName name="BEx755GRRD9BL27YHLH5QWIYLWB7" localSheetId="26" hidden="1">#REF!</definedName>
    <definedName name="BEx755GRRD9BL27YHLH5QWIYLWB7" hidden="1">#REF!</definedName>
    <definedName name="BEx759D1D5SXS5ELLZVBI0SXYUNF" localSheetId="26" hidden="1">#REF!</definedName>
    <definedName name="BEx759D1D5SXS5ELLZVBI0SXYUNF" hidden="1">#REF!</definedName>
    <definedName name="BEx75GJZSZHUDN6OOAGQYFUDA2LP" localSheetId="26" hidden="1">#REF!</definedName>
    <definedName name="BEx75GJZSZHUDN6OOAGQYFUDA2LP" hidden="1">#REF!</definedName>
    <definedName name="BEx75HGCCV5K4UCJWYV8EV9AG5YT" localSheetId="26" hidden="1">#REF!</definedName>
    <definedName name="BEx75HGCCV5K4UCJWYV8EV9AG5YT" hidden="1">#REF!</definedName>
    <definedName name="BEx75PZT8TY5P13U978NVBUXKHT4" localSheetId="26" hidden="1">#REF!</definedName>
    <definedName name="BEx75PZT8TY5P13U978NVBUXKHT4" hidden="1">#REF!</definedName>
    <definedName name="BEx75T55F7GML8V1DMWL26WRT006" localSheetId="26" hidden="1">#REF!</definedName>
    <definedName name="BEx75T55F7GML8V1DMWL26WRT006" hidden="1">#REF!</definedName>
    <definedName name="BEx75VJGR07JY6UUWURQ4PJ29UKC" localSheetId="26" hidden="1">#REF!</definedName>
    <definedName name="BEx75VJGR07JY6UUWURQ4PJ29UKC" hidden="1">#REF!</definedName>
    <definedName name="BEx760S7NC1AOV1U7141RB2PRH7Y" localSheetId="26" hidden="1">#REF!</definedName>
    <definedName name="BEx760S7NC1AOV1U7141RB2PRH7Y" hidden="1">#REF!</definedName>
    <definedName name="BEx76SNNS4Q4RGOMYYN0FM68QOWP" localSheetId="26" hidden="1">#REF!</definedName>
    <definedName name="BEx76SNNS4Q4RGOMYYN0FM68QOWP" hidden="1">#REF!</definedName>
    <definedName name="BEx7741OUGLA0WJQLQRUJSL4DE00" localSheetId="26" hidden="1">#REF!</definedName>
    <definedName name="BEx7741OUGLA0WJQLQRUJSL4DE00" hidden="1">#REF!</definedName>
    <definedName name="BEx774N83DXLJZ54Q42PWIJZ2DN1" localSheetId="26" hidden="1">#REF!</definedName>
    <definedName name="BEx774N83DXLJZ54Q42PWIJZ2DN1" hidden="1">#REF!</definedName>
    <definedName name="BEx779QNIY3061ZV9BR462WKEGRW" localSheetId="26" hidden="1">#REF!</definedName>
    <definedName name="BEx779QNIY3061ZV9BR462WKEGRW" hidden="1">#REF!</definedName>
    <definedName name="BEx77G19QU9A95CNHE6QMVSQR2T3" localSheetId="26" hidden="1">#REF!</definedName>
    <definedName name="BEx77G19QU9A95CNHE6QMVSQR2T3" hidden="1">#REF!</definedName>
    <definedName name="BEx77P0S3GVMS7BJUL9OWUGJ1B02" localSheetId="26" hidden="1">#REF!</definedName>
    <definedName name="BEx77P0S3GVMS7BJUL9OWUGJ1B02" hidden="1">#REF!</definedName>
    <definedName name="BEx77QDESURI6WW5582YXSK3A972" localSheetId="26" hidden="1">#REF!</definedName>
    <definedName name="BEx77QDESURI6WW5582YXSK3A972" hidden="1">#REF!</definedName>
    <definedName name="BEx77VBI9XOPFHKEWU5EHQ9J675Y" localSheetId="26" hidden="1">#REF!</definedName>
    <definedName name="BEx77VBI9XOPFHKEWU5EHQ9J675Y" hidden="1">#REF!</definedName>
    <definedName name="BEx7809GQOCLHSNH95VOYIX7P1TV" localSheetId="26" hidden="1">#REF!</definedName>
    <definedName name="BEx7809GQOCLHSNH95VOYIX7P1TV" hidden="1">#REF!</definedName>
    <definedName name="BEx780K8XAXUHGVZGZWQ74DK4CI3" localSheetId="26" hidden="1">#REF!</definedName>
    <definedName name="BEx780K8XAXUHGVZGZWQ74DK4CI3" hidden="1">#REF!</definedName>
    <definedName name="BEx78226TN58UE0CTY98YEDU0LSL" localSheetId="26" hidden="1">#REF!</definedName>
    <definedName name="BEx78226TN58UE0CTY98YEDU0LSL" hidden="1">#REF!</definedName>
    <definedName name="BEx7881ZZBWHRAX6W2GY19J8MGEQ" localSheetId="26" hidden="1">#REF!</definedName>
    <definedName name="BEx7881ZZBWHRAX6W2GY19J8MGEQ" hidden="1">#REF!</definedName>
    <definedName name="BEx78HHRIWDLHQX2LG0HWFRYEL1T" localSheetId="26" hidden="1">#REF!</definedName>
    <definedName name="BEx78HHRIWDLHQX2LG0HWFRYEL1T" hidden="1">#REF!</definedName>
    <definedName name="BEx78QMXZ2P1ZB3HJ9O50DWHCMXR" localSheetId="26" hidden="1">#REF!</definedName>
    <definedName name="BEx78QMXZ2P1ZB3HJ9O50DWHCMXR" hidden="1">#REF!</definedName>
    <definedName name="BEx78SFO5VR28677DWZEMDN7G86X" localSheetId="26" hidden="1">#REF!</definedName>
    <definedName name="BEx78SFO5VR28677DWZEMDN7G86X" hidden="1">#REF!</definedName>
    <definedName name="BEx78SFOYH1Z0ZDTO47W2M60TW6K" localSheetId="26" hidden="1">#REF!</definedName>
    <definedName name="BEx78SFOYH1Z0ZDTO47W2M60TW6K" hidden="1">#REF!</definedName>
    <definedName name="BEx79JK3E6JO8MX4O35A5G8NZCC8" localSheetId="26" hidden="1">#REF!</definedName>
    <definedName name="BEx79JK3E6JO8MX4O35A5G8NZCC8" hidden="1">#REF!</definedName>
    <definedName name="BEx79OCP4HQ6XP8EWNGEUDLOZBBS" localSheetId="26" hidden="1">#REF!</definedName>
    <definedName name="BEx79OCP4HQ6XP8EWNGEUDLOZBBS" hidden="1">#REF!</definedName>
    <definedName name="BEx79P3LC658SERQCP2RRBC0GOLH" localSheetId="26" hidden="1">#REF!</definedName>
    <definedName name="BEx79P3LC658SERQCP2RRBC0GOLH" hidden="1">#REF!</definedName>
    <definedName name="BEx79SEAYKUZB0H4LYBCD6WWJBG2" localSheetId="26" hidden="1">#REF!</definedName>
    <definedName name="BEx79SEAYKUZB0H4LYBCD6WWJBG2" hidden="1">#REF!</definedName>
    <definedName name="BEx79SJRHTLS9PYM69O9BWW1FMJK" localSheetId="26" hidden="1">#REF!</definedName>
    <definedName name="BEx79SJRHTLS9PYM69O9BWW1FMJK" hidden="1">#REF!</definedName>
    <definedName name="BEx79YJJLBELICW9F9FRYSCQ101L" localSheetId="26" hidden="1">#REF!</definedName>
    <definedName name="BEx79YJJLBELICW9F9FRYSCQ101L" hidden="1">#REF!</definedName>
    <definedName name="BEx79YUC7B0V77FSBGIRCY1BR4VK" localSheetId="26" hidden="1">#REF!</definedName>
    <definedName name="BEx79YUC7B0V77FSBGIRCY1BR4VK" hidden="1">#REF!</definedName>
    <definedName name="BEx7A06T3RC2891FUX05G3QPRAUE" localSheetId="26" hidden="1">#REF!</definedName>
    <definedName name="BEx7A06T3RC2891FUX05G3QPRAUE" hidden="1">#REF!</definedName>
    <definedName name="BEx7A9S3JA1X7FH4CFSQLTZC4691" localSheetId="26" hidden="1">#REF!</definedName>
    <definedName name="BEx7A9S3JA1X7FH4CFSQLTZC4691" hidden="1">#REF!</definedName>
    <definedName name="BEx7ABA2C9IWH5VSLVLLLCY62161" localSheetId="26" hidden="1">#REF!</definedName>
    <definedName name="BEx7ABA2C9IWH5VSLVLLLCY62161" hidden="1">#REF!</definedName>
    <definedName name="BEx7AE4LPLX8N85BYB0WCO5S7ZPV" localSheetId="26" hidden="1">#REF!</definedName>
    <definedName name="BEx7AE4LPLX8N85BYB0WCO5S7ZPV" hidden="1">#REF!</definedName>
    <definedName name="BEx7ASD1I654MEDCO6GGWA95PXSC" localSheetId="26" hidden="1">#REF!</definedName>
    <definedName name="BEx7ASD1I654MEDCO6GGWA95PXSC" hidden="1">#REF!</definedName>
    <definedName name="BEx7AVCX9S5RJP3NSZ4QM4E6ERDT" localSheetId="26" hidden="1">#REF!</definedName>
    <definedName name="BEx7AVCX9S5RJP3NSZ4QM4E6ERDT" hidden="1">#REF!</definedName>
    <definedName name="BEx7AVYIGP0930MV5JEBWRYCJN68" localSheetId="26" hidden="1">#REF!</definedName>
    <definedName name="BEx7AVYIGP0930MV5JEBWRYCJN68" hidden="1">#REF!</definedName>
    <definedName name="BEx7B6LH6917TXOSAAQ6U7HVF018" localSheetId="26" hidden="1">#REF!</definedName>
    <definedName name="BEx7B6LH6917TXOSAAQ6U7HVF018" hidden="1">#REF!</definedName>
    <definedName name="BEx7BPXFZXJ79FQ0E8AQE21PGVHA" localSheetId="26" hidden="1">#REF!</definedName>
    <definedName name="BEx7BPXFZXJ79FQ0E8AQE21PGVHA" hidden="1">#REF!</definedName>
    <definedName name="BEx7C04AM39DQMC1TIX7CFZ2ADHX" localSheetId="26" hidden="1">#REF!</definedName>
    <definedName name="BEx7C04AM39DQMC1TIX7CFZ2ADHX" hidden="1">#REF!</definedName>
    <definedName name="BEx7C40F0PQURHPI6YQ39NFIR86Z" localSheetId="26" hidden="1">#REF!</definedName>
    <definedName name="BEx7C40F0PQURHPI6YQ39NFIR86Z" hidden="1">#REF!</definedName>
    <definedName name="BEx7C93VR7SYRIJS1JO8YZKSFAW9" localSheetId="26" hidden="1">#REF!</definedName>
    <definedName name="BEx7C93VR7SYRIJS1JO8YZKSFAW9" hidden="1">#REF!</definedName>
    <definedName name="BEx7CCPC6R1KQQZ2JQU6EFI1G0RM" localSheetId="26" hidden="1">#REF!</definedName>
    <definedName name="BEx7CCPC6R1KQQZ2JQU6EFI1G0RM" hidden="1">#REF!</definedName>
    <definedName name="BEx7CIJST9GLS2QD383UK7VUDTGL" localSheetId="26" hidden="1">#REF!</definedName>
    <definedName name="BEx7CIJST9GLS2QD383UK7VUDTGL" hidden="1">#REF!</definedName>
    <definedName name="BEx7CO8T2XKC7GHDSYNAWTZ9L7YR" localSheetId="26" hidden="1">#REF!</definedName>
    <definedName name="BEx7CO8T2XKC7GHDSYNAWTZ9L7YR" hidden="1">#REF!</definedName>
    <definedName name="BEx7CW1CF00DO8A36UNC2X7K65C2" localSheetId="26" hidden="1">#REF!</definedName>
    <definedName name="BEx7CW1CF00DO8A36UNC2X7K65C2" hidden="1">#REF!</definedName>
    <definedName name="BEx7CW6NFRL2P4XWP0MWHIYA97KF" localSheetId="26" hidden="1">#REF!</definedName>
    <definedName name="BEx7CW6NFRL2P4XWP0MWHIYA97KF" hidden="1">#REF!</definedName>
    <definedName name="BEx7D5RWKRS4W71J4NZ6ZSFHPKFT" localSheetId="26" hidden="1">#REF!</definedName>
    <definedName name="BEx7D5RWKRS4W71J4NZ6ZSFHPKFT" hidden="1">#REF!</definedName>
    <definedName name="BEx7D8H1TPOX1UN17QZYEV7Q58GA" localSheetId="26" hidden="1">#REF!</definedName>
    <definedName name="BEx7D8H1TPOX1UN17QZYEV7Q58GA" hidden="1">#REF!</definedName>
    <definedName name="BEx7DGF13H2074LRWFZQ45PZ6JPX" localSheetId="26" hidden="1">#REF!</definedName>
    <definedName name="BEx7DGF13H2074LRWFZQ45PZ6JPX" hidden="1">#REF!</definedName>
    <definedName name="BEx7DKWUXEDIISSX4GDD4YYT887F" localSheetId="26" hidden="1">#REF!</definedName>
    <definedName name="BEx7DKWUXEDIISSX4GDD4YYT887F" hidden="1">#REF!</definedName>
    <definedName name="BEx7DMUYR2HC26WW7AOB1TULERMB" localSheetId="26" hidden="1">#REF!</definedName>
    <definedName name="BEx7DMUYR2HC26WW7AOB1TULERMB" hidden="1">#REF!</definedName>
    <definedName name="BEx7DVJTRV44IMJIBFXELE67SZ7S" localSheetId="26" hidden="1">#REF!</definedName>
    <definedName name="BEx7DVJTRV44IMJIBFXELE67SZ7S" hidden="1">#REF!</definedName>
    <definedName name="BEx7DVUMFCI5INHMVFIJ44RTTSTT" localSheetId="26" hidden="1">#REF!</definedName>
    <definedName name="BEx7DVUMFCI5INHMVFIJ44RTTSTT" hidden="1">#REF!</definedName>
    <definedName name="BEx7E2QT2U8THYOKBPXONB1B47WH" localSheetId="26" hidden="1">#REF!</definedName>
    <definedName name="BEx7E2QT2U8THYOKBPXONB1B47WH" hidden="1">#REF!</definedName>
    <definedName name="BEx7E5QP7W6UKO74F5Y0VJ741HS5" localSheetId="26" hidden="1">#REF!</definedName>
    <definedName name="BEx7E5QP7W6UKO74F5Y0VJ741HS5" hidden="1">#REF!</definedName>
    <definedName name="BEx7E6N29HGH3I47AFB2DCS6MVS6" localSheetId="26" hidden="1">#REF!</definedName>
    <definedName name="BEx7E6N29HGH3I47AFB2DCS6MVS6" hidden="1">#REF!</definedName>
    <definedName name="BEx7EBA8IYHQKT7IQAOAML660SYA" localSheetId="26" hidden="1">#REF!</definedName>
    <definedName name="BEx7EBA8IYHQKT7IQAOAML660SYA" hidden="1">#REF!</definedName>
    <definedName name="BEx7EI6C8MCRZFEQYUBE5FSUTIHK" localSheetId="26" hidden="1">#REF!</definedName>
    <definedName name="BEx7EI6C8MCRZFEQYUBE5FSUTIHK" hidden="1">#REF!</definedName>
    <definedName name="BEx7EI6DL1Z6UWLFBXAKVGZTKHWJ" localSheetId="26" hidden="1">#REF!</definedName>
    <definedName name="BEx7EI6DL1Z6UWLFBXAKVGZTKHWJ" hidden="1">#REF!</definedName>
    <definedName name="BEx7EQKHX7GZYOLXRDU534TT4H64" localSheetId="26" hidden="1">#REF!</definedName>
    <definedName name="BEx7EQKHX7GZYOLXRDU534TT4H64" hidden="1">#REF!</definedName>
    <definedName name="BEx7ETV6L1TM7JSXJIGK3FC6RVZW" localSheetId="26" hidden="1">#REF!</definedName>
    <definedName name="BEx7ETV6L1TM7JSXJIGK3FC6RVZW" hidden="1">#REF!</definedName>
    <definedName name="BEx7EWK9GUVV6FXWYIGH0TAI4V2O" localSheetId="26" hidden="1">#REF!</definedName>
    <definedName name="BEx7EWK9GUVV6FXWYIGH0TAI4V2O" hidden="1">#REF!</definedName>
    <definedName name="BEx7EYYLHMBYQTH6I377FCQS7CSX" localSheetId="26" hidden="1">#REF!</definedName>
    <definedName name="BEx7EYYLHMBYQTH6I377FCQS7CSX" hidden="1">#REF!</definedName>
    <definedName name="BEx7FCLG1RYI2SNOU1Y2GQZNZSWA" localSheetId="26" hidden="1">#REF!</definedName>
    <definedName name="BEx7FCLG1RYI2SNOU1Y2GQZNZSWA" hidden="1">#REF!</definedName>
    <definedName name="BEx7FN32ZGWOAA4TTH79KINTDWR9" localSheetId="26" hidden="1">#REF!</definedName>
    <definedName name="BEx7FN32ZGWOAA4TTH79KINTDWR9" hidden="1">#REF!</definedName>
    <definedName name="BEx7G82CKM3NIY1PHNFK28M09PCH" localSheetId="26" hidden="1">#REF!</definedName>
    <definedName name="BEx7G82CKM3NIY1PHNFK28M09PCH" hidden="1">#REF!</definedName>
    <definedName name="BEx7GR3ENYWRXXS5IT0UMEGOLGUH" localSheetId="26" hidden="1">#REF!</definedName>
    <definedName name="BEx7GR3ENYWRXXS5IT0UMEGOLGUH" hidden="1">#REF!</definedName>
    <definedName name="BEx7GSAL6P7TASL8MB63RFST1LJL" localSheetId="26" hidden="1">#REF!</definedName>
    <definedName name="BEx7GSAL6P7TASL8MB63RFST1LJL" hidden="1">#REF!</definedName>
    <definedName name="BEx7H0JD6I5I8WQLLWOYWY5YWPQE" localSheetId="26" hidden="1">#REF!</definedName>
    <definedName name="BEx7H0JD6I5I8WQLLWOYWY5YWPQE" hidden="1">#REF!</definedName>
    <definedName name="BEx7H14XCXH7WEXEY1HVO53A6AGH" localSheetId="26" hidden="1">#REF!</definedName>
    <definedName name="BEx7H14XCXH7WEXEY1HVO53A6AGH" hidden="1">#REF!</definedName>
    <definedName name="BEx7HFTIA8AC8BR8HKIN81VE1SGW" localSheetId="26" hidden="1">#REF!</definedName>
    <definedName name="BEx7HFTIA8AC8BR8HKIN81VE1SGW" hidden="1">#REF!</definedName>
    <definedName name="BEx7HGVBEF4LEIF6RC14N3PSU461" localSheetId="26" hidden="1">#REF!</definedName>
    <definedName name="BEx7HGVBEF4LEIF6RC14N3PSU461" hidden="1">#REF!</definedName>
    <definedName name="BEx7HQ5T9FZ42QWS09UO4DT42Y0R" localSheetId="26" hidden="1">#REF!</definedName>
    <definedName name="BEx7HQ5T9FZ42QWS09UO4DT42Y0R" hidden="1">#REF!</definedName>
    <definedName name="BEx7HQM1MIFBJS19P6ZLHT1QUTU3" localSheetId="26" hidden="1">#REF!</definedName>
    <definedName name="BEx7HQM1MIFBJS19P6ZLHT1QUTU3" hidden="1">#REF!</definedName>
    <definedName name="BEx7HRCZE3CVGON1HV07MT5MNDZ3" localSheetId="26" hidden="1">#REF!</definedName>
    <definedName name="BEx7HRCZE3CVGON1HV07MT5MNDZ3" hidden="1">#REF!</definedName>
    <definedName name="BEx7HWGE2CANG5M17X4C8YNC3N8F" localSheetId="26" hidden="1">#REF!</definedName>
    <definedName name="BEx7HWGE2CANG5M17X4C8YNC3N8F" hidden="1">#REF!</definedName>
    <definedName name="BEx7I8FZ96C5JAHXS18ZV0912LZP" localSheetId="26" hidden="1">#REF!</definedName>
    <definedName name="BEx7I8FZ96C5JAHXS18ZV0912LZP" hidden="1">#REF!</definedName>
    <definedName name="BEx7IBVYN47SFZIA0K4MDKQZNN9V" localSheetId="26" hidden="1">#REF!</definedName>
    <definedName name="BEx7IBVYN47SFZIA0K4MDKQZNN9V" hidden="1">#REF!</definedName>
    <definedName name="BEx7IV2IJ5WT7UC0UG7WP0WF2JZI" localSheetId="26" hidden="1">#REF!</definedName>
    <definedName name="BEx7IV2IJ5WT7UC0UG7WP0WF2JZI" hidden="1">#REF!</definedName>
    <definedName name="BEx7IXGU74GE5E4S6W4Z13AR092Y" localSheetId="26" hidden="1">#REF!</definedName>
    <definedName name="BEx7IXGU74GE5E4S6W4Z13AR092Y" hidden="1">#REF!</definedName>
    <definedName name="BEx7J4YL8Q3BI1MLH16YYQ18IJRD" localSheetId="26" hidden="1">#REF!</definedName>
    <definedName name="BEx7J4YL8Q3BI1MLH16YYQ18IJRD" hidden="1">#REF!</definedName>
    <definedName name="BEx7JH3HGBPI07OHZ5LFYK0UFZQR" localSheetId="26" hidden="1">#REF!</definedName>
    <definedName name="BEx7JH3HGBPI07OHZ5LFYK0UFZQR" hidden="1">#REF!</definedName>
    <definedName name="BEx7JV194190CNM6WWGQ3UBJ3CHH" localSheetId="26" hidden="1">#REF!</definedName>
    <definedName name="BEx7JV194190CNM6WWGQ3UBJ3CHH" hidden="1">#REF!</definedName>
    <definedName name="BEx7K7GZ607XQOGB81A1HINBTGOZ" localSheetId="26" hidden="1">#REF!</definedName>
    <definedName name="BEx7K7GZ607XQOGB81A1HINBTGOZ" hidden="1">#REF!</definedName>
    <definedName name="BEx7KEYPBDXSNROH8M6CDCBN6B50" localSheetId="26" hidden="1">#REF!</definedName>
    <definedName name="BEx7KEYPBDXSNROH8M6CDCBN6B50" hidden="1">#REF!</definedName>
    <definedName name="BEx7KSAS8BZT6H8OQCZ5DNSTMO07" localSheetId="26" hidden="1">#REF!</definedName>
    <definedName name="BEx7KSAS8BZT6H8OQCZ5DNSTMO07" hidden="1">#REF!</definedName>
    <definedName name="BEx7KWHTBD21COXVI4HNEQH0Z3L8" localSheetId="26" hidden="1">#REF!</definedName>
    <definedName name="BEx7KWHTBD21COXVI4HNEQH0Z3L8" hidden="1">#REF!</definedName>
    <definedName name="BEx7KXUGRMRSUXCM97Z7VRZQ9JH2" localSheetId="26" hidden="1">#REF!</definedName>
    <definedName name="BEx7KXUGRMRSUXCM97Z7VRZQ9JH2" hidden="1">#REF!</definedName>
    <definedName name="BEx7L21IQVP1N1TTQLRMANSSLSLE" localSheetId="26" hidden="1">#REF!</definedName>
    <definedName name="BEx7L21IQVP1N1TTQLRMANSSLSLE" hidden="1">#REF!</definedName>
    <definedName name="BEx7L5C6U8MP6IZ67BD649WQYJEK" localSheetId="26" hidden="1">#REF!</definedName>
    <definedName name="BEx7L5C6U8MP6IZ67BD649WQYJEK" hidden="1">#REF!</definedName>
    <definedName name="BEx7L8HEYEVTATR0OG5JJO647KNI" localSheetId="26" hidden="1">#REF!</definedName>
    <definedName name="BEx7L8HEYEVTATR0OG5JJO647KNI" hidden="1">#REF!</definedName>
    <definedName name="BEx7L8XOV64OMS15ZFURFEUXLMWF" localSheetId="26" hidden="1">#REF!</definedName>
    <definedName name="BEx7L8XOV64OMS15ZFURFEUXLMWF" hidden="1">#REF!</definedName>
    <definedName name="BEx7LJVFQACL9F4DRS9YZQ9R2N30" localSheetId="26" hidden="1">#REF!</definedName>
    <definedName name="BEx7LJVFQACL9F4DRS9YZQ9R2N30" hidden="1">#REF!</definedName>
    <definedName name="BEx7MAUI1JJFDIJGDW4RWY5384LY" localSheetId="26" hidden="1">#REF!</definedName>
    <definedName name="BEx7MAUI1JJFDIJGDW4RWY5384LY" hidden="1">#REF!</definedName>
    <definedName name="BEx7MJZO3UKAMJ53UWOJ5ZD4GGMQ" localSheetId="26" hidden="1">#REF!</definedName>
    <definedName name="BEx7MJZO3UKAMJ53UWOJ5ZD4GGMQ" hidden="1">#REF!</definedName>
    <definedName name="BEx7MT4MFNXIVQGAT6D971GZW7CA" localSheetId="26" hidden="1">#REF!</definedName>
    <definedName name="BEx7MT4MFNXIVQGAT6D971GZW7CA" hidden="1">#REF!</definedName>
    <definedName name="BEx7NI062THZAM6I8AJWTFJL91CS" localSheetId="26" hidden="1">#REF!</definedName>
    <definedName name="BEx7NI062THZAM6I8AJWTFJL91CS" hidden="1">#REF!</definedName>
    <definedName name="BEx904S75BPRYMHF0083JF7ES4NG" localSheetId="26" hidden="1">#REF!</definedName>
    <definedName name="BEx904S75BPRYMHF0083JF7ES4NG" hidden="1">#REF!</definedName>
    <definedName name="BEx90HDD4RWF7JZGA8GCGG7D63MG" localSheetId="26" hidden="1">#REF!</definedName>
    <definedName name="BEx90HDD4RWF7JZGA8GCGG7D63MG" hidden="1">#REF!</definedName>
    <definedName name="BEx90VGH5H09ON2QXYC9WIIEU98T" localSheetId="26" hidden="1">#REF!</definedName>
    <definedName name="BEx90VGH5H09ON2QXYC9WIIEU98T" hidden="1">#REF!</definedName>
    <definedName name="BEx9175B70QXYAU5A8DJPGZQ46L9" localSheetId="26" hidden="1">#REF!</definedName>
    <definedName name="BEx9175B70QXYAU5A8DJPGZQ46L9" hidden="1">#REF!</definedName>
    <definedName name="BEx91AQQRTV87AO27VWHSFZAD4ZR" localSheetId="26" hidden="1">#REF!</definedName>
    <definedName name="BEx91AQQRTV87AO27VWHSFZAD4ZR" hidden="1">#REF!</definedName>
    <definedName name="BEx91L8FLL5CWLA2CDHKCOMGVDZN" localSheetId="26" hidden="1">#REF!</definedName>
    <definedName name="BEx91L8FLL5CWLA2CDHKCOMGVDZN" hidden="1">#REF!</definedName>
    <definedName name="BEx91OTVH9ZDBC3QTORU8RZX4EOC" localSheetId="26" hidden="1">#REF!</definedName>
    <definedName name="BEx91OTVH9ZDBC3QTORU8RZX4EOC" hidden="1">#REF!</definedName>
    <definedName name="BEx91QH5JRZKQP1GPN2SQMR3CKAG" localSheetId="26" hidden="1">#REF!</definedName>
    <definedName name="BEx91QH5JRZKQP1GPN2SQMR3CKAG" hidden="1">#REF!</definedName>
    <definedName name="BEx91ROALDNHO7FI4X8L61RH4UJE" localSheetId="26" hidden="1">#REF!</definedName>
    <definedName name="BEx91ROALDNHO7FI4X8L61RH4UJE" hidden="1">#REF!</definedName>
    <definedName name="BEx91TMID71GVYH0U16QM1RV3PX0" localSheetId="26" hidden="1">#REF!</definedName>
    <definedName name="BEx91TMID71GVYH0U16QM1RV3PX0" hidden="1">#REF!</definedName>
    <definedName name="BEx91VF2D78PAF337E3L2L81K9W2" localSheetId="26" hidden="1">#REF!</definedName>
    <definedName name="BEx91VF2D78PAF337E3L2L81K9W2" hidden="1">#REF!</definedName>
    <definedName name="BEx921PNZ46VORG2VRMWREWIC0SE" localSheetId="26" hidden="1">#REF!</definedName>
    <definedName name="BEx921PNZ46VORG2VRMWREWIC0SE" hidden="1">#REF!</definedName>
    <definedName name="BEx92DPEKL5WM5A3CN8674JI0PR3" localSheetId="26" hidden="1">#REF!</definedName>
    <definedName name="BEx92DPEKL5WM5A3CN8674JI0PR3" hidden="1">#REF!</definedName>
    <definedName name="BEx92ER2RMY93TZK0D9L9T3H0GI5" localSheetId="26" hidden="1">#REF!</definedName>
    <definedName name="BEx92ER2RMY93TZK0D9L9T3H0GI5" hidden="1">#REF!</definedName>
    <definedName name="BEx92FI04PJT4LI23KKIHRXWJDTT" localSheetId="26" hidden="1">#REF!</definedName>
    <definedName name="BEx92FI04PJT4LI23KKIHRXWJDTT" hidden="1">#REF!</definedName>
    <definedName name="BEx92HR14HQ9D5JXCSPA4SS4RT62" localSheetId="26" hidden="1">#REF!</definedName>
    <definedName name="BEx92HR14HQ9D5JXCSPA4SS4RT62" hidden="1">#REF!</definedName>
    <definedName name="BEx92HWA2D6A5EX9MFG68G0NOMSN" localSheetId="26" hidden="1">#REF!</definedName>
    <definedName name="BEx92HWA2D6A5EX9MFG68G0NOMSN" hidden="1">#REF!</definedName>
    <definedName name="BEx92PUBDIXAU1FW5ZAXECMAU0LN" localSheetId="26" hidden="1">#REF!</definedName>
    <definedName name="BEx92PUBDIXAU1FW5ZAXECMAU0LN" hidden="1">#REF!</definedName>
    <definedName name="BEx92S8MHFFIVRQ2YSHZNQGOFUHD" localSheetId="26" hidden="1">#REF!</definedName>
    <definedName name="BEx92S8MHFFIVRQ2YSHZNQGOFUHD" hidden="1">#REF!</definedName>
    <definedName name="BEx93B9OULL2YGC896XXYAAJSTRK" localSheetId="26" hidden="1">#REF!</definedName>
    <definedName name="BEx93B9OULL2YGC896XXYAAJSTRK" hidden="1">#REF!</definedName>
    <definedName name="BEx93FRKF99NRT3LH99UTIH7AAYF" localSheetId="26" hidden="1">#REF!</definedName>
    <definedName name="BEx93FRKF99NRT3LH99UTIH7AAYF" hidden="1">#REF!</definedName>
    <definedName name="BEx93M7FSHP50OG34A4W8W8DF12U" localSheetId="26" hidden="1">#REF!</definedName>
    <definedName name="BEx93M7FSHP50OG34A4W8W8DF12U" hidden="1">#REF!</definedName>
    <definedName name="BEx93OLWY2O3PRA74U41VG5RXT4Q" localSheetId="26" hidden="1">#REF!</definedName>
    <definedName name="BEx93OLWY2O3PRA74U41VG5RXT4Q" hidden="1">#REF!</definedName>
    <definedName name="BEx93RWFAF6YJGYUTITVM445C02U" localSheetId="26" hidden="1">#REF!</definedName>
    <definedName name="BEx93RWFAF6YJGYUTITVM445C02U" hidden="1">#REF!</definedName>
    <definedName name="BEx93SY9RWG3HUV4YXQKXJH9FH14" localSheetId="26" hidden="1">#REF!</definedName>
    <definedName name="BEx93SY9RWG3HUV4YXQKXJH9FH14" hidden="1">#REF!</definedName>
    <definedName name="BEx93TJUX3U0FJDBG6DDSNQ91R5J" localSheetId="26" hidden="1">#REF!</definedName>
    <definedName name="BEx93TJUX3U0FJDBG6DDSNQ91R5J" hidden="1">#REF!</definedName>
    <definedName name="BEx942UCRHMI4B0US31HO95GSC2X" localSheetId="26" hidden="1">#REF!</definedName>
    <definedName name="BEx942UCRHMI4B0US31HO95GSC2X" hidden="1">#REF!</definedName>
    <definedName name="BEx948ZFFQWVIDNG4AZAUGGGEB5U" localSheetId="26" hidden="1">#REF!</definedName>
    <definedName name="BEx948ZFFQWVIDNG4AZAUGGGEB5U" hidden="1">#REF!</definedName>
    <definedName name="BEx94CKXG92OMURH41SNU6IOHK4J" localSheetId="26" hidden="1">#REF!</definedName>
    <definedName name="BEx94CKXG92OMURH41SNU6IOHK4J" hidden="1">#REF!</definedName>
    <definedName name="BEx94GXG30CIVB6ZQN3X3IK6BZXQ" localSheetId="26" hidden="1">#REF!</definedName>
    <definedName name="BEx94GXG30CIVB6ZQN3X3IK6BZXQ" hidden="1">#REF!</definedName>
    <definedName name="BEx94HZ5LURYM9ST744ALV6ZCKYP" localSheetId="26" hidden="1">#REF!</definedName>
    <definedName name="BEx94HZ5LURYM9ST744ALV6ZCKYP" hidden="1">#REF!</definedName>
    <definedName name="BEx94IQ75E90YUMWJ9N591LR7DQQ" localSheetId="26" hidden="1">#REF!</definedName>
    <definedName name="BEx94IQ75E90YUMWJ9N591LR7DQQ" hidden="1">#REF!</definedName>
    <definedName name="BEx94L9TBK45AUQSX1IUZ86U1GPQ" localSheetId="26" hidden="1">#REF!</definedName>
    <definedName name="BEx94L9TBK45AUQSX1IUZ86U1GPQ" hidden="1">#REF!</definedName>
    <definedName name="BEx94N7W5T3U7UOE97D6OVIBUCXS" localSheetId="26" hidden="1">#REF!</definedName>
    <definedName name="BEx94N7W5T3U7UOE97D6OVIBUCXS" hidden="1">#REF!</definedName>
    <definedName name="BEx953PB6S6ECMD8N0JSW0CBG0DA" localSheetId="26" hidden="1">#REF!</definedName>
    <definedName name="BEx953PB6S6ECMD8N0JSW0CBG0DA" hidden="1">#REF!</definedName>
    <definedName name="BEx955NIAWX5OLAHMTV6QFUZPR30" localSheetId="26" hidden="1">#REF!</definedName>
    <definedName name="BEx955NIAWX5OLAHMTV6QFUZPR30" hidden="1">#REF!</definedName>
    <definedName name="BEx9581TYVI2M5TT4ISDAJV4W7Z6" localSheetId="26" hidden="1">#REF!</definedName>
    <definedName name="BEx9581TYVI2M5TT4ISDAJV4W7Z6" hidden="1">#REF!</definedName>
    <definedName name="BEx95NHF4RVUE0YDOAFZEIVBYJXD" localSheetId="26" hidden="1">#REF!</definedName>
    <definedName name="BEx95NHF4RVUE0YDOAFZEIVBYJXD" hidden="1">#REF!</definedName>
    <definedName name="BEx95QBZMG0E2KQ9BERJ861QLYN3" localSheetId="26" hidden="1">#REF!</definedName>
    <definedName name="BEx95QBZMG0E2KQ9BERJ861QLYN3" hidden="1">#REF!</definedName>
    <definedName name="BEx95QHBVDN795UNQJLRXG3RDU49" localSheetId="26" hidden="1">#REF!</definedName>
    <definedName name="BEx95QHBVDN795UNQJLRXG3RDU49" hidden="1">#REF!</definedName>
    <definedName name="BEx95TBVUWV7L7OMFMZDQEXGVHU6" localSheetId="26" hidden="1">#REF!</definedName>
    <definedName name="BEx95TBVUWV7L7OMFMZDQEXGVHU6" hidden="1">#REF!</definedName>
    <definedName name="BEx95U89DZZSVO39TGS62CX8G9N4" localSheetId="26" hidden="1">#REF!</definedName>
    <definedName name="BEx95U89DZZSVO39TGS62CX8G9N4" hidden="1">#REF!</definedName>
    <definedName name="BEx9602K2GHNBUEUVT9ONRQU1GMD" localSheetId="26" hidden="1">#REF!</definedName>
    <definedName name="BEx9602K2GHNBUEUVT9ONRQU1GMD" hidden="1">#REF!</definedName>
    <definedName name="BEx962BL3Y4LA53EBYI64ZYMZE8U" localSheetId="26" hidden="1">#REF!</definedName>
    <definedName name="BEx962BL3Y4LA53EBYI64ZYMZE8U" hidden="1">#REF!</definedName>
    <definedName name="BEx96KR21O7H9R29TN0S45Y3QPUK" localSheetId="26" hidden="1">#REF!</definedName>
    <definedName name="BEx96KR21O7H9R29TN0S45Y3QPUK" hidden="1">#REF!</definedName>
    <definedName name="BEx96SUFKHHFE8XQ6UUO6ILDOXHO" localSheetId="26" hidden="1">#REF!</definedName>
    <definedName name="BEx96SUFKHHFE8XQ6UUO6ILDOXHO" hidden="1">#REF!</definedName>
    <definedName name="BEx96UN4YWXBDEZ1U1ZUIPP41Z7I" localSheetId="26" hidden="1">#REF!</definedName>
    <definedName name="BEx96UN4YWXBDEZ1U1ZUIPP41Z7I" hidden="1">#REF!</definedName>
    <definedName name="BEx970MYCPJ6DQ44TKLOIGZO5LHH" localSheetId="26" hidden="1">#REF!</definedName>
    <definedName name="BEx970MYCPJ6DQ44TKLOIGZO5LHH" hidden="1">#REF!</definedName>
    <definedName name="BEx978KSD61YJH3S9DGO050R2EHA" localSheetId="26" hidden="1">#REF!</definedName>
    <definedName name="BEx978KSD61YJH3S9DGO050R2EHA" hidden="1">#REF!</definedName>
    <definedName name="BEx97H9O1NAKAPK4MX4PKO34ICL5" localSheetId="26" hidden="1">#REF!</definedName>
    <definedName name="BEx97H9O1NAKAPK4MX4PKO34ICL5" hidden="1">#REF!</definedName>
    <definedName name="BEx97HVA5F2I0D6ID81KCUDEQOIH" localSheetId="26" hidden="1">#REF!</definedName>
    <definedName name="BEx97HVA5F2I0D6ID81KCUDEQOIH" hidden="1">#REF!</definedName>
    <definedName name="BEx97MNUZQ1Z0AO2FL7XQYVNCPR7" localSheetId="26" hidden="1">#REF!</definedName>
    <definedName name="BEx97MNUZQ1Z0AO2FL7XQYVNCPR7" hidden="1">#REF!</definedName>
    <definedName name="BEx97NPQBACJVD9K1YXI08RTW9E2" localSheetId="26" hidden="1">#REF!</definedName>
    <definedName name="BEx97NPQBACJVD9K1YXI08RTW9E2" hidden="1">#REF!</definedName>
    <definedName name="BEx97RWQLXS0OORDCN69IGA58CWU" localSheetId="26" hidden="1">#REF!</definedName>
    <definedName name="BEx97RWQLXS0OORDCN69IGA58CWU" hidden="1">#REF!</definedName>
    <definedName name="BEx97YNGGDFIXHTMGFL2IHAQX9MI" localSheetId="26" hidden="1">#REF!</definedName>
    <definedName name="BEx97YNGGDFIXHTMGFL2IHAQX9MI" hidden="1">#REF!</definedName>
    <definedName name="BEx981HW73BUZWT14TBTZHC0ZTJ4" localSheetId="26" hidden="1">#REF!</definedName>
    <definedName name="BEx981HW73BUZWT14TBTZHC0ZTJ4" hidden="1">#REF!</definedName>
    <definedName name="BEx9871KU0N99P0900EAK69VFYT2" localSheetId="26" hidden="1">#REF!</definedName>
    <definedName name="BEx9871KU0N99P0900EAK69VFYT2" hidden="1">#REF!</definedName>
    <definedName name="BEx98IFKNJFGZFLID1YTRFEG1SXY" localSheetId="26" hidden="1">#REF!</definedName>
    <definedName name="BEx98IFKNJFGZFLID1YTRFEG1SXY" hidden="1">#REF!</definedName>
    <definedName name="BEx9915UVD4G7RA3IMLFZ0LG3UA2" localSheetId="26" hidden="1">#REF!</definedName>
    <definedName name="BEx9915UVD4G7RA3IMLFZ0LG3UA2" hidden="1">#REF!</definedName>
    <definedName name="BEx9915V3H0MD08QLA512UAJ4LFR" localSheetId="26" hidden="1">#REF!</definedName>
    <definedName name="BEx9915V3H0MD08QLA512UAJ4LFR" hidden="1">#REF!</definedName>
    <definedName name="BEx992CZON8AO7U7V88VN1JBO0MG" localSheetId="26" hidden="1">#REF!</definedName>
    <definedName name="BEx992CZON8AO7U7V88VN1JBO0MG" hidden="1">#REF!</definedName>
    <definedName name="BEx9952469XMFGSPXL7CMXHPJF90" localSheetId="26" hidden="1">#REF!</definedName>
    <definedName name="BEx9952469XMFGSPXL7CMXHPJF90" hidden="1">#REF!</definedName>
    <definedName name="BEx99B77I7TUSHRR4HIZ9FU2EIUT" localSheetId="26" hidden="1">#REF!</definedName>
    <definedName name="BEx99B77I7TUSHRR4HIZ9FU2EIUT" hidden="1">#REF!</definedName>
    <definedName name="BEx99Q6PH5F3OQKCCAAO75PYDEFN" localSheetId="26" hidden="1">#REF!</definedName>
    <definedName name="BEx99Q6PH5F3OQKCCAAO75PYDEFN" hidden="1">#REF!</definedName>
    <definedName name="BEx99WBYT2D6UUC1PT7A40ENYID4" localSheetId="26" hidden="1">#REF!</definedName>
    <definedName name="BEx99WBYT2D6UUC1PT7A40ENYID4" hidden="1">#REF!</definedName>
    <definedName name="BEx99XOGHOM28CNCYKQWYGL56W2S" localSheetId="26" hidden="1">#REF!</definedName>
    <definedName name="BEx99XOGHOM28CNCYKQWYGL56W2S" hidden="1">#REF!</definedName>
    <definedName name="BEx99ZRZ4I7FHDPGRAT5VW7NVBPU" localSheetId="26" hidden="1">#REF!</definedName>
    <definedName name="BEx99ZRZ4I7FHDPGRAT5VW7NVBPU" hidden="1">#REF!</definedName>
    <definedName name="BEx9AT5E3ZSHKSOL35O38L8HF9TH" localSheetId="26" hidden="1">#REF!</definedName>
    <definedName name="BEx9AT5E3ZSHKSOL35O38L8HF9TH" hidden="1">#REF!</definedName>
    <definedName name="BEx9AV8W1FAWF5BHATYEN47X12JN" localSheetId="26" hidden="1">#REF!</definedName>
    <definedName name="BEx9AV8W1FAWF5BHATYEN47X12JN" hidden="1">#REF!</definedName>
    <definedName name="BEx9B8A5186FNTQQNLIO5LK02ABI" localSheetId="26" hidden="1">#REF!</definedName>
    <definedName name="BEx9B8A5186FNTQQNLIO5LK02ABI" hidden="1">#REF!</definedName>
    <definedName name="BEx9B8VR20E2CILU4CDQUQQ9ONXK" localSheetId="26" hidden="1">#REF!</definedName>
    <definedName name="BEx9B8VR20E2CILU4CDQUQQ9ONXK" hidden="1">#REF!</definedName>
    <definedName name="BEx9B917EUP13X6FQ3NPQL76XM5V" localSheetId="26" hidden="1">#REF!</definedName>
    <definedName name="BEx9B917EUP13X6FQ3NPQL76XM5V" hidden="1">#REF!</definedName>
    <definedName name="BEx9BAJ5WYEQ623HUT9NNCMP3RUG" localSheetId="26" hidden="1">#REF!</definedName>
    <definedName name="BEx9BAJ5WYEQ623HUT9NNCMP3RUG" hidden="1">#REF!</definedName>
    <definedName name="BEx9BYSYW7QCPXS2NAVLFAU5Y2Z2" localSheetId="26" hidden="1">#REF!</definedName>
    <definedName name="BEx9BYSYW7QCPXS2NAVLFAU5Y2Z2" hidden="1">#REF!</definedName>
    <definedName name="BEx9C590HJ2O31IWJB73C1HR74AI" localSheetId="26" hidden="1">#REF!</definedName>
    <definedName name="BEx9C590HJ2O31IWJB73C1HR74AI" hidden="1">#REF!</definedName>
    <definedName name="BEx9CCQRMYYOGIOYTOM73VKDIPS1" localSheetId="26" hidden="1">#REF!</definedName>
    <definedName name="BEx9CCQRMYYOGIOYTOM73VKDIPS1" hidden="1">#REF!</definedName>
    <definedName name="BEx9CLKZHLYVOQV5U5R052H8ROGZ" localSheetId="26" hidden="1">#REF!</definedName>
    <definedName name="BEx9CLKZHLYVOQV5U5R052H8ROGZ" hidden="1">#REF!</definedName>
    <definedName name="BEx9D1BC9FT19KY0INAABNDBAMR1" localSheetId="26" hidden="1">#REF!</definedName>
    <definedName name="BEx9D1BC9FT19KY0INAABNDBAMR1" hidden="1">#REF!</definedName>
    <definedName name="BEx9DN6ZMF18Q39MPMXSDJTZQNJ3" localSheetId="26" hidden="1">#REF!</definedName>
    <definedName name="BEx9DN6ZMF18Q39MPMXSDJTZQNJ3" hidden="1">#REF!</definedName>
    <definedName name="BEx9DUU8DALPSCW66GTMQRPXZ6GL" localSheetId="26" hidden="1">#REF!</definedName>
    <definedName name="BEx9DUU8DALPSCW66GTMQRPXZ6GL" hidden="1">#REF!</definedName>
    <definedName name="BEx9E14TDNSEMI784W0OTIEQMWN6" localSheetId="26" hidden="1">#REF!</definedName>
    <definedName name="BEx9E14TDNSEMI784W0OTIEQMWN6" hidden="1">#REF!</definedName>
    <definedName name="BEx9E2BZ2B1R41FMGJCJ7JLGLUAJ" localSheetId="26" hidden="1">#REF!</definedName>
    <definedName name="BEx9E2BZ2B1R41FMGJCJ7JLGLUAJ" hidden="1">#REF!</definedName>
    <definedName name="BEx9EG9KBJ77M8LEOR9ITOKN5KXY" localSheetId="26" hidden="1">#REF!</definedName>
    <definedName name="BEx9EG9KBJ77M8LEOR9ITOKN5KXY" hidden="1">#REF!</definedName>
    <definedName name="BEx9EMK6HAJJMVYZTN5AUIV7O1E6" localSheetId="26" hidden="1">#REF!</definedName>
    <definedName name="BEx9EMK6HAJJMVYZTN5AUIV7O1E6" hidden="1">#REF!</definedName>
    <definedName name="BEx9EQLVZHYQ1TPX7WH3SOWXCZLE" localSheetId="26" hidden="1">#REF!</definedName>
    <definedName name="BEx9EQLVZHYQ1TPX7WH3SOWXCZLE" hidden="1">#REF!</definedName>
    <definedName name="BEx9ETLU0EK5LGEM1QCNYN2S8O5F" localSheetId="26" hidden="1">#REF!</definedName>
    <definedName name="BEx9ETLU0EK5LGEM1QCNYN2S8O5F" hidden="1">#REF!</definedName>
    <definedName name="BEx9F0Y2ESUNE3U7TQDLMPE9BO67" localSheetId="26" hidden="1">#REF!</definedName>
    <definedName name="BEx9F0Y2ESUNE3U7TQDLMPE9BO67" hidden="1">#REF!</definedName>
    <definedName name="BEx9F5W18ZGFOKGRE8PR6T1MO6GT" localSheetId="26" hidden="1">#REF!</definedName>
    <definedName name="BEx9F5W18ZGFOKGRE8PR6T1MO6GT" hidden="1">#REF!</definedName>
    <definedName name="BEx9F78N4HY0XFGBQ4UJRD52L1EI" localSheetId="26" hidden="1">#REF!</definedName>
    <definedName name="BEx9F78N4HY0XFGBQ4UJRD52L1EI" hidden="1">#REF!</definedName>
    <definedName name="BEx9FF16LOQP5QIR4UHW5EIFGQB8" localSheetId="26" hidden="1">#REF!</definedName>
    <definedName name="BEx9FF16LOQP5QIR4UHW5EIFGQB8" hidden="1">#REF!</definedName>
    <definedName name="BEx9FJTSRCZ3ZXT3QVBJT5NF8T7V" localSheetId="26" hidden="1">#REF!</definedName>
    <definedName name="BEx9FJTSRCZ3ZXT3QVBJT5NF8T7V" hidden="1">#REF!</definedName>
    <definedName name="BEx9FQVBXTD18ZG7Z7SRXA4DZNW4" localSheetId="26" hidden="1">#REF!</definedName>
    <definedName name="BEx9FQVBXTD18ZG7Z7SRXA4DZNW4" hidden="1">#REF!</definedName>
    <definedName name="BEx9FRBEEYPS5HLS3XT34AKZN94G" localSheetId="26" hidden="1">#REF!</definedName>
    <definedName name="BEx9FRBEEYPS5HLS3XT34AKZN94G" hidden="1">#REF!</definedName>
    <definedName name="BEx9GDY4D8ZPQJCYFIMYM0V0C51Y" localSheetId="26" hidden="1">#REF!</definedName>
    <definedName name="BEx9GDY4D8ZPQJCYFIMYM0V0C51Y" hidden="1">#REF!</definedName>
    <definedName name="BEx9GGY04V0ZWI6O9KZH4KSBB389" localSheetId="26" hidden="1">#REF!</definedName>
    <definedName name="BEx9GGY04V0ZWI6O9KZH4KSBB389" hidden="1">#REF!</definedName>
    <definedName name="BEx9GNOPB6OZ2RH3FCDNJR38RJOS" localSheetId="26" hidden="1">#REF!</definedName>
    <definedName name="BEx9GNOPB6OZ2RH3FCDNJR38RJOS" hidden="1">#REF!</definedName>
    <definedName name="BEx9GUQALUWCD30UKUQGSWW8KBQ7" localSheetId="26" hidden="1">#REF!</definedName>
    <definedName name="BEx9GUQALUWCD30UKUQGSWW8KBQ7" hidden="1">#REF!</definedName>
    <definedName name="BEx9GY6BVFQGCLMOWVT6PIC9WP5X" localSheetId="26" hidden="1">#REF!</definedName>
    <definedName name="BEx9GY6BVFQGCLMOWVT6PIC9WP5X" hidden="1">#REF!</definedName>
    <definedName name="BEx9GZ2P3FDHKXEBXX2VS0BG2NP2" localSheetId="26" hidden="1">#REF!</definedName>
    <definedName name="BEx9GZ2P3FDHKXEBXX2VS0BG2NP2" hidden="1">#REF!</definedName>
    <definedName name="BEx9H04IB14E1437FF2OIRRWBSD7" localSheetId="26" hidden="1">#REF!</definedName>
    <definedName name="BEx9H04IB14E1437FF2OIRRWBSD7" hidden="1">#REF!</definedName>
    <definedName name="BEx9H5O1KDZJCW91Q29VRPY5YS6P" localSheetId="26" hidden="1">#REF!</definedName>
    <definedName name="BEx9H5O1KDZJCW91Q29VRPY5YS6P" hidden="1">#REF!</definedName>
    <definedName name="BEx9H8YR0E906F1JXZMBX3LNT004" localSheetId="26" hidden="1">#REF!</definedName>
    <definedName name="BEx9H8YR0E906F1JXZMBX3LNT004" hidden="1">#REF!</definedName>
    <definedName name="BEx9I8XIG7E5NB48QQHXP23FIN60" localSheetId="26" hidden="1">#REF!</definedName>
    <definedName name="BEx9I8XIG7E5NB48QQHXP23FIN60" hidden="1">#REF!</definedName>
    <definedName name="BEx9IQRF01ATLVK0YE60ARKQJ68L" localSheetId="26" hidden="1">#REF!</definedName>
    <definedName name="BEx9IQRF01ATLVK0YE60ARKQJ68L" hidden="1">#REF!</definedName>
    <definedName name="BEx9IT5QNZWKM6YQ5WER0DC2PMMU" localSheetId="26" hidden="1">#REF!</definedName>
    <definedName name="BEx9IT5QNZWKM6YQ5WER0DC2PMMU" hidden="1">#REF!</definedName>
    <definedName name="BEx9IW5MFLXTVCJHVUZTUH93AXOS" localSheetId="26" hidden="1">#REF!</definedName>
    <definedName name="BEx9IW5MFLXTVCJHVUZTUH93AXOS" hidden="1">#REF!</definedName>
    <definedName name="BEx9IXCSPSZC80YZUPRCYTG326KV" localSheetId="26" hidden="1">#REF!</definedName>
    <definedName name="BEx9IXCSPSZC80YZUPRCYTG326KV" hidden="1">#REF!</definedName>
    <definedName name="BEx9IZR39NHDGOM97H4E6F81RTQW" localSheetId="26" hidden="1">#REF!</definedName>
    <definedName name="BEx9IZR39NHDGOM97H4E6F81RTQW" hidden="1">#REF!</definedName>
    <definedName name="BEx9J6CH5E7YZPER7HXEIOIKGPCA" localSheetId="26" hidden="1">#REF!</definedName>
    <definedName name="BEx9J6CH5E7YZPER7HXEIOIKGPCA" hidden="1">#REF!</definedName>
    <definedName name="BEx9JJTZKVUJAVPTRE0RAVTEH41G" localSheetId="26" hidden="1">#REF!</definedName>
    <definedName name="BEx9JJTZKVUJAVPTRE0RAVTEH41G" hidden="1">#REF!</definedName>
    <definedName name="BEx9JLBYK239B3F841C7YG1GT7ST" localSheetId="26" hidden="1">#REF!</definedName>
    <definedName name="BEx9JLBYK239B3F841C7YG1GT7ST" hidden="1">#REF!</definedName>
    <definedName name="BExAW4IIW5D0MDY6TJ3G4FOLPYIR" localSheetId="26" hidden="1">#REF!</definedName>
    <definedName name="BExAW4IIW5D0MDY6TJ3G4FOLPYIR" hidden="1">#REF!</definedName>
    <definedName name="BExAX410NB4F2XOB84OR2197H8M5" localSheetId="26" hidden="1">#REF!</definedName>
    <definedName name="BExAX410NB4F2XOB84OR2197H8M5" hidden="1">#REF!</definedName>
    <definedName name="BExAX8TNG8LQ5Q4904SAYQIPGBSV" localSheetId="26" hidden="1">#REF!</definedName>
    <definedName name="BExAX8TNG8LQ5Q4904SAYQIPGBSV" hidden="1">#REF!</definedName>
    <definedName name="BExAY0EAT2LXR5MFGM0DLIB45PLO" localSheetId="26" hidden="1">#REF!</definedName>
    <definedName name="BExAY0EAT2LXR5MFGM0DLIB45PLO" hidden="1">#REF!</definedName>
    <definedName name="BExAYE6LNIEBR9DSNI5JGNITGKIT" localSheetId="26" hidden="1">#REF!</definedName>
    <definedName name="BExAYE6LNIEBR9DSNI5JGNITGKIT" hidden="1">#REF!</definedName>
    <definedName name="BExAYHMLXGGO25P8HYB2S75DEB4F" localSheetId="26" hidden="1">#REF!</definedName>
    <definedName name="BExAYHMLXGGO25P8HYB2S75DEB4F" hidden="1">#REF!</definedName>
    <definedName name="BExAYKXAUWGDOPG952TEJ2UKZKWN" localSheetId="26" hidden="1">#REF!</definedName>
    <definedName name="BExAYKXAUWGDOPG952TEJ2UKZKWN" hidden="1">#REF!</definedName>
    <definedName name="BExAYP9TDTI2MBP6EYE0H39CPMXN" localSheetId="26" hidden="1">#REF!</definedName>
    <definedName name="BExAYP9TDTI2MBP6EYE0H39CPMXN" hidden="1">#REF!</definedName>
    <definedName name="BExAYPPWJPWDKU59O051WMGB7O0J" localSheetId="26" hidden="1">#REF!</definedName>
    <definedName name="BExAYPPWJPWDKU59O051WMGB7O0J" hidden="1">#REF!</definedName>
    <definedName name="BExAYR2JZCJBUH6F1LZC2A7JIVRJ" localSheetId="26" hidden="1">#REF!</definedName>
    <definedName name="BExAYR2JZCJBUH6F1LZC2A7JIVRJ" hidden="1">#REF!</definedName>
    <definedName name="BExAYTGVRD3DLKO75RFPMBKCIWB8" localSheetId="26" hidden="1">#REF!</definedName>
    <definedName name="BExAYTGVRD3DLKO75RFPMBKCIWB8" hidden="1">#REF!</definedName>
    <definedName name="BExAYY9H9COOT46HJLPVDLTO12UL" localSheetId="26" hidden="1">#REF!</definedName>
    <definedName name="BExAYY9H9COOT46HJLPVDLTO12UL" hidden="1">#REF!</definedName>
    <definedName name="BExAZCNEGB4JYHC8CZ51KTN890US" localSheetId="26" hidden="1">#REF!</definedName>
    <definedName name="BExAZCNEGB4JYHC8CZ51KTN890US" hidden="1">#REF!</definedName>
    <definedName name="BExAZFCI302YFYRDJYQDWQQL0Q0O" localSheetId="26" hidden="1">#REF!</definedName>
    <definedName name="BExAZFCI302YFYRDJYQDWQQL0Q0O" hidden="1">#REF!</definedName>
    <definedName name="BExAZLHLST9OP89R1HJMC1POQG8H" localSheetId="26" hidden="1">#REF!</definedName>
    <definedName name="BExAZLHLST9OP89R1HJMC1POQG8H" hidden="1">#REF!</definedName>
    <definedName name="BExAZMDYMIAA7RX1BMCKU1VLBRGY" localSheetId="26" hidden="1">#REF!</definedName>
    <definedName name="BExAZMDYMIAA7RX1BMCKU1VLBRGY" hidden="1">#REF!</definedName>
    <definedName name="BExAZNL6BHI8DCQWXOX4I2P839UX" localSheetId="26" hidden="1">#REF!</definedName>
    <definedName name="BExAZNL6BHI8DCQWXOX4I2P839UX" hidden="1">#REF!</definedName>
    <definedName name="BExAZRMWSONMCG9KDUM4KAQ7BONM" localSheetId="26" hidden="1">#REF!</definedName>
    <definedName name="BExAZRMWSONMCG9KDUM4KAQ7BONM" hidden="1">#REF!</definedName>
    <definedName name="BExAZTFG4SJRG4TW6JXRF7N08JFI" localSheetId="26" hidden="1">#REF!</definedName>
    <definedName name="BExAZTFG4SJRG4TW6JXRF7N08JFI" hidden="1">#REF!</definedName>
    <definedName name="BExAZUS4A8OHDZK0MWAOCCCKTH73" localSheetId="26" hidden="1">#REF!</definedName>
    <definedName name="BExAZUS4A8OHDZK0MWAOCCCKTH73" hidden="1">#REF!</definedName>
    <definedName name="BExAZX6FECVK3E07KXM2XPYKGM6U" localSheetId="26" hidden="1">#REF!</definedName>
    <definedName name="BExAZX6FECVK3E07KXM2XPYKGM6U" hidden="1">#REF!</definedName>
    <definedName name="BExAZXS0GD1BSUQKQSQ5RM0QBZ1Q" localSheetId="26" hidden="1">#REF!</definedName>
    <definedName name="BExAZXS0GD1BSUQKQSQ5RM0QBZ1Q" hidden="1">#REF!</definedName>
    <definedName name="BExB012NJ8GASTNNPBRRFTLHIOC9" localSheetId="26" hidden="1">#REF!</definedName>
    <definedName name="BExB012NJ8GASTNNPBRRFTLHIOC9" hidden="1">#REF!</definedName>
    <definedName name="BExB072HHXVMUC0VYNGG48GRSH5Q" localSheetId="26" hidden="1">#REF!</definedName>
    <definedName name="BExB072HHXVMUC0VYNGG48GRSH5Q" hidden="1">#REF!</definedName>
    <definedName name="BExB0FRDEYDEUEAB1W8KD6D965XA" localSheetId="26" hidden="1">#REF!</definedName>
    <definedName name="BExB0FRDEYDEUEAB1W8KD6D965XA" hidden="1">#REF!</definedName>
    <definedName name="BExB0KPCN7YJORQAYUCF4YKIKPMC" localSheetId="26" hidden="1">#REF!</definedName>
    <definedName name="BExB0KPCN7YJORQAYUCF4YKIKPMC" hidden="1">#REF!</definedName>
    <definedName name="BExB0WE4PI3NOBXXVO9CTEN4DIU2" localSheetId="26" hidden="1">#REF!</definedName>
    <definedName name="BExB0WE4PI3NOBXXVO9CTEN4DIU2" hidden="1">#REF!</definedName>
    <definedName name="BExB10QNIVITUYS55OAEKK3VLJFE" localSheetId="26" hidden="1">#REF!</definedName>
    <definedName name="BExB10QNIVITUYS55OAEKK3VLJFE" hidden="1">#REF!</definedName>
    <definedName name="BExB15ZDRY4CIJ911DONP0KCY9KU" localSheetId="26" hidden="1">#REF!</definedName>
    <definedName name="BExB15ZDRY4CIJ911DONP0KCY9KU" hidden="1">#REF!</definedName>
    <definedName name="BExB16VQY0O0RLZYJFU3OFEONVTE" localSheetId="26" hidden="1">#REF!</definedName>
    <definedName name="BExB16VQY0O0RLZYJFU3OFEONVTE" hidden="1">#REF!</definedName>
    <definedName name="BExB1FKNY2UO4W5FUGFHJOA2WFGG" localSheetId="26" hidden="1">#REF!</definedName>
    <definedName name="BExB1FKNY2UO4W5FUGFHJOA2WFGG" hidden="1">#REF!</definedName>
    <definedName name="BExB1GMD0PIDGTFBGQOPRWQSP9I4" localSheetId="26" hidden="1">#REF!</definedName>
    <definedName name="BExB1GMD0PIDGTFBGQOPRWQSP9I4" hidden="1">#REF!</definedName>
    <definedName name="BExB1Q29OO6LNFNT1EQLA3KYE7MX" localSheetId="26" hidden="1">#REF!</definedName>
    <definedName name="BExB1Q29OO6LNFNT1EQLA3KYE7MX" hidden="1">#REF!</definedName>
    <definedName name="BExB1TNRV5EBWZEHYLHI76T0FVA7" localSheetId="26" hidden="1">#REF!</definedName>
    <definedName name="BExB1TNRV5EBWZEHYLHI76T0FVA7" hidden="1">#REF!</definedName>
    <definedName name="BExB1WI6M8I0EEP1ANUQZCFY24EV" localSheetId="26" hidden="1">#REF!</definedName>
    <definedName name="BExB1WI6M8I0EEP1ANUQZCFY24EV" hidden="1">#REF!</definedName>
    <definedName name="BExB203OWC9QZA3BYOKQ18L4FUJE" localSheetId="26" hidden="1">#REF!</definedName>
    <definedName name="BExB203OWC9QZA3BYOKQ18L4FUJE" hidden="1">#REF!</definedName>
    <definedName name="BExB2CJHTU7C591BR4WRL5L2F2K6" localSheetId="26" hidden="1">#REF!</definedName>
    <definedName name="BExB2CJHTU7C591BR4WRL5L2F2K6" hidden="1">#REF!</definedName>
    <definedName name="BExB2K1AV4PGNS1O6C7D7AO411AX" localSheetId="26" hidden="1">#REF!</definedName>
    <definedName name="BExB2K1AV4PGNS1O6C7D7AO411AX" hidden="1">#REF!</definedName>
    <definedName name="BExB2O2UYHKI324YE324E1N7FVIB" localSheetId="26" hidden="1">#REF!</definedName>
    <definedName name="BExB2O2UYHKI324YE324E1N7FVIB" hidden="1">#REF!</definedName>
    <definedName name="BExB2Q0VJ0MU2URO3JOVUAVHEI3V" localSheetId="26" hidden="1">#REF!</definedName>
    <definedName name="BExB2Q0VJ0MU2URO3JOVUAVHEI3V" hidden="1">#REF!</definedName>
    <definedName name="BExB30IP1DNKNQ6PZ5ERUGR5MK4Z" localSheetId="26" hidden="1">#REF!</definedName>
    <definedName name="BExB30IP1DNKNQ6PZ5ERUGR5MK4Z" hidden="1">#REF!</definedName>
    <definedName name="BExB442RX0T3L6HUL6X5T21CENW6" localSheetId="26" hidden="1">#REF!</definedName>
    <definedName name="BExB442RX0T3L6HUL6X5T21CENW6" hidden="1">#REF!</definedName>
    <definedName name="BExB4ADD0L7417CII901XTFKXD1J" localSheetId="26" hidden="1">#REF!</definedName>
    <definedName name="BExB4ADD0L7417CII901XTFKXD1J" hidden="1">#REF!</definedName>
    <definedName name="BExB4DO1V1NL2AVK5YE1RSL5RYHL" localSheetId="26" hidden="1">#REF!</definedName>
    <definedName name="BExB4DO1V1NL2AVK5YE1RSL5RYHL" hidden="1">#REF!</definedName>
    <definedName name="BExB4DYU06HCGRIPBSWRCXK804UM" localSheetId="26" hidden="1">#REF!</definedName>
    <definedName name="BExB4DYU06HCGRIPBSWRCXK804UM" hidden="1">#REF!</definedName>
    <definedName name="BExB4Z3EZBGYYI33U0KQ8NEIH8PY" localSheetId="26" hidden="1">#REF!</definedName>
    <definedName name="BExB4Z3EZBGYYI33U0KQ8NEIH8PY" hidden="1">#REF!</definedName>
    <definedName name="BExB55368XW7UX657ZSPC6BFE92S" localSheetId="26" hidden="1">#REF!</definedName>
    <definedName name="BExB55368XW7UX657ZSPC6BFE92S" hidden="1">#REF!</definedName>
    <definedName name="BExB57MZEPL2SA2ONPK66YFLZWJU" localSheetId="26" hidden="1">#REF!</definedName>
    <definedName name="BExB57MZEPL2SA2ONPK66YFLZWJU" hidden="1">#REF!</definedName>
    <definedName name="BExB5833OAOJ22VK1YK47FHUSVK2" localSheetId="26" hidden="1">#REF!</definedName>
    <definedName name="BExB5833OAOJ22VK1YK47FHUSVK2" hidden="1">#REF!</definedName>
    <definedName name="BExB58JDIHS42JZT9DJJMKA8QFCO" localSheetId="26" hidden="1">#REF!</definedName>
    <definedName name="BExB58JDIHS42JZT9DJJMKA8QFCO" hidden="1">#REF!</definedName>
    <definedName name="BExB58U5FQC5JWV9CGC83HLLZUZI" localSheetId="26" hidden="1">#REF!</definedName>
    <definedName name="BExB58U5FQC5JWV9CGC83HLLZUZI" hidden="1">#REF!</definedName>
    <definedName name="BExB5EDO9XUKHF74X3HAU2WPPHZH" localSheetId="26" hidden="1">#REF!</definedName>
    <definedName name="BExB5EDO9XUKHF74X3HAU2WPPHZH" hidden="1">#REF!</definedName>
    <definedName name="BExB5G6EH68AYEP1UT0GHUEL3SLN" localSheetId="26" hidden="1">#REF!</definedName>
    <definedName name="BExB5G6EH68AYEP1UT0GHUEL3SLN" hidden="1">#REF!</definedName>
    <definedName name="BExB5QYVEZWFE5DQVHAM760EV05X" localSheetId="26" hidden="1">#REF!</definedName>
    <definedName name="BExB5QYVEZWFE5DQVHAM760EV05X" hidden="1">#REF!</definedName>
    <definedName name="BExB5U9IRH14EMOE0YGIE3WIVLFS" localSheetId="26" hidden="1">#REF!</definedName>
    <definedName name="BExB5U9IRH14EMOE0YGIE3WIVLFS" hidden="1">#REF!</definedName>
    <definedName name="BExB5VWYMOV6BAIH7XUBBVPU7MMD" localSheetId="26" hidden="1">#REF!</definedName>
    <definedName name="BExB5VWYMOV6BAIH7XUBBVPU7MMD" hidden="1">#REF!</definedName>
    <definedName name="BExB610DZWIJP1B72U9QM42COH2B" localSheetId="26" hidden="1">#REF!</definedName>
    <definedName name="BExB610DZWIJP1B72U9QM42COH2B" hidden="1">#REF!</definedName>
    <definedName name="BExB6C3FUAKK9ML5T767NMWGA9YB" localSheetId="26" hidden="1">#REF!</definedName>
    <definedName name="BExB6C3FUAKK9ML5T767NMWGA9YB" hidden="1">#REF!</definedName>
    <definedName name="BExB6C8X6JYRLKZKK17VE3QUNL3D" localSheetId="26" hidden="1">#REF!</definedName>
    <definedName name="BExB6C8X6JYRLKZKK17VE3QUNL3D" hidden="1">#REF!</definedName>
    <definedName name="BExB6HN3QRFPXM71MDUK21BKM7PF" localSheetId="26" hidden="1">#REF!</definedName>
    <definedName name="BExB6HN3QRFPXM71MDUK21BKM7PF" hidden="1">#REF!</definedName>
    <definedName name="BExB6IZMHCZ3LB7N73KD90YB1HBZ" localSheetId="26" hidden="1">#REF!</definedName>
    <definedName name="BExB6IZMHCZ3LB7N73KD90YB1HBZ" hidden="1">#REF!</definedName>
    <definedName name="BExB719SGNX4Y8NE6JEXC555K596" localSheetId="26" hidden="1">#REF!</definedName>
    <definedName name="BExB719SGNX4Y8NE6JEXC555K596" hidden="1">#REF!</definedName>
    <definedName name="BExB7265DCHKS7V2OWRBXCZTEIW9" localSheetId="26" hidden="1">#REF!</definedName>
    <definedName name="BExB7265DCHKS7V2OWRBXCZTEIW9" hidden="1">#REF!</definedName>
    <definedName name="BExB74PS5P9G0P09Y6DZSCX0FLTJ" localSheetId="26" hidden="1">#REF!</definedName>
    <definedName name="BExB74PS5P9G0P09Y6DZSCX0FLTJ" hidden="1">#REF!</definedName>
    <definedName name="BExB78RH79J0MIF7H8CAZ0CFE88Q" localSheetId="26" hidden="1">#REF!</definedName>
    <definedName name="BExB78RH79J0MIF7H8CAZ0CFE88Q" hidden="1">#REF!</definedName>
    <definedName name="BExB7ELT09HGDVO5BJC1ZY9D09GZ" localSheetId="26" hidden="1">#REF!</definedName>
    <definedName name="BExB7ELT09HGDVO5BJC1ZY9D09GZ" hidden="1">#REF!</definedName>
    <definedName name="BExB806PAXX70XUTA3ZI7OORD78R" localSheetId="26" hidden="1">#REF!</definedName>
    <definedName name="BExB806PAXX70XUTA3ZI7OORD78R" hidden="1">#REF!</definedName>
    <definedName name="BExB824VCO1KDQKEM8DVSO55SB2B" localSheetId="26" hidden="1">#REF!</definedName>
    <definedName name="BExB824VCO1KDQKEM8DVSO55SB2B" hidden="1">#REF!</definedName>
    <definedName name="BExB8HF4UBVZKQCSRFRUQL2EE6VL" localSheetId="26" hidden="1">#REF!</definedName>
    <definedName name="BExB8HF4UBVZKQCSRFRUQL2EE6VL" hidden="1">#REF!</definedName>
    <definedName name="BExB8HKHKZ1ORJZUYGG2M4VSCC39" localSheetId="26" hidden="1">#REF!</definedName>
    <definedName name="BExB8HKHKZ1ORJZUYGG2M4VSCC39" hidden="1">#REF!</definedName>
    <definedName name="BExB8QPH8DC5BESEVPSMBCWVN6PO" localSheetId="26" hidden="1">#REF!</definedName>
    <definedName name="BExB8QPH8DC5BESEVPSMBCWVN6PO" hidden="1">#REF!</definedName>
    <definedName name="BExB8SCX2QHDK266DYPOQORHIA11" localSheetId="26" hidden="1">#REF!</definedName>
    <definedName name="BExB8SCX2QHDK266DYPOQORHIA11" hidden="1">#REF!</definedName>
    <definedName name="BExB8U5N0D85YR8APKN3PPKG0FWP" localSheetId="26" hidden="1">#REF!</definedName>
    <definedName name="BExB8U5N0D85YR8APKN3PPKG0FWP" hidden="1">#REF!</definedName>
    <definedName name="BExB9DHI5I2TJ2LXYPM98EE81L27" localSheetId="26" hidden="1">#REF!</definedName>
    <definedName name="BExB9DHI5I2TJ2LXYPM98EE81L27" hidden="1">#REF!</definedName>
    <definedName name="BExB9Q2MZZHBGW8QQKVEYIMJBPIE" localSheetId="26" hidden="1">#REF!</definedName>
    <definedName name="BExB9Q2MZZHBGW8QQKVEYIMJBPIE" hidden="1">#REF!</definedName>
    <definedName name="BExB9QTPP4TC7P3XQ5H2GIDKS1Y5" localSheetId="26" hidden="1">#REF!</definedName>
    <definedName name="BExB9QTPP4TC7P3XQ5H2GIDKS1Y5" hidden="1">#REF!</definedName>
    <definedName name="BExBA1GON0EZRJ20UYPILAPLNQWM" localSheetId="26" hidden="1">#REF!</definedName>
    <definedName name="BExBA1GON0EZRJ20UYPILAPLNQWM" hidden="1">#REF!</definedName>
    <definedName name="BExBA69ASGYRZW1G1DYIS9QRRTBN" localSheetId="26" hidden="1">#REF!</definedName>
    <definedName name="BExBA69ASGYRZW1G1DYIS9QRRTBN" hidden="1">#REF!</definedName>
    <definedName name="BExBA6K42582A14WFFWQ3Q8QQWB6" localSheetId="26" hidden="1">#REF!</definedName>
    <definedName name="BExBA6K42582A14WFFWQ3Q8QQWB6" hidden="1">#REF!</definedName>
    <definedName name="BExBA8I5D4R8R2PYQ1K16TWGTOEP" localSheetId="26" hidden="1">#REF!</definedName>
    <definedName name="BExBA8I5D4R8R2PYQ1K16TWGTOEP" hidden="1">#REF!</definedName>
    <definedName name="BExBA93PE0DGUUTA7LLSIGBIXWE5" localSheetId="26" hidden="1">#REF!</definedName>
    <definedName name="BExBA93PE0DGUUTA7LLSIGBIXWE5" hidden="1">#REF!</definedName>
    <definedName name="BExBAI8X0FKDQJ6YZJQDTTG4ZCWY" localSheetId="26" hidden="1">#REF!</definedName>
    <definedName name="BExBAI8X0FKDQJ6YZJQDTTG4ZCWY" hidden="1">#REF!</definedName>
    <definedName name="BExBAKN7XIBAXCF9PCNVS038PCQO" localSheetId="26" hidden="1">#REF!</definedName>
    <definedName name="BExBAKN7XIBAXCF9PCNVS038PCQO" hidden="1">#REF!</definedName>
    <definedName name="BExBAKXZ7PBW3DDKKA5MWC1ZUC7O" localSheetId="26" hidden="1">#REF!</definedName>
    <definedName name="BExBAKXZ7PBW3DDKKA5MWC1ZUC7O" hidden="1">#REF!</definedName>
    <definedName name="BExBAO8NLXZXHO6KCIECSFCH3RR0" localSheetId="26" hidden="1">#REF!</definedName>
    <definedName name="BExBAO8NLXZXHO6KCIECSFCH3RR0" hidden="1">#REF!</definedName>
    <definedName name="BExBAOOT1KBSIEISN1ADL4RMY879" localSheetId="26" hidden="1">#REF!</definedName>
    <definedName name="BExBAOOT1KBSIEISN1ADL4RMY879" hidden="1">#REF!</definedName>
    <definedName name="BExBAVKX8Q09370X1GCZWJ4E91YJ" localSheetId="26" hidden="1">#REF!</definedName>
    <definedName name="BExBAVKX8Q09370X1GCZWJ4E91YJ" hidden="1">#REF!</definedName>
    <definedName name="BExBAX2X2ENJYO4QTR5VAIQ86L7B" localSheetId="26" hidden="1">#REF!</definedName>
    <definedName name="BExBAX2X2ENJYO4QTR5VAIQ86L7B" hidden="1">#REF!</definedName>
    <definedName name="BExBAZ13D3F1DVJQ6YJ8JGUYEYJE" localSheetId="26" hidden="1">#REF!</definedName>
    <definedName name="BExBAZ13D3F1DVJQ6YJ8JGUYEYJE" hidden="1">#REF!</definedName>
    <definedName name="BExBBTG649R9I0CT042JLL8LXV18" localSheetId="26" hidden="1">#REF!</definedName>
    <definedName name="BExBBTG649R9I0CT042JLL8LXV18" hidden="1">#REF!</definedName>
    <definedName name="BExBBUCJQRR74Q7GPWDEZXYK2KJL" localSheetId="26" hidden="1">#REF!</definedName>
    <definedName name="BExBBUCJQRR74Q7GPWDEZXYK2KJL" hidden="1">#REF!</definedName>
    <definedName name="BExBBV8XVMD9CKZY711T0BN7H3PM" localSheetId="26" hidden="1">#REF!</definedName>
    <definedName name="BExBBV8XVMD9CKZY711T0BN7H3PM" hidden="1">#REF!</definedName>
    <definedName name="BExBC78HXWXHO3XAB6E8NVTBGLJS" localSheetId="26" hidden="1">#REF!</definedName>
    <definedName name="BExBC78HXWXHO3XAB6E8NVTBGLJS" hidden="1">#REF!</definedName>
    <definedName name="BExBCKKJTIRKC1RZJRTK65HHLX4W" localSheetId="26" hidden="1">#REF!</definedName>
    <definedName name="BExBCKKJTIRKC1RZJRTK65HHLX4W" hidden="1">#REF!</definedName>
    <definedName name="BExBCLMEPAN3XXX174TU8SS0627Q" localSheetId="26" hidden="1">#REF!</definedName>
    <definedName name="BExBCLMEPAN3XXX174TU8SS0627Q" hidden="1">#REF!</definedName>
    <definedName name="BExBCRBEYR2KZ8FAQFZ2NHY13WIY" localSheetId="26" hidden="1">#REF!</definedName>
    <definedName name="BExBCRBEYR2KZ8FAQFZ2NHY13WIY" hidden="1">#REF!</definedName>
    <definedName name="BExBD4I559NXSV6J07Q343TKYMVJ" localSheetId="26" hidden="1">#REF!</definedName>
    <definedName name="BExBD4I559NXSV6J07Q343TKYMVJ" hidden="1">#REF!</definedName>
    <definedName name="BExBDBZQLTX3OGFYGULQFK5WEZU5" localSheetId="26" hidden="1">#REF!</definedName>
    <definedName name="BExBDBZQLTX3OGFYGULQFK5WEZU5" hidden="1">#REF!</definedName>
    <definedName name="BExBDJS9TUEU8Z84IV59E5V4T8K6" localSheetId="26" hidden="1">#REF!</definedName>
    <definedName name="BExBDJS9TUEU8Z84IV59E5V4T8K6" hidden="1">#REF!</definedName>
    <definedName name="BExBDKOMSVH4XMH52CFJ3F028I9R" localSheetId="26" hidden="1">#REF!</definedName>
    <definedName name="BExBDKOMSVH4XMH52CFJ3F028I9R" hidden="1">#REF!</definedName>
    <definedName name="BExBDSRXVZQ0W5WXQMP5XD00GRRL" localSheetId="26" hidden="1">#REF!</definedName>
    <definedName name="BExBDSRXVZQ0W5WXQMP5XD00GRRL" hidden="1">#REF!</definedName>
    <definedName name="BExBDUVGK3E1J4JY9ZYTS7V14BLY" localSheetId="26" hidden="1">#REF!</definedName>
    <definedName name="BExBDUVGK3E1J4JY9ZYTS7V14BLY" hidden="1">#REF!</definedName>
    <definedName name="BExBE162OSBKD30I7T1DKKPT3I9I" localSheetId="26" hidden="1">#REF!</definedName>
    <definedName name="BExBE162OSBKD30I7T1DKKPT3I9I" hidden="1">#REF!</definedName>
    <definedName name="BExBE5YPUY1T7N7DHMMIGGXK8TMP" localSheetId="26" hidden="1">#REF!</definedName>
    <definedName name="BExBE5YPUY1T7N7DHMMIGGXK8TMP" hidden="1">#REF!</definedName>
    <definedName name="BExBEC9ATLQZF86W1M3APSM4HEOH" localSheetId="26" hidden="1">#REF!</definedName>
    <definedName name="BExBEC9ATLQZF86W1M3APSM4HEOH" hidden="1">#REF!</definedName>
    <definedName name="BExBEYFQJE9YK12A6JBMRFKEC7RN" localSheetId="26" hidden="1">#REF!</definedName>
    <definedName name="BExBEYFQJE9YK12A6JBMRFKEC7RN" hidden="1">#REF!</definedName>
    <definedName name="BExBG1ED81J2O4A2S5F5Y3BPHMCR" localSheetId="26" hidden="1">#REF!</definedName>
    <definedName name="BExBG1ED81J2O4A2S5F5Y3BPHMCR" hidden="1">#REF!</definedName>
    <definedName name="BExCRLIHS7466WFJ3RPIUGGXYESZ" localSheetId="26" hidden="1">#REF!</definedName>
    <definedName name="BExCRLIHS7466WFJ3RPIUGGXYESZ" hidden="1">#REF!</definedName>
    <definedName name="BExCS1EDDUEAEWHVYXHIP9I1WCJH" localSheetId="26" hidden="1">#REF!</definedName>
    <definedName name="BExCS1EDDUEAEWHVYXHIP9I1WCJH" hidden="1">#REF!</definedName>
    <definedName name="BExCS6SLRCBH006GNRE27HFRHP40" localSheetId="26" hidden="1">#REF!</definedName>
    <definedName name="BExCS6SLRCBH006GNRE27HFRHP40" hidden="1">#REF!</definedName>
    <definedName name="BExCS7ZPMHFJ4UJDAL8CQOLSZ13B" localSheetId="26" hidden="1">#REF!</definedName>
    <definedName name="BExCS7ZPMHFJ4UJDAL8CQOLSZ13B" hidden="1">#REF!</definedName>
    <definedName name="BExCS8W4NJUZH9S1CYB6XSDLEPBW" localSheetId="26" hidden="1">#REF!</definedName>
    <definedName name="BExCS8W4NJUZH9S1CYB6XSDLEPBW" hidden="1">#REF!</definedName>
    <definedName name="BExCSAE1M6G20R41J0Y24YNN0YC1" localSheetId="26" hidden="1">#REF!</definedName>
    <definedName name="BExCSAE1M6G20R41J0Y24YNN0YC1" hidden="1">#REF!</definedName>
    <definedName name="BExCSAOUZOYKHN7HV511TO8VDJ02" localSheetId="26" hidden="1">#REF!</definedName>
    <definedName name="BExCSAOUZOYKHN7HV511TO8VDJ02" hidden="1">#REF!</definedName>
    <definedName name="BExCSMOFTXSUEC1T46LR1UPYRCX5" localSheetId="26" hidden="1">#REF!</definedName>
    <definedName name="BExCSMOFTXSUEC1T46LR1UPYRCX5" hidden="1">#REF!</definedName>
    <definedName name="BExCSSDG3TM6TPKS19E9QYJEELZ6" localSheetId="26" hidden="1">#REF!</definedName>
    <definedName name="BExCSSDG3TM6TPKS19E9QYJEELZ6" hidden="1">#REF!</definedName>
    <definedName name="BExCSZV7U67UWXL2HKJNM5W1E4OO" localSheetId="26" hidden="1">#REF!</definedName>
    <definedName name="BExCSZV7U67UWXL2HKJNM5W1E4OO" hidden="1">#REF!</definedName>
    <definedName name="BExCT4NSDT61OCH04Y2QIFIOP75H" localSheetId="26" hidden="1">#REF!</definedName>
    <definedName name="BExCT4NSDT61OCH04Y2QIFIOP75H" hidden="1">#REF!</definedName>
    <definedName name="BExCTW8G3VCZ55S09HTUGXKB1P2M" localSheetId="26" hidden="1">#REF!</definedName>
    <definedName name="BExCTW8G3VCZ55S09HTUGXKB1P2M" hidden="1">#REF!</definedName>
    <definedName name="BExCTYS2KX0QANOLT8LGZ9WV3S3T" localSheetId="26" hidden="1">#REF!</definedName>
    <definedName name="BExCTYS2KX0QANOLT8LGZ9WV3S3T" hidden="1">#REF!</definedName>
    <definedName name="BExCTZZ9JNES4EDHW97NP0EGQALX" localSheetId="26" hidden="1">#REF!</definedName>
    <definedName name="BExCTZZ9JNES4EDHW97NP0EGQALX" hidden="1">#REF!</definedName>
    <definedName name="BExCU0A1V6NMZQ9ASYJ8QIVQ5UR2" localSheetId="26" hidden="1">#REF!</definedName>
    <definedName name="BExCU0A1V6NMZQ9ASYJ8QIVQ5UR2" hidden="1">#REF!</definedName>
    <definedName name="BExCU2834920JBHSPCRC4UF80OLL" localSheetId="26" hidden="1">#REF!</definedName>
    <definedName name="BExCU2834920JBHSPCRC4UF80OLL" hidden="1">#REF!</definedName>
    <definedName name="BExCU8O54I3P3WRYWY1CRP3S78QY" localSheetId="26" hidden="1">#REF!</definedName>
    <definedName name="BExCU8O54I3P3WRYWY1CRP3S78QY" hidden="1">#REF!</definedName>
    <definedName name="BExCUDRJO23YOKT8GPWOVQ4XEHF5" localSheetId="26" hidden="1">#REF!</definedName>
    <definedName name="BExCUDRJO23YOKT8GPWOVQ4XEHF5" hidden="1">#REF!</definedName>
    <definedName name="BExCUPAXFR16YMWL30ME3F3BSRDZ" localSheetId="26" hidden="1">#REF!</definedName>
    <definedName name="BExCUPAXFR16YMWL30ME3F3BSRDZ" hidden="1">#REF!</definedName>
    <definedName name="BExCUR94DHCE47PUUWEMT5QZOYR2" localSheetId="26" hidden="1">#REF!</definedName>
    <definedName name="BExCUR94DHCE47PUUWEMT5QZOYR2" hidden="1">#REF!</definedName>
    <definedName name="BExCV634L7SVHGB0UDDTRRQ2Q72H" localSheetId="26" hidden="1">#REF!</definedName>
    <definedName name="BExCV634L7SVHGB0UDDTRRQ2Q72H" hidden="1">#REF!</definedName>
    <definedName name="BExCVBXGSXT9FWJRG62PX9S1RK83" localSheetId="26" hidden="1">#REF!</definedName>
    <definedName name="BExCVBXGSXT9FWJRG62PX9S1RK83" hidden="1">#REF!</definedName>
    <definedName name="BExCVHBNLOHNFS0JAV3I1XGPNH9W" localSheetId="26" hidden="1">#REF!</definedName>
    <definedName name="BExCVHBNLOHNFS0JAV3I1XGPNH9W" hidden="1">#REF!</definedName>
    <definedName name="BExCVI86R31A2IOZIEBY1FJLVILD" localSheetId="26" hidden="1">#REF!</definedName>
    <definedName name="BExCVI86R31A2IOZIEBY1FJLVILD" hidden="1">#REF!</definedName>
    <definedName name="BExCVKGZXE0I9EIXKBZVSGSEY2RR" localSheetId="26" hidden="1">#REF!</definedName>
    <definedName name="BExCVKGZXE0I9EIXKBZVSGSEY2RR" hidden="1">#REF!</definedName>
    <definedName name="BExCVV44WY5807WGMTGKPW0GT256" localSheetId="26" hidden="1">#REF!</definedName>
    <definedName name="BExCVV44WY5807WGMTGKPW0GT256" hidden="1">#REF!</definedName>
    <definedName name="BExCVZ5PN4V6MRBZ04PZJW3GEF8S" localSheetId="26" hidden="1">#REF!</definedName>
    <definedName name="BExCVZ5PN4V6MRBZ04PZJW3GEF8S" hidden="1">#REF!</definedName>
    <definedName name="BExCW13R0GWJYGXZBNCPAHQN4NR2" localSheetId="26" hidden="1">#REF!</definedName>
    <definedName name="BExCW13R0GWJYGXZBNCPAHQN4NR2" hidden="1">#REF!</definedName>
    <definedName name="BExCW9Y5HWU4RJTNX74O6L24VGCK" localSheetId="26" hidden="1">#REF!</definedName>
    <definedName name="BExCW9Y5HWU4RJTNX74O6L24VGCK" hidden="1">#REF!</definedName>
    <definedName name="BExCWPDPESGZS07QGBLSBWDNVJLZ" localSheetId="26" hidden="1">#REF!</definedName>
    <definedName name="BExCWPDPESGZS07QGBLSBWDNVJLZ" hidden="1">#REF!</definedName>
    <definedName name="BExCWPTU6XU6MWBU70E2UC0GOUIO" localSheetId="26" hidden="1">#REF!</definedName>
    <definedName name="BExCWPTU6XU6MWBU70E2UC0GOUIO" hidden="1">#REF!</definedName>
    <definedName name="BExCWTVKHIVCRHF8GC39KI58YM5K" localSheetId="26" hidden="1">#REF!</definedName>
    <definedName name="BExCWTVKHIVCRHF8GC39KI58YM5K" hidden="1">#REF!</definedName>
    <definedName name="BExCX2KGRZBRVLZNM8SUSIE6A0RL" localSheetId="26" hidden="1">#REF!</definedName>
    <definedName name="BExCX2KGRZBRVLZNM8SUSIE6A0RL" hidden="1">#REF!</definedName>
    <definedName name="BExCX3X451T70LZ1VF95L7W4Y4TM" localSheetId="26" hidden="1">#REF!</definedName>
    <definedName name="BExCX3X451T70LZ1VF95L7W4Y4TM" hidden="1">#REF!</definedName>
    <definedName name="BExCX4NZ2N1OUGXM7EV0U7VULJMM" localSheetId="26" hidden="1">#REF!</definedName>
    <definedName name="BExCX4NZ2N1OUGXM7EV0U7VULJMM" hidden="1">#REF!</definedName>
    <definedName name="BExCXILMURGYMAH6N5LF5DV6K3GM" localSheetId="26" hidden="1">#REF!</definedName>
    <definedName name="BExCXILMURGYMAH6N5LF5DV6K3GM" hidden="1">#REF!</definedName>
    <definedName name="BExCXQUFBMXQ1650735H48B1AZT3" localSheetId="26" hidden="1">#REF!</definedName>
    <definedName name="BExCXQUFBMXQ1650735H48B1AZT3" hidden="1">#REF!</definedName>
    <definedName name="BExCY2DQO9VLA77Q7EG3T0XNXX4F" localSheetId="26" hidden="1">#REF!</definedName>
    <definedName name="BExCY2DQO9VLA77Q7EG3T0XNXX4F" hidden="1">#REF!</definedName>
    <definedName name="BExCY6VMJ68MX3C981R5Q0BX5791" localSheetId="26" hidden="1">#REF!</definedName>
    <definedName name="BExCY6VMJ68MX3C981R5Q0BX5791" hidden="1">#REF!</definedName>
    <definedName name="BExCYAH2SAZCPW6XCB7V7PMMCAWO" localSheetId="26" hidden="1">#REF!</definedName>
    <definedName name="BExCYAH2SAZCPW6XCB7V7PMMCAWO" hidden="1">#REF!</definedName>
    <definedName name="BExCYJBB52X8B3AREHCC1L5QNPX7" localSheetId="26" hidden="1">#REF!</definedName>
    <definedName name="BExCYJBB52X8B3AREHCC1L5QNPX7" hidden="1">#REF!</definedName>
    <definedName name="BExCYPRC5HJE6N2XQTHCT6NXGP8N" localSheetId="26" hidden="1">#REF!</definedName>
    <definedName name="BExCYPRC5HJE6N2XQTHCT6NXGP8N" hidden="1">#REF!</definedName>
    <definedName name="BExCYUK0I3UEXZNFDW71G6Z6D8XR" localSheetId="26" hidden="1">#REF!</definedName>
    <definedName name="BExCYUK0I3UEXZNFDW71G6Z6D8XR" hidden="1">#REF!</definedName>
    <definedName name="BExCZFZCXMLY5DWESYJ9NGTJYQ8M" localSheetId="26" hidden="1">#REF!</definedName>
    <definedName name="BExCZFZCXMLY5DWESYJ9NGTJYQ8M" hidden="1">#REF!</definedName>
    <definedName name="BExCZJ4P8WS0BDT31WDXI0ROE7D6" localSheetId="26" hidden="1">#REF!</definedName>
    <definedName name="BExCZJ4P8WS0BDT31WDXI0ROE7D6" hidden="1">#REF!</definedName>
    <definedName name="BExCZKH6NI0EE02L995IFVBD1J59" localSheetId="26" hidden="1">#REF!</definedName>
    <definedName name="BExCZKH6NI0EE02L995IFVBD1J59" hidden="1">#REF!</definedName>
    <definedName name="BExCZUD9FEOJBKDJ51Z3JON9LKJ8" localSheetId="26" hidden="1">#REF!</definedName>
    <definedName name="BExCZUD9FEOJBKDJ51Z3JON9LKJ8" hidden="1">#REF!</definedName>
    <definedName name="BExD0508DAALLU00PHFPBC8SRRKT" localSheetId="26" hidden="1">#REF!</definedName>
    <definedName name="BExD0508DAALLU00PHFPBC8SRRKT" hidden="1">#REF!</definedName>
    <definedName name="BExD0HALIN0JR4JTPGDEVAEE5EX5" localSheetId="26" hidden="1">#REF!</definedName>
    <definedName name="BExD0HALIN0JR4JTPGDEVAEE5EX5" hidden="1">#REF!</definedName>
    <definedName name="BExD0LCCDPG16YLY5WQSZF1XI5DA" localSheetId="26" hidden="1">#REF!</definedName>
    <definedName name="BExD0LCCDPG16YLY5WQSZF1XI5DA" hidden="1">#REF!</definedName>
    <definedName name="BExD0RMWSB4TRECEHTH6NN4K9DFZ" localSheetId="26" hidden="1">#REF!</definedName>
    <definedName name="BExD0RMWSB4TRECEHTH6NN4K9DFZ" hidden="1">#REF!</definedName>
    <definedName name="BExD0U6KG10QGVDI1XSHK0J10A2V" localSheetId="26" hidden="1">#REF!</definedName>
    <definedName name="BExD0U6KG10QGVDI1XSHK0J10A2V" hidden="1">#REF!</definedName>
    <definedName name="BExD13RUIBGRXDL4QDZ305UKUR12" localSheetId="26" hidden="1">#REF!</definedName>
    <definedName name="BExD13RUIBGRXDL4QDZ305UKUR12" hidden="1">#REF!</definedName>
    <definedName name="BExD14DETV5R4OOTMAXD5NAKWRO3" localSheetId="26" hidden="1">#REF!</definedName>
    <definedName name="BExD14DETV5R4OOTMAXD5NAKWRO3" hidden="1">#REF!</definedName>
    <definedName name="BExD1OAU9OXQAZA4D70HP72CU6GB" localSheetId="26" hidden="1">#REF!</definedName>
    <definedName name="BExD1OAU9OXQAZA4D70HP72CU6GB" hidden="1">#REF!</definedName>
    <definedName name="BExD1Y1JV61416YA1XRQHKWPZIE7" localSheetId="26" hidden="1">#REF!</definedName>
    <definedName name="BExD1Y1JV61416YA1XRQHKWPZIE7" hidden="1">#REF!</definedName>
    <definedName name="BExD2CFHIRMBKN5KXE5QP4XXEWFS" localSheetId="26" hidden="1">#REF!</definedName>
    <definedName name="BExD2CFHIRMBKN5KXE5QP4XXEWFS" hidden="1">#REF!</definedName>
    <definedName name="BExD2DMHH1HWXQ9W0YYMDP8AAX8Q" localSheetId="26" hidden="1">#REF!</definedName>
    <definedName name="BExD2DMHH1HWXQ9W0YYMDP8AAX8Q" hidden="1">#REF!</definedName>
    <definedName name="BExD2HTPC7IWBAU6OSQ67MQA8BYZ" localSheetId="26" hidden="1">#REF!</definedName>
    <definedName name="BExD2HTPC7IWBAU6OSQ67MQA8BYZ" hidden="1">#REF!</definedName>
    <definedName name="BExD363H2VGFIQUCE6LS4AC5J0ZT" localSheetId="26" hidden="1">#REF!</definedName>
    <definedName name="BExD363H2VGFIQUCE6LS4AC5J0ZT" hidden="1">#REF!</definedName>
    <definedName name="BExD3A588E939V61P1XEW0FI5Q0S" localSheetId="26" hidden="1">#REF!</definedName>
    <definedName name="BExD3A588E939V61P1XEW0FI5Q0S" hidden="1">#REF!</definedName>
    <definedName name="BExD3CJJDKVR9M18XI3WDZH80WL6" localSheetId="26" hidden="1">#REF!</definedName>
    <definedName name="BExD3CJJDKVR9M18XI3WDZH80WL6" hidden="1">#REF!</definedName>
    <definedName name="BExD3ESD9WYJIB3TRDPJ1CKXRAVL" localSheetId="26" hidden="1">#REF!</definedName>
    <definedName name="BExD3ESD9WYJIB3TRDPJ1CKXRAVL" hidden="1">#REF!</definedName>
    <definedName name="BExD3F368X5S25MWSUNIV57RDB57" localSheetId="26" hidden="1">#REF!</definedName>
    <definedName name="BExD3F368X5S25MWSUNIV57RDB57" hidden="1">#REF!</definedName>
    <definedName name="BExD3IJ5IT335SOSNV9L85WKAOSI" localSheetId="26" hidden="1">#REF!</definedName>
    <definedName name="BExD3IJ5IT335SOSNV9L85WKAOSI" hidden="1">#REF!</definedName>
    <definedName name="BExD3KBVUY57GMMQTOFEU6S6G1AY" localSheetId="26" hidden="1">#REF!</definedName>
    <definedName name="BExD3KBVUY57GMMQTOFEU6S6G1AY" hidden="1">#REF!</definedName>
    <definedName name="BExD3NMR7AW2Z6V8SC79VQR37NA6" localSheetId="26" hidden="1">#REF!</definedName>
    <definedName name="BExD3NMR7AW2Z6V8SC79VQR37NA6" hidden="1">#REF!</definedName>
    <definedName name="BExD3QXA2UQ2W4N7NYLUEOG40BZB" localSheetId="26" hidden="1">#REF!</definedName>
    <definedName name="BExD3QXA2UQ2W4N7NYLUEOG40BZB" hidden="1">#REF!</definedName>
    <definedName name="BExD3U2N041TEJ7GCN005UTPHNXY" localSheetId="26" hidden="1">#REF!</definedName>
    <definedName name="BExD3U2N041TEJ7GCN005UTPHNXY" hidden="1">#REF!</definedName>
    <definedName name="BExD40O0CFTNJFOFMMM1KH0P7BUI" localSheetId="26" hidden="1">#REF!</definedName>
    <definedName name="BExD40O0CFTNJFOFMMM1KH0P7BUI" hidden="1">#REF!</definedName>
    <definedName name="BExD4BR9HJ3MWWZ5KLVZWX9FJAUS" localSheetId="26" hidden="1">#REF!</definedName>
    <definedName name="BExD4BR9HJ3MWWZ5KLVZWX9FJAUS" hidden="1">#REF!</definedName>
    <definedName name="BExD4F1WTKT3H0N9MF4H1LX7MBSY" localSheetId="26" hidden="1">#REF!</definedName>
    <definedName name="BExD4F1WTKT3H0N9MF4H1LX7MBSY" hidden="1">#REF!</definedName>
    <definedName name="BExD4H5GQWXBS6LUL3TSP36DVO38" localSheetId="26" hidden="1">#REF!</definedName>
    <definedName name="BExD4H5GQWXBS6LUL3TSP36DVO38" hidden="1">#REF!</definedName>
    <definedName name="BExD4JJSS3QDBLABCJCHD45SRNPI" localSheetId="26" hidden="1">#REF!</definedName>
    <definedName name="BExD4JJSS3QDBLABCJCHD45SRNPI" hidden="1">#REF!</definedName>
    <definedName name="BExD4R1I0MKF033I5LPUYIMTZ6E8" localSheetId="26" hidden="1">#REF!</definedName>
    <definedName name="BExD4R1I0MKF033I5LPUYIMTZ6E8" hidden="1">#REF!</definedName>
    <definedName name="BExD50MT3M6XZLNUP9JL93EG6D9R" localSheetId="26" hidden="1">#REF!</definedName>
    <definedName name="BExD50MT3M6XZLNUP9JL93EG6D9R" hidden="1">#REF!</definedName>
    <definedName name="BExD5EV7KDSVF1CJT38M4IBPFLPY" localSheetId="26" hidden="1">#REF!</definedName>
    <definedName name="BExD5EV7KDSVF1CJT38M4IBPFLPY" hidden="1">#REF!</definedName>
    <definedName name="BExD5FRK547OESJRYAW574DZEZ7J" localSheetId="26" hidden="1">#REF!</definedName>
    <definedName name="BExD5FRK547OESJRYAW574DZEZ7J" hidden="1">#REF!</definedName>
    <definedName name="BExD5I5X2YA2YNCTCDSMEL4CWF4N" localSheetId="26" hidden="1">#REF!</definedName>
    <definedName name="BExD5I5X2YA2YNCTCDSMEL4CWF4N" hidden="1">#REF!</definedName>
    <definedName name="BExD5QUSRFJWRQ1ZM50WYLCF74DF" localSheetId="26" hidden="1">#REF!</definedName>
    <definedName name="BExD5QUSRFJWRQ1ZM50WYLCF74DF" hidden="1">#REF!</definedName>
    <definedName name="BExD5SSUIF6AJQHBHK8PNMFBPRYB" localSheetId="26" hidden="1">#REF!</definedName>
    <definedName name="BExD5SSUIF6AJQHBHK8PNMFBPRYB" hidden="1">#REF!</definedName>
    <definedName name="BExD623C9LRX18BE0W2V6SZLQUXX" localSheetId="26" hidden="1">#REF!</definedName>
    <definedName name="BExD623C9LRX18BE0W2V6SZLQUXX" hidden="1">#REF!</definedName>
    <definedName name="BExD6CQA7UMJBXV7AIFAIHUF2ICX" localSheetId="26" hidden="1">#REF!</definedName>
    <definedName name="BExD6CQA7UMJBXV7AIFAIHUF2ICX" hidden="1">#REF!</definedName>
    <definedName name="BExD6FKVK8WJWNYPVENR7Q8Q30PK" localSheetId="26" hidden="1">#REF!</definedName>
    <definedName name="BExD6FKVK8WJWNYPVENR7Q8Q30PK" hidden="1">#REF!</definedName>
    <definedName name="BExD6GMP0LK8WKVWMIT1NNH8CHLF" localSheetId="26" hidden="1">#REF!</definedName>
    <definedName name="BExD6GMP0LK8WKVWMIT1NNH8CHLF" hidden="1">#REF!</definedName>
    <definedName name="BExD6H2TE0WWAUIWVSSCLPZ6B88N" localSheetId="26" hidden="1">#REF!</definedName>
    <definedName name="BExD6H2TE0WWAUIWVSSCLPZ6B88N" hidden="1">#REF!</definedName>
    <definedName name="BExD71LTOE015TV5RSAHM8NT8GVW" localSheetId="26" hidden="1">#REF!</definedName>
    <definedName name="BExD71LTOE015TV5RSAHM8NT8GVW" hidden="1">#REF!</definedName>
    <definedName name="BExD73USXVADC7EHGHVTQNCT06ZA" localSheetId="26" hidden="1">#REF!</definedName>
    <definedName name="BExD73USXVADC7EHGHVTQNCT06ZA" hidden="1">#REF!</definedName>
    <definedName name="BExD7GAIGULTB3YHM1OS9RBQOTEC" localSheetId="26" hidden="1">#REF!</definedName>
    <definedName name="BExD7GAIGULTB3YHM1OS9RBQOTEC" hidden="1">#REF!</definedName>
    <definedName name="BExD7IE1DHIS52UFDCTSKPJQNRD5" localSheetId="26" hidden="1">#REF!</definedName>
    <definedName name="BExD7IE1DHIS52UFDCTSKPJQNRD5" hidden="1">#REF!</definedName>
    <definedName name="BExD7IUBGUWHYC9UNZ1IY5XFYKQN" localSheetId="26" hidden="1">#REF!</definedName>
    <definedName name="BExD7IUBGUWHYC9UNZ1IY5XFYKQN" hidden="1">#REF!</definedName>
    <definedName name="BExD7JQOJ35HGL8U2OCEI2P2JT7I" localSheetId="26" hidden="1">#REF!</definedName>
    <definedName name="BExD7JQOJ35HGL8U2OCEI2P2JT7I" hidden="1">#REF!</definedName>
    <definedName name="BExD7KSDKNDNH95NDT3S7GM3MUU2" localSheetId="26" hidden="1">#REF!</definedName>
    <definedName name="BExD7KSDKNDNH95NDT3S7GM3MUU2" hidden="1">#REF!</definedName>
    <definedName name="BExD7QC1R5AOKPWDSDKXE9K2CGI8" localSheetId="26" hidden="1">#REF!</definedName>
    <definedName name="BExD7QC1R5AOKPWDSDKXE9K2CGI8" hidden="1">#REF!</definedName>
    <definedName name="BExD8H5O087KQVWIVPUUID5VMGMS" localSheetId="26" hidden="1">#REF!</definedName>
    <definedName name="BExD8H5O087KQVWIVPUUID5VMGMS" hidden="1">#REF!</definedName>
    <definedName name="BExD8OCLZMFN5K3VZYI4Q4ITVKUA" localSheetId="26" hidden="1">#REF!</definedName>
    <definedName name="BExD8OCLZMFN5K3VZYI4Q4ITVKUA" hidden="1">#REF!</definedName>
    <definedName name="BExD93C1R6LC0631ECHVFYH0R0PD" localSheetId="26" hidden="1">#REF!</definedName>
    <definedName name="BExD93C1R6LC0631ECHVFYH0R0PD" hidden="1">#REF!</definedName>
    <definedName name="BExD97TXIO0COVNN4OH3DEJ33YLM" localSheetId="26" hidden="1">#REF!</definedName>
    <definedName name="BExD97TXIO0COVNN4OH3DEJ33YLM" hidden="1">#REF!</definedName>
    <definedName name="BExD99RZ1RFIMK6O1ZHSPJ68X9Y5" localSheetId="26" hidden="1">#REF!</definedName>
    <definedName name="BExD99RZ1RFIMK6O1ZHSPJ68X9Y5" hidden="1">#REF!</definedName>
    <definedName name="BExD9L0ID3VSOU609GKWYTA5BFMA" localSheetId="26" hidden="1">#REF!</definedName>
    <definedName name="BExD9L0ID3VSOU609GKWYTA5BFMA" hidden="1">#REF!</definedName>
    <definedName name="BExD9M7SEMG0JK2FUTTZXWIEBTKB" localSheetId="26" hidden="1">#REF!</definedName>
    <definedName name="BExD9M7SEMG0JK2FUTTZXWIEBTKB" hidden="1">#REF!</definedName>
    <definedName name="BExD9MNYBYB1AICQL5165G472IE2" localSheetId="26" hidden="1">#REF!</definedName>
    <definedName name="BExD9MNYBYB1AICQL5165G472IE2" hidden="1">#REF!</definedName>
    <definedName name="BExD9PNSYT7GASEGUVL48MUQ02WO" localSheetId="26" hidden="1">#REF!</definedName>
    <definedName name="BExD9PNSYT7GASEGUVL48MUQ02WO" hidden="1">#REF!</definedName>
    <definedName name="BExD9TK2MIWFH5SKUYU9ZKF4NPHQ" localSheetId="26" hidden="1">#REF!</definedName>
    <definedName name="BExD9TK2MIWFH5SKUYU9ZKF4NPHQ" hidden="1">#REF!</definedName>
    <definedName name="BExDA6LD9061UULVKUUI4QP8SK13" localSheetId="26" hidden="1">#REF!</definedName>
    <definedName name="BExDA6LD9061UULVKUUI4QP8SK13" hidden="1">#REF!</definedName>
    <definedName name="BExDAC529L33IO74TFX6CEW6W3L1" localSheetId="26" hidden="1">#REF!</definedName>
    <definedName name="BExDAC529L33IO74TFX6CEW6W3L1" hidden="1">#REF!</definedName>
    <definedName name="BExDAGMVMNLQ6QXASB9R6D8DIT12" localSheetId="26" hidden="1">#REF!</definedName>
    <definedName name="BExDAGMVMNLQ6QXASB9R6D8DIT12" hidden="1">#REF!</definedName>
    <definedName name="BExDAYBHU9ADLXI8VRC7F608RVGM" localSheetId="26" hidden="1">#REF!</definedName>
    <definedName name="BExDAYBHU9ADLXI8VRC7F608RVGM" hidden="1">#REF!</definedName>
    <definedName name="BExDBDR1XR0FV0CYUCB2OJ7CJCZU" localSheetId="26" hidden="1">#REF!</definedName>
    <definedName name="BExDBDR1XR0FV0CYUCB2OJ7CJCZU" hidden="1">#REF!</definedName>
    <definedName name="BExDC7F818VN0S18ID7XRCRVYPJ4" localSheetId="26" hidden="1">#REF!</definedName>
    <definedName name="BExDC7F818VN0S18ID7XRCRVYPJ4" hidden="1">#REF!</definedName>
    <definedName name="BExDCL7K96PC9VZYB70ZW3QPVIJE" localSheetId="26" hidden="1">#REF!</definedName>
    <definedName name="BExDCL7K96PC9VZYB70ZW3QPVIJE" hidden="1">#REF!</definedName>
    <definedName name="BExDCP3UZ3C2O4C1F7KMU0Z9U32N" localSheetId="26" hidden="1">#REF!</definedName>
    <definedName name="BExDCP3UZ3C2O4C1F7KMU0Z9U32N" hidden="1">#REF!</definedName>
    <definedName name="BExEOBX3WECDMYCV9RLN49APTXMM" localSheetId="26" hidden="1">#REF!</definedName>
    <definedName name="BExEOBX3WECDMYCV9RLN49APTXMM" hidden="1">#REF!</definedName>
    <definedName name="BExEP4E4F36662JDI0TOD85OP7X9" localSheetId="26" hidden="1">#REF!</definedName>
    <definedName name="BExEP4E4F36662JDI0TOD85OP7X9" hidden="1">#REF!</definedName>
    <definedName name="BExEPN9VIYI0FVL0HLZQXJFO6TT0" localSheetId="26" hidden="1">#REF!</definedName>
    <definedName name="BExEPN9VIYI0FVL0HLZQXJFO6TT0" hidden="1">#REF!</definedName>
    <definedName name="BExEPYT6VDSMR8MU2341Q5GM2Y9V" localSheetId="26" hidden="1">#REF!</definedName>
    <definedName name="BExEPYT6VDSMR8MU2341Q5GM2Y9V" hidden="1">#REF!</definedName>
    <definedName name="BExEQ2ENYLMY8K1796XBB31CJHNN" localSheetId="26" hidden="1">#REF!</definedName>
    <definedName name="BExEQ2ENYLMY8K1796XBB31CJHNN" hidden="1">#REF!</definedName>
    <definedName name="BExEQ2PFE4N40LEPGDPS90WDL6BN" localSheetId="26" hidden="1">#REF!</definedName>
    <definedName name="BExEQ2PFE4N40LEPGDPS90WDL6BN" hidden="1">#REF!</definedName>
    <definedName name="BExEQ2PFURT24NQYGYVE8NKX1EGA" localSheetId="26" hidden="1">#REF!</definedName>
    <definedName name="BExEQ2PFURT24NQYGYVE8NKX1EGA" hidden="1">#REF!</definedName>
    <definedName name="BExEQB8ZWXO6IIGOEPWTLOJGE2NR" localSheetId="26" hidden="1">#REF!</definedName>
    <definedName name="BExEQB8ZWXO6IIGOEPWTLOJGE2NR" hidden="1">#REF!</definedName>
    <definedName name="BExEQBZX0EL6LIKPY01197ACK65H" localSheetId="26" hidden="1">#REF!</definedName>
    <definedName name="BExEQBZX0EL6LIKPY01197ACK65H" hidden="1">#REF!</definedName>
    <definedName name="BExEQDXZALJLD4OBF74IKZBR13SR" localSheetId="26" hidden="1">#REF!</definedName>
    <definedName name="BExEQDXZALJLD4OBF74IKZBR13SR" hidden="1">#REF!</definedName>
    <definedName name="BExEQFLE2RPWGMWQAI4JMKUEFRPT" localSheetId="26" hidden="1">#REF!</definedName>
    <definedName name="BExEQFLE2RPWGMWQAI4JMKUEFRPT" hidden="1">#REF!</definedName>
    <definedName name="BExEQTZAP8R69U31W4LKGTKKGKQE" localSheetId="26" hidden="1">#REF!</definedName>
    <definedName name="BExEQTZAP8R69U31W4LKGTKKGKQE" hidden="1">#REF!</definedName>
    <definedName name="BExER2O72H1F9WV6S1J04C15PXX7" localSheetId="26" hidden="1">#REF!</definedName>
    <definedName name="BExER2O72H1F9WV6S1J04C15PXX7" hidden="1">#REF!</definedName>
    <definedName name="BExERRUIKIOATPZ9U4HQ0V52RJAU" localSheetId="26" hidden="1">#REF!</definedName>
    <definedName name="BExERRUIKIOATPZ9U4HQ0V52RJAU" hidden="1">#REF!</definedName>
    <definedName name="BExERSANFNM1O7T65PC5MJ301YET" localSheetId="26" hidden="1">#REF!</definedName>
    <definedName name="BExERSANFNM1O7T65PC5MJ301YET" hidden="1">#REF!</definedName>
    <definedName name="BExERWCEBKQRYWRQLYJ4UCMMKTHG" localSheetId="26" hidden="1">#REF!</definedName>
    <definedName name="BExERWCEBKQRYWRQLYJ4UCMMKTHG" hidden="1">#REF!</definedName>
    <definedName name="BExES44RHHDL3V7FLV6M20834WF1" localSheetId="26" hidden="1">#REF!</definedName>
    <definedName name="BExES44RHHDL3V7FLV6M20834WF1" hidden="1">#REF!</definedName>
    <definedName name="BExES4A7VE2X3RYYTVRLKZD4I7WU" localSheetId="26" hidden="1">#REF!</definedName>
    <definedName name="BExES4A7VE2X3RYYTVRLKZD4I7WU" hidden="1">#REF!</definedName>
    <definedName name="BExES6ZC8R7PHJ21OVJFLIR7DY30" localSheetId="26" hidden="1">#REF!</definedName>
    <definedName name="BExES6ZC8R7PHJ21OVJFLIR7DY30" hidden="1">#REF!</definedName>
    <definedName name="BExESMKD95A649M0WRSG6CXXP326" localSheetId="26" hidden="1">#REF!</definedName>
    <definedName name="BExESMKD95A649M0WRSG6CXXP326" hidden="1">#REF!</definedName>
    <definedName name="BExESR27ZXJG5VMY4PR9D940VS7T" localSheetId="26" hidden="1">#REF!</definedName>
    <definedName name="BExESR27ZXJG5VMY4PR9D940VS7T" hidden="1">#REF!</definedName>
    <definedName name="BExESZ03KXL8DQ2591HLR56ZML94" localSheetId="26" hidden="1">#REF!</definedName>
    <definedName name="BExESZ03KXL8DQ2591HLR56ZML94" hidden="1">#REF!</definedName>
    <definedName name="BExESZAW5N443NRTKIP59OEI1CR6" localSheetId="26" hidden="1">#REF!</definedName>
    <definedName name="BExESZAW5N443NRTKIP59OEI1CR6" hidden="1">#REF!</definedName>
    <definedName name="BExET3HXQ60A4O2OLKX8QNXRI6LQ" localSheetId="26" hidden="1">#REF!</definedName>
    <definedName name="BExET3HXQ60A4O2OLKX8QNXRI6LQ" hidden="1">#REF!</definedName>
    <definedName name="BExETA3B1FCIOA80H94K90FWXQKE" localSheetId="26" hidden="1">#REF!</definedName>
    <definedName name="BExETA3B1FCIOA80H94K90FWXQKE" hidden="1">#REF!</definedName>
    <definedName name="BExETAZOYT4CJIT8RRKC9F2HJG1D" localSheetId="26" hidden="1">#REF!</definedName>
    <definedName name="BExETAZOYT4CJIT8RRKC9F2HJG1D" hidden="1">#REF!</definedName>
    <definedName name="BExETF6QD5A9GEINE1KZRRC2LXWM" localSheetId="26" hidden="1">#REF!</definedName>
    <definedName name="BExETF6QD5A9GEINE1KZRRC2LXWM" hidden="1">#REF!</definedName>
    <definedName name="BExETQ9XRXLUACN82805SPSPNKHI" localSheetId="26" hidden="1">#REF!</definedName>
    <definedName name="BExETQ9XRXLUACN82805SPSPNKHI" hidden="1">#REF!</definedName>
    <definedName name="BExETR0YRMOR63E6DHLEHV9QVVON" localSheetId="26" hidden="1">#REF!</definedName>
    <definedName name="BExETR0YRMOR63E6DHLEHV9QVVON" hidden="1">#REF!</definedName>
    <definedName name="BExETVTGY38YXYYF7N73OYN6FYY3" localSheetId="26" hidden="1">#REF!</definedName>
    <definedName name="BExETVTGY38YXYYF7N73OYN6FYY3" hidden="1">#REF!</definedName>
    <definedName name="BExEUNE4T242Y59C6MS28MXEUGCP" localSheetId="26" hidden="1">#REF!</definedName>
    <definedName name="BExEUNE4T242Y59C6MS28MXEUGCP" hidden="1">#REF!</definedName>
    <definedName name="BExEV2TP7NA3ZR6RJGH5ER370OUM" localSheetId="26" hidden="1">#REF!</definedName>
    <definedName name="BExEV2TP7NA3ZR6RJGH5ER370OUM" hidden="1">#REF!</definedName>
    <definedName name="BExEV69USLNYO2QRJRC0J92XUF00" localSheetId="26" hidden="1">#REF!</definedName>
    <definedName name="BExEV69USLNYO2QRJRC0J92XUF00" hidden="1">#REF!</definedName>
    <definedName name="BExEV6KNTQOCFD7GV726XQEVQ7R6" localSheetId="26" hidden="1">#REF!</definedName>
    <definedName name="BExEV6KNTQOCFD7GV726XQEVQ7R6" hidden="1">#REF!</definedName>
    <definedName name="BExEV6VGM4POO9QT9KH3QA3VYCWM" localSheetId="26" hidden="1">#REF!</definedName>
    <definedName name="BExEV6VGM4POO9QT9KH3QA3VYCWM" hidden="1">#REF!</definedName>
    <definedName name="BExEVET98G3FU6QBF9LHYWSAMV0O" localSheetId="26" hidden="1">#REF!</definedName>
    <definedName name="BExEVET98G3FU6QBF9LHYWSAMV0O" hidden="1">#REF!</definedName>
    <definedName name="BExEVNCUT0PDUYNJH7G6BSEWZOT2" localSheetId="26" hidden="1">#REF!</definedName>
    <definedName name="BExEVNCUT0PDUYNJH7G6BSEWZOT2" hidden="1">#REF!</definedName>
    <definedName name="BExEVPGF4V5J0WQRZKUM8F9TTKZJ" localSheetId="26" hidden="1">#REF!</definedName>
    <definedName name="BExEVPGF4V5J0WQRZKUM8F9TTKZJ" hidden="1">#REF!</definedName>
    <definedName name="BExEVPWH8S9GER9M14SPIT6XZ8SG" localSheetId="26" hidden="1">#REF!</definedName>
    <definedName name="BExEVPWH8S9GER9M14SPIT6XZ8SG" hidden="1">#REF!</definedName>
    <definedName name="BExEVVLIEVWYRF2UUC1H0H5QU1CP" localSheetId="26" hidden="1">#REF!</definedName>
    <definedName name="BExEVVLIEVWYRF2UUC1H0H5QU1CP" hidden="1">#REF!</definedName>
    <definedName name="BExEVWCKO8T84GW9Z3X47915XKSH" localSheetId="26" hidden="1">#REF!</definedName>
    <definedName name="BExEVWCKO8T84GW9Z3X47915XKSH" hidden="1">#REF!</definedName>
    <definedName name="BExEVZSJWMZ5L2ZE7AZC57CXKW6T" localSheetId="26" hidden="1">#REF!</definedName>
    <definedName name="BExEVZSJWMZ5L2ZE7AZC57CXKW6T" hidden="1">#REF!</definedName>
    <definedName name="BExEW0JL1GFFCXMDGW54CI7Y8FZN" localSheetId="26" hidden="1">#REF!</definedName>
    <definedName name="BExEW0JL1GFFCXMDGW54CI7Y8FZN" hidden="1">#REF!</definedName>
    <definedName name="BExEW68M9WL8214QH9C7VCK7BN08" localSheetId="26" hidden="1">#REF!</definedName>
    <definedName name="BExEW68M9WL8214QH9C7VCK7BN08" hidden="1">#REF!</definedName>
    <definedName name="BExEW8HFKH6F47KIHYBDRUEFZ2ZZ" localSheetId="26" hidden="1">#REF!</definedName>
    <definedName name="BExEW8HFKH6F47KIHYBDRUEFZ2ZZ" hidden="1">#REF!</definedName>
    <definedName name="BExEWLO75K95C6IRKHXSP7VP81T4" localSheetId="26" hidden="1">#REF!</definedName>
    <definedName name="BExEWLO75K95C6IRKHXSP7VP81T4" hidden="1">#REF!</definedName>
    <definedName name="BExEWNBGQS1U2LW3W84T4LSJ9K00" localSheetId="26" hidden="1">#REF!</definedName>
    <definedName name="BExEWNBGQS1U2LW3W84T4LSJ9K00" hidden="1">#REF!</definedName>
    <definedName name="BExEWO7STL7HNZSTY8VQBPTX1WK6" localSheetId="26" hidden="1">#REF!</definedName>
    <definedName name="BExEWO7STL7HNZSTY8VQBPTX1WK6" hidden="1">#REF!</definedName>
    <definedName name="BExEWQ0M1N3KMKTDJ73H10QSG4W1" localSheetId="26" hidden="1">#REF!</definedName>
    <definedName name="BExEWQ0M1N3KMKTDJ73H10QSG4W1" hidden="1">#REF!</definedName>
    <definedName name="BExEX85F3OSW8NSCYGYPS9372Z1Q" localSheetId="26" hidden="1">#REF!</definedName>
    <definedName name="BExEX85F3OSW8NSCYGYPS9372Z1Q" hidden="1">#REF!</definedName>
    <definedName name="BExEX9HWY2G6928ZVVVQF77QCM2C" localSheetId="26" hidden="1">#REF!</definedName>
    <definedName name="BExEX9HWY2G6928ZVVVQF77QCM2C" hidden="1">#REF!</definedName>
    <definedName name="BExEXBQWAYKMVBRJRHB8PFCSYFVN" localSheetId="26" hidden="1">#REF!</definedName>
    <definedName name="BExEXBQWAYKMVBRJRHB8PFCSYFVN" hidden="1">#REF!</definedName>
    <definedName name="BExEXRBZ0DI9E2UFLLKYWGN66B61" localSheetId="26" hidden="1">#REF!</definedName>
    <definedName name="BExEXRBZ0DI9E2UFLLKYWGN66B61" hidden="1">#REF!</definedName>
    <definedName name="BExEYLG9FL9V1JPPNZ3FUDNSEJ4V" localSheetId="26" hidden="1">#REF!</definedName>
    <definedName name="BExEYLG9FL9V1JPPNZ3FUDNSEJ4V" hidden="1">#REF!</definedName>
    <definedName name="BExEYOW8C1B3OUUCIGEC7L8OOW1Z" localSheetId="26" hidden="1">#REF!</definedName>
    <definedName name="BExEYOW8C1B3OUUCIGEC7L8OOW1Z" hidden="1">#REF!</definedName>
    <definedName name="BExEYUQJXZT6N5HJH8ACJF6SRWEE" localSheetId="26" hidden="1">#REF!</definedName>
    <definedName name="BExEYUQJXZT6N5HJH8ACJF6SRWEE" hidden="1">#REF!</definedName>
    <definedName name="BExEZ1S6VZCG01ZPLBSS9Z1SBOJ2" localSheetId="26" hidden="1">#REF!</definedName>
    <definedName name="BExEZ1S6VZCG01ZPLBSS9Z1SBOJ2" hidden="1">#REF!</definedName>
    <definedName name="BExEZGBFNJR8DLPN0V11AU22L6WY" localSheetId="26" hidden="1">#REF!</definedName>
    <definedName name="BExEZGBFNJR8DLPN0V11AU22L6WY" hidden="1">#REF!</definedName>
    <definedName name="BExF02Y3V3QEPO2XLDSK47APK9XJ" localSheetId="26" hidden="1">#REF!</definedName>
    <definedName name="BExF02Y3V3QEPO2XLDSK47APK9XJ" hidden="1">#REF!</definedName>
    <definedName name="BExF09OS91RT7N7IW8JLMZ121ZP3" localSheetId="26" hidden="1">#REF!</definedName>
    <definedName name="BExF09OS91RT7N7IW8JLMZ121ZP3" hidden="1">#REF!</definedName>
    <definedName name="BExF0LOEHV42P2DV7QL8O7HOQ3N9" localSheetId="26" hidden="1">#REF!</definedName>
    <definedName name="BExF0LOEHV42P2DV7QL8O7HOQ3N9" hidden="1">#REF!</definedName>
    <definedName name="BExF0WRM9VO25RLSO03ZOCE8H7K5" localSheetId="26" hidden="1">#REF!</definedName>
    <definedName name="BExF0WRM9VO25RLSO03ZOCE8H7K5" hidden="1">#REF!</definedName>
    <definedName name="BExF0ZRI7W4RSLIDLHTSM0AWXO3S" localSheetId="26" hidden="1">#REF!</definedName>
    <definedName name="BExF0ZRI7W4RSLIDLHTSM0AWXO3S" hidden="1">#REF!</definedName>
    <definedName name="BExF19CT3MMZZ2T5EWMDNG3UOJ01" localSheetId="26" hidden="1">#REF!</definedName>
    <definedName name="BExF19CT3MMZZ2T5EWMDNG3UOJ01" hidden="1">#REF!</definedName>
    <definedName name="BExF1M38U6NX17YJA8YU359B5Z4M" localSheetId="26" hidden="1">#REF!</definedName>
    <definedName name="BExF1M38U6NX17YJA8YU359B5Z4M" hidden="1">#REF!</definedName>
    <definedName name="BExF1MU4W3NPEY0OHRDWP5IANCBB" localSheetId="26" hidden="1">#REF!</definedName>
    <definedName name="BExF1MU4W3NPEY0OHRDWP5IANCBB" hidden="1">#REF!</definedName>
    <definedName name="BExF1MZN8MWMOKOARHJ1QAF9HPGT" localSheetId="26" hidden="1">#REF!</definedName>
    <definedName name="BExF1MZN8MWMOKOARHJ1QAF9HPGT" hidden="1">#REF!</definedName>
    <definedName name="BExF1US4ZIQYSU5LBFYNRA9N0K2O" localSheetId="26" hidden="1">#REF!</definedName>
    <definedName name="BExF1US4ZIQYSU5LBFYNRA9N0K2O" hidden="1">#REF!</definedName>
    <definedName name="BExF1Y2UMS68YK0X0ROOJGKXVV51" localSheetId="26" hidden="1">#REF!</definedName>
    <definedName name="BExF1Y2UMS68YK0X0ROOJGKXVV51" hidden="1">#REF!</definedName>
    <definedName name="BExF2CWZN6E87RGTBMD4YQI2QT7R" localSheetId="26" hidden="1">#REF!</definedName>
    <definedName name="BExF2CWZN6E87RGTBMD4YQI2QT7R" hidden="1">#REF!</definedName>
    <definedName name="BExF2DYO1WQ7GMXSTAQRDBW1NSFG" localSheetId="26" hidden="1">#REF!</definedName>
    <definedName name="BExF2DYO1WQ7GMXSTAQRDBW1NSFG" hidden="1">#REF!</definedName>
    <definedName name="BExF2GYK29NWT3U1DIQ6O4AQ8F74" localSheetId="26" hidden="1">#REF!</definedName>
    <definedName name="BExF2GYK29NWT3U1DIQ6O4AQ8F74" hidden="1">#REF!</definedName>
    <definedName name="BExF2MSWNUY9Z6BZJQZ538PPTION" localSheetId="26" hidden="1">#REF!</definedName>
    <definedName name="BExF2MSWNUY9Z6BZJQZ538PPTION" hidden="1">#REF!</definedName>
    <definedName name="BExF2QZYWHTYGUTTXR15CKCV3LS7" localSheetId="26" hidden="1">#REF!</definedName>
    <definedName name="BExF2QZYWHTYGUTTXR15CKCV3LS7" hidden="1">#REF!</definedName>
    <definedName name="BExF2T8Y6TSJ74RMSZOA9CEH4OZ6" localSheetId="26" hidden="1">#REF!</definedName>
    <definedName name="BExF2T8Y6TSJ74RMSZOA9CEH4OZ6" hidden="1">#REF!</definedName>
    <definedName name="BExF31N3YM4F37EOOY8M8VI1KXN8" localSheetId="26" hidden="1">#REF!</definedName>
    <definedName name="BExF31N3YM4F37EOOY8M8VI1KXN8" hidden="1">#REF!</definedName>
    <definedName name="BExF37C1YKBT79Z9SOJAG5MXQGTU" localSheetId="26" hidden="1">#REF!</definedName>
    <definedName name="BExF37C1YKBT79Z9SOJAG5MXQGTU" hidden="1">#REF!</definedName>
    <definedName name="BExF3A6HPA6DGYALZNHHJPMCUYZR" localSheetId="26" hidden="1">#REF!</definedName>
    <definedName name="BExF3A6HPA6DGYALZNHHJPMCUYZR" hidden="1">#REF!</definedName>
    <definedName name="BExF3I9T44X7DV9HHV51DVDDPPZG" localSheetId="26" hidden="1">#REF!</definedName>
    <definedName name="BExF3I9T44X7DV9HHV51DVDDPPZG" hidden="1">#REF!</definedName>
    <definedName name="BExF3JMFX5DILOIFUDIO1HZUK875" localSheetId="26" hidden="1">#REF!</definedName>
    <definedName name="BExF3JMFX5DILOIFUDIO1HZUK875" hidden="1">#REF!</definedName>
    <definedName name="BExF3NTC4BGZEM6B87TCFX277QCS" localSheetId="26" hidden="1">#REF!</definedName>
    <definedName name="BExF3NTC4BGZEM6B87TCFX277QCS" hidden="1">#REF!</definedName>
    <definedName name="BExF3Q7NI90WT31QHYSJDIG0LLLJ" localSheetId="26" hidden="1">#REF!</definedName>
    <definedName name="BExF3Q7NI90WT31QHYSJDIG0LLLJ" hidden="1">#REF!</definedName>
    <definedName name="BExF3QD55TIY1MSBSRK9TUJKBEWO" localSheetId="26" hidden="1">#REF!</definedName>
    <definedName name="BExF3QD55TIY1MSBSRK9TUJKBEWO" hidden="1">#REF!</definedName>
    <definedName name="BExF3QT8J6RIF1L3R700MBSKIOKW" localSheetId="26" hidden="1">#REF!</definedName>
    <definedName name="BExF3QT8J6RIF1L3R700MBSKIOKW" hidden="1">#REF!</definedName>
    <definedName name="BExF42SSBVPMLK2UB3B7FPEIY9TU" localSheetId="26" hidden="1">#REF!</definedName>
    <definedName name="BExF42SSBVPMLK2UB3B7FPEIY9TU" hidden="1">#REF!</definedName>
    <definedName name="BExF48HTE54F55KHZEDZZXW14APD" localSheetId="26" hidden="1">#REF!</definedName>
    <definedName name="BExF48HTE54F55KHZEDZZXW14APD" hidden="1">#REF!</definedName>
    <definedName name="BExF4HXSWB50BKYPWA0HTT8W56H6" localSheetId="26" hidden="1">#REF!</definedName>
    <definedName name="BExF4HXSWB50BKYPWA0HTT8W56H6" hidden="1">#REF!</definedName>
    <definedName name="BExF4KHF04IWW4LQ95FHQPFE4Y9K" localSheetId="26" hidden="1">#REF!</definedName>
    <definedName name="BExF4KHF04IWW4LQ95FHQPFE4Y9K" hidden="1">#REF!</definedName>
    <definedName name="BExF4LU2NV3A47BCWPM3EZXUEH37" localSheetId="26" hidden="1">#REF!</definedName>
    <definedName name="BExF4LU2NV3A47BCWPM3EZXUEH37" hidden="1">#REF!</definedName>
    <definedName name="BExF4MVQM5Y0QRDLDFSKWWTF709C" localSheetId="26" hidden="1">#REF!</definedName>
    <definedName name="BExF4MVQM5Y0QRDLDFSKWWTF709C" hidden="1">#REF!</definedName>
    <definedName name="BExF4PVMZYV36E8HOYY06J81AMBI" localSheetId="26" hidden="1">#REF!</definedName>
    <definedName name="BExF4PVMZYV36E8HOYY06J81AMBI" hidden="1">#REF!</definedName>
    <definedName name="BExF4SF9NEX1FZE9N8EXT89PM54D" localSheetId="26" hidden="1">#REF!</definedName>
    <definedName name="BExF4SF9NEX1FZE9N8EXT89PM54D" hidden="1">#REF!</definedName>
    <definedName name="BExF52GTGP8MHGII4KJ8TJGR8W8U" localSheetId="26" hidden="1">#REF!</definedName>
    <definedName name="BExF52GTGP8MHGII4KJ8TJGR8W8U" hidden="1">#REF!</definedName>
    <definedName name="BExF57K7L3UC1I2FSAWURR4SN0UN" localSheetId="26" hidden="1">#REF!</definedName>
    <definedName name="BExF57K7L3UC1I2FSAWURR4SN0UN" hidden="1">#REF!</definedName>
    <definedName name="BExF5D96JEPDW6LV89G2REZJ1ES7" localSheetId="26" hidden="1">#REF!</definedName>
    <definedName name="BExF5D96JEPDW6LV89G2REZJ1ES7" hidden="1">#REF!</definedName>
    <definedName name="BExF5HR2GFV7O8LKG9SJ4BY78LYA" localSheetId="26" hidden="1">#REF!</definedName>
    <definedName name="BExF5HR2GFV7O8LKG9SJ4BY78LYA" hidden="1">#REF!</definedName>
    <definedName name="BExF5ZFO2A29GHWR5ES64Z9OS16J" localSheetId="26" hidden="1">#REF!</definedName>
    <definedName name="BExF5ZFO2A29GHWR5ES64Z9OS16J" hidden="1">#REF!</definedName>
    <definedName name="BExF63S045JO7H2ZJCBTBVH3SUIF" localSheetId="26" hidden="1">#REF!</definedName>
    <definedName name="BExF63S045JO7H2ZJCBTBVH3SUIF" hidden="1">#REF!</definedName>
    <definedName name="BExF642TEGTXCI9A61ZOONJCB0U1" localSheetId="26" hidden="1">#REF!</definedName>
    <definedName name="BExF642TEGTXCI9A61ZOONJCB0U1" hidden="1">#REF!</definedName>
    <definedName name="BExF67O951CF8UJF3KBDNR0E83C1" localSheetId="26" hidden="1">#REF!</definedName>
    <definedName name="BExF67O951CF8UJF3KBDNR0E83C1" hidden="1">#REF!</definedName>
    <definedName name="BExF6EV7I35NVMIJGYTB6E24YVPA" localSheetId="26" hidden="1">#REF!</definedName>
    <definedName name="BExF6EV7I35NVMIJGYTB6E24YVPA" hidden="1">#REF!</definedName>
    <definedName name="BExF6FGUF393KTMBT40S5BYAFG00" localSheetId="26" hidden="1">#REF!</definedName>
    <definedName name="BExF6FGUF393KTMBT40S5BYAFG00" hidden="1">#REF!</definedName>
    <definedName name="BExF6GNYXWY8A0SY4PW1B6KJMMTM" localSheetId="26" hidden="1">#REF!</definedName>
    <definedName name="BExF6GNYXWY8A0SY4PW1B6KJMMTM" hidden="1">#REF!</definedName>
    <definedName name="BExF6IB8K74Z0AFT05GPOKKZW7C9" localSheetId="26" hidden="1">#REF!</definedName>
    <definedName name="BExF6IB8K74Z0AFT05GPOKKZW7C9" hidden="1">#REF!</definedName>
    <definedName name="BExF6NUXJI11W2IAZNAM1QWC0459" localSheetId="26" hidden="1">#REF!</definedName>
    <definedName name="BExF6NUXJI11W2IAZNAM1QWC0459" hidden="1">#REF!</definedName>
    <definedName name="BExF6RR76KNVIXGJOVFO8GDILKGZ" localSheetId="26" hidden="1">#REF!</definedName>
    <definedName name="BExF6RR76KNVIXGJOVFO8GDILKGZ" hidden="1">#REF!</definedName>
    <definedName name="BExF6ZE8D5CMPJPRWT6S4HM56LPF" localSheetId="26" hidden="1">#REF!</definedName>
    <definedName name="BExF6ZE8D5CMPJPRWT6S4HM56LPF" hidden="1">#REF!</definedName>
    <definedName name="BExF76FV8SF7AJK7B35AL7VTZF6D" localSheetId="26" hidden="1">#REF!</definedName>
    <definedName name="BExF76FV8SF7AJK7B35AL7VTZF6D" hidden="1">#REF!</definedName>
    <definedName name="BExF7EOIMC1OYL1N7835KGOI0FIZ" localSheetId="26" hidden="1">#REF!</definedName>
    <definedName name="BExF7EOIMC1OYL1N7835KGOI0FIZ" hidden="1">#REF!</definedName>
    <definedName name="BExF7IKSL565X104GP21ARDJYGR3" localSheetId="26" hidden="1">#REF!</definedName>
    <definedName name="BExF7IKSL565X104GP21ARDJYGR3" hidden="1">#REF!</definedName>
    <definedName name="BExF7K88K7ASGV6RAOAGH52G04VR" localSheetId="26" hidden="1">#REF!</definedName>
    <definedName name="BExF7K88K7ASGV6RAOAGH52G04VR" hidden="1">#REF!</definedName>
    <definedName name="BExF7OVDRP3LHNAF2CX4V84CKKIR" localSheetId="26" hidden="1">#REF!</definedName>
    <definedName name="BExF7OVDRP3LHNAF2CX4V84CKKIR" hidden="1">#REF!</definedName>
    <definedName name="BExF7QO41X2A2SL8UXDNP99GY7U9" localSheetId="26" hidden="1">#REF!</definedName>
    <definedName name="BExF7QO41X2A2SL8UXDNP99GY7U9" hidden="1">#REF!</definedName>
    <definedName name="BExF81GI8B8WBHXFTET68A9358BR" localSheetId="26" hidden="1">#REF!</definedName>
    <definedName name="BExF81GI8B8WBHXFTET68A9358BR" hidden="1">#REF!</definedName>
    <definedName name="BExF8JQPTNIBZFO9PNO3N293EPNO" localSheetId="26" hidden="1">#REF!</definedName>
    <definedName name="BExF8JQPTNIBZFO9PNO3N293EPNO" hidden="1">#REF!</definedName>
    <definedName name="BExF9G3YUVKZ0NAW23Y149HSJKWN" localSheetId="26" hidden="1">#REF!</definedName>
    <definedName name="BExF9G3YUVKZ0NAW23Y149HSJKWN" hidden="1">#REF!</definedName>
    <definedName name="BExGL97US0Y3KXXASUTVR26XLT70" localSheetId="26" hidden="1">#REF!</definedName>
    <definedName name="BExGL97US0Y3KXXASUTVR26XLT70" hidden="1">#REF!</definedName>
    <definedName name="BExGLC7R4C33RO0PID97ZPPVCW4M" localSheetId="26" hidden="1">#REF!</definedName>
    <definedName name="BExGLC7R4C33RO0PID97ZPPVCW4M" hidden="1">#REF!</definedName>
    <definedName name="BExGLFIF7HCFSHNQHKEV6RY0WCO3" localSheetId="26" hidden="1">#REF!</definedName>
    <definedName name="BExGLFIF7HCFSHNQHKEV6RY0WCO3" hidden="1">#REF!</definedName>
    <definedName name="BExGLTARRL0J772UD2TXEYAVPY6E" localSheetId="26" hidden="1">#REF!</definedName>
    <definedName name="BExGLTARRL0J772UD2TXEYAVPY6E" hidden="1">#REF!</definedName>
    <definedName name="BExGLVP1IU8K5A8J1340XFMYPR88" localSheetId="26" hidden="1">#REF!</definedName>
    <definedName name="BExGLVP1IU8K5A8J1340XFMYPR88" hidden="1">#REF!</definedName>
    <definedName name="BExGLYE6RZTAAWHJBG2QFJPTDS2Q" localSheetId="26" hidden="1">#REF!</definedName>
    <definedName name="BExGLYE6RZTAAWHJBG2QFJPTDS2Q" hidden="1">#REF!</definedName>
    <definedName name="BExGM4DZ65OAQP7MA4LN6QMYZOFF" localSheetId="26" hidden="1">#REF!</definedName>
    <definedName name="BExGM4DZ65OAQP7MA4LN6QMYZOFF" hidden="1">#REF!</definedName>
    <definedName name="BExGMCXCWEC9XNUOEMZ61TMI6CUO" localSheetId="26" hidden="1">#REF!</definedName>
    <definedName name="BExGMCXCWEC9XNUOEMZ61TMI6CUO" hidden="1">#REF!</definedName>
    <definedName name="BExGMJDGIH0MEPC2TUSFUCY2ROTB" localSheetId="26" hidden="1">#REF!</definedName>
    <definedName name="BExGMJDGIH0MEPC2TUSFUCY2ROTB" hidden="1">#REF!</definedName>
    <definedName name="BExGMKPW2HPKN0M0XKF3AZ8YP0D6" localSheetId="26" hidden="1">#REF!</definedName>
    <definedName name="BExGMKPW2HPKN0M0XKF3AZ8YP0D6" hidden="1">#REF!</definedName>
    <definedName name="BExGMP2F175LGL6QVSJGP6GKYHHA" localSheetId="26" hidden="1">#REF!</definedName>
    <definedName name="BExGMP2F175LGL6QVSJGP6GKYHHA" hidden="1">#REF!</definedName>
    <definedName name="BExGMPIIP8GKML2VVA8OEFL43NCS" localSheetId="26" hidden="1">#REF!</definedName>
    <definedName name="BExGMPIIP8GKML2VVA8OEFL43NCS" hidden="1">#REF!</definedName>
    <definedName name="BExGMZ3SRIXLXMWBVOXXV3M4U4YL" localSheetId="26" hidden="1">#REF!</definedName>
    <definedName name="BExGMZ3SRIXLXMWBVOXXV3M4U4YL" hidden="1">#REF!</definedName>
    <definedName name="BExGMZ3UBN48IXU1ZEFYECEMZ1IM" localSheetId="26" hidden="1">#REF!</definedName>
    <definedName name="BExGMZ3UBN48IXU1ZEFYECEMZ1IM" hidden="1">#REF!</definedName>
    <definedName name="BExGMZUP14HGPSPEI8XQAZYXDQFA" localSheetId="26" hidden="1">#REF!</definedName>
    <definedName name="BExGMZUP14HGPSPEI8XQAZYXDQFA" hidden="1">#REF!</definedName>
    <definedName name="BExGN4I0QATXNZCLZJM1KH1OIJQH" localSheetId="26" hidden="1">#REF!</definedName>
    <definedName name="BExGN4I0QATXNZCLZJM1KH1OIJQH" hidden="1">#REF!</definedName>
    <definedName name="BExGN9FZ2RWCMSY1YOBJKZMNIM9R" localSheetId="26" hidden="1">#REF!</definedName>
    <definedName name="BExGN9FZ2RWCMSY1YOBJKZMNIM9R" hidden="1">#REF!</definedName>
    <definedName name="BExGNDSIMTHOCXXG6QOGR6DA8SGG" localSheetId="26" hidden="1">#REF!</definedName>
    <definedName name="BExGNDSIMTHOCXXG6QOGR6DA8SGG" hidden="1">#REF!</definedName>
    <definedName name="BExGNN2YQ9BDAZXT2GLCSAPXKIM7" localSheetId="26" hidden="1">#REF!</definedName>
    <definedName name="BExGNN2YQ9BDAZXT2GLCSAPXKIM7" hidden="1">#REF!</definedName>
    <definedName name="BExGNSS0CKRPKHO25R3TDBEL2NHX" localSheetId="26" hidden="1">#REF!</definedName>
    <definedName name="BExGNSS0CKRPKHO25R3TDBEL2NHX" hidden="1">#REF!</definedName>
    <definedName name="BExGNYH0MO8NOVS85L15G0RWX4GW" localSheetId="26" hidden="1">#REF!</definedName>
    <definedName name="BExGNYH0MO8NOVS85L15G0RWX4GW" hidden="1">#REF!</definedName>
    <definedName name="BExGNZO44DEG8CGIDYSEGDUQ531R" localSheetId="26" hidden="1">#REF!</definedName>
    <definedName name="BExGNZO44DEG8CGIDYSEGDUQ531R" hidden="1">#REF!</definedName>
    <definedName name="BExGO2O0V6UYDY26AX8OSN72F77N" localSheetId="26" hidden="1">#REF!</definedName>
    <definedName name="BExGO2O0V6UYDY26AX8OSN72F77N" hidden="1">#REF!</definedName>
    <definedName name="BExGO2YUBOVLYHY1QSIHRE1KLAFV" localSheetId="26" hidden="1">#REF!</definedName>
    <definedName name="BExGO2YUBOVLYHY1QSIHRE1KLAFV" hidden="1">#REF!</definedName>
    <definedName name="BExGO70E2O70LF46V8T26YFPL4V8" localSheetId="26" hidden="1">#REF!</definedName>
    <definedName name="BExGO70E2O70LF46V8T26YFPL4V8" hidden="1">#REF!</definedName>
    <definedName name="BExGOB25QJMQCQE76MRW9X58OIOO" localSheetId="26" hidden="1">#REF!</definedName>
    <definedName name="BExGOB25QJMQCQE76MRW9X58OIOO" hidden="1">#REF!</definedName>
    <definedName name="BExGODAZKJ9EXMQZNQR5YDBSS525" localSheetId="26" hidden="1">#REF!</definedName>
    <definedName name="BExGODAZKJ9EXMQZNQR5YDBSS525" hidden="1">#REF!</definedName>
    <definedName name="BExGODR8ZSMUC11I56QHSZ686XV5" localSheetId="26" hidden="1">#REF!</definedName>
    <definedName name="BExGODR8ZSMUC11I56QHSZ686XV5" hidden="1">#REF!</definedName>
    <definedName name="BExGOT6UXUX5FVTAYL9SOBZ1D0II" localSheetId="26" hidden="1">#REF!</definedName>
    <definedName name="BExGOT6UXUX5FVTAYL9SOBZ1D0II" hidden="1">#REF!</definedName>
    <definedName name="BExGOXJDHUDPDT8I8IVGVW9J0R5Q" localSheetId="26" hidden="1">#REF!</definedName>
    <definedName name="BExGOXJDHUDPDT8I8IVGVW9J0R5Q" hidden="1">#REF!</definedName>
    <definedName name="BExGPHGT5KDOCMV2EFS4OVKTWBRD" localSheetId="26" hidden="1">#REF!</definedName>
    <definedName name="BExGPHGT5KDOCMV2EFS4OVKTWBRD" hidden="1">#REF!</definedName>
    <definedName name="BExGPID72Y4Y619LWASUQZKZHJNC" localSheetId="26" hidden="1">#REF!</definedName>
    <definedName name="BExGPID72Y4Y619LWASUQZKZHJNC" hidden="1">#REF!</definedName>
    <definedName name="BExGPPENQIANVGLVQJ77DK5JPRTB" localSheetId="26" hidden="1">#REF!</definedName>
    <definedName name="BExGPPENQIANVGLVQJ77DK5JPRTB" hidden="1">#REF!</definedName>
    <definedName name="BExGQ1ZU4967P72AHF4V1D0FOL5C" localSheetId="26" hidden="1">#REF!</definedName>
    <definedName name="BExGQ1ZU4967P72AHF4V1D0FOL5C" hidden="1">#REF!</definedName>
    <definedName name="BExGQ36ZOMR9GV8T05M605MMOY3Y" localSheetId="26" hidden="1">#REF!</definedName>
    <definedName name="BExGQ36ZOMR9GV8T05M605MMOY3Y" hidden="1">#REF!</definedName>
    <definedName name="BExGQ61DTJ0SBFMDFBAK3XZ9O0ZO" localSheetId="26" hidden="1">#REF!</definedName>
    <definedName name="BExGQ61DTJ0SBFMDFBAK3XZ9O0ZO" hidden="1">#REF!</definedName>
    <definedName name="BExGQ6SG9XEOD0VMBAR22YPZWSTA" localSheetId="26" hidden="1">#REF!</definedName>
    <definedName name="BExGQ6SG9XEOD0VMBAR22YPZWSTA" hidden="1">#REF!</definedName>
    <definedName name="BExGQGJ1A7LNZUS8QSMOG8UNGLMK" localSheetId="26" hidden="1">#REF!</definedName>
    <definedName name="BExGQGJ1A7LNZUS8QSMOG8UNGLMK" hidden="1">#REF!</definedName>
    <definedName name="BExGQPO7ENFEQC0NC6MC9OZR2LHY" localSheetId="26" hidden="1">#REF!</definedName>
    <definedName name="BExGQPO7ENFEQC0NC6MC9OZR2LHY" hidden="1">#REF!</definedName>
    <definedName name="BExGQX0H4EZMXBJTKJJE4ICJWN5O" localSheetId="26" hidden="1">#REF!</definedName>
    <definedName name="BExGQX0H4EZMXBJTKJJE4ICJWN5O" hidden="1">#REF!</definedName>
    <definedName name="BExGR4CW3WRIID17GGX4MI9ZDHFE" localSheetId="26" hidden="1">#REF!</definedName>
    <definedName name="BExGR4CW3WRIID17GGX4MI9ZDHFE" hidden="1">#REF!</definedName>
    <definedName name="BExGR65GJX27MU2OL6NI5PB8XVB4" localSheetId="26" hidden="1">#REF!</definedName>
    <definedName name="BExGR65GJX27MU2OL6NI5PB8XVB4" hidden="1">#REF!</definedName>
    <definedName name="BExGR6LQ97HETGS3CT96L4IK0JSH" localSheetId="26" hidden="1">#REF!</definedName>
    <definedName name="BExGR6LQ97HETGS3CT96L4IK0JSH" hidden="1">#REF!</definedName>
    <definedName name="BExGR9ATP2LVT7B9OCPSLJ11H9SX" localSheetId="26" hidden="1">#REF!</definedName>
    <definedName name="BExGR9ATP2LVT7B9OCPSLJ11H9SX" hidden="1">#REF!</definedName>
    <definedName name="BExGRUKVVKDL8483WI70VN2QZDGD" localSheetId="26" hidden="1">#REF!</definedName>
    <definedName name="BExGRUKVVKDL8483WI70VN2QZDGD" hidden="1">#REF!</definedName>
    <definedName name="BExGS2IWR5DUNJ1U9PAKIV8CMBNI" localSheetId="26" hidden="1">#REF!</definedName>
    <definedName name="BExGS2IWR5DUNJ1U9PAKIV8CMBNI" hidden="1">#REF!</definedName>
    <definedName name="BExGS69P9FFTEOPDS0MWFKF45G47" localSheetId="26" hidden="1">#REF!</definedName>
    <definedName name="BExGS69P9FFTEOPDS0MWFKF45G47" hidden="1">#REF!</definedName>
    <definedName name="BExGS6F1JFHM5MUJ1RFO50WP6D05" localSheetId="26" hidden="1">#REF!</definedName>
    <definedName name="BExGS6F1JFHM5MUJ1RFO50WP6D05" hidden="1">#REF!</definedName>
    <definedName name="BExGSA5YB5ZGE4NHDVCZ55TQAJTL" localSheetId="26" hidden="1">#REF!</definedName>
    <definedName name="BExGSA5YB5ZGE4NHDVCZ55TQAJTL" hidden="1">#REF!</definedName>
    <definedName name="BExGSCEUCQQVDEEKWJ677QTGUVTE" localSheetId="26" hidden="1">#REF!</definedName>
    <definedName name="BExGSCEUCQQVDEEKWJ677QTGUVTE" hidden="1">#REF!</definedName>
    <definedName name="BExGSQY65LH1PCKKM5WHDW83F35O" localSheetId="26" hidden="1">#REF!</definedName>
    <definedName name="BExGSQY65LH1PCKKM5WHDW83F35O" hidden="1">#REF!</definedName>
    <definedName name="BExGSVW5LJLEPXY88FDNQ16SXOWK" localSheetId="26" hidden="1">#REF!</definedName>
    <definedName name="BExGSVW5LJLEPXY88FDNQ16SXOWK" hidden="1">#REF!</definedName>
    <definedName name="BExGSYW1GKISF0PMUAK3XJK9PEW9" localSheetId="26" hidden="1">#REF!</definedName>
    <definedName name="BExGSYW1GKISF0PMUAK3XJK9PEW9" hidden="1">#REF!</definedName>
    <definedName name="BExGT0DZJB6LSF6L693UUB9EY1VQ" localSheetId="26" hidden="1">#REF!</definedName>
    <definedName name="BExGT0DZJB6LSF6L693UUB9EY1VQ" hidden="1">#REF!</definedName>
    <definedName name="BExGTDQ1UX41877ELLK6FZFGELHO" localSheetId="26" hidden="1">#REF!</definedName>
    <definedName name="BExGTDQ1UX41877ELLK6FZFGELHO" hidden="1">#REF!</definedName>
    <definedName name="BExGTGVFIF8HOQXR54SK065A8M4K" localSheetId="26" hidden="1">#REF!</definedName>
    <definedName name="BExGTGVFIF8HOQXR54SK065A8M4K" hidden="1">#REF!</definedName>
    <definedName name="BExGTIYX3OWPIINOGY1E4QQYSKHP" localSheetId="26" hidden="1">#REF!</definedName>
    <definedName name="BExGTIYX3OWPIINOGY1E4QQYSKHP" hidden="1">#REF!</definedName>
    <definedName name="BExGTKGUN0KUU3C0RL2LK98D8MEK" localSheetId="26" hidden="1">#REF!</definedName>
    <definedName name="BExGTKGUN0KUU3C0RL2LK98D8MEK" hidden="1">#REF!</definedName>
    <definedName name="BExGTZ046J7VMUG4YPKFN2K8TWB7" localSheetId="26" hidden="1">#REF!</definedName>
    <definedName name="BExGTZ046J7VMUG4YPKFN2K8TWB7" hidden="1">#REF!</definedName>
    <definedName name="BExGU2G9OPRZRIU9YGF6NX9FUW0J" localSheetId="26" hidden="1">#REF!</definedName>
    <definedName name="BExGU2G9OPRZRIU9YGF6NX9FUW0J" hidden="1">#REF!</definedName>
    <definedName name="BExGU6HTKLRZO8UOI3DTAM5RFDBA" localSheetId="26" hidden="1">#REF!</definedName>
    <definedName name="BExGU6HTKLRZO8UOI3DTAM5RFDBA" hidden="1">#REF!</definedName>
    <definedName name="BExGUDDZXFFQHAF4UZF8ZB1HO7H6" localSheetId="26" hidden="1">#REF!</definedName>
    <definedName name="BExGUDDZXFFQHAF4UZF8ZB1HO7H6" hidden="1">#REF!</definedName>
    <definedName name="BExGUIBXBRHGM97ZX6GBA4ZDQ79C" localSheetId="26" hidden="1">#REF!</definedName>
    <definedName name="BExGUIBXBRHGM97ZX6GBA4ZDQ79C" hidden="1">#REF!</definedName>
    <definedName name="BExGUM8D91UNPCOO4TKP9FGX85TF" localSheetId="26" hidden="1">#REF!</definedName>
    <definedName name="BExGUM8D91UNPCOO4TKP9FGX85TF" hidden="1">#REF!</definedName>
    <definedName name="BExGUQF9N9FKI7S0H30WUAEB5LPD" localSheetId="26" hidden="1">#REF!</definedName>
    <definedName name="BExGUQF9N9FKI7S0H30WUAEB5LPD" hidden="1">#REF!</definedName>
    <definedName name="BExGUR6BA03XPBK60SQUW197GJ5X" localSheetId="26" hidden="1">#REF!</definedName>
    <definedName name="BExGUR6BA03XPBK60SQUW197GJ5X" hidden="1">#REF!</definedName>
    <definedName name="BExGUVIP60TA4B7X2PFGMBFUSKGX" localSheetId="26" hidden="1">#REF!</definedName>
    <definedName name="BExGUVIP60TA4B7X2PFGMBFUSKGX" hidden="1">#REF!</definedName>
    <definedName name="BExGUZKF06F209XL1IZWVJEQ82EE" localSheetId="26" hidden="1">#REF!</definedName>
    <definedName name="BExGUZKF06F209XL1IZWVJEQ82EE" hidden="1">#REF!</definedName>
    <definedName name="BExGV2EVT380QHD4AP2RL9MR8L5L" localSheetId="26" hidden="1">#REF!</definedName>
    <definedName name="BExGV2EVT380QHD4AP2RL9MR8L5L" hidden="1">#REF!</definedName>
    <definedName name="BExGVV6OOLDQ3TXZK51TTF3YX0WN" localSheetId="26" hidden="1">#REF!</definedName>
    <definedName name="BExGVV6OOLDQ3TXZK51TTF3YX0WN" hidden="1">#REF!</definedName>
    <definedName name="BExGW0KVS7U0C87XFZ78QW991IEV" localSheetId="26" hidden="1">#REF!</definedName>
    <definedName name="BExGW0KVS7U0C87XFZ78QW991IEV" hidden="1">#REF!</definedName>
    <definedName name="BExGW2Z7AMPG6H9EXA9ML6EZVGGA" localSheetId="26" hidden="1">#REF!</definedName>
    <definedName name="BExGW2Z7AMPG6H9EXA9ML6EZVGGA" hidden="1">#REF!</definedName>
    <definedName name="BExGW6VGRAX28TRTBD8R7K1KDQMZ" localSheetId="26" hidden="1">#REF!</definedName>
    <definedName name="BExGW6VGRAX28TRTBD8R7K1KDQMZ" hidden="1">#REF!</definedName>
    <definedName name="BExGWABG5VT5XO1A196RK61AXA8C" localSheetId="26" hidden="1">#REF!</definedName>
    <definedName name="BExGWABG5VT5XO1A196RK61AXA8C" hidden="1">#REF!</definedName>
    <definedName name="BExGWEO0JDG84NYLEAV5NSOAGMJZ" localSheetId="26" hidden="1">#REF!</definedName>
    <definedName name="BExGWEO0JDG84NYLEAV5NSOAGMJZ" hidden="1">#REF!</definedName>
    <definedName name="BExGWLEOC70Z8QAJTPT2PDHTNM4L" localSheetId="26" hidden="1">#REF!</definedName>
    <definedName name="BExGWLEOC70Z8QAJTPT2PDHTNM4L" hidden="1">#REF!</definedName>
    <definedName name="BExGWNCXLCRTLBVMTXYJ5PHQI6SS" localSheetId="26" hidden="1">#REF!</definedName>
    <definedName name="BExGWNCXLCRTLBVMTXYJ5PHQI6SS" hidden="1">#REF!</definedName>
    <definedName name="BExGX6U988MCFIGDA1282F92U9AA" localSheetId="26" hidden="1">#REF!</definedName>
    <definedName name="BExGX6U988MCFIGDA1282F92U9AA" hidden="1">#REF!</definedName>
    <definedName name="BExGX7FTB1CKAT5HUW6H531FIY6I" localSheetId="26" hidden="1">#REF!</definedName>
    <definedName name="BExGX7FTB1CKAT5HUW6H531FIY6I" hidden="1">#REF!</definedName>
    <definedName name="BExGX9DVACJQIZ4GH6YAD2A7F70O" localSheetId="26" hidden="1">#REF!</definedName>
    <definedName name="BExGX9DVACJQIZ4GH6YAD2A7F70O" hidden="1">#REF!</definedName>
    <definedName name="BExGXDVP2S2Y8Z8Q43I78RCIK3DD" localSheetId="26" hidden="1">#REF!</definedName>
    <definedName name="BExGXDVP2S2Y8Z8Q43I78RCIK3DD" hidden="1">#REF!</definedName>
    <definedName name="BExGXJ9W5JU7TT9S0BKL5Y6VVB39" localSheetId="26" hidden="1">#REF!</definedName>
    <definedName name="BExGXJ9W5JU7TT9S0BKL5Y6VVB39" hidden="1">#REF!</definedName>
    <definedName name="BExGXWB73RJ4BASBQTQ8EY0EC1EB" localSheetId="26" hidden="1">#REF!</definedName>
    <definedName name="BExGXWB73RJ4BASBQTQ8EY0EC1EB" hidden="1">#REF!</definedName>
    <definedName name="BExGXZ0ABB43C7SMRKZHWOSU9EQX" localSheetId="26" hidden="1">#REF!</definedName>
    <definedName name="BExGXZ0ABB43C7SMRKZHWOSU9EQX" hidden="1">#REF!</definedName>
    <definedName name="BExGY6SU3SYVCJ3AG2ITY59SAZ5A" localSheetId="26" hidden="1">#REF!</definedName>
    <definedName name="BExGY6SU3SYVCJ3AG2ITY59SAZ5A" hidden="1">#REF!</definedName>
    <definedName name="BExGY6YA4P5KMY2VHT0DYK3YTFAX" localSheetId="26" hidden="1">#REF!</definedName>
    <definedName name="BExGY6YA4P5KMY2VHT0DYK3YTFAX" hidden="1">#REF!</definedName>
    <definedName name="BExGY8G88PVVRYHPHRPJZFSX6HSC" localSheetId="26" hidden="1">#REF!</definedName>
    <definedName name="BExGY8G88PVVRYHPHRPJZFSX6HSC" hidden="1">#REF!</definedName>
    <definedName name="BExGYC718HTZ80PNKYPVIYGRJVF6" localSheetId="26" hidden="1">#REF!</definedName>
    <definedName name="BExGYC718HTZ80PNKYPVIYGRJVF6" hidden="1">#REF!</definedName>
    <definedName name="BExGYCNATXZY2FID93B17YWIPPRD" localSheetId="26" hidden="1">#REF!</definedName>
    <definedName name="BExGYCNATXZY2FID93B17YWIPPRD" hidden="1">#REF!</definedName>
    <definedName name="BExGYGJJJ3BBCQAOA51WHP01HN73" localSheetId="26" hidden="1">#REF!</definedName>
    <definedName name="BExGYGJJJ3BBCQAOA51WHP01HN73" hidden="1">#REF!</definedName>
    <definedName name="BExGYOS6TV2C72PLRFU8RP1I58GY" localSheetId="26" hidden="1">#REF!</definedName>
    <definedName name="BExGYOS6TV2C72PLRFU8RP1I58GY" hidden="1">#REF!</definedName>
    <definedName name="BExGZ7NXZ0IBS44C2NZ9VMD6T6K2" localSheetId="26" hidden="1">#REF!</definedName>
    <definedName name="BExGZ7NXZ0IBS44C2NZ9VMD6T6K2" hidden="1">#REF!</definedName>
    <definedName name="BExGZJ78ZWZCVHZ3BKEKFJZ6MAEO" localSheetId="26" hidden="1">#REF!</definedName>
    <definedName name="BExGZJ78ZWZCVHZ3BKEKFJZ6MAEO" hidden="1">#REF!</definedName>
    <definedName name="BExGZM752ER4ZXNBE106X71TK9X1" localSheetId="26" hidden="1">#REF!</definedName>
    <definedName name="BExGZM752ER4ZXNBE106X71TK9X1" hidden="1">#REF!</definedName>
    <definedName name="BExGZOLH2QV73J3M9IWDDPA62TP4" localSheetId="26" hidden="1">#REF!</definedName>
    <definedName name="BExGZOLH2QV73J3M9IWDDPA62TP4" hidden="1">#REF!</definedName>
    <definedName name="BExGZP1PWGFKVVVN4YDIS22DZPCR" localSheetId="26" hidden="1">#REF!</definedName>
    <definedName name="BExGZP1PWGFKVVVN4YDIS22DZPCR" hidden="1">#REF!</definedName>
    <definedName name="BExH00L21GZX5YJJGVMOAWBERLP5" localSheetId="26" hidden="1">#REF!</definedName>
    <definedName name="BExH00L21GZX5YJJGVMOAWBERLP5" hidden="1">#REF!</definedName>
    <definedName name="BExH02ZD6VAY1KQLAQYBBI6WWIZB" localSheetId="26" hidden="1">#REF!</definedName>
    <definedName name="BExH02ZD6VAY1KQLAQYBBI6WWIZB" hidden="1">#REF!</definedName>
    <definedName name="BExH08Z6LQCGGSGSAILMHX4X7JMD" localSheetId="26" hidden="1">#REF!</definedName>
    <definedName name="BExH08Z6LQCGGSGSAILMHX4X7JMD" hidden="1">#REF!</definedName>
    <definedName name="BExH0KT9Z8HEVRRQRGQ8YHXRLIJA" localSheetId="26" hidden="1">#REF!</definedName>
    <definedName name="BExH0KT9Z8HEVRRQRGQ8YHXRLIJA" hidden="1">#REF!</definedName>
    <definedName name="BExH0M0FDN12YBOCKL3XL2Z7T7Y8" localSheetId="26" hidden="1">#REF!</definedName>
    <definedName name="BExH0M0FDN12YBOCKL3XL2Z7T7Y8" hidden="1">#REF!</definedName>
    <definedName name="BExH0O9G06YPZ5TN9RYT326I1CP2" localSheetId="26" hidden="1">#REF!</definedName>
    <definedName name="BExH0O9G06YPZ5TN9RYT326I1CP2" hidden="1">#REF!</definedName>
    <definedName name="BExH0WNJAKTJRCKMTX8O4KNMIIJM" localSheetId="26" hidden="1">#REF!</definedName>
    <definedName name="BExH0WNJAKTJRCKMTX8O4KNMIIJM" hidden="1">#REF!</definedName>
    <definedName name="BExH0XUPVVBS8V9YWKXS2Q42QRND" localSheetId="26" hidden="1">#REF!</definedName>
    <definedName name="BExH0XUPVVBS8V9YWKXS2Q42QRND" hidden="1">#REF!</definedName>
    <definedName name="BExH12Y4WX542WI3ZEM15AK4UM9J" localSheetId="26" hidden="1">#REF!</definedName>
    <definedName name="BExH12Y4WX542WI3ZEM15AK4UM9J" hidden="1">#REF!</definedName>
    <definedName name="BExH1FDTQXR9QQ31WDB7OPXU7MPT" localSheetId="26" hidden="1">#REF!</definedName>
    <definedName name="BExH1FDTQXR9QQ31WDB7OPXU7MPT" hidden="1">#REF!</definedName>
    <definedName name="BExH1FOMEUIJNIDJAUY0ZQFBJSY9" localSheetId="26" hidden="1">#REF!</definedName>
    <definedName name="BExH1FOMEUIJNIDJAUY0ZQFBJSY9" hidden="1">#REF!</definedName>
    <definedName name="BExH1JFFHEBFX9BWJMNIA3N66R3Z" localSheetId="26" hidden="1">#REF!</definedName>
    <definedName name="BExH1JFFHEBFX9BWJMNIA3N66R3Z" hidden="1">#REF!</definedName>
    <definedName name="BExH1Z0GIUSVTF2H1G1I3PDGBNK2" localSheetId="26" hidden="1">#REF!</definedName>
    <definedName name="BExH1Z0GIUSVTF2H1G1I3PDGBNK2" hidden="1">#REF!</definedName>
    <definedName name="BExH225UTM6S9FW4MUDZS7F1PQSH" localSheetId="26" hidden="1">#REF!</definedName>
    <definedName name="BExH225UTM6S9FW4MUDZS7F1PQSH" hidden="1">#REF!</definedName>
    <definedName name="BExH23271RF7AYZ542KHQTH68GQ7" localSheetId="26" hidden="1">#REF!</definedName>
    <definedName name="BExH23271RF7AYZ542KHQTH68GQ7" hidden="1">#REF!</definedName>
    <definedName name="BExH2GJQR4JALNB314RY0LDI49VH" localSheetId="26" hidden="1">#REF!</definedName>
    <definedName name="BExH2GJQR4JALNB314RY0LDI49VH" hidden="1">#REF!</definedName>
    <definedName name="BExH2JZR49T7644JFVE7B3N7RZM9" localSheetId="26" hidden="1">#REF!</definedName>
    <definedName name="BExH2JZR49T7644JFVE7B3N7RZM9" hidden="1">#REF!</definedName>
    <definedName name="BExH2UHF0QTJG107MULYB16WBJM9" localSheetId="26" hidden="1">#REF!</definedName>
    <definedName name="BExH2UHF0QTJG107MULYB16WBJM9" hidden="1">#REF!</definedName>
    <definedName name="BExH2WKXV8X5S2GSBBTWGI0NLNAH" localSheetId="26" hidden="1">#REF!</definedName>
    <definedName name="BExH2WKXV8X5S2GSBBTWGI0NLNAH" hidden="1">#REF!</definedName>
    <definedName name="BExH2XS1UFYFGU0S0EBXX90W2WE8" localSheetId="26" hidden="1">#REF!</definedName>
    <definedName name="BExH2XS1UFYFGU0S0EBXX90W2WE8" hidden="1">#REF!</definedName>
    <definedName name="BExH2XS2TND9SB0GC295R4FP6K5Y" localSheetId="26" hidden="1">#REF!</definedName>
    <definedName name="BExH2XS2TND9SB0GC295R4FP6K5Y" hidden="1">#REF!</definedName>
    <definedName name="BExH2ZA0SZ4SSITL50NA8LZ3OEX6" localSheetId="26" hidden="1">#REF!</definedName>
    <definedName name="BExH2ZA0SZ4SSITL50NA8LZ3OEX6" hidden="1">#REF!</definedName>
    <definedName name="BExH31Z3JNVJPESWKXHILGXZHP2M" localSheetId="26" hidden="1">#REF!</definedName>
    <definedName name="BExH31Z3JNVJPESWKXHILGXZHP2M" hidden="1">#REF!</definedName>
    <definedName name="BExH3E9HZ3QJCDZW7WI7YACFQCHE" localSheetId="26" hidden="1">#REF!</definedName>
    <definedName name="BExH3E9HZ3QJCDZW7WI7YACFQCHE" hidden="1">#REF!</definedName>
    <definedName name="BExH3IRB6764RQ5HBYRLH6XCT29X" localSheetId="26" hidden="1">#REF!</definedName>
    <definedName name="BExH3IRB6764RQ5HBYRLH6XCT29X" hidden="1">#REF!</definedName>
    <definedName name="BExIG2U8V6RSB47SXLCQG3Q68YRO" localSheetId="26" hidden="1">#REF!</definedName>
    <definedName name="BExIG2U8V6RSB47SXLCQG3Q68YRO" hidden="1">#REF!</definedName>
    <definedName name="BExIGJBO8R13LV7CZ7C1YCP974NN" localSheetId="26" hidden="1">#REF!</definedName>
    <definedName name="BExIGJBO8R13LV7CZ7C1YCP974NN" hidden="1">#REF!</definedName>
    <definedName name="BExIGWT86FPOEYTI8GXCGU5Y3KGK" localSheetId="26" hidden="1">#REF!</definedName>
    <definedName name="BExIGWT86FPOEYTI8GXCGU5Y3KGK" hidden="1">#REF!</definedName>
    <definedName name="BExIHBHXA7E7VUTBVHXXXCH3A5CL" localSheetId="26" hidden="1">#REF!</definedName>
    <definedName name="BExIHBHXA7E7VUTBVHXXXCH3A5CL" hidden="1">#REF!</definedName>
    <definedName name="BExIHPQCQTGEW8QOJVIQ4VX0P6DX" localSheetId="26" hidden="1">#REF!</definedName>
    <definedName name="BExIHPQCQTGEW8QOJVIQ4VX0P6DX" hidden="1">#REF!</definedName>
    <definedName name="BExII1KN91Q7DLW0UB7W2TJ5ACT9" localSheetId="26" hidden="1">#REF!</definedName>
    <definedName name="BExII1KN91Q7DLW0UB7W2TJ5ACT9" hidden="1">#REF!</definedName>
    <definedName name="BExII50LI8I0CDOOZEMIVHVA2V95" localSheetId="26" hidden="1">#REF!</definedName>
    <definedName name="BExII50LI8I0CDOOZEMIVHVA2V95" hidden="1">#REF!</definedName>
    <definedName name="BExIIXMY38TQD12CVV4S57L3I809" localSheetId="26" hidden="1">#REF!</definedName>
    <definedName name="BExIIXMY38TQD12CVV4S57L3I809" hidden="1">#REF!</definedName>
    <definedName name="BExIIY37NEVU2LGS1JE4VR9AN6W4" localSheetId="26" hidden="1">#REF!</definedName>
    <definedName name="BExIIY37NEVU2LGS1JE4VR9AN6W4" hidden="1">#REF!</definedName>
    <definedName name="BExIIYJAGXR8TPZ1KCYM7EGJ79UW" localSheetId="26" hidden="1">#REF!</definedName>
    <definedName name="BExIIYJAGXR8TPZ1KCYM7EGJ79UW" hidden="1">#REF!</definedName>
    <definedName name="BExIJ3160YCWGAVEU0208ZGXXG3P" localSheetId="26" hidden="1">#REF!</definedName>
    <definedName name="BExIJ3160YCWGAVEU0208ZGXXG3P" hidden="1">#REF!</definedName>
    <definedName name="BExIJFGZJ5ED9D6KAY4PGQYLELAX" localSheetId="26" hidden="1">#REF!</definedName>
    <definedName name="BExIJFGZJ5ED9D6KAY4PGQYLELAX" hidden="1">#REF!</definedName>
    <definedName name="BExIJIGX969G5X47YOJB1RYK2E8W" localSheetId="26" hidden="1">#REF!</definedName>
    <definedName name="BExIJIGX969G5X47YOJB1RYK2E8W" hidden="1">#REF!</definedName>
    <definedName name="BExIJQK80ZEKSTV62E59AYJYUNLI" localSheetId="26" hidden="1">#REF!</definedName>
    <definedName name="BExIJQK80ZEKSTV62E59AYJYUNLI" hidden="1">#REF!</definedName>
    <definedName name="BExIJRLX3M0YQLU1D5Y9V7HM5QNM" localSheetId="26" hidden="1">#REF!</definedName>
    <definedName name="BExIJRLX3M0YQLU1D5Y9V7HM5QNM" hidden="1">#REF!</definedName>
    <definedName name="BExIJV22J0QA7286KNPMHO1ZUCB3" localSheetId="26" hidden="1">#REF!</definedName>
    <definedName name="BExIJV22J0QA7286KNPMHO1ZUCB3" hidden="1">#REF!</definedName>
    <definedName name="BExIJVI6OC7B6ZE9V4PAOYZXKNER" localSheetId="26" hidden="1">#REF!</definedName>
    <definedName name="BExIJVI6OC7B6ZE9V4PAOYZXKNER" hidden="1">#REF!</definedName>
    <definedName name="BExIJWK0NGTGQ4X7D5VIVXD14JHI" localSheetId="26" hidden="1">#REF!</definedName>
    <definedName name="BExIJWK0NGTGQ4X7D5VIVXD14JHI" hidden="1">#REF!</definedName>
    <definedName name="BExIJWPCIYINEJUTXU74VK7WG031" localSheetId="26" hidden="1">#REF!</definedName>
    <definedName name="BExIJWPCIYINEJUTXU74VK7WG031" hidden="1">#REF!</definedName>
    <definedName name="BExIKHTXPZR5A8OHB6HDP6QWDHAD" localSheetId="26" hidden="1">#REF!</definedName>
    <definedName name="BExIKHTXPZR5A8OHB6HDP6QWDHAD" hidden="1">#REF!</definedName>
    <definedName name="BExIKMMJOETSAXJYY1SIKM58LMA2" localSheetId="26" hidden="1">#REF!</definedName>
    <definedName name="BExIKMMJOETSAXJYY1SIKM58LMA2" hidden="1">#REF!</definedName>
    <definedName name="BExIKRF6AQ6VOO9KCIWSM6FY8M7D" localSheetId="26" hidden="1">#REF!</definedName>
    <definedName name="BExIKRF6AQ6VOO9KCIWSM6FY8M7D" hidden="1">#REF!</definedName>
    <definedName name="BExIKTYZESFT3LC0ASFMFKSE0D1X" localSheetId="26" hidden="1">#REF!</definedName>
    <definedName name="BExIKTYZESFT3LC0ASFMFKSE0D1X" hidden="1">#REF!</definedName>
    <definedName name="BExIKXVA6M8K0PTRYAGXS666L335" localSheetId="26" hidden="1">#REF!</definedName>
    <definedName name="BExIKXVA6M8K0PTRYAGXS666L335" hidden="1">#REF!</definedName>
    <definedName name="BExIL0PMZ2SXK9R6MLP43KBU1J2P" localSheetId="26" hidden="1">#REF!</definedName>
    <definedName name="BExIL0PMZ2SXK9R6MLP43KBU1J2P" hidden="1">#REF!</definedName>
    <definedName name="BExILAAXRTRAD18K74M6MGUEEPUM" localSheetId="26" hidden="1">#REF!</definedName>
    <definedName name="BExILAAXRTRAD18K74M6MGUEEPUM" hidden="1">#REF!</definedName>
    <definedName name="BExILG5F338C0FFLMVOKMKF8X5ZP" localSheetId="26" hidden="1">#REF!</definedName>
    <definedName name="BExILG5F338C0FFLMVOKMKF8X5ZP" hidden="1">#REF!</definedName>
    <definedName name="BExILGQTQM0HOD0BJI90YO7GOIN3" localSheetId="26" hidden="1">#REF!</definedName>
    <definedName name="BExILGQTQM0HOD0BJI90YO7GOIN3" hidden="1">#REF!</definedName>
    <definedName name="BExIM9DBUB7ZGF4B20FVUO9QGOX2" localSheetId="26" hidden="1">#REF!</definedName>
    <definedName name="BExIM9DBUB7ZGF4B20FVUO9QGOX2" hidden="1">#REF!</definedName>
    <definedName name="BExIMGK9Z94TFPWWZFMD10HV0IF6" localSheetId="26" hidden="1">#REF!</definedName>
    <definedName name="BExIMGK9Z94TFPWWZFMD10HV0IF6" hidden="1">#REF!</definedName>
    <definedName name="BExIMPEGKG18TELVC33T4OQTNBWC" localSheetId="26" hidden="1">#REF!</definedName>
    <definedName name="BExIMPEGKG18TELVC33T4OQTNBWC" hidden="1">#REF!</definedName>
    <definedName name="BExIN4OR435DL1US13JQPOQK8GD5" localSheetId="26" hidden="1">#REF!</definedName>
    <definedName name="BExIN4OR435DL1US13JQPOQK8GD5" hidden="1">#REF!</definedName>
    <definedName name="BExINI6A7H3KSFRFA6UBBDPKW37F" localSheetId="26" hidden="1">#REF!</definedName>
    <definedName name="BExINI6A7H3KSFRFA6UBBDPKW37F" hidden="1">#REF!</definedName>
    <definedName name="BExINIMK8XC3JOBT2EXYFHHH52H0" localSheetId="26" hidden="1">#REF!</definedName>
    <definedName name="BExINIMK8XC3JOBT2EXYFHHH52H0" hidden="1">#REF!</definedName>
    <definedName name="BExINLX401ZKEGWU168DS4JUM2J6" localSheetId="26" hidden="1">#REF!</definedName>
    <definedName name="BExINLX401ZKEGWU168DS4JUM2J6" hidden="1">#REF!</definedName>
    <definedName name="BExINMYYJO1FTV1CZF6O5XCFAMQX" localSheetId="26" hidden="1">#REF!</definedName>
    <definedName name="BExINMYYJO1FTV1CZF6O5XCFAMQX" hidden="1">#REF!</definedName>
    <definedName name="BExINP2H4KI05FRFV5PKZFE00HKO" localSheetId="26" hidden="1">#REF!</definedName>
    <definedName name="BExINP2H4KI05FRFV5PKZFE00HKO" hidden="1">#REF!</definedName>
    <definedName name="BExINZELVWYGU876QUUZCIMXPBQC" localSheetId="26" hidden="1">#REF!</definedName>
    <definedName name="BExINZELVWYGU876QUUZCIMXPBQC" hidden="1">#REF!</definedName>
    <definedName name="BExIO53MHQX0067PGFDKAZTB15GB" localSheetId="26" hidden="1">#REF!</definedName>
    <definedName name="BExIO53MHQX0067PGFDKAZTB15GB" hidden="1">#REF!</definedName>
    <definedName name="BExIOCQUQHKUU1KONGSDOLQTQEIC" localSheetId="26" hidden="1">#REF!</definedName>
    <definedName name="BExIOCQUQHKUU1KONGSDOLQTQEIC" hidden="1">#REF!</definedName>
    <definedName name="BExIOFL8Y5O61VLKTB4H20IJNWS1" localSheetId="26" hidden="1">#REF!</definedName>
    <definedName name="BExIOFL8Y5O61VLKTB4H20IJNWS1" hidden="1">#REF!</definedName>
    <definedName name="BExIOMBXRW5NS4ZPYX9G5QREZ5J6" localSheetId="26" hidden="1">#REF!</definedName>
    <definedName name="BExIOMBXRW5NS4ZPYX9G5QREZ5J6" hidden="1">#REF!</definedName>
    <definedName name="BExIORA3GK78T7C7SNBJJUONJ0LS" localSheetId="26" hidden="1">#REF!</definedName>
    <definedName name="BExIORA3GK78T7C7SNBJJUONJ0LS" hidden="1">#REF!</definedName>
    <definedName name="BExIORFDXP4AVIEBLSTZ8ETSXMNM" localSheetId="26" hidden="1">#REF!</definedName>
    <definedName name="BExIORFDXP4AVIEBLSTZ8ETSXMNM" hidden="1">#REF!</definedName>
    <definedName name="BExIOTZ5EFZ2NASVQ05RH15HRSW6" localSheetId="26" hidden="1">#REF!</definedName>
    <definedName name="BExIOTZ5EFZ2NASVQ05RH15HRSW6" hidden="1">#REF!</definedName>
    <definedName name="BExIP8YNN6UUE1GZ223SWH7DLGKO" localSheetId="26" hidden="1">#REF!</definedName>
    <definedName name="BExIP8YNN6UUE1GZ223SWH7DLGKO" hidden="1">#REF!</definedName>
    <definedName name="BExIPAB4AOL592OJCC1CFAXTLF1A" localSheetId="26" hidden="1">#REF!</definedName>
    <definedName name="BExIPAB4AOL592OJCC1CFAXTLF1A" hidden="1">#REF!</definedName>
    <definedName name="BExIPB25DKX4S2ZCKQN7KWSC3JBF" localSheetId="26" hidden="1">#REF!</definedName>
    <definedName name="BExIPB25DKX4S2ZCKQN7KWSC3JBF" hidden="1">#REF!</definedName>
    <definedName name="BExIPDLT8JYAMGE5HTN4D1YHZF3V" localSheetId="26" hidden="1">#REF!</definedName>
    <definedName name="BExIPDLT8JYAMGE5HTN4D1YHZF3V" hidden="1">#REF!</definedName>
    <definedName name="BExIPG040Q08EWIWL6CAVR3GRI43" localSheetId="26" hidden="1">#REF!</definedName>
    <definedName name="BExIPG040Q08EWIWL6CAVR3GRI43" hidden="1">#REF!</definedName>
    <definedName name="BExIPKNFUDPDKOSH5GHDVNA8D66S" localSheetId="26" hidden="1">#REF!</definedName>
    <definedName name="BExIPKNFUDPDKOSH5GHDVNA8D66S" hidden="1">#REF!</definedName>
    <definedName name="BExIQ1VS9A2FHVD9TUHKG9K8EVVP" localSheetId="26" hidden="1">#REF!</definedName>
    <definedName name="BExIQ1VS9A2FHVD9TUHKG9K8EVVP" hidden="1">#REF!</definedName>
    <definedName name="BExIQ3J19L30PSQ2CXNT6IHW0I7V" localSheetId="26" hidden="1">#REF!</definedName>
    <definedName name="BExIQ3J19L30PSQ2CXNT6IHW0I7V" hidden="1">#REF!</definedName>
    <definedName name="BExIQ3OJ7M04XCY276IO0LJA5XUK" localSheetId="26" hidden="1">#REF!</definedName>
    <definedName name="BExIQ3OJ7M04XCY276IO0LJA5XUK" hidden="1">#REF!</definedName>
    <definedName name="BExIQ5S19ITB0NDRUN4XV7B905ED" localSheetId="26" hidden="1">#REF!</definedName>
    <definedName name="BExIQ5S19ITB0NDRUN4XV7B905ED" hidden="1">#REF!</definedName>
    <definedName name="BExIQ9TMQT2EIXSVQW7GVSOAW2VJ" localSheetId="26" hidden="1">#REF!</definedName>
    <definedName name="BExIQ9TMQT2EIXSVQW7GVSOAW2VJ" hidden="1">#REF!</definedName>
    <definedName name="BExIQBMDE1L6J4H27K1FMSHQKDSE" localSheetId="26" hidden="1">#REF!</definedName>
    <definedName name="BExIQBMDE1L6J4H27K1FMSHQKDSE" hidden="1">#REF!</definedName>
    <definedName name="BExIQE65LVXUOF3UZFO7SDHFJH22" localSheetId="26" hidden="1">#REF!</definedName>
    <definedName name="BExIQE65LVXUOF3UZFO7SDHFJH22" hidden="1">#REF!</definedName>
    <definedName name="BExIQG9OO2KKBOWTMD1OXY36TEGA" localSheetId="26" hidden="1">#REF!</definedName>
    <definedName name="BExIQG9OO2KKBOWTMD1OXY36TEGA" hidden="1">#REF!</definedName>
    <definedName name="BExIQX1XBB31HZTYEEVOBSE3C5A6" localSheetId="26" hidden="1">#REF!</definedName>
    <definedName name="BExIQX1XBB31HZTYEEVOBSE3C5A6" hidden="1">#REF!</definedName>
    <definedName name="BExIQYP5T1TPAQYW7QU1Q98BKX7W" localSheetId="26" hidden="1">#REF!</definedName>
    <definedName name="BExIQYP5T1TPAQYW7QU1Q98BKX7W" hidden="1">#REF!</definedName>
    <definedName name="BExIR2ALYRP9FW99DK2084J7IIDC" localSheetId="26" hidden="1">#REF!</definedName>
    <definedName name="BExIR2ALYRP9FW99DK2084J7IIDC" hidden="1">#REF!</definedName>
    <definedName name="BExIR8FQETPTQYW37DBVDWG3J4JW" localSheetId="26" hidden="1">#REF!</definedName>
    <definedName name="BExIR8FQETPTQYW37DBVDWG3J4JW" hidden="1">#REF!</definedName>
    <definedName name="BExIRRBGTY01OQOI3U5SW59RFDFI" localSheetId="26" hidden="1">#REF!</definedName>
    <definedName name="BExIRRBGTY01OQOI3U5SW59RFDFI" hidden="1">#REF!</definedName>
    <definedName name="BExIS4T0DRF57HYO7OGG72KBOFOI" localSheetId="26" hidden="1">#REF!</definedName>
    <definedName name="BExIS4T0DRF57HYO7OGG72KBOFOI" hidden="1">#REF!</definedName>
    <definedName name="BExIS77BJDDK18PGI9DSEYZPIL7P" localSheetId="26" hidden="1">#REF!</definedName>
    <definedName name="BExIS77BJDDK18PGI9DSEYZPIL7P" hidden="1">#REF!</definedName>
    <definedName name="BExIS8USL1T3Z97CZ30HJ98E2GXQ" localSheetId="26" hidden="1">#REF!</definedName>
    <definedName name="BExIS8USL1T3Z97CZ30HJ98E2GXQ" hidden="1">#REF!</definedName>
    <definedName name="BExISC5B700MZUBFTQ9K4IKTF7HR" localSheetId="26" hidden="1">#REF!</definedName>
    <definedName name="BExISC5B700MZUBFTQ9K4IKTF7HR" hidden="1">#REF!</definedName>
    <definedName name="BExISDHXS49S1H56ENBPRF1NLD5C" localSheetId="26" hidden="1">#REF!</definedName>
    <definedName name="BExISDHXS49S1H56ENBPRF1NLD5C" hidden="1">#REF!</definedName>
    <definedName name="BExISM1JLV54A21A164IURMPGUMU" localSheetId="26" hidden="1">#REF!</definedName>
    <definedName name="BExISM1JLV54A21A164IURMPGUMU" hidden="1">#REF!</definedName>
    <definedName name="BExISRFKJYUZ4AKW44IJF7RF9Y90" localSheetId="26" hidden="1">#REF!</definedName>
    <definedName name="BExISRFKJYUZ4AKW44IJF7RF9Y90" hidden="1">#REF!</definedName>
    <definedName name="BExIT1MK8TBAK3SNP36A8FKDQSOK" localSheetId="26" hidden="1">#REF!</definedName>
    <definedName name="BExIT1MK8TBAK3SNP36A8FKDQSOK" hidden="1">#REF!</definedName>
    <definedName name="BExITBNYANV2S8KD56GOGCKW393R" localSheetId="26" hidden="1">#REF!</definedName>
    <definedName name="BExITBNYANV2S8KD56GOGCKW393R" hidden="1">#REF!</definedName>
    <definedName name="BExIU4A9HBFA7P6TDWC5A3YMNGB8" localSheetId="26" hidden="1">#REF!</definedName>
    <definedName name="BExIU4A9HBFA7P6TDWC5A3YMNGB8" hidden="1">#REF!</definedName>
    <definedName name="BExIUD4OJGH65NFNQ4VMCE3R4J1X" localSheetId="26" hidden="1">#REF!</definedName>
    <definedName name="BExIUD4OJGH65NFNQ4VMCE3R4J1X" hidden="1">#REF!</definedName>
    <definedName name="BExIUTB5OAAXYW0OFMP0PS40SPOB" localSheetId="26" hidden="1">#REF!</definedName>
    <definedName name="BExIUTB5OAAXYW0OFMP0PS40SPOB" hidden="1">#REF!</definedName>
    <definedName name="BExIUUT2MHIOV6R3WHA0DPM1KBKY" localSheetId="26" hidden="1">#REF!</definedName>
    <definedName name="BExIUUT2MHIOV6R3WHA0DPM1KBKY" hidden="1">#REF!</definedName>
    <definedName name="BExIUYPDT1AM6MWGWQS646PIZIWC" localSheetId="26" hidden="1">#REF!</definedName>
    <definedName name="BExIUYPDT1AM6MWGWQS646PIZIWC" hidden="1">#REF!</definedName>
    <definedName name="BExIV0I2O9F8D1UK1SI8AEYR6U0A" localSheetId="26" hidden="1">#REF!</definedName>
    <definedName name="BExIV0I2O9F8D1UK1SI8AEYR6U0A" hidden="1">#REF!</definedName>
    <definedName name="BExIV2LM38XPLRTWT0R44TMQ59E5" localSheetId="26" hidden="1">#REF!</definedName>
    <definedName name="BExIV2LM38XPLRTWT0R44TMQ59E5" hidden="1">#REF!</definedName>
    <definedName name="BExIV3HY4S0YRV1F7XEMF2YHAR2I" localSheetId="26" hidden="1">#REF!</definedName>
    <definedName name="BExIV3HY4S0YRV1F7XEMF2YHAR2I" hidden="1">#REF!</definedName>
    <definedName name="BExIV6HUZFRIFLXW2SICKGTAH1PV" localSheetId="26" hidden="1">#REF!</definedName>
    <definedName name="BExIV6HUZFRIFLXW2SICKGTAH1PV" hidden="1">#REF!</definedName>
    <definedName name="BExIVC6WZMHRBRGIBUVX0CO2RK05" localSheetId="26" hidden="1">#REF!</definedName>
    <definedName name="BExIVC6WZMHRBRGIBUVX0CO2RK05" hidden="1">#REF!</definedName>
    <definedName name="BExIVCXWL6H5LD9DHDIA4F5U9TQL" localSheetId="26" hidden="1">#REF!</definedName>
    <definedName name="BExIVCXWL6H5LD9DHDIA4F5U9TQL" hidden="1">#REF!</definedName>
    <definedName name="BExIVMOIPSEWSIHIDDLOXESQ28A0" localSheetId="26" hidden="1">#REF!</definedName>
    <definedName name="BExIVMOIPSEWSIHIDDLOXESQ28A0" hidden="1">#REF!</definedName>
    <definedName name="BExIVNVNJX9BYDLC88NG09YF5XQ6" localSheetId="26" hidden="1">#REF!</definedName>
    <definedName name="BExIVNVNJX9BYDLC88NG09YF5XQ6" hidden="1">#REF!</definedName>
    <definedName name="BExIVQVKLMGSRYT1LFZH0KUIA4OR" localSheetId="26" hidden="1">#REF!</definedName>
    <definedName name="BExIVQVKLMGSRYT1LFZH0KUIA4OR" hidden="1">#REF!</definedName>
    <definedName name="BExIVYTFI35KNR2XSA6N8OJYUTUR" localSheetId="26" hidden="1">#REF!</definedName>
    <definedName name="BExIVYTFI35KNR2XSA6N8OJYUTUR" hidden="1">#REF!</definedName>
    <definedName name="BExIWB3SY3WRIVIOF988DNNODBOA" localSheetId="26" hidden="1">#REF!</definedName>
    <definedName name="BExIWB3SY3WRIVIOF988DNNODBOA" hidden="1">#REF!</definedName>
    <definedName name="BExIWB99CG0H52LRD6QWPN4L6DV2" localSheetId="26" hidden="1">#REF!</definedName>
    <definedName name="BExIWB99CG0H52LRD6QWPN4L6DV2" hidden="1">#REF!</definedName>
    <definedName name="BExIWG1W7XP9DFYYSZAIOSHM0QLQ" localSheetId="26" hidden="1">#REF!</definedName>
    <definedName name="BExIWG1W7XP9DFYYSZAIOSHM0QLQ" hidden="1">#REF!</definedName>
    <definedName name="BExIWH3KUK94B7833DD4TB0Y6KP9" localSheetId="26" hidden="1">#REF!</definedName>
    <definedName name="BExIWH3KUK94B7833DD4TB0Y6KP9" hidden="1">#REF!</definedName>
    <definedName name="BExIWKE9MGIDWORBI43AWTUNYFAN" localSheetId="26" hidden="1">#REF!</definedName>
    <definedName name="BExIWKE9MGIDWORBI43AWTUNYFAN" hidden="1">#REF!</definedName>
    <definedName name="BExIX34PM5DBTRHRQWP6PL6WIX88" localSheetId="26" hidden="1">#REF!</definedName>
    <definedName name="BExIX34PM5DBTRHRQWP6PL6WIX88" hidden="1">#REF!</definedName>
    <definedName name="BExIX5OAP9KSUE5SIZCW9P39Q4WE" localSheetId="26" hidden="1">#REF!</definedName>
    <definedName name="BExIX5OAP9KSUE5SIZCW9P39Q4WE" hidden="1">#REF!</definedName>
    <definedName name="BExIXGRJPVJMUDGSG7IHPXPNO69B" localSheetId="26" hidden="1">#REF!</definedName>
    <definedName name="BExIXGRJPVJMUDGSG7IHPXPNO69B" hidden="1">#REF!</definedName>
    <definedName name="BExIXM5R87ZL3FHALWZXYCPHGX3E" localSheetId="26" hidden="1">#REF!</definedName>
    <definedName name="BExIXM5R87ZL3FHALWZXYCPHGX3E" hidden="1">#REF!</definedName>
    <definedName name="BExIXS036ZCKT2Z8XZKLZ8PFWQGL" localSheetId="26" hidden="1">#REF!</definedName>
    <definedName name="BExIXS036ZCKT2Z8XZKLZ8PFWQGL" hidden="1">#REF!</definedName>
    <definedName name="BExIXY5CF9PFM0P40AZ4U51TMWV0" localSheetId="26" hidden="1">#REF!</definedName>
    <definedName name="BExIXY5CF9PFM0P40AZ4U51TMWV0" hidden="1">#REF!</definedName>
    <definedName name="BExIY4QJELV79OQGD0JXYXIWXEMR" localSheetId="26" hidden="1">#REF!</definedName>
    <definedName name="BExIY4QJELV79OQGD0JXYXIWXEMR" hidden="1">#REF!</definedName>
    <definedName name="BExIYEXJBK8JDWIRSVV4RJSKZVV1" localSheetId="26" hidden="1">#REF!</definedName>
    <definedName name="BExIYEXJBK8JDWIRSVV4RJSKZVV1" hidden="1">#REF!</definedName>
    <definedName name="BExIYI2RH0K4225XO970K2IQ1E79" localSheetId="26" hidden="1">#REF!</definedName>
    <definedName name="BExIYI2RH0K4225XO970K2IQ1E79" hidden="1">#REF!</definedName>
    <definedName name="BExIYLO877TYR4CU3GSWW1XQIW0U" localSheetId="26" hidden="1">#REF!</definedName>
    <definedName name="BExIYLO877TYR4CU3GSWW1XQIW0U" hidden="1">#REF!</definedName>
    <definedName name="BExIYMPZ0KS2KOJFQAUQJ77L7701" localSheetId="26" hidden="1">#REF!</definedName>
    <definedName name="BExIYMPZ0KS2KOJFQAUQJ77L7701" hidden="1">#REF!</definedName>
    <definedName name="BExIYP9Q6FV9T0R9G3UDKLS4TTYX" localSheetId="26" hidden="1">#REF!</definedName>
    <definedName name="BExIYP9Q6FV9T0R9G3UDKLS4TTYX" hidden="1">#REF!</definedName>
    <definedName name="BExIYZGLDQ1TN7BIIN4RLDP31GIM" localSheetId="26" hidden="1">#REF!</definedName>
    <definedName name="BExIYZGLDQ1TN7BIIN4RLDP31GIM" hidden="1">#REF!</definedName>
    <definedName name="BExIZ4K0EZJK6PW3L8SVKTJFSWW9" localSheetId="26" hidden="1">#REF!</definedName>
    <definedName name="BExIZ4K0EZJK6PW3L8SVKTJFSWW9" hidden="1">#REF!</definedName>
    <definedName name="BExIZAECOEZGBAO29QMV14E6XDIV" localSheetId="26" hidden="1">#REF!</definedName>
    <definedName name="BExIZAECOEZGBAO29QMV14E6XDIV" hidden="1">#REF!</definedName>
    <definedName name="BExIZKVXYD5O2JBU81F2UFJZLLSI" localSheetId="26" hidden="1">#REF!</definedName>
    <definedName name="BExIZKVXYD5O2JBU81F2UFJZLLSI" hidden="1">#REF!</definedName>
    <definedName name="BExIZPZDHC8HGER83WHCZAHOX7LK" localSheetId="26" hidden="1">#REF!</definedName>
    <definedName name="BExIZPZDHC8HGER83WHCZAHOX7LK" hidden="1">#REF!</definedName>
    <definedName name="BExIZY2PUZ0OF9YKK1B13IW0VS6G" localSheetId="26" hidden="1">#REF!</definedName>
    <definedName name="BExIZY2PUZ0OF9YKK1B13IW0VS6G" hidden="1">#REF!</definedName>
    <definedName name="BExJ08KBRR2XMWW3VZMPSQKXHZUH" localSheetId="26" hidden="1">#REF!</definedName>
    <definedName name="BExJ08KBRR2XMWW3VZMPSQKXHZUH" hidden="1">#REF!</definedName>
    <definedName name="BExJ0DYJWXGE7DA39PYL3WM05U9O" localSheetId="26" hidden="1">#REF!</definedName>
    <definedName name="BExJ0DYJWXGE7DA39PYL3WM05U9O" hidden="1">#REF!</definedName>
    <definedName name="BExJ0MY8SY5J5V50H3UKE78ODTVB" localSheetId="26" hidden="1">#REF!</definedName>
    <definedName name="BExJ0MY8SY5J5V50H3UKE78ODTVB" hidden="1">#REF!</definedName>
    <definedName name="BExJ0YC98G37ML4N8FLP8D95EFRF" localSheetId="26" hidden="1">#REF!</definedName>
    <definedName name="BExJ0YC98G37ML4N8FLP8D95EFRF" hidden="1">#REF!</definedName>
    <definedName name="BExKCDYKAEV45AFXHVHZZ62E5BM3" localSheetId="26" hidden="1">#REF!</definedName>
    <definedName name="BExKCDYKAEV45AFXHVHZZ62E5BM3" hidden="1">#REF!</definedName>
    <definedName name="BExKDKO0W4AGQO1V7K6Q4VM750FT" localSheetId="26" hidden="1">#REF!</definedName>
    <definedName name="BExKDKO0W4AGQO1V7K6Q4VM750FT" hidden="1">#REF!</definedName>
    <definedName name="BExKDLF10G7W77J87QWH3ZGLUCLW" localSheetId="26" hidden="1">#REF!</definedName>
    <definedName name="BExKDLF10G7W77J87QWH3ZGLUCLW" hidden="1">#REF!</definedName>
    <definedName name="BExKEFE0I3MT6ZLC4T1L9465HKTN" localSheetId="26" hidden="1">#REF!</definedName>
    <definedName name="BExKEFE0I3MT6ZLC4T1L9465HKTN" hidden="1">#REF!</definedName>
    <definedName name="BExKEK6O5BVJP4VY02FY7JNAZ6BT" localSheetId="26" hidden="1">#REF!</definedName>
    <definedName name="BExKEK6O5BVJP4VY02FY7JNAZ6BT" hidden="1">#REF!</definedName>
    <definedName name="BExKEKXK6E6QX339ELPXDIRZSJE0" localSheetId="26" hidden="1">#REF!</definedName>
    <definedName name="BExKEKXK6E6QX339ELPXDIRZSJE0" hidden="1">#REF!</definedName>
    <definedName name="BExKEOOIBMP7N8033EY2CJYCBX6H" localSheetId="26" hidden="1">#REF!</definedName>
    <definedName name="BExKEOOIBMP7N8033EY2CJYCBX6H" hidden="1">#REF!</definedName>
    <definedName name="BExKEW0RR5LA3VC46A2BEOOMQE56" localSheetId="26" hidden="1">#REF!</definedName>
    <definedName name="BExKEW0RR5LA3VC46A2BEOOMQE56" hidden="1">#REF!</definedName>
    <definedName name="BExKFA3VI1CZK21SM0N3LZWT9LA1" localSheetId="26" hidden="1">#REF!</definedName>
    <definedName name="BExKFA3VI1CZK21SM0N3LZWT9LA1" hidden="1">#REF!</definedName>
    <definedName name="BExKFINBFV5J2NFRCL4YUO3YF0ZE" localSheetId="26" hidden="1">#REF!</definedName>
    <definedName name="BExKFINBFV5J2NFRCL4YUO3YF0ZE" hidden="1">#REF!</definedName>
    <definedName name="BExKFISRBFACTAMJSALEYMY66F6X" localSheetId="26" hidden="1">#REF!</definedName>
    <definedName name="BExKFISRBFACTAMJSALEYMY66F6X" hidden="1">#REF!</definedName>
    <definedName name="BExKFOSK5DJ151C4E8544UWMYTOC" localSheetId="26" hidden="1">#REF!</definedName>
    <definedName name="BExKFOSK5DJ151C4E8544UWMYTOC" hidden="1">#REF!</definedName>
    <definedName name="BExKFYJC4EVEV54F82K6VKP7Q3OU" localSheetId="26" hidden="1">#REF!</definedName>
    <definedName name="BExKFYJC4EVEV54F82K6VKP7Q3OU" hidden="1">#REF!</definedName>
    <definedName name="BExKG4IYHBKQQ8J8FN10GB2IKO33" localSheetId="26" hidden="1">#REF!</definedName>
    <definedName name="BExKG4IYHBKQQ8J8FN10GB2IKO33" hidden="1">#REF!</definedName>
    <definedName name="BExKGF0L44S78D33WMQ1A75TRKB9" localSheetId="26" hidden="1">#REF!</definedName>
    <definedName name="BExKGF0L44S78D33WMQ1A75TRKB9" hidden="1">#REF!</definedName>
    <definedName name="BExKGFRN31B3G20LMQ4LRF879J68" localSheetId="26" hidden="1">#REF!</definedName>
    <definedName name="BExKGFRN31B3G20LMQ4LRF879J68" hidden="1">#REF!</definedName>
    <definedName name="BExKGJD3U3ADZILP20U3EURP0UQP" localSheetId="26" hidden="1">#REF!</definedName>
    <definedName name="BExKGJD3U3ADZILP20U3EURP0UQP" hidden="1">#REF!</definedName>
    <definedName name="BExKGNK5YGKP0YHHTAAOV17Z9EIM" localSheetId="26" hidden="1">#REF!</definedName>
    <definedName name="BExKGNK5YGKP0YHHTAAOV17Z9EIM" hidden="1">#REF!</definedName>
    <definedName name="BExKGV77YH9YXIQTRKK2331QGYKF" localSheetId="26" hidden="1">#REF!</definedName>
    <definedName name="BExKGV77YH9YXIQTRKK2331QGYKF" hidden="1">#REF!</definedName>
    <definedName name="BExKH3FTZ5VGTB86W9M4AB39R0G8" localSheetId="26" hidden="1">#REF!</definedName>
    <definedName name="BExKH3FTZ5VGTB86W9M4AB39R0G8" hidden="1">#REF!</definedName>
    <definedName name="BExKH3FV5U5O6XZM7STS3NZKQFGJ" localSheetId="26" hidden="1">#REF!</definedName>
    <definedName name="BExKH3FV5U5O6XZM7STS3NZKQFGJ" hidden="1">#REF!</definedName>
    <definedName name="BExKHAMUH8NR3HRV0V6FHJE3ROLN" localSheetId="26" hidden="1">#REF!</definedName>
    <definedName name="BExKHAMUH8NR3HRV0V6FHJE3ROLN" hidden="1">#REF!</definedName>
    <definedName name="BExKHCFKOWFHO2WW0N7Y5XDXEWAO" localSheetId="26" hidden="1">#REF!</definedName>
    <definedName name="BExKHCFKOWFHO2WW0N7Y5XDXEWAO" hidden="1">#REF!</definedName>
    <definedName name="BExKHEDRGNO6KH0S8IC14PRNDLCL" localSheetId="26" hidden="1">#REF!</definedName>
    <definedName name="BExKHEDRGNO6KH0S8IC14PRNDLCL" hidden="1">#REF!</definedName>
    <definedName name="BExKHIVLONZ46HLMR50DEXKEUNEP" localSheetId="26" hidden="1">#REF!</definedName>
    <definedName name="BExKHIVLONZ46HLMR50DEXKEUNEP" hidden="1">#REF!</definedName>
    <definedName name="BExKHKDK2PRBCUJS8TEDP8K3VODQ" localSheetId="26" hidden="1">#REF!</definedName>
    <definedName name="BExKHKDK2PRBCUJS8TEDP8K3VODQ" hidden="1">#REF!</definedName>
    <definedName name="BExKHPM9XA0ADDK7TUR0N38EXWEP" localSheetId="26" hidden="1">#REF!</definedName>
    <definedName name="BExKHPM9XA0ADDK7TUR0N38EXWEP" hidden="1">#REF!</definedName>
    <definedName name="BExKI2T21COIX90XRQ7GVFCAEISF" localSheetId="26" hidden="1">#REF!</definedName>
    <definedName name="BExKI2T21COIX90XRQ7GVFCAEISF" hidden="1">#REF!</definedName>
    <definedName name="BExKI4076KXCDE5KXL79KT36OKLO" localSheetId="26" hidden="1">#REF!</definedName>
    <definedName name="BExKI4076KXCDE5KXL79KT36OKLO" hidden="1">#REF!</definedName>
    <definedName name="BExKI7LO70WYISR7Q0Y1ZDWO9M3B" localSheetId="26" hidden="1">#REF!</definedName>
    <definedName name="BExKI7LO70WYISR7Q0Y1ZDWO9M3B" hidden="1">#REF!</definedName>
    <definedName name="BExKIGQV6TXIZG039HBOJU62WP2U" localSheetId="26" hidden="1">#REF!</definedName>
    <definedName name="BExKIGQV6TXIZG039HBOJU62WP2U" hidden="1">#REF!</definedName>
    <definedName name="BExKILE008SF3KTAN8WML3XKI1NZ" localSheetId="26" hidden="1">#REF!</definedName>
    <definedName name="BExKILE008SF3KTAN8WML3XKI1NZ" hidden="1">#REF!</definedName>
    <definedName name="BExKINSBB6RS7I489QHMCOMU4Z2X" localSheetId="26" hidden="1">#REF!</definedName>
    <definedName name="BExKINSBB6RS7I489QHMCOMU4Z2X" hidden="1">#REF!</definedName>
    <definedName name="BExKIU87ZKSOC2DYZWFK6SAK9I8E" localSheetId="26" hidden="1">#REF!</definedName>
    <definedName name="BExKIU87ZKSOC2DYZWFK6SAK9I8E" hidden="1">#REF!</definedName>
    <definedName name="BExKJ449HLYX2DJ9UF0H9GTPSQ73" localSheetId="26" hidden="1">#REF!</definedName>
    <definedName name="BExKJ449HLYX2DJ9UF0H9GTPSQ73" hidden="1">#REF!</definedName>
    <definedName name="BExKJELX2RUC8UEC56IZPYYZXHA7" localSheetId="26" hidden="1">#REF!</definedName>
    <definedName name="BExKJELX2RUC8UEC56IZPYYZXHA7" hidden="1">#REF!</definedName>
    <definedName name="BExKJINMXS61G2TZEXCJAWVV4F57" localSheetId="26" hidden="1">#REF!</definedName>
    <definedName name="BExKJINMXS61G2TZEXCJAWVV4F57" hidden="1">#REF!</definedName>
    <definedName name="BExKJK5ME8KB7HA0180L7OUZDDGV" localSheetId="26" hidden="1">#REF!</definedName>
    <definedName name="BExKJK5ME8KB7HA0180L7OUZDDGV" hidden="1">#REF!</definedName>
    <definedName name="BExKJN5IF0VMDILJ5K8ZENF2QYV1" localSheetId="26" hidden="1">#REF!</definedName>
    <definedName name="BExKJN5IF0VMDILJ5K8ZENF2QYV1" hidden="1">#REF!</definedName>
    <definedName name="BExKJUSJPFUIK20FTVAFJWR2OUYX" localSheetId="26" hidden="1">#REF!</definedName>
    <definedName name="BExKJUSJPFUIK20FTVAFJWR2OUYX" hidden="1">#REF!</definedName>
    <definedName name="BExKK8VP5RS3D0UXZVKA37C4SYBP" localSheetId="26" hidden="1">#REF!</definedName>
    <definedName name="BExKK8VP5RS3D0UXZVKA37C4SYBP" hidden="1">#REF!</definedName>
    <definedName name="BExKKIM9NPF6B3SPMPIQB27HQME4" localSheetId="26" hidden="1">#REF!</definedName>
    <definedName name="BExKKIM9NPF6B3SPMPIQB27HQME4" hidden="1">#REF!</definedName>
    <definedName name="BExKKIX1BCBQ4R3K41QD8NTV0OV0" localSheetId="26" hidden="1">#REF!</definedName>
    <definedName name="BExKKIX1BCBQ4R3K41QD8NTV0OV0" hidden="1">#REF!</definedName>
    <definedName name="BExKKPYOS3VYV0NFUK343K6YVZQR" localSheetId="26" hidden="1">#REF!</definedName>
    <definedName name="BExKKPYOS3VYV0NFUK343K6YVZQR" hidden="1">#REF!</definedName>
    <definedName name="BExKKQ3ZWADYV03YHMXDOAMU90EB" localSheetId="26" hidden="1">#REF!</definedName>
    <definedName name="BExKKQ3ZWADYV03YHMXDOAMU90EB" hidden="1">#REF!</definedName>
    <definedName name="BExKKUGD2HMJWQEYZ8H3X1BMXFS9" localSheetId="26" hidden="1">#REF!</definedName>
    <definedName name="BExKKUGD2HMJWQEYZ8H3X1BMXFS9" hidden="1">#REF!</definedName>
    <definedName name="BExKKX05KCZZZPKOR1NE5A8RGVT4" localSheetId="26" hidden="1">#REF!</definedName>
    <definedName name="BExKKX05KCZZZPKOR1NE5A8RGVT4" hidden="1">#REF!</definedName>
    <definedName name="BExKLD6S9L66QYREYHBE5J44OK7X" localSheetId="26" hidden="1">#REF!</definedName>
    <definedName name="BExKLD6S9L66QYREYHBE5J44OK7X" hidden="1">#REF!</definedName>
    <definedName name="BExKLEZK32L28GYJWVO63BZ5E1JD" localSheetId="26" hidden="1">#REF!</definedName>
    <definedName name="BExKLEZK32L28GYJWVO63BZ5E1JD" hidden="1">#REF!</definedName>
    <definedName name="BExKLLKVVHT06LA55JB2FC871DC5" localSheetId="26" hidden="1">#REF!</definedName>
    <definedName name="BExKLLKVVHT06LA55JB2FC871DC5" hidden="1">#REF!</definedName>
    <definedName name="BExKMWBX4EH3EYJ07UFEM08NB40Z" localSheetId="26" hidden="1">#REF!</definedName>
    <definedName name="BExKMWBX4EH3EYJ07UFEM08NB40Z" hidden="1">#REF!</definedName>
    <definedName name="BExKNBGV2IR3S7M0BX4810KZB4V3" localSheetId="26" hidden="1">#REF!</definedName>
    <definedName name="BExKNBGV2IR3S7M0BX4810KZB4V3" hidden="1">#REF!</definedName>
    <definedName name="BExKNCTBZTSY3MO42VU5PLV6YUHZ" localSheetId="26" hidden="1">#REF!</definedName>
    <definedName name="BExKNCTBZTSY3MO42VU5PLV6YUHZ" hidden="1">#REF!</definedName>
    <definedName name="BExKNDKEEIQI79ZLVJOVR481LEZG" localSheetId="26" hidden="1">#REF!</definedName>
    <definedName name="BExKNDKEEIQI79ZLVJOVR481LEZG" hidden="1">#REF!</definedName>
    <definedName name="BExKNGV2YY749C42AQ2T9QNIE5C3" localSheetId="26" hidden="1">#REF!</definedName>
    <definedName name="BExKNGV2YY749C42AQ2T9QNIE5C3" hidden="1">#REF!</definedName>
    <definedName name="BExKNV8UOHVWEHDJWI2WMJ9X6QHZ" localSheetId="26" hidden="1">#REF!</definedName>
    <definedName name="BExKNV8UOHVWEHDJWI2WMJ9X6QHZ" hidden="1">#REF!</definedName>
    <definedName name="BExKNZLD7UATC1MYRNJD8H2NH4KU" localSheetId="26" hidden="1">#REF!</definedName>
    <definedName name="BExKNZLD7UATC1MYRNJD8H2NH4KU" hidden="1">#REF!</definedName>
    <definedName name="BExKNZQUKQQG2Y97R74G4O4BJP1L" localSheetId="26" hidden="1">#REF!</definedName>
    <definedName name="BExKNZQUKQQG2Y97R74G4O4BJP1L" hidden="1">#REF!</definedName>
    <definedName name="BExKO06X0EAD3ABEG1E8PWLDWHBA" localSheetId="26" hidden="1">#REF!</definedName>
    <definedName name="BExKO06X0EAD3ABEG1E8PWLDWHBA" hidden="1">#REF!</definedName>
    <definedName name="BExKO2AHHSGNI1AZOIOW21KPXKPE" localSheetId="26" hidden="1">#REF!</definedName>
    <definedName name="BExKO2AHHSGNI1AZOIOW21KPXKPE" hidden="1">#REF!</definedName>
    <definedName name="BExKO2FXWJWC5IZLDN8JHYILQJ2N" localSheetId="26" hidden="1">#REF!</definedName>
    <definedName name="BExKO2FXWJWC5IZLDN8JHYILQJ2N" hidden="1">#REF!</definedName>
    <definedName name="BExKO438WZ8FKOU00NURGFMOYXWN" localSheetId="26" hidden="1">#REF!</definedName>
    <definedName name="BExKO438WZ8FKOU00NURGFMOYXWN" hidden="1">#REF!</definedName>
    <definedName name="BExKODIZGWW2EQD0FEYW6WK6XLCM" localSheetId="26" hidden="1">#REF!</definedName>
    <definedName name="BExKODIZGWW2EQD0FEYW6WK6XLCM" hidden="1">#REF!</definedName>
    <definedName name="BExKOPO2HPWVQGAKW8LOZMPIDEFG" localSheetId="26" hidden="1">#REF!</definedName>
    <definedName name="BExKOPO2HPWVQGAKW8LOZMPIDEFG" hidden="1">#REF!</definedName>
    <definedName name="BExKPEZP0QTKOTLIMMIFSVTHQEEK" localSheetId="26" hidden="1">#REF!</definedName>
    <definedName name="BExKPEZP0QTKOTLIMMIFSVTHQEEK" hidden="1">#REF!</definedName>
    <definedName name="BExKPLQJX0HJ8OTXBXH9IC9J2V0W" localSheetId="26" hidden="1">#REF!</definedName>
    <definedName name="BExKPLQJX0HJ8OTXBXH9IC9J2V0W" hidden="1">#REF!</definedName>
    <definedName name="BExKPN8C7GN36ZJZHLOB74LU6KT0" localSheetId="26" hidden="1">#REF!</definedName>
    <definedName name="BExKPN8C7GN36ZJZHLOB74LU6KT0" hidden="1">#REF!</definedName>
    <definedName name="BExKPX9VZ1J5021Q98K60HMPJU58" localSheetId="26" hidden="1">#REF!</definedName>
    <definedName name="BExKPX9VZ1J5021Q98K60HMPJU58" hidden="1">#REF!</definedName>
    <definedName name="BExKQJGAAWNM3NT19E9I0CQDBTU0" localSheetId="26" hidden="1">#REF!</definedName>
    <definedName name="BExKQJGAAWNM3NT19E9I0CQDBTU0" hidden="1">#REF!</definedName>
    <definedName name="BExKQM5GJ1ZN5REKFE7YVBQ0KXWF" localSheetId="26" hidden="1">#REF!</definedName>
    <definedName name="BExKQM5GJ1ZN5REKFE7YVBQ0KXWF" hidden="1">#REF!</definedName>
    <definedName name="BExKQOEA7HV9U5DH9C8JXFD62EKH" localSheetId="26" hidden="1">#REF!</definedName>
    <definedName name="BExKQOEA7HV9U5DH9C8JXFD62EKH" hidden="1">#REF!</definedName>
    <definedName name="BExKQQ71278061G7ZFYGPWOMOMY2" localSheetId="26" hidden="1">#REF!</definedName>
    <definedName name="BExKQQ71278061G7ZFYGPWOMOMY2" hidden="1">#REF!</definedName>
    <definedName name="BExKQTXRG3ECU8NT47UR7643LO5G" localSheetId="26" hidden="1">#REF!</definedName>
    <definedName name="BExKQTXRG3ECU8NT47UR7643LO5G" hidden="1">#REF!</definedName>
    <definedName name="BExKQVL7HPOIZ4FHANDFMVOJLEPR" localSheetId="26" hidden="1">#REF!</definedName>
    <definedName name="BExKQVL7HPOIZ4FHANDFMVOJLEPR" hidden="1">#REF!</definedName>
    <definedName name="BExKR32XG1WY77WDT8KW9FJPGQTU" localSheetId="26" hidden="1">#REF!</definedName>
    <definedName name="BExKR32XG1WY77WDT8KW9FJPGQTU" hidden="1">#REF!</definedName>
    <definedName name="BExKR8RZSEHW184G0Z56B4EGNU72" localSheetId="26" hidden="1">#REF!</definedName>
    <definedName name="BExKR8RZSEHW184G0Z56B4EGNU72" hidden="1">#REF!</definedName>
    <definedName name="BExKRVUSQ6PA7ZYQSTEQL3X7PB9P" localSheetId="26" hidden="1">#REF!</definedName>
    <definedName name="BExKRVUSQ6PA7ZYQSTEQL3X7PB9P" hidden="1">#REF!</definedName>
    <definedName name="BExKRY3KZ7F7RB2KH8HXSQ85IEQO" localSheetId="26" hidden="1">#REF!</definedName>
    <definedName name="BExKRY3KZ7F7RB2KH8HXSQ85IEQO" hidden="1">#REF!</definedName>
    <definedName name="BExKSA37DZTCK6H13HPIKR0ZFVL8" localSheetId="26" hidden="1">#REF!</definedName>
    <definedName name="BExKSA37DZTCK6H13HPIKR0ZFVL8" hidden="1">#REF!</definedName>
    <definedName name="BExKSFMOMSZYDE0WNC94F40S6636" localSheetId="26" hidden="1">#REF!</definedName>
    <definedName name="BExKSFMOMSZYDE0WNC94F40S6636" hidden="1">#REF!</definedName>
    <definedName name="BExKSHQ9K79S8KYUWIV5M5LAHHF1" localSheetId="26" hidden="1">#REF!</definedName>
    <definedName name="BExKSHQ9K79S8KYUWIV5M5LAHHF1" hidden="1">#REF!</definedName>
    <definedName name="BExKSIS3VA1NCEFCZZSIK8B3YIBZ" localSheetId="26" hidden="1">#REF!</definedName>
    <definedName name="BExKSIS3VA1NCEFCZZSIK8B3YIBZ" hidden="1">#REF!</definedName>
    <definedName name="BExKSJTWG9L3FCX8FLK4EMUJMF27" localSheetId="26" hidden="1">#REF!</definedName>
    <definedName name="BExKSJTWG9L3FCX8FLK4EMUJMF27" hidden="1">#REF!</definedName>
    <definedName name="BExKSU0MKNAVZYYPKCYTZDWQX4R8" localSheetId="26" hidden="1">#REF!</definedName>
    <definedName name="BExKSU0MKNAVZYYPKCYTZDWQX4R8" hidden="1">#REF!</definedName>
    <definedName name="BExKSX60G1MUS689FXIGYP2F7C62" localSheetId="26" hidden="1">#REF!</definedName>
    <definedName name="BExKSX60G1MUS689FXIGYP2F7C62" hidden="1">#REF!</definedName>
    <definedName name="BExKT2UZ7Y2VWF5NQE18SJRLD2RN" localSheetId="26" hidden="1">#REF!</definedName>
    <definedName name="BExKT2UZ7Y2VWF5NQE18SJRLD2RN" hidden="1">#REF!</definedName>
    <definedName name="BExKT3GJFNGAM09H5F615E36A38C" localSheetId="26" hidden="1">#REF!</definedName>
    <definedName name="BExKT3GJFNGAM09H5F615E36A38C" hidden="1">#REF!</definedName>
    <definedName name="BExKTQZGN8GI3XGSEXMPCCA3S19H" localSheetId="26" hidden="1">#REF!</definedName>
    <definedName name="BExKTQZGN8GI3XGSEXMPCCA3S19H" hidden="1">#REF!</definedName>
    <definedName name="BExKTUKYYU0F6TUW1RXV24LRAZFE" localSheetId="26" hidden="1">#REF!</definedName>
    <definedName name="BExKTUKYYU0F6TUW1RXV24LRAZFE" hidden="1">#REF!</definedName>
    <definedName name="BExKU3FBLHQBIUTN6XEZW5GC9OG1" localSheetId="26" hidden="1">#REF!</definedName>
    <definedName name="BExKU3FBLHQBIUTN6XEZW5GC9OG1" hidden="1">#REF!</definedName>
    <definedName name="BExKU82I99FEUIZLODXJDOJC96CQ" localSheetId="26" hidden="1">#REF!</definedName>
    <definedName name="BExKU82I99FEUIZLODXJDOJC96CQ" hidden="1">#REF!</definedName>
    <definedName name="BExKUDM0DFSCM3D91SH0XLXJSL18" localSheetId="26" hidden="1">#REF!</definedName>
    <definedName name="BExKUDM0DFSCM3D91SH0XLXJSL18" hidden="1">#REF!</definedName>
    <definedName name="BExKULEKJLA77AUQPDUHSM94Y76Z" localSheetId="26" hidden="1">#REF!</definedName>
    <definedName name="BExKULEKJLA77AUQPDUHSM94Y76Z" hidden="1">#REF!</definedName>
    <definedName name="BExKV08R85MKI3MAX9E2HERNQUNL" localSheetId="26" hidden="1">#REF!</definedName>
    <definedName name="BExKV08R85MKI3MAX9E2HERNQUNL" hidden="1">#REF!</definedName>
    <definedName name="BExKV4AAUNNJL5JWD7PX6BFKVS6O" localSheetId="26" hidden="1">#REF!</definedName>
    <definedName name="BExKV4AAUNNJL5JWD7PX6BFKVS6O" hidden="1">#REF!</definedName>
    <definedName name="BExKVDVK6HN74GQPTXICP9BFC8CF" localSheetId="26" hidden="1">#REF!</definedName>
    <definedName name="BExKVDVK6HN74GQPTXICP9BFC8CF" hidden="1">#REF!</definedName>
    <definedName name="BExKVFZ3ZZGIC1QI8XN6BYFWN0ZY" localSheetId="26" hidden="1">#REF!</definedName>
    <definedName name="BExKVFZ3ZZGIC1QI8XN6BYFWN0ZY" hidden="1">#REF!</definedName>
    <definedName name="BExKVG4KGO28KPGTAFL1R8TTZ10N" localSheetId="26" hidden="1">#REF!</definedName>
    <definedName name="BExKVG4KGO28KPGTAFL1R8TTZ10N" hidden="1">#REF!</definedName>
    <definedName name="BExKW0CSH7DA02YSNV64PSEIXB2P" localSheetId="26" hidden="1">#REF!</definedName>
    <definedName name="BExKW0CSH7DA02YSNV64PSEIXB2P" hidden="1">#REF!</definedName>
    <definedName name="BExM9NUG3Q31X01AI9ZJCZIX25CS" localSheetId="26" hidden="1">#REF!</definedName>
    <definedName name="BExM9NUG3Q31X01AI9ZJCZIX25CS" hidden="1">#REF!</definedName>
    <definedName name="BExM9OG182RP30MY23PG49LVPZ1C" localSheetId="26" hidden="1">#REF!</definedName>
    <definedName name="BExM9OG182RP30MY23PG49LVPZ1C" hidden="1">#REF!</definedName>
    <definedName name="BExM9RFXXM3LZ79UPGZLTAEJ4IAT" localSheetId="26" hidden="1">#REF!</definedName>
    <definedName name="BExM9RFXXM3LZ79UPGZLTAEJ4IAT" hidden="1">#REF!</definedName>
    <definedName name="BExMA64MW1S18NH8DCKPCCEI5KCB" localSheetId="26" hidden="1">#REF!</definedName>
    <definedName name="BExMA64MW1S18NH8DCKPCCEI5KCB" hidden="1">#REF!</definedName>
    <definedName name="BExMALEWFUEM8Y686IT03ECURUBR" localSheetId="26" hidden="1">#REF!</definedName>
    <definedName name="BExMALEWFUEM8Y686IT03ECURUBR" hidden="1">#REF!</definedName>
    <definedName name="BExMAR3XSK6RSFLHP7ZX1EWGHASI" localSheetId="26" hidden="1">#REF!</definedName>
    <definedName name="BExMAR3XSK6RSFLHP7ZX1EWGHASI" hidden="1">#REF!</definedName>
    <definedName name="BExMAXJS82ZJ8RS22VLE0V0LDUII" localSheetId="26" hidden="1">#REF!</definedName>
    <definedName name="BExMAXJS82ZJ8RS22VLE0V0LDUII" hidden="1">#REF!</definedName>
    <definedName name="BExMB4QRS0R3MTB4CMUHFZ84LNZQ" localSheetId="26" hidden="1">#REF!</definedName>
    <definedName name="BExMB4QRS0R3MTB4CMUHFZ84LNZQ" hidden="1">#REF!</definedName>
    <definedName name="BExMBC35WKQY5CWQJLV4D05O6971" localSheetId="26" hidden="1">#REF!</definedName>
    <definedName name="BExMBC35WKQY5CWQJLV4D05O6971" hidden="1">#REF!</definedName>
    <definedName name="BExMBFTZV4Q1A5KG25C1N9PHQNSW" localSheetId="26" hidden="1">#REF!</definedName>
    <definedName name="BExMBFTZV4Q1A5KG25C1N9PHQNSW" hidden="1">#REF!</definedName>
    <definedName name="BExMBK6ISK3U7KHZKUJXIDKGF6VW" localSheetId="26" hidden="1">#REF!</definedName>
    <definedName name="BExMBK6ISK3U7KHZKUJXIDKGF6VW" hidden="1">#REF!</definedName>
    <definedName name="BExMBYPQDG9AYDQ5E8IECVFREPO6" localSheetId="26" hidden="1">#REF!</definedName>
    <definedName name="BExMBYPQDG9AYDQ5E8IECVFREPO6" hidden="1">#REF!</definedName>
    <definedName name="BExMC8AZUTX8LG89K2JJR7ZG62XX" localSheetId="26" hidden="1">#REF!</definedName>
    <definedName name="BExMC8AZUTX8LG89K2JJR7ZG62XX" hidden="1">#REF!</definedName>
    <definedName name="BExMCA96YR10V72G2R0SCIKPZLIZ" localSheetId="26" hidden="1">#REF!</definedName>
    <definedName name="BExMCA96YR10V72G2R0SCIKPZLIZ" hidden="1">#REF!</definedName>
    <definedName name="BExMCB5JU5I2VQDUBS4O42BTEVKI" localSheetId="26" hidden="1">#REF!</definedName>
    <definedName name="BExMCB5JU5I2VQDUBS4O42BTEVKI" hidden="1">#REF!</definedName>
    <definedName name="BExMCFSQFSEMPY5IXDIRKZDASDBR" localSheetId="26" hidden="1">#REF!</definedName>
    <definedName name="BExMCFSQFSEMPY5IXDIRKZDASDBR" hidden="1">#REF!</definedName>
    <definedName name="BExMCMZOEYWVOOJ98TBHTTCS7XB8" localSheetId="26" hidden="1">#REF!</definedName>
    <definedName name="BExMCMZOEYWVOOJ98TBHTTCS7XB8" hidden="1">#REF!</definedName>
    <definedName name="BExMCS8EF2W3FS9QADNKREYSI8P0" localSheetId="26" hidden="1">#REF!</definedName>
    <definedName name="BExMCS8EF2W3FS9QADNKREYSI8P0" hidden="1">#REF!</definedName>
    <definedName name="BExMCUS7GSOM96J0HJ7EH0FFM2AC" localSheetId="26" hidden="1">#REF!</definedName>
    <definedName name="BExMCUS7GSOM96J0HJ7EH0FFM2AC" hidden="1">#REF!</definedName>
    <definedName name="BExMCXS3F0T8IRFY7UPMV552PYHT" localSheetId="26" hidden="1">#REF!</definedName>
    <definedName name="BExMCXS3F0T8IRFY7UPMV552PYHT" hidden="1">#REF!</definedName>
    <definedName name="BExMCYTT6TVDWMJXO1NZANRTVNAN" localSheetId="26" hidden="1">#REF!</definedName>
    <definedName name="BExMCYTT6TVDWMJXO1NZANRTVNAN" hidden="1">#REF!</definedName>
    <definedName name="BExMD5F6IAV108XYJLXUO9HD0IT6" localSheetId="26" hidden="1">#REF!</definedName>
    <definedName name="BExMD5F6IAV108XYJLXUO9HD0IT6" hidden="1">#REF!</definedName>
    <definedName name="BExMDANV66W9T3XAXID40XFJ0J93" localSheetId="26" hidden="1">#REF!</definedName>
    <definedName name="BExMDANV66W9T3XAXID40XFJ0J93" hidden="1">#REF!</definedName>
    <definedName name="BExMDGD1KQP7NNR78X2ZX4FCBQ1S" localSheetId="26" hidden="1">#REF!</definedName>
    <definedName name="BExMDGD1KQP7NNR78X2ZX4FCBQ1S" hidden="1">#REF!</definedName>
    <definedName name="BExMDIRDK0DI8P86HB7WPH8QWLSQ" localSheetId="26" hidden="1">#REF!</definedName>
    <definedName name="BExMDIRDK0DI8P86HB7WPH8QWLSQ" hidden="1">#REF!</definedName>
    <definedName name="BExMDPI2FVMORSWDDCVAJ85WYAYO" localSheetId="26" hidden="1">#REF!</definedName>
    <definedName name="BExMDPI2FVMORSWDDCVAJ85WYAYO" hidden="1">#REF!</definedName>
    <definedName name="BExMDUWB7VWHFFR266QXO46BNV2S" localSheetId="26" hidden="1">#REF!</definedName>
    <definedName name="BExMDUWB7VWHFFR266QXO46BNV2S" hidden="1">#REF!</definedName>
    <definedName name="BExME2U47N8LZG0BPJ49ANY5QVV2" localSheetId="26" hidden="1">#REF!</definedName>
    <definedName name="BExME2U47N8LZG0BPJ49ANY5QVV2" hidden="1">#REF!</definedName>
    <definedName name="BExME88DH5DUKMUFI9FNVECXFD2E" localSheetId="26" hidden="1">#REF!</definedName>
    <definedName name="BExME88DH5DUKMUFI9FNVECXFD2E" hidden="1">#REF!</definedName>
    <definedName name="BExME9A7MOGAK7YTTQYXP5DL6VYA" localSheetId="26" hidden="1">#REF!</definedName>
    <definedName name="BExME9A7MOGAK7YTTQYXP5DL6VYA" hidden="1">#REF!</definedName>
    <definedName name="BExMEOV9YFRY5C3GDLU60GIX10BY" localSheetId="26" hidden="1">#REF!</definedName>
    <definedName name="BExMEOV9YFRY5C3GDLU60GIX10BY" hidden="1">#REF!</definedName>
    <definedName name="BExMEY09ESM4H2YGKEQQRYUD114R" localSheetId="26" hidden="1">#REF!</definedName>
    <definedName name="BExMEY09ESM4H2YGKEQQRYUD114R" hidden="1">#REF!</definedName>
    <definedName name="BExMF4G4IUPQY1Y5GEY5N3E04CL6" localSheetId="26" hidden="1">#REF!</definedName>
    <definedName name="BExMF4G4IUPQY1Y5GEY5N3E04CL6" hidden="1">#REF!</definedName>
    <definedName name="BExMF9UIGYMOAQK0ELUWP0S0HZZY" localSheetId="26" hidden="1">#REF!</definedName>
    <definedName name="BExMF9UIGYMOAQK0ELUWP0S0HZZY" hidden="1">#REF!</definedName>
    <definedName name="BExMFDLBSWFMRDYJ2DZETI3EXKN2" localSheetId="26" hidden="1">#REF!</definedName>
    <definedName name="BExMFDLBSWFMRDYJ2DZETI3EXKN2" hidden="1">#REF!</definedName>
    <definedName name="BExMFLDTMRTCHKA37LQW67BG8D5C" localSheetId="26" hidden="1">#REF!</definedName>
    <definedName name="BExMFLDTMRTCHKA37LQW67BG8D5C" hidden="1">#REF!</definedName>
    <definedName name="BExMG9NSK30KD01QX0UBN2VNRTG4" localSheetId="26" hidden="1">#REF!</definedName>
    <definedName name="BExMG9NSK30KD01QX0UBN2VNRTG4" hidden="1">#REF!</definedName>
    <definedName name="BExMGG3PFIHPHX7NXB7HDFI3N12L" localSheetId="26" hidden="1">#REF!</definedName>
    <definedName name="BExMGG3PFIHPHX7NXB7HDFI3N12L" hidden="1">#REF!</definedName>
    <definedName name="BExMH3H9TW5TJCNU5Z1EWXP3BAEP" localSheetId="26" hidden="1">#REF!</definedName>
    <definedName name="BExMH3H9TW5TJCNU5Z1EWXP3BAEP" hidden="1">#REF!</definedName>
    <definedName name="BExMHOWPB34KPZ76M2KIX2C9R2VB" localSheetId="26" hidden="1">#REF!</definedName>
    <definedName name="BExMHOWPB34KPZ76M2KIX2C9R2VB" hidden="1">#REF!</definedName>
    <definedName name="BExMHSSYC6KVHA3QDTSYPN92TWMI" localSheetId="26" hidden="1">#REF!</definedName>
    <definedName name="BExMHSSYC6KVHA3QDTSYPN92TWMI" hidden="1">#REF!</definedName>
    <definedName name="BExMI0WA793SF41LQ40A28U8OXQY" localSheetId="26" hidden="1">#REF!</definedName>
    <definedName name="BExMI0WA793SF41LQ40A28U8OXQY" hidden="1">#REF!</definedName>
    <definedName name="BExMI3AJ9477KDL4T9DHET4LJJTW" localSheetId="26" hidden="1">#REF!</definedName>
    <definedName name="BExMI3AJ9477KDL4T9DHET4LJJTW" hidden="1">#REF!</definedName>
    <definedName name="BExMI6L9KX05GAK523JFKICJMTA5" localSheetId="26" hidden="1">#REF!</definedName>
    <definedName name="BExMI6L9KX05GAK523JFKICJMTA5" hidden="1">#REF!</definedName>
    <definedName name="BExMI6QQ20XHD0NWJUN741B37182" localSheetId="26" hidden="1">#REF!</definedName>
    <definedName name="BExMI6QQ20XHD0NWJUN741B37182" hidden="1">#REF!</definedName>
    <definedName name="BExMI8JB94SBD9EMNJEK7Y2T6GYU" localSheetId="26" hidden="1">#REF!</definedName>
    <definedName name="BExMI8JB94SBD9EMNJEK7Y2T6GYU" hidden="1">#REF!</definedName>
    <definedName name="BExMI8OS85YTW3KYVE4YD0R7Z6UV" localSheetId="26" hidden="1">#REF!</definedName>
    <definedName name="BExMI8OS85YTW3KYVE4YD0R7Z6UV" hidden="1">#REF!</definedName>
    <definedName name="BExMIBOOZU40JS3F89OMPSRCE9MM" localSheetId="26" hidden="1">#REF!</definedName>
    <definedName name="BExMIBOOZU40JS3F89OMPSRCE9MM" hidden="1">#REF!</definedName>
    <definedName name="BExMIIQ5MBWSIHTFWAQADXMZC22Q" localSheetId="26" hidden="1">#REF!</definedName>
    <definedName name="BExMIIQ5MBWSIHTFWAQADXMZC22Q" hidden="1">#REF!</definedName>
    <definedName name="BExMIL4I2GE866I25CR5JBLJWJ6A" localSheetId="26" hidden="1">#REF!</definedName>
    <definedName name="BExMIL4I2GE866I25CR5JBLJWJ6A" hidden="1">#REF!</definedName>
    <definedName name="BExMIRKIPF27SNO82SPFSB3T5U17" localSheetId="26" hidden="1">#REF!</definedName>
    <definedName name="BExMIRKIPF27SNO82SPFSB3T5U17" hidden="1">#REF!</definedName>
    <definedName name="BExMIV0KC8555D5E42ZGWG15Y0MO" localSheetId="26" hidden="1">#REF!</definedName>
    <definedName name="BExMIV0KC8555D5E42ZGWG15Y0MO" hidden="1">#REF!</definedName>
    <definedName name="BExMIZT6AN7E6YMW2S87CTCN2UXH" localSheetId="26" hidden="1">#REF!</definedName>
    <definedName name="BExMIZT6AN7E6YMW2S87CTCN2UXH" hidden="1">#REF!</definedName>
    <definedName name="BExMJ15T9F3475M0896SG60TN0SR" localSheetId="26" hidden="1">#REF!</definedName>
    <definedName name="BExMJ15T9F3475M0896SG60TN0SR" hidden="1">#REF!</definedName>
    <definedName name="BExMJNC8ZFB9DRFOJ961ZAJ8U3A8" localSheetId="26" hidden="1">#REF!</definedName>
    <definedName name="BExMJNC8ZFB9DRFOJ961ZAJ8U3A8" hidden="1">#REF!</definedName>
    <definedName name="BExMJPFKIL5HYD5N95DGHAGES73N" localSheetId="26" hidden="1">#REF!</definedName>
    <definedName name="BExMJPFKIL5HYD5N95DGHAGES73N" hidden="1">#REF!</definedName>
    <definedName name="BExMJTBV8A3D31W2IQHP9RDFPPHQ" localSheetId="26" hidden="1">#REF!</definedName>
    <definedName name="BExMJTBV8A3D31W2IQHP9RDFPPHQ" hidden="1">#REF!</definedName>
    <definedName name="BExMK2RTXN4QJWEUNX002XK8VQP8" localSheetId="26" hidden="1">#REF!</definedName>
    <definedName name="BExMK2RTXN4QJWEUNX002XK8VQP8" hidden="1">#REF!</definedName>
    <definedName name="BExMKBGQDUZ8AWXYHA3QVMSDVZ3D" localSheetId="26" hidden="1">#REF!</definedName>
    <definedName name="BExMKBGQDUZ8AWXYHA3QVMSDVZ3D" hidden="1">#REF!</definedName>
    <definedName name="BExMKBM1467553LDFZRRKVSHN374" localSheetId="26" hidden="1">#REF!</definedName>
    <definedName name="BExMKBM1467553LDFZRRKVSHN374" hidden="1">#REF!</definedName>
    <definedName name="BExMKGK5FJUC0AU8MABRGDC5ZM70" localSheetId="26" hidden="1">#REF!</definedName>
    <definedName name="BExMKGK5FJUC0AU8MABRGDC5ZM70" hidden="1">#REF!</definedName>
    <definedName name="BExMKTW7R5SOV4PHAFGHU3W73DYE" localSheetId="26" hidden="1">#REF!</definedName>
    <definedName name="BExMKTW7R5SOV4PHAFGHU3W73DYE" hidden="1">#REF!</definedName>
    <definedName name="BExMKU7051J2W1RQXGZGE62NBRUZ" localSheetId="26" hidden="1">#REF!</definedName>
    <definedName name="BExMKU7051J2W1RQXGZGE62NBRUZ" hidden="1">#REF!</definedName>
    <definedName name="BExMKUN3WPECJR2XRID2R7GZRGNX" localSheetId="26" hidden="1">#REF!</definedName>
    <definedName name="BExMKUN3WPECJR2XRID2R7GZRGNX" hidden="1">#REF!</definedName>
    <definedName name="BExMKZ535P011X4TNV16GCOH4H21" localSheetId="26" hidden="1">#REF!</definedName>
    <definedName name="BExMKZ535P011X4TNV16GCOH4H21" hidden="1">#REF!</definedName>
    <definedName name="BExML3XQNDIMX55ZCHHXKUV3D6E6" localSheetId="26" hidden="1">#REF!</definedName>
    <definedName name="BExML3XQNDIMX55ZCHHXKUV3D6E6" hidden="1">#REF!</definedName>
    <definedName name="BExML5QGSWHLI18BGY4CGOTD3UWH" localSheetId="26" hidden="1">#REF!</definedName>
    <definedName name="BExML5QGSWHLI18BGY4CGOTD3UWH" hidden="1">#REF!</definedName>
    <definedName name="BExMLO5Z61RE85X8HHX2G4IU3AZW" localSheetId="26" hidden="1">#REF!</definedName>
    <definedName name="BExMLO5Z61RE85X8HHX2G4IU3AZW" hidden="1">#REF!</definedName>
    <definedName name="BExMLUGJCYVHWU7NMZ8JB5FCF591" localSheetId="26" hidden="1">#REF!</definedName>
    <definedName name="BExMLUGJCYVHWU7NMZ8JB5FCF591" hidden="1">#REF!</definedName>
    <definedName name="BExMLVI7UORSHM9FMO8S2EI0TMTS" localSheetId="26" hidden="1">#REF!</definedName>
    <definedName name="BExMLVI7UORSHM9FMO8S2EI0TMTS" hidden="1">#REF!</definedName>
    <definedName name="BExMM5UCOT2HSSN0ZIPZW55GSOVO" localSheetId="26" hidden="1">#REF!</definedName>
    <definedName name="BExMM5UCOT2HSSN0ZIPZW55GSOVO" hidden="1">#REF!</definedName>
    <definedName name="BExMM8ZRS5RQ8H1H55RVPVTDL5NL" localSheetId="26" hidden="1">#REF!</definedName>
    <definedName name="BExMM8ZRS5RQ8H1H55RVPVTDL5NL" hidden="1">#REF!</definedName>
    <definedName name="BExMMH8EAZB09XXQ5X4LR0P4NHG9" localSheetId="26" hidden="1">#REF!</definedName>
    <definedName name="BExMMH8EAZB09XXQ5X4LR0P4NHG9" hidden="1">#REF!</definedName>
    <definedName name="BExMMIQH5BABNZVCIQ7TBCQ10AY5" localSheetId="26" hidden="1">#REF!</definedName>
    <definedName name="BExMMIQH5BABNZVCIQ7TBCQ10AY5" hidden="1">#REF!</definedName>
    <definedName name="BExMMNIZ2T7M22WECMUQXEF4NJ71" localSheetId="26" hidden="1">#REF!</definedName>
    <definedName name="BExMMNIZ2T7M22WECMUQXEF4NJ71" hidden="1">#REF!</definedName>
    <definedName name="BExMMPMIOU7BURTV0L1K6ACW9X73" localSheetId="26" hidden="1">#REF!</definedName>
    <definedName name="BExMMPMIOU7BURTV0L1K6ACW9X73" hidden="1">#REF!</definedName>
    <definedName name="BExMMQ835AJDHS4B419SS645P67Q" localSheetId="26" hidden="1">#REF!</definedName>
    <definedName name="BExMMQ835AJDHS4B419SS645P67Q" hidden="1">#REF!</definedName>
    <definedName name="BExMMQIUVPCOBISTEJJYNCCLUCPY" localSheetId="26" hidden="1">#REF!</definedName>
    <definedName name="BExMMQIUVPCOBISTEJJYNCCLUCPY" hidden="1">#REF!</definedName>
    <definedName name="BExMMTIXETA5VAKBSOFDD5SRU887" localSheetId="26" hidden="1">#REF!</definedName>
    <definedName name="BExMMTIXETA5VAKBSOFDD5SRU887" hidden="1">#REF!</definedName>
    <definedName name="BExMMV0P6P5YS3C35G0JYYHI7992" localSheetId="26" hidden="1">#REF!</definedName>
    <definedName name="BExMMV0P6P5YS3C35G0JYYHI7992" hidden="1">#REF!</definedName>
    <definedName name="BExMNDR4V2VG5RFZDGTAGD3Q9PPG" localSheetId="26" hidden="1">#REF!</definedName>
    <definedName name="BExMNDR4V2VG5RFZDGTAGD3Q9PPG" hidden="1">#REF!</definedName>
    <definedName name="BExMNJLFWZBRN9PZF1IO9CYWV1B2" localSheetId="26" hidden="1">#REF!</definedName>
    <definedName name="BExMNJLFWZBRN9PZF1IO9CYWV1B2" hidden="1">#REF!</definedName>
    <definedName name="BExMNKCJ0FA57YEUUAJE43U1QN5P" localSheetId="26" hidden="1">#REF!</definedName>
    <definedName name="BExMNKCJ0FA57YEUUAJE43U1QN5P" hidden="1">#REF!</definedName>
    <definedName name="BExMNKN5D1WEF2OOJVP6LZ6DLU3Y" localSheetId="26" hidden="1">#REF!</definedName>
    <definedName name="BExMNKN5D1WEF2OOJVP6LZ6DLU3Y" hidden="1">#REF!</definedName>
    <definedName name="BExMNR38HMPLWAJRQ9MMS3ZAZ9IU" localSheetId="26" hidden="1">#REF!</definedName>
    <definedName name="BExMNR38HMPLWAJRQ9MMS3ZAZ9IU" hidden="1">#REF!</definedName>
    <definedName name="BExMNRDZULKJMVY2VKIIRM2M5A1M" localSheetId="26" hidden="1">#REF!</definedName>
    <definedName name="BExMNRDZULKJMVY2VKIIRM2M5A1M" hidden="1">#REF!</definedName>
    <definedName name="BExMO9IOWKTWHO8LQJJQI5P3INWY" localSheetId="26" hidden="1">#REF!</definedName>
    <definedName name="BExMO9IOWKTWHO8LQJJQI5P3INWY" hidden="1">#REF!</definedName>
    <definedName name="BExMOI29DOEK5R1A5QZPUDKF7N6T" localSheetId="26" hidden="1">#REF!</definedName>
    <definedName name="BExMOI29DOEK5R1A5QZPUDKF7N6T" hidden="1">#REF!</definedName>
    <definedName name="BExMPAJ5AJAXGKGK3F6H3ODS6RF4" localSheetId="26" hidden="1">#REF!</definedName>
    <definedName name="BExMPAJ5AJAXGKGK3F6H3ODS6RF4" hidden="1">#REF!</definedName>
    <definedName name="BExMPD2X55FFBVJ6CBUKNPROIOEU" localSheetId="26" hidden="1">#REF!</definedName>
    <definedName name="BExMPD2X55FFBVJ6CBUKNPROIOEU" hidden="1">#REF!</definedName>
    <definedName name="BExMPGZ848E38FUH1JBQN97DGWAT" localSheetId="26" hidden="1">#REF!</definedName>
    <definedName name="BExMPGZ848E38FUH1JBQN97DGWAT" hidden="1">#REF!</definedName>
    <definedName name="BExMPMTICOSMQENOFKQ18K0ZT4S8" localSheetId="26" hidden="1">#REF!</definedName>
    <definedName name="BExMPMTICOSMQENOFKQ18K0ZT4S8" hidden="1">#REF!</definedName>
    <definedName name="BExMPMZ07II0R4KGWQQ7PGS3RZS4" localSheetId="26" hidden="1">#REF!</definedName>
    <definedName name="BExMPMZ07II0R4KGWQQ7PGS3RZS4" hidden="1">#REF!</definedName>
    <definedName name="BExMPOBH04JMDO6Z8DMSEJZM4ANN" localSheetId="26" hidden="1">#REF!</definedName>
    <definedName name="BExMPOBH04JMDO6Z8DMSEJZM4ANN" hidden="1">#REF!</definedName>
    <definedName name="BExMPSD77XQ3HA6A4FZOJK8G2JP3" localSheetId="26" hidden="1">#REF!</definedName>
    <definedName name="BExMPSD77XQ3HA6A4FZOJK8G2JP3" hidden="1">#REF!</definedName>
    <definedName name="BExMQ4I3Q7F0BMPHSFMFW9TZ87UD" localSheetId="26" hidden="1">#REF!</definedName>
    <definedName name="BExMQ4I3Q7F0BMPHSFMFW9TZ87UD" hidden="1">#REF!</definedName>
    <definedName name="BExMQ4SWDWI4N16AZ0T5CJ6HH8WC" localSheetId="26" hidden="1">#REF!</definedName>
    <definedName name="BExMQ4SWDWI4N16AZ0T5CJ6HH8WC" hidden="1">#REF!</definedName>
    <definedName name="BExMQ71WHW50GVX45JU951AGPLFQ" localSheetId="26" hidden="1">#REF!</definedName>
    <definedName name="BExMQ71WHW50GVX45JU951AGPLFQ" hidden="1">#REF!</definedName>
    <definedName name="BExMQGXSLPT4A6N47LE6FBVHWBOF" localSheetId="26" hidden="1">#REF!</definedName>
    <definedName name="BExMQGXSLPT4A6N47LE6FBVHWBOF" hidden="1">#REF!</definedName>
    <definedName name="BExMQSBR7PL4KLB1Q4961QO45Y4G" localSheetId="26" hidden="1">#REF!</definedName>
    <definedName name="BExMQSBR7PL4KLB1Q4961QO45Y4G" hidden="1">#REF!</definedName>
    <definedName name="BExMR1MA4I1X77714ZEPUVC8W398" localSheetId="26" hidden="1">#REF!</definedName>
    <definedName name="BExMR1MA4I1X77714ZEPUVC8W398" hidden="1">#REF!</definedName>
    <definedName name="BExMR8YQHA7N77HGHY4Y6R30I3XT" localSheetId="26" hidden="1">#REF!</definedName>
    <definedName name="BExMR8YQHA7N77HGHY4Y6R30I3XT" hidden="1">#REF!</definedName>
    <definedName name="BExMRDLVA9OTZZZMNQSD6PMAHN14" localSheetId="26" hidden="1">#REF!</definedName>
    <definedName name="BExMRDLVA9OTZZZMNQSD6PMAHN14" hidden="1">#REF!</definedName>
    <definedName name="BExMRENOIARWRYOIVPDIEBVNRDO7" localSheetId="26" hidden="1">#REF!</definedName>
    <definedName name="BExMRENOIARWRYOIVPDIEBVNRDO7" hidden="1">#REF!</definedName>
    <definedName name="BExMRQHUEHGF2FS4LCB0THFELGDI" localSheetId="26" hidden="1">#REF!</definedName>
    <definedName name="BExMRQHUEHGF2FS4LCB0THFELGDI" hidden="1">#REF!</definedName>
    <definedName name="BExMRRJNUMGRSDD5GGKKGEIZ6FTS" localSheetId="26" hidden="1">#REF!</definedName>
    <definedName name="BExMRRJNUMGRSDD5GGKKGEIZ6FTS" hidden="1">#REF!</definedName>
    <definedName name="BExMRU3ACIU0RD2BNWO55LH5U2BR" localSheetId="26" hidden="1">#REF!</definedName>
    <definedName name="BExMRU3ACIU0RD2BNWO55LH5U2BR" hidden="1">#REF!</definedName>
    <definedName name="BExMSQRCC40AP8BDUPL2I2DNC210" localSheetId="26" hidden="1">#REF!</definedName>
    <definedName name="BExMSQRCC40AP8BDUPL2I2DNC210" hidden="1">#REF!</definedName>
    <definedName name="BExO4J9LR712G00TVA82VNTG8O7H" localSheetId="26" hidden="1">#REF!</definedName>
    <definedName name="BExO4J9LR712G00TVA82VNTG8O7H" hidden="1">#REF!</definedName>
    <definedName name="BExO55G2KVZ7MIJ30N827CLH0I2A" localSheetId="26" hidden="1">#REF!</definedName>
    <definedName name="BExO55G2KVZ7MIJ30N827CLH0I2A" hidden="1">#REF!</definedName>
    <definedName name="BExO5A8PZD9EUHC5CMPU6N3SQ15L" localSheetId="26" hidden="1">#REF!</definedName>
    <definedName name="BExO5A8PZD9EUHC5CMPU6N3SQ15L" hidden="1">#REF!</definedName>
    <definedName name="BExO5XMAHL7CY3X0B1OPKZ28DCJ5" localSheetId="26" hidden="1">#REF!</definedName>
    <definedName name="BExO5XMAHL7CY3X0B1OPKZ28DCJ5" hidden="1">#REF!</definedName>
    <definedName name="BExO66LZJKY4PTQVREELI6POS4AY" localSheetId="26" hidden="1">#REF!</definedName>
    <definedName name="BExO66LZJKY4PTQVREELI6POS4AY" hidden="1">#REF!</definedName>
    <definedName name="BExO6LLHCYTF7CIVHKAO0NMET14Q" localSheetId="26" hidden="1">#REF!</definedName>
    <definedName name="BExO6LLHCYTF7CIVHKAO0NMET14Q" hidden="1">#REF!</definedName>
    <definedName name="BExO7OUQS3XTUQ2LDKGQ8AAQ3OJJ" localSheetId="26" hidden="1">#REF!</definedName>
    <definedName name="BExO7OUQS3XTUQ2LDKGQ8AAQ3OJJ" hidden="1">#REF!</definedName>
    <definedName name="BExO7RUSODZC2NQZMT2AFSMV2ONF" localSheetId="26" hidden="1">#REF!</definedName>
    <definedName name="BExO7RUSODZC2NQZMT2AFSMV2ONF" hidden="1">#REF!</definedName>
    <definedName name="BExO85HMYXZJ7SONWBKKIAXMCI3C" localSheetId="26" hidden="1">#REF!</definedName>
    <definedName name="BExO85HMYXZJ7SONWBKKIAXMCI3C" hidden="1">#REF!</definedName>
    <definedName name="BExO863922O4PBGQMUNEQKGN3K96" localSheetId="26" hidden="1">#REF!</definedName>
    <definedName name="BExO863922O4PBGQMUNEQKGN3K96" hidden="1">#REF!</definedName>
    <definedName name="BExO89ZIOXN0HOKHY24F7HDZ87UT" localSheetId="26" hidden="1">#REF!</definedName>
    <definedName name="BExO89ZIOXN0HOKHY24F7HDZ87UT" hidden="1">#REF!</definedName>
    <definedName name="BExO8CDTBCABLEUD6PE2UM2EZ6C4" localSheetId="26" hidden="1">#REF!</definedName>
    <definedName name="BExO8CDTBCABLEUD6PE2UM2EZ6C4" hidden="1">#REF!</definedName>
    <definedName name="BExO8IZ05ZG0XVOL3W41KBQE176A" localSheetId="26" hidden="1">#REF!</definedName>
    <definedName name="BExO8IZ05ZG0XVOL3W41KBQE176A" hidden="1">#REF!</definedName>
    <definedName name="BExO8UTAGQWDBQZEEF4HUNMLQCVU" localSheetId="26" hidden="1">#REF!</definedName>
    <definedName name="BExO8UTAGQWDBQZEEF4HUNMLQCVU" hidden="1">#REF!</definedName>
    <definedName name="BExO8V43BP5GWM9APRZ307TSEKQM" localSheetId="26" hidden="1">#REF!</definedName>
    <definedName name="BExO8V43BP5GWM9APRZ307TSEKQM" hidden="1">#REF!</definedName>
    <definedName name="BExO937E20IHMGQOZMECL3VZC7OX" localSheetId="26" hidden="1">#REF!</definedName>
    <definedName name="BExO937E20IHMGQOZMECL3VZC7OX" hidden="1">#REF!</definedName>
    <definedName name="BExO94UTJKQQ7TJTTJRTSR70YVJC" localSheetId="26" hidden="1">#REF!</definedName>
    <definedName name="BExO94UTJKQQ7TJTTJRTSR70YVJC" hidden="1">#REF!</definedName>
    <definedName name="BExO9J3A438976RXIUX5U9SU5T55" localSheetId="26" hidden="1">#REF!</definedName>
    <definedName name="BExO9J3A438976RXIUX5U9SU5T55" hidden="1">#REF!</definedName>
    <definedName name="BExO9RS5RXFJ1911HL3CCK6M74EP" localSheetId="26" hidden="1">#REF!</definedName>
    <definedName name="BExO9RS5RXFJ1911HL3CCK6M74EP" hidden="1">#REF!</definedName>
    <definedName name="BExO9SDRI1M6KMHXSG3AE5L0F2U3" localSheetId="26" hidden="1">#REF!</definedName>
    <definedName name="BExO9SDRI1M6KMHXSG3AE5L0F2U3" hidden="1">#REF!</definedName>
    <definedName name="BExO9V2U2YXAY904GYYGU6TD8Y7M" localSheetId="26" hidden="1">#REF!</definedName>
    <definedName name="BExO9V2U2YXAY904GYYGU6TD8Y7M" hidden="1">#REF!</definedName>
    <definedName name="BExOAQ3GKCT7YZW1EMVU3EILSZL2" localSheetId="26" hidden="1">#REF!</definedName>
    <definedName name="BExOAQ3GKCT7YZW1EMVU3EILSZL2" hidden="1">#REF!</definedName>
    <definedName name="BExOB9KT2THGV4SPLDVFTFXS4B14" localSheetId="26" hidden="1">#REF!</definedName>
    <definedName name="BExOB9KT2THGV4SPLDVFTFXS4B14" hidden="1">#REF!</definedName>
    <definedName name="BExOBEZ0IE2WBEYY3D3CMRI72N1K" localSheetId="26" hidden="1">#REF!</definedName>
    <definedName name="BExOBEZ0IE2WBEYY3D3CMRI72N1K" hidden="1">#REF!</definedName>
    <definedName name="BExOBIPU8760ITY0C8N27XZ3KWEF" localSheetId="26" hidden="1">#REF!</definedName>
    <definedName name="BExOBIPU8760ITY0C8N27XZ3KWEF" hidden="1">#REF!</definedName>
    <definedName name="BExOBM0I5L0MZ1G4H9MGMD87SBMZ" localSheetId="26" hidden="1">#REF!</definedName>
    <definedName name="BExOBM0I5L0MZ1G4H9MGMD87SBMZ" hidden="1">#REF!</definedName>
    <definedName name="BExOBOUXMP88KJY2BX2JLUJH5N0K" localSheetId="26" hidden="1">#REF!</definedName>
    <definedName name="BExOBOUXMP88KJY2BX2JLUJH5N0K" hidden="1">#REF!</definedName>
    <definedName name="BExOBP0FKQ4SVR59FB48UNLKCOR6" localSheetId="26" hidden="1">#REF!</definedName>
    <definedName name="BExOBP0FKQ4SVR59FB48UNLKCOR6" hidden="1">#REF!</definedName>
    <definedName name="BExOBYAVUCQ0IGM0Y6A75QHP0Q1A" localSheetId="26" hidden="1">#REF!</definedName>
    <definedName name="BExOBYAVUCQ0IGM0Y6A75QHP0Q1A" hidden="1">#REF!</definedName>
    <definedName name="BExOC3UEHB1CZNINSQHZANWJYKR8" localSheetId="26" hidden="1">#REF!</definedName>
    <definedName name="BExOC3UEHB1CZNINSQHZANWJYKR8" hidden="1">#REF!</definedName>
    <definedName name="BExOCBSF3XGO9YJ23LX2H78VOUR7" localSheetId="26" hidden="1">#REF!</definedName>
    <definedName name="BExOCBSF3XGO9YJ23LX2H78VOUR7" hidden="1">#REF!</definedName>
    <definedName name="BExOCKXFMOW6WPFEVX1I7R7FNDSS" localSheetId="26" hidden="1">#REF!</definedName>
    <definedName name="BExOCKXFMOW6WPFEVX1I7R7FNDSS" hidden="1">#REF!</definedName>
    <definedName name="BExOCYEXOB95DH5NOB0M5NOYX398" localSheetId="26" hidden="1">#REF!</definedName>
    <definedName name="BExOCYEXOB95DH5NOB0M5NOYX398" hidden="1">#REF!</definedName>
    <definedName name="BExOD4ERMDMFD8X1016N4EXOUR0S" localSheetId="26" hidden="1">#REF!</definedName>
    <definedName name="BExOD4ERMDMFD8X1016N4EXOUR0S" hidden="1">#REF!</definedName>
    <definedName name="BExOD55RS7BQUHRQ6H3USVGKR0P7" localSheetId="26" hidden="1">#REF!</definedName>
    <definedName name="BExOD55RS7BQUHRQ6H3USVGKR0P7" hidden="1">#REF!</definedName>
    <definedName name="BExODEWDDEABM4ZY3XREJIBZ8IVP" localSheetId="26" hidden="1">#REF!</definedName>
    <definedName name="BExODEWDDEABM4ZY3XREJIBZ8IVP" hidden="1">#REF!</definedName>
    <definedName name="BExODNLAA1L7WQ9ZQX6A1ZOXK9VR" localSheetId="26" hidden="1">#REF!</definedName>
    <definedName name="BExODNLAA1L7WQ9ZQX6A1ZOXK9VR" hidden="1">#REF!</definedName>
    <definedName name="BExODZFEIWV26E8RFU7XQYX1J458" localSheetId="26" hidden="1">#REF!</definedName>
    <definedName name="BExODZFEIWV26E8RFU7XQYX1J458" hidden="1">#REF!</definedName>
    <definedName name="BExOEBKG55EROA2VL360A06LKASE" localSheetId="26" hidden="1">#REF!</definedName>
    <definedName name="BExOEBKG55EROA2VL360A06LKASE" hidden="1">#REF!</definedName>
    <definedName name="BExOERG5LWXYYEN1DY1H2FWRJS9T" localSheetId="26" hidden="1">#REF!</definedName>
    <definedName name="BExOERG5LWXYYEN1DY1H2FWRJS9T" hidden="1">#REF!</definedName>
    <definedName name="BExOEV1S6JJVO5PP4BZ20SNGZR7D" localSheetId="26" hidden="1">#REF!</definedName>
    <definedName name="BExOEV1S6JJVO5PP4BZ20SNGZR7D" hidden="1">#REF!</definedName>
    <definedName name="BExOFEDNCYI2TPTMQ8SJN3AW4YMF" localSheetId="26" hidden="1">#REF!</definedName>
    <definedName name="BExOFEDNCYI2TPTMQ8SJN3AW4YMF" hidden="1">#REF!</definedName>
    <definedName name="BExOFVLXVD6RVHSQO8KZOOACSV24" localSheetId="26" hidden="1">#REF!</definedName>
    <definedName name="BExOFVLXVD6RVHSQO8KZOOACSV24" hidden="1">#REF!</definedName>
    <definedName name="BExOG2SW3XOGP9VAPQ3THV3VWV12" localSheetId="26" hidden="1">#REF!</definedName>
    <definedName name="BExOG2SW3XOGP9VAPQ3THV3VWV12" hidden="1">#REF!</definedName>
    <definedName name="BExOG45J81K4OPA40KW5VQU54KY3" localSheetId="26" hidden="1">#REF!</definedName>
    <definedName name="BExOG45J81K4OPA40KW5VQU54KY3" hidden="1">#REF!</definedName>
    <definedName name="BExOGFE2SCL8HHT4DFAXKLUTJZOG" localSheetId="26" hidden="1">#REF!</definedName>
    <definedName name="BExOGFE2SCL8HHT4DFAXKLUTJZOG" hidden="1">#REF!</definedName>
    <definedName name="BExOGT6D0LJ3C22RDW8COECKB1J5" localSheetId="26" hidden="1">#REF!</definedName>
    <definedName name="BExOGT6D0LJ3C22RDW8COECKB1J5" hidden="1">#REF!</definedName>
    <definedName name="BExOGTMI1HT31M1RGWVRAVHAK7DE" localSheetId="26" hidden="1">#REF!</definedName>
    <definedName name="BExOGTMI1HT31M1RGWVRAVHAK7DE" hidden="1">#REF!</definedName>
    <definedName name="BExOGXO9JE5XSE9GC3I6O21UEKAO" localSheetId="26" hidden="1">#REF!</definedName>
    <definedName name="BExOGXO9JE5XSE9GC3I6O21UEKAO" hidden="1">#REF!</definedName>
    <definedName name="BExOH9ICZ13C1LAW8OTYTR9S7ZP3" localSheetId="26" hidden="1">#REF!</definedName>
    <definedName name="BExOH9ICZ13C1LAW8OTYTR9S7ZP3" hidden="1">#REF!</definedName>
    <definedName name="BExOHL75H3OT4WAKKPUXIVXWFVDS" localSheetId="26" hidden="1">#REF!</definedName>
    <definedName name="BExOHL75H3OT4WAKKPUXIVXWFVDS" hidden="1">#REF!</definedName>
    <definedName name="BExOHLHXXJL6363CC082M9M5VVXQ" localSheetId="26" hidden="1">#REF!</definedName>
    <definedName name="BExOHLHXXJL6363CC082M9M5VVXQ" hidden="1">#REF!</definedName>
    <definedName name="BExOHNAO5UDXSO73BK2ARHWKS90Y" localSheetId="26" hidden="1">#REF!</definedName>
    <definedName name="BExOHNAO5UDXSO73BK2ARHWKS90Y" hidden="1">#REF!</definedName>
    <definedName name="BExOHR1G1I9A9CI1HG94EWBLWNM2" localSheetId="26" hidden="1">#REF!</definedName>
    <definedName name="BExOHR1G1I9A9CI1HG94EWBLWNM2" hidden="1">#REF!</definedName>
    <definedName name="BExOHTQPP8LQ98L6PYUI6QW08YID" localSheetId="26" hidden="1">#REF!</definedName>
    <definedName name="BExOHTQPP8LQ98L6PYUI6QW08YID" hidden="1">#REF!</definedName>
    <definedName name="BExOHX6Q6NJI793PGX59O5EKTP4G" localSheetId="26" hidden="1">#REF!</definedName>
    <definedName name="BExOHX6Q6NJI793PGX59O5EKTP4G" hidden="1">#REF!</definedName>
    <definedName name="BExOI5VMTHH7Y8MQQ1N635CHYI0P" localSheetId="26" hidden="1">#REF!</definedName>
    <definedName name="BExOI5VMTHH7Y8MQQ1N635CHYI0P" hidden="1">#REF!</definedName>
    <definedName name="BExOIEVCP4Y6VDS23AK84MCYYHRT" localSheetId="26" hidden="1">#REF!</definedName>
    <definedName name="BExOIEVCP4Y6VDS23AK84MCYYHRT" hidden="1">#REF!</definedName>
    <definedName name="BExOIHPQIXR0NDR5WD01BZKPKEO3" localSheetId="26" hidden="1">#REF!</definedName>
    <definedName name="BExOIHPQIXR0NDR5WD01BZKPKEO3" hidden="1">#REF!</definedName>
    <definedName name="BExOIM7L0Z3LSII9P7ZTV4KJ8RMA" localSheetId="26" hidden="1">#REF!</definedName>
    <definedName name="BExOIM7L0Z3LSII9P7ZTV4KJ8RMA" hidden="1">#REF!</definedName>
    <definedName name="BExOIWJVMJ6MG6JC4SPD1L00OHU1" localSheetId="26" hidden="1">#REF!</definedName>
    <definedName name="BExOIWJVMJ6MG6JC4SPD1L00OHU1" hidden="1">#REF!</definedName>
    <definedName name="BExOIYCN8Z4JK3OOG86KYUCV0ME8" localSheetId="26" hidden="1">#REF!</definedName>
    <definedName name="BExOIYCN8Z4JK3OOG86KYUCV0ME8" hidden="1">#REF!</definedName>
    <definedName name="BExOJ3AKZ9BCBZT3KD8WMSLK6MN2" localSheetId="26" hidden="1">#REF!</definedName>
    <definedName name="BExOJ3AKZ9BCBZT3KD8WMSLK6MN2" hidden="1">#REF!</definedName>
    <definedName name="BExOJ7XQK71I4YZDD29AKOOWZ47E" localSheetId="26" hidden="1">#REF!</definedName>
    <definedName name="BExOJ7XQK71I4YZDD29AKOOWZ47E" hidden="1">#REF!</definedName>
    <definedName name="BExOJM0W6XGSW5MXPTTX0GNF6SFT" localSheetId="26" hidden="1">#REF!</definedName>
    <definedName name="BExOJM0W6XGSW5MXPTTX0GNF6SFT" hidden="1">#REF!</definedName>
    <definedName name="BExOJXEUJJ9SYRJXKYYV2NCCDT2R" localSheetId="26" hidden="1">#REF!</definedName>
    <definedName name="BExOJXEUJJ9SYRJXKYYV2NCCDT2R" hidden="1">#REF!</definedName>
    <definedName name="BExOK0EQYM9JUMAGWOUN7QDH7VMZ" localSheetId="26" hidden="1">#REF!</definedName>
    <definedName name="BExOK0EQYM9JUMAGWOUN7QDH7VMZ" hidden="1">#REF!</definedName>
    <definedName name="BExOK4WM9O7QNG6O57FOASI5QSN1" localSheetId="26" hidden="1">#REF!</definedName>
    <definedName name="BExOK4WM9O7QNG6O57FOASI5QSN1" hidden="1">#REF!</definedName>
    <definedName name="BExOKKHOPWUVRJGQJ5ONR2U40JX8" localSheetId="26" hidden="1">#REF!</definedName>
    <definedName name="BExOKKHOPWUVRJGQJ5ONR2U40JX8" hidden="1">#REF!</definedName>
    <definedName name="BExOKTXMJP351VXKH8VT6SXUNIMF" localSheetId="26" hidden="1">#REF!</definedName>
    <definedName name="BExOKTXMJP351VXKH8VT6SXUNIMF" hidden="1">#REF!</definedName>
    <definedName name="BExOKU8GMLOCNVORDE329819XN67" localSheetId="26" hidden="1">#REF!</definedName>
    <definedName name="BExOKU8GMLOCNVORDE329819XN67" hidden="1">#REF!</definedName>
    <definedName name="BExOL0Z3Z7IAMHPB91EO2MF49U57" localSheetId="26" hidden="1">#REF!</definedName>
    <definedName name="BExOL0Z3Z7IAMHPB91EO2MF49U57" hidden="1">#REF!</definedName>
    <definedName name="BExOL7KH12VAR0LG741SIOJTLWFD" localSheetId="26" hidden="1">#REF!</definedName>
    <definedName name="BExOL7KH12VAR0LG741SIOJTLWFD" hidden="1">#REF!</definedName>
    <definedName name="BExOLICXFHJLILCJVFMJE5MGGWKR" localSheetId="26" hidden="1">#REF!</definedName>
    <definedName name="BExOLICXFHJLILCJVFMJE5MGGWKR" hidden="1">#REF!</definedName>
    <definedName name="BExOLINIU6SL1Q8UKOLLCKRFFH8L" localSheetId="26" hidden="1">#REF!</definedName>
    <definedName name="BExOLINIU6SL1Q8UKOLLCKRFFH8L" hidden="1">#REF!</definedName>
    <definedName name="BExOLOI0WJS3QC12I3ISL0D9AWOF" localSheetId="26" hidden="1">#REF!</definedName>
    <definedName name="BExOLOI0WJS3QC12I3ISL0D9AWOF" hidden="1">#REF!</definedName>
    <definedName name="BExOLYZNG5RBD0BTS1OEZJNU92Q5" localSheetId="26" hidden="1">#REF!</definedName>
    <definedName name="BExOLYZNG5RBD0BTS1OEZJNU92Q5" hidden="1">#REF!</definedName>
    <definedName name="BExOM3HIJ3UZPOKJI68KPBJAHPDC" localSheetId="26" hidden="1">#REF!</definedName>
    <definedName name="BExOM3HIJ3UZPOKJI68KPBJAHPDC" hidden="1">#REF!</definedName>
    <definedName name="BExOMKPURE33YQ3K1JG9NVQD4W49" localSheetId="26" hidden="1">#REF!</definedName>
    <definedName name="BExOMKPURE33YQ3K1JG9NVQD4W49" hidden="1">#REF!</definedName>
    <definedName name="BExOMP7NGCLUNFK50QD2LPKRG078" localSheetId="26" hidden="1">#REF!</definedName>
    <definedName name="BExOMP7NGCLUNFK50QD2LPKRG078" hidden="1">#REF!</definedName>
    <definedName name="BExOMU0A6XMY48SZRYL4WQZD13BI" localSheetId="26" hidden="1">#REF!</definedName>
    <definedName name="BExOMU0A6XMY48SZRYL4WQZD13BI" hidden="1">#REF!</definedName>
    <definedName name="BExOMVT0HSNC59DJP4CLISASGHKL" localSheetId="26" hidden="1">#REF!</definedName>
    <definedName name="BExOMVT0HSNC59DJP4CLISASGHKL" hidden="1">#REF!</definedName>
    <definedName name="BExON0AX35F2SI0UCVMGWGVIUNI3" localSheetId="26" hidden="1">#REF!</definedName>
    <definedName name="BExON0AX35F2SI0UCVMGWGVIUNI3" hidden="1">#REF!</definedName>
    <definedName name="BExON41U4296DV3DPG6I5EF3OEYF" localSheetId="26" hidden="1">#REF!</definedName>
    <definedName name="BExON41U4296DV3DPG6I5EF3OEYF" hidden="1">#REF!</definedName>
    <definedName name="BExON4CMOCEKOT8TU4TW6DAP97RK" localSheetId="26" hidden="1">#REF!</definedName>
    <definedName name="BExON4CMOCEKOT8TU4TW6DAP97RK" hidden="1">#REF!</definedName>
    <definedName name="BExONB3A7CO4YD8RB41PHC93BQ9M" localSheetId="26" hidden="1">#REF!</definedName>
    <definedName name="BExONB3A7CO4YD8RB41PHC93BQ9M" hidden="1">#REF!</definedName>
    <definedName name="BExONFQH6UUXF8V0GI4BRIST9RFO" localSheetId="26" hidden="1">#REF!</definedName>
    <definedName name="BExONFQH6UUXF8V0GI4BRIST9RFO" hidden="1">#REF!</definedName>
    <definedName name="BExONIL31DZWU7IFVN3VV0XTXJA1" localSheetId="26" hidden="1">#REF!</definedName>
    <definedName name="BExONIL31DZWU7IFVN3VV0XTXJA1" hidden="1">#REF!</definedName>
    <definedName name="BExONJ1BU17R0F5A2UP1UGJBOGKS" localSheetId="26" hidden="1">#REF!</definedName>
    <definedName name="BExONJ1BU17R0F5A2UP1UGJBOGKS" hidden="1">#REF!</definedName>
    <definedName name="BExONNZ9VMHVX3J6NLNJY7KZA61O" localSheetId="26" hidden="1">#REF!</definedName>
    <definedName name="BExONNZ9VMHVX3J6NLNJY7KZA61O" hidden="1">#REF!</definedName>
    <definedName name="BExONRQ1BAA4F3TXP2MYQ4YCZ09S" localSheetId="26" hidden="1">#REF!</definedName>
    <definedName name="BExONRQ1BAA4F3TXP2MYQ4YCZ09S" hidden="1">#REF!</definedName>
    <definedName name="BExOO1WWIZSGB0YTGKESB45TSVMZ" localSheetId="26" hidden="1">#REF!</definedName>
    <definedName name="BExOO1WWIZSGB0YTGKESB45TSVMZ" hidden="1">#REF!</definedName>
    <definedName name="BExOO4B8FPAFYPHCTYTX37P1TQM5" localSheetId="26" hidden="1">#REF!</definedName>
    <definedName name="BExOO4B8FPAFYPHCTYTX37P1TQM5" hidden="1">#REF!</definedName>
    <definedName name="BExOOIULUDOJRMYABWV5CCL906X6" localSheetId="26" hidden="1">#REF!</definedName>
    <definedName name="BExOOIULUDOJRMYABWV5CCL906X6" hidden="1">#REF!</definedName>
    <definedName name="BExOOTN0KTXJCL7E476XBN1CJ553" localSheetId="26" hidden="1">#REF!</definedName>
    <definedName name="BExOOTN0KTXJCL7E476XBN1CJ553" hidden="1">#REF!</definedName>
    <definedName name="BExOP9DEBV5W5P4Q25J3XCJBP5S9" localSheetId="26" hidden="1">#REF!</definedName>
    <definedName name="BExOP9DEBV5W5P4Q25J3XCJBP5S9" hidden="1">#REF!</definedName>
    <definedName name="BExOPFNYRBL0BFM23LZBJTADNOE4" localSheetId="26" hidden="1">#REF!</definedName>
    <definedName name="BExOPFNYRBL0BFM23LZBJTADNOE4" hidden="1">#REF!</definedName>
    <definedName name="BExOPINVFSIZMCVT9YGT2AODVCX3" localSheetId="26" hidden="1">#REF!</definedName>
    <definedName name="BExOPINVFSIZMCVT9YGT2AODVCX3" hidden="1">#REF!</definedName>
    <definedName name="BExOQ1JN4SAC44RTMZIGHSW023WA" localSheetId="26" hidden="1">#REF!</definedName>
    <definedName name="BExOQ1JN4SAC44RTMZIGHSW023WA" hidden="1">#REF!</definedName>
    <definedName name="BExOQ256YMF115DJL3KBPNKABJ90" localSheetId="26" hidden="1">#REF!</definedName>
    <definedName name="BExOQ256YMF115DJL3KBPNKABJ90" hidden="1">#REF!</definedName>
    <definedName name="BExQ19DEUOLC11IW32E2AMVZLFF1" localSheetId="26" hidden="1">#REF!</definedName>
    <definedName name="BExQ19DEUOLC11IW32E2AMVZLFF1" hidden="1">#REF!</definedName>
    <definedName name="BExQ1FD6KISGYU1JWEQ4G243ZPVD" localSheetId="26" hidden="1">#REF!</definedName>
    <definedName name="BExQ1FD6KISGYU1JWEQ4G243ZPVD" hidden="1">#REF!</definedName>
    <definedName name="BExQ29C73XR33S3668YYSYZAIHTG" localSheetId="26" hidden="1">#REF!</definedName>
    <definedName name="BExQ29C73XR33S3668YYSYZAIHTG" hidden="1">#REF!</definedName>
    <definedName name="BExQ2FS228IUDUP2023RA1D4AO4C" localSheetId="26" hidden="1">#REF!</definedName>
    <definedName name="BExQ2FS228IUDUP2023RA1D4AO4C" hidden="1">#REF!</definedName>
    <definedName name="BExQ2L0XYWLY9VPZWXYYFRIRQRJ1" localSheetId="26" hidden="1">#REF!</definedName>
    <definedName name="BExQ2L0XYWLY9VPZWXYYFRIRQRJ1" hidden="1">#REF!</definedName>
    <definedName name="BExQ2M841F5Z1BQYR8DG5FKK0LIU" localSheetId="26" hidden="1">#REF!</definedName>
    <definedName name="BExQ2M841F5Z1BQYR8DG5FKK0LIU" hidden="1">#REF!</definedName>
    <definedName name="BExQ300G8I8TK45A0MVHV15422EU" localSheetId="26" hidden="1">#REF!</definedName>
    <definedName name="BExQ300G8I8TK45A0MVHV15422EU" hidden="1">#REF!</definedName>
    <definedName name="BExQ39R28MXSG2SEV956F0KZ20AN" localSheetId="26" hidden="1">#REF!</definedName>
    <definedName name="BExQ39R28MXSG2SEV956F0KZ20AN" hidden="1">#REF!</definedName>
    <definedName name="BExQ3D1P3M5Z3HLMEZ17E0BLEE4U" localSheetId="26" hidden="1">#REF!</definedName>
    <definedName name="BExQ3D1P3M5Z3HLMEZ17E0BLEE4U" hidden="1">#REF!</definedName>
    <definedName name="BExQ3O4W7QF8BOXTUT4IOGF6YKUD" localSheetId="26" hidden="1">#REF!</definedName>
    <definedName name="BExQ3O4W7QF8BOXTUT4IOGF6YKUD" hidden="1">#REF!</definedName>
    <definedName name="BExQ3PXOWSN8561ZR8IEY8ZASI3B" localSheetId="26" hidden="1">#REF!</definedName>
    <definedName name="BExQ3PXOWSN8561ZR8IEY8ZASI3B" hidden="1">#REF!</definedName>
    <definedName name="BExQ3TZF04IPY0B0UG9CQQ5736UA" localSheetId="26" hidden="1">#REF!</definedName>
    <definedName name="BExQ3TZF04IPY0B0UG9CQQ5736UA" hidden="1">#REF!</definedName>
    <definedName name="BExQ42IU9MNDYLODP41DL6YTZMAR" localSheetId="26" hidden="1">#REF!</definedName>
    <definedName name="BExQ42IU9MNDYLODP41DL6YTZMAR" hidden="1">#REF!</definedName>
    <definedName name="BExQ452HF7N1HYPXJXQ8WD6SOWUV" localSheetId="26" hidden="1">#REF!</definedName>
    <definedName name="BExQ452HF7N1HYPXJXQ8WD6SOWUV" hidden="1">#REF!</definedName>
    <definedName name="BExQ499KBJ5W7A1G293A0K14EVQB" localSheetId="26" hidden="1">#REF!</definedName>
    <definedName name="BExQ499KBJ5W7A1G293A0K14EVQB" hidden="1">#REF!</definedName>
    <definedName name="BExQ4BTBSHPHVEDRCXC2ROW8PLFC" localSheetId="26" hidden="1">#REF!</definedName>
    <definedName name="BExQ4BTBSHPHVEDRCXC2ROW8PLFC" hidden="1">#REF!</definedName>
    <definedName name="BExQ4DGKF54SRKQUTUT4B1CZSS62" localSheetId="26" hidden="1">#REF!</definedName>
    <definedName name="BExQ4DGKF54SRKQUTUT4B1CZSS62" hidden="1">#REF!</definedName>
    <definedName name="BExQ4T74LQ5PYTV1MUQUW75A4BDY" localSheetId="26" hidden="1">#REF!</definedName>
    <definedName name="BExQ4T74LQ5PYTV1MUQUW75A4BDY" hidden="1">#REF!</definedName>
    <definedName name="BExQ4XJHD7EJCNH7S1MJDZJ2MNWG" localSheetId="26" hidden="1">#REF!</definedName>
    <definedName name="BExQ4XJHD7EJCNH7S1MJDZJ2MNWG" hidden="1">#REF!</definedName>
    <definedName name="BExQ5039ZCEWBUJHU682G4S89J03" localSheetId="26" hidden="1">#REF!</definedName>
    <definedName name="BExQ5039ZCEWBUJHU682G4S89J03" hidden="1">#REF!</definedName>
    <definedName name="BExQ56Z9W6YHZHRXOFFI8EFA7CDI" localSheetId="26" hidden="1">#REF!</definedName>
    <definedName name="BExQ56Z9W6YHZHRXOFFI8EFA7CDI" hidden="1">#REF!</definedName>
    <definedName name="BExQ5KX3Z668H1KUCKZ9J24HUQ1F" localSheetId="26" hidden="1">#REF!</definedName>
    <definedName name="BExQ5KX3Z668H1KUCKZ9J24HUQ1F" hidden="1">#REF!</definedName>
    <definedName name="BExQ5SPMSOCJYLAY20NB5A6O32RE" localSheetId="26" hidden="1">#REF!</definedName>
    <definedName name="BExQ5SPMSOCJYLAY20NB5A6O32RE" hidden="1">#REF!</definedName>
    <definedName name="BExQ5UICMGTMK790KTLK49MAGXRC" localSheetId="26" hidden="1">#REF!</definedName>
    <definedName name="BExQ5UICMGTMK790KTLK49MAGXRC" hidden="1">#REF!</definedName>
    <definedName name="BExQ5VEQEIJO7YY80OJTA3XRQYJ9" localSheetId="26" hidden="1">#REF!</definedName>
    <definedName name="BExQ5VEQEIJO7YY80OJTA3XRQYJ9" hidden="1">#REF!</definedName>
    <definedName name="BExQ5YUUK9FD0QGTY4WD0W90O7OL" localSheetId="26" hidden="1">#REF!</definedName>
    <definedName name="BExQ5YUUK9FD0QGTY4WD0W90O7OL" hidden="1">#REF!</definedName>
    <definedName name="BExQ63793YQ9BH7JLCNRIATIGTRG" localSheetId="26" hidden="1">#REF!</definedName>
    <definedName name="BExQ63793YQ9BH7JLCNRIATIGTRG" hidden="1">#REF!</definedName>
    <definedName name="BExQ6CN1EF2UPZ57ZYMGK8TUJQSS" localSheetId="26" hidden="1">#REF!</definedName>
    <definedName name="BExQ6CN1EF2UPZ57ZYMGK8TUJQSS" hidden="1">#REF!</definedName>
    <definedName name="BExQ6M2YXJ8AMRJF3QGHC40ADAHZ" localSheetId="26" hidden="1">#REF!</definedName>
    <definedName name="BExQ6M2YXJ8AMRJF3QGHC40ADAHZ" hidden="1">#REF!</definedName>
    <definedName name="BExQ6M8B0X44N9TV56ATUVHGDI00" localSheetId="26" hidden="1">#REF!</definedName>
    <definedName name="BExQ6M8B0X44N9TV56ATUVHGDI00" hidden="1">#REF!</definedName>
    <definedName name="BExQ6POH065GV0I74XXVD0VUPBJW" localSheetId="26" hidden="1">#REF!</definedName>
    <definedName name="BExQ6POH065GV0I74XXVD0VUPBJW" hidden="1">#REF!</definedName>
    <definedName name="BExQ6WV9KPSMXPPLGZ3KK4WNYTHU" localSheetId="26" hidden="1">#REF!</definedName>
    <definedName name="BExQ6WV9KPSMXPPLGZ3KK4WNYTHU" hidden="1">#REF!</definedName>
    <definedName name="BExQ783XTMM2A9I3UKCFWJH1PP2N" localSheetId="26" hidden="1">#REF!</definedName>
    <definedName name="BExQ783XTMM2A9I3UKCFWJH1PP2N" hidden="1">#REF!</definedName>
    <definedName name="BExQ79LX01ZPQB8EGD1ZHR2VK2H3" localSheetId="26" hidden="1">#REF!</definedName>
    <definedName name="BExQ79LX01ZPQB8EGD1ZHR2VK2H3" hidden="1">#REF!</definedName>
    <definedName name="BExQ7B3V9MGDK2OIJ61XXFBFLJFZ" localSheetId="26" hidden="1">#REF!</definedName>
    <definedName name="BExQ7B3V9MGDK2OIJ61XXFBFLJFZ" hidden="1">#REF!</definedName>
    <definedName name="BExQ7CB046NVPF9ZXDGA7OXOLSLX" localSheetId="26" hidden="1">#REF!</definedName>
    <definedName name="BExQ7CB046NVPF9ZXDGA7OXOLSLX" hidden="1">#REF!</definedName>
    <definedName name="BExQ7IWDCGGOO1HTJ97YGO1CK3R9" localSheetId="26" hidden="1">#REF!</definedName>
    <definedName name="BExQ7IWDCGGOO1HTJ97YGO1CK3R9" hidden="1">#REF!</definedName>
    <definedName name="BExQ7JNFIEGS2HKNBALH3Q2N5G7Z" localSheetId="26" hidden="1">#REF!</definedName>
    <definedName name="BExQ7JNFIEGS2HKNBALH3Q2N5G7Z" hidden="1">#REF!</definedName>
    <definedName name="BExQ7MY3U2Z1IZ71U5LJUD00VVB4" localSheetId="26" hidden="1">#REF!</definedName>
    <definedName name="BExQ7MY3U2Z1IZ71U5LJUD00VVB4" hidden="1">#REF!</definedName>
    <definedName name="BExQ7XL2Q1GVUFL1F9KK0K0EXMWG" localSheetId="26" hidden="1">#REF!</definedName>
    <definedName name="BExQ7XL2Q1GVUFL1F9KK0K0EXMWG" hidden="1">#REF!</definedName>
    <definedName name="BExQ8469L3ZRZ3KYZPYMSJIDL7Y5" localSheetId="26" hidden="1">#REF!</definedName>
    <definedName name="BExQ8469L3ZRZ3KYZPYMSJIDL7Y5" hidden="1">#REF!</definedName>
    <definedName name="BExQ84MJB94HL3BWRN50M4NCB6Z0" localSheetId="26" hidden="1">#REF!</definedName>
    <definedName name="BExQ84MJB94HL3BWRN50M4NCB6Z0" hidden="1">#REF!</definedName>
    <definedName name="BExQ8583ZE00NW7T9OF11OT9IA14" localSheetId="26" hidden="1">#REF!</definedName>
    <definedName name="BExQ8583ZE00NW7T9OF11OT9IA14" hidden="1">#REF!</definedName>
    <definedName name="BExQ8A0RPE3IMIFIZLUE7KD2N21W" localSheetId="26" hidden="1">#REF!</definedName>
    <definedName name="BExQ8A0RPE3IMIFIZLUE7KD2N21W" hidden="1">#REF!</definedName>
    <definedName name="BExQ8ABK6H1ADV2R2OYT8NFFYG2N" localSheetId="26" hidden="1">#REF!</definedName>
    <definedName name="BExQ8ABK6H1ADV2R2OYT8NFFYG2N" hidden="1">#REF!</definedName>
    <definedName name="BExQ8DM90XJ6GCJIK9LC5O82I2TJ" localSheetId="26" hidden="1">#REF!</definedName>
    <definedName name="BExQ8DM90XJ6GCJIK9LC5O82I2TJ" hidden="1">#REF!</definedName>
    <definedName name="BExQ8G0K46ZORA0QVQTDI7Z8LXGF" localSheetId="26" hidden="1">#REF!</definedName>
    <definedName name="BExQ8G0K46ZORA0QVQTDI7Z8LXGF" hidden="1">#REF!</definedName>
    <definedName name="BExQ8O3WEU8HNTTGKTW5T0QSKCLP" localSheetId="26" hidden="1">#REF!</definedName>
    <definedName name="BExQ8O3WEU8HNTTGKTW5T0QSKCLP" hidden="1">#REF!</definedName>
    <definedName name="BExQ8ZCEDBOBJA3D9LDP5TU2WYGR" localSheetId="26" hidden="1">#REF!</definedName>
    <definedName name="BExQ8ZCEDBOBJA3D9LDP5TU2WYGR" hidden="1">#REF!</definedName>
    <definedName name="BExQ94LAW6MAQBWY25WTBFV5PPZJ" localSheetId="26" hidden="1">#REF!</definedName>
    <definedName name="BExQ94LAW6MAQBWY25WTBFV5PPZJ" hidden="1">#REF!</definedName>
    <definedName name="BExQ97QIPOSSRK978N8P234Y1XA4" localSheetId="26" hidden="1">#REF!</definedName>
    <definedName name="BExQ97QIPOSSRK978N8P234Y1XA4" hidden="1">#REF!</definedName>
    <definedName name="BExQ9E6FBAXTHGF3RXANFIA77GXP" localSheetId="26" hidden="1">#REF!</definedName>
    <definedName name="BExQ9E6FBAXTHGF3RXANFIA77GXP" hidden="1">#REF!</definedName>
    <definedName name="BExQ9F2YH4UUCCMQITJ475B3S3NP" localSheetId="26" hidden="1">#REF!</definedName>
    <definedName name="BExQ9F2YH4UUCCMQITJ475B3S3NP" hidden="1">#REF!</definedName>
    <definedName name="BExQ9KX9734KIAK7IMRLHCPYDHO2" localSheetId="26" hidden="1">#REF!</definedName>
    <definedName name="BExQ9KX9734KIAK7IMRLHCPYDHO2" hidden="1">#REF!</definedName>
    <definedName name="BExQ9KXA8FD624WMJ0RQKREKKQO2" localSheetId="26" hidden="1">#REF!</definedName>
    <definedName name="BExQ9KXA8FD624WMJ0RQKREKKQO2" hidden="1">#REF!</definedName>
    <definedName name="BExQ9L81FF4I7816VTPFBDWVU4CW" localSheetId="26" hidden="1">#REF!</definedName>
    <definedName name="BExQ9L81FF4I7816VTPFBDWVU4CW" hidden="1">#REF!</definedName>
    <definedName name="BExQ9M4E2ACZOWWWP1JJIQO8AHUM" localSheetId="26" hidden="1">#REF!</definedName>
    <definedName name="BExQ9M4E2ACZOWWWP1JJIQO8AHUM" hidden="1">#REF!</definedName>
    <definedName name="BExQ9R7UP5T6PVSQ3587NL0608D0" localSheetId="26" hidden="1">#REF!</definedName>
    <definedName name="BExQ9R7UP5T6PVSQ3587NL0608D0" hidden="1">#REF!</definedName>
    <definedName name="BExQ9UTANMJCK7LJ4OQMD6F2Q01L" localSheetId="26" hidden="1">#REF!</definedName>
    <definedName name="BExQ9UTANMJCK7LJ4OQMD6F2Q01L" hidden="1">#REF!</definedName>
    <definedName name="BExQ9ZLYHWABXAA9NJDW8ZS0UQ9P" localSheetId="26" hidden="1">#REF!</definedName>
    <definedName name="BExQ9ZLYHWABXAA9NJDW8ZS0UQ9P" hidden="1">#REF!</definedName>
    <definedName name="BExQA324HSCK40ENJUT9CS9EC71B" localSheetId="26" hidden="1">#REF!</definedName>
    <definedName name="BExQA324HSCK40ENJUT9CS9EC71B" hidden="1">#REF!</definedName>
    <definedName name="BExQA55GY0STSNBWQCWN8E31ZXCS" localSheetId="26" hidden="1">#REF!</definedName>
    <definedName name="BExQA55GY0STSNBWQCWN8E31ZXCS" hidden="1">#REF!</definedName>
    <definedName name="BExQA9HZIN9XEMHEEVHT99UU9Z82" localSheetId="26" hidden="1">#REF!</definedName>
    <definedName name="BExQA9HZIN9XEMHEEVHT99UU9Z82" hidden="1">#REF!</definedName>
    <definedName name="BExQAELFYH92K8CJL155181UDORO" localSheetId="26" hidden="1">#REF!</definedName>
    <definedName name="BExQAELFYH92K8CJL155181UDORO" hidden="1">#REF!</definedName>
    <definedName name="BExQAG8PP8R5NJKNQD1U4QOSD6X5" localSheetId="26" hidden="1">#REF!</definedName>
    <definedName name="BExQAG8PP8R5NJKNQD1U4QOSD6X5" hidden="1">#REF!</definedName>
    <definedName name="BExQBDICMZTSA1X73TMHNO4JSFLN" localSheetId="26" hidden="1">#REF!</definedName>
    <definedName name="BExQBDICMZTSA1X73TMHNO4JSFLN" hidden="1">#REF!</definedName>
    <definedName name="BExQBEER6CRCRPSSL61S0OMH57ZA" localSheetId="26" hidden="1">#REF!</definedName>
    <definedName name="BExQBEER6CRCRPSSL61S0OMH57ZA" hidden="1">#REF!</definedName>
    <definedName name="BExQBIGGY5TXI2FJVVZSLZ0LTZYH" localSheetId="26" hidden="1">#REF!</definedName>
    <definedName name="BExQBIGGY5TXI2FJVVZSLZ0LTZYH" hidden="1">#REF!</definedName>
    <definedName name="BExQBM1RUSIQ85LLMM2159BYDPIP" localSheetId="26" hidden="1">#REF!</definedName>
    <definedName name="BExQBM1RUSIQ85LLMM2159BYDPIP" hidden="1">#REF!</definedName>
    <definedName name="BExQBPSOZ47V81YAEURP0NQJNTJH" localSheetId="26" hidden="1">#REF!</definedName>
    <definedName name="BExQBPSOZ47V81YAEURP0NQJNTJH" hidden="1">#REF!</definedName>
    <definedName name="BExQC5TWT21CGBKD0IHAXTIN2QB8" localSheetId="26" hidden="1">#REF!</definedName>
    <definedName name="BExQC5TWT21CGBKD0IHAXTIN2QB8" hidden="1">#REF!</definedName>
    <definedName name="BExQC94JL9F5GW4S8DQCAF4WB2DA" localSheetId="26" hidden="1">#REF!</definedName>
    <definedName name="BExQC94JL9F5GW4S8DQCAF4WB2DA" hidden="1">#REF!</definedName>
    <definedName name="BExQCKTD8AT0824LGWREXM1B5D1X" localSheetId="26" hidden="1">#REF!</definedName>
    <definedName name="BExQCKTD8AT0824LGWREXM1B5D1X" hidden="1">#REF!</definedName>
    <definedName name="BExQD571YWOXKR2SX85K5MKQ0AO2" localSheetId="26" hidden="1">#REF!</definedName>
    <definedName name="BExQD571YWOXKR2SX85K5MKQ0AO2" hidden="1">#REF!</definedName>
    <definedName name="BExQDB6VCHN8PNX8EA6JNIEQ2JC2" localSheetId="26" hidden="1">#REF!</definedName>
    <definedName name="BExQDB6VCHN8PNX8EA6JNIEQ2JC2" hidden="1">#REF!</definedName>
    <definedName name="BExQDE1B6U2Q9B73KBENABP71YM1" localSheetId="26" hidden="1">#REF!</definedName>
    <definedName name="BExQDE1B6U2Q9B73KBENABP71YM1" hidden="1">#REF!</definedName>
    <definedName name="BExQDGQCN7ZW41QDUHOBJUGQAX40" localSheetId="26" hidden="1">#REF!</definedName>
    <definedName name="BExQDGQCN7ZW41QDUHOBJUGQAX40" hidden="1">#REF!</definedName>
    <definedName name="BExQEC7BRIJ30PTU3UPFOIP2HPE3" localSheetId="26" hidden="1">#REF!</definedName>
    <definedName name="BExQEC7BRIJ30PTU3UPFOIP2HPE3" hidden="1">#REF!</definedName>
    <definedName name="BExQEMUA4HEFM4OVO8M8MA8PIAW1" localSheetId="26" hidden="1">#REF!</definedName>
    <definedName name="BExQEMUA4HEFM4OVO8M8MA8PIAW1" hidden="1">#REF!</definedName>
    <definedName name="BExQEQ4XZQFIKUXNU9H7WE7AMZ1U" localSheetId="26" hidden="1">#REF!</definedName>
    <definedName name="BExQEQ4XZQFIKUXNU9H7WE7AMZ1U" hidden="1">#REF!</definedName>
    <definedName name="BExQF1OEB07CRAP6ALNNMJNJ3P2D" localSheetId="26" hidden="1">#REF!</definedName>
    <definedName name="BExQF1OEB07CRAP6ALNNMJNJ3P2D" hidden="1">#REF!</definedName>
    <definedName name="BExQF9X2AQPFJZTCHTU5PTTR0JAH" localSheetId="26" hidden="1">#REF!</definedName>
    <definedName name="BExQF9X2AQPFJZTCHTU5PTTR0JAH" hidden="1">#REF!</definedName>
    <definedName name="BExQFC0M9KKFMQKPLPEO2RQDB7MM" localSheetId="26" hidden="1">#REF!</definedName>
    <definedName name="BExQFC0M9KKFMQKPLPEO2RQDB7MM" hidden="1">#REF!</definedName>
    <definedName name="BExQFEEV7627R8TYZCM28C6V6WHE" localSheetId="26" hidden="1">#REF!</definedName>
    <definedName name="BExQFEEV7627R8TYZCM28C6V6WHE" hidden="1">#REF!</definedName>
    <definedName name="BExQFEK8NUD04X2OBRA275ADPSDL" localSheetId="26" hidden="1">#REF!</definedName>
    <definedName name="BExQFEK8NUD04X2OBRA275ADPSDL" hidden="1">#REF!</definedName>
    <definedName name="BExQFGYIWDR4W0YF7XR6E4EWWJ02" localSheetId="26" hidden="1">#REF!</definedName>
    <definedName name="BExQFGYIWDR4W0YF7XR6E4EWWJ02" hidden="1">#REF!</definedName>
    <definedName name="BExQFPNFKA36IAPS22LAUMBDI4KE" localSheetId="26" hidden="1">#REF!</definedName>
    <definedName name="BExQFPNFKA36IAPS22LAUMBDI4KE" hidden="1">#REF!</definedName>
    <definedName name="BExQFPSWEMA8WBUZ4WK20LR13VSU" localSheetId="26" hidden="1">#REF!</definedName>
    <definedName name="BExQFPSWEMA8WBUZ4WK20LR13VSU" hidden="1">#REF!</definedName>
    <definedName name="BExQFVSPOSCCPF1TLJPIWYWYB8A9" localSheetId="26" hidden="1">#REF!</definedName>
    <definedName name="BExQFVSPOSCCPF1TLJPIWYWYB8A9" hidden="1">#REF!</definedName>
    <definedName name="BExQFWJQXNQAW6LUMOEDS6KMJMYL" localSheetId="26" hidden="1">#REF!</definedName>
    <definedName name="BExQFWJQXNQAW6LUMOEDS6KMJMYL" hidden="1">#REF!</definedName>
    <definedName name="BExQG8TYRD2G42UA5ZPCRLNKUDMX" localSheetId="26" hidden="1">#REF!</definedName>
    <definedName name="BExQG8TYRD2G42UA5ZPCRLNKUDMX" hidden="1">#REF!</definedName>
    <definedName name="BExQGO48J9MPCDQ96RBB9UN9AIGT" localSheetId="26" hidden="1">#REF!</definedName>
    <definedName name="BExQGO48J9MPCDQ96RBB9UN9AIGT" hidden="1">#REF!</definedName>
    <definedName name="BExQGSBB6MJWDW7AYWA0MSFTXKRR" localSheetId="26" hidden="1">#REF!</definedName>
    <definedName name="BExQGSBB6MJWDW7AYWA0MSFTXKRR" hidden="1">#REF!</definedName>
    <definedName name="BExQGY5LU8BCNT57TESALI0EQFVL" localSheetId="26" hidden="1">#REF!</definedName>
    <definedName name="BExQGY5LU8BCNT57TESALI0EQFVL" hidden="1">#REF!</definedName>
    <definedName name="BExQH0UURAJ13AVO5UI04HSRGVYW" localSheetId="26" hidden="1">#REF!</definedName>
    <definedName name="BExQH0UURAJ13AVO5UI04HSRGVYW" hidden="1">#REF!</definedName>
    <definedName name="BExQH6ZZY0NR8SE48PSI9D0CU1TC" localSheetId="26" hidden="1">#REF!</definedName>
    <definedName name="BExQH6ZZY0NR8SE48PSI9D0CU1TC" hidden="1">#REF!</definedName>
    <definedName name="BExQH9P2MCXAJOVEO4GFQT6MNW22" localSheetId="26" hidden="1">#REF!</definedName>
    <definedName name="BExQH9P2MCXAJOVEO4GFQT6MNW22" hidden="1">#REF!</definedName>
    <definedName name="BExQHCZSBYUY8OKKJXFYWKBBM6AH" localSheetId="26" hidden="1">#REF!</definedName>
    <definedName name="BExQHCZSBYUY8OKKJXFYWKBBM6AH" hidden="1">#REF!</definedName>
    <definedName name="BExQHPKXZ1K33V2F90NZIQRZYIAW" localSheetId="26" hidden="1">#REF!</definedName>
    <definedName name="BExQHPKXZ1K33V2F90NZIQRZYIAW" hidden="1">#REF!</definedName>
    <definedName name="BExQHUIX0WOLCC0JAWUXPTYRZD7X" localSheetId="26" hidden="1">#REF!</definedName>
    <definedName name="BExQHUIX0WOLCC0JAWUXPTYRZD7X" hidden="1">#REF!</definedName>
    <definedName name="BExQHVF9KD06AG2RXUQJ9X4PVGX4" localSheetId="26" hidden="1">#REF!</definedName>
    <definedName name="BExQHVF9KD06AG2RXUQJ9X4PVGX4" hidden="1">#REF!</definedName>
    <definedName name="BExQHZBHVN2L4HC7ACTR73T5OCV0" localSheetId="26" hidden="1">#REF!</definedName>
    <definedName name="BExQHZBHVN2L4HC7ACTR73T5OCV0" hidden="1">#REF!</definedName>
    <definedName name="BExQI85V9TNLDJT5LTRZS10Y26SG" localSheetId="26" hidden="1">#REF!</definedName>
    <definedName name="BExQI85V9TNLDJT5LTRZS10Y26SG" hidden="1">#REF!</definedName>
    <definedName name="BExQIAPKHVEV8CU1L3TTHJW67FJ5" localSheetId="26" hidden="1">#REF!</definedName>
    <definedName name="BExQIAPKHVEV8CU1L3TTHJW67FJ5" hidden="1">#REF!</definedName>
    <definedName name="BExQIBB4I3Z6AUU0HYV1DHRS13M4" localSheetId="26" hidden="1">#REF!</definedName>
    <definedName name="BExQIBB4I3Z6AUU0HYV1DHRS13M4" hidden="1">#REF!</definedName>
    <definedName name="BExQIBWPAXU7HJZLKGJZY3EB7MIS" localSheetId="26" hidden="1">#REF!</definedName>
    <definedName name="BExQIBWPAXU7HJZLKGJZY3EB7MIS" hidden="1">#REF!</definedName>
    <definedName name="BExQIS8O6R36CI01XRY9ISM99TW9" localSheetId="26" hidden="1">#REF!</definedName>
    <definedName name="BExQIS8O6R36CI01XRY9ISM99TW9" hidden="1">#REF!</definedName>
    <definedName name="BExQIVJB9MJ25NDUHTCVMSODJY2C" localSheetId="26" hidden="1">#REF!</definedName>
    <definedName name="BExQIVJB9MJ25NDUHTCVMSODJY2C" hidden="1">#REF!</definedName>
    <definedName name="BExQJBF7LAX128WR7VTMJC88ZLPG" localSheetId="26" hidden="1">#REF!</definedName>
    <definedName name="BExQJBF7LAX128WR7VTMJC88ZLPG" hidden="1">#REF!</definedName>
    <definedName name="BExQJEVCKX6KZHNCLYXY7D0MX5KN" localSheetId="26" hidden="1">#REF!</definedName>
    <definedName name="BExQJEVCKX6KZHNCLYXY7D0MX5KN" hidden="1">#REF!</definedName>
    <definedName name="BExQJJYSDX8B0J1QGF2HL071KKA3" localSheetId="26" hidden="1">#REF!</definedName>
    <definedName name="BExQJJYSDX8B0J1QGF2HL071KKA3" hidden="1">#REF!</definedName>
    <definedName name="BExQK1HV6SQQ7CP8H8IUKI9TYXTD" localSheetId="26" hidden="1">#REF!</definedName>
    <definedName name="BExQK1HV6SQQ7CP8H8IUKI9TYXTD" hidden="1">#REF!</definedName>
    <definedName name="BExQK3LE5CSBW1E4H4KHW548FL2R" localSheetId="26" hidden="1">#REF!</definedName>
    <definedName name="BExQK3LE5CSBW1E4H4KHW548FL2R" hidden="1">#REF!</definedName>
    <definedName name="BExQKG6LD6PLNDGNGO9DJXY865BR" localSheetId="26" hidden="1">#REF!</definedName>
    <definedName name="BExQKG6LD6PLNDGNGO9DJXY865BR" hidden="1">#REF!</definedName>
    <definedName name="BExQLE1TOW3A287TQB0AVWENT8O1" localSheetId="26" hidden="1">#REF!</definedName>
    <definedName name="BExQLE1TOW3A287TQB0AVWENT8O1" hidden="1">#REF!</definedName>
    <definedName name="BExRYOYB4A3E5F6MTROY69LR0PMG" localSheetId="26" hidden="1">#REF!</definedName>
    <definedName name="BExRYOYB4A3E5F6MTROY69LR0PMG" hidden="1">#REF!</definedName>
    <definedName name="BExRYZLA9EW71H4SXQR525S72LLP" localSheetId="26" hidden="1">#REF!</definedName>
    <definedName name="BExRYZLA9EW71H4SXQR525S72LLP" hidden="1">#REF!</definedName>
    <definedName name="BExRZ66M8G9FQ0VFP077QSZBSOA5" localSheetId="26" hidden="1">#REF!</definedName>
    <definedName name="BExRZ66M8G9FQ0VFP077QSZBSOA5" hidden="1">#REF!</definedName>
    <definedName name="BExRZ8FMQQL46I8AQWU17LRNZD5T" localSheetId="26" hidden="1">#REF!</definedName>
    <definedName name="BExRZ8FMQQL46I8AQWU17LRNZD5T" hidden="1">#REF!</definedName>
    <definedName name="BExRZIRRIXRUMZ5GOO95S7460BMP" localSheetId="26" hidden="1">#REF!</definedName>
    <definedName name="BExRZIRRIXRUMZ5GOO95S7460BMP" hidden="1">#REF!</definedName>
    <definedName name="BExRZK9RAHMM0ZLTNSK7A4LDC42D" localSheetId="26" hidden="1">#REF!</definedName>
    <definedName name="BExRZK9RAHMM0ZLTNSK7A4LDC42D" hidden="1">#REF!</definedName>
    <definedName name="BExRZOGSR69INI6GAEPHDWSNK5Q4" localSheetId="26" hidden="1">#REF!</definedName>
    <definedName name="BExRZOGSR69INI6GAEPHDWSNK5Q4" hidden="1">#REF!</definedName>
    <definedName name="BExS0ASQBKRTPDWFK0KUDFOS9LE5" localSheetId="26" hidden="1">#REF!</definedName>
    <definedName name="BExS0ASQBKRTPDWFK0KUDFOS9LE5" hidden="1">#REF!</definedName>
    <definedName name="BExS0GHQUF6YT0RU3TKDEO8CSJYB" localSheetId="26" hidden="1">#REF!</definedName>
    <definedName name="BExS0GHQUF6YT0RU3TKDEO8CSJYB" hidden="1">#REF!</definedName>
    <definedName name="BExS0IQLCY5TCASI6G7WZAVRW0CW" localSheetId="26" hidden="1">#REF!</definedName>
    <definedName name="BExS0IQLCY5TCASI6G7WZAVRW0CW" hidden="1">#REF!</definedName>
    <definedName name="BExS0K8IHC45I78DMZBOJ1P13KQA" localSheetId="26" hidden="1">#REF!</definedName>
    <definedName name="BExS0K8IHC45I78DMZBOJ1P13KQA" hidden="1">#REF!</definedName>
    <definedName name="BExS152B2LFCRAUHSLI5T6QRNII0" localSheetId="26" hidden="1">#REF!</definedName>
    <definedName name="BExS152B2LFCRAUHSLI5T6QRNII0" hidden="1">#REF!</definedName>
    <definedName name="BExS15IJV0WW662NXQUVT3FGP4ST" localSheetId="26" hidden="1">#REF!</definedName>
    <definedName name="BExS15IJV0WW662NXQUVT3FGP4ST" hidden="1">#REF!</definedName>
    <definedName name="BExS170I1TIX3IJLKZG9C9MAMJVO" localSheetId="26" hidden="1">#REF!</definedName>
    <definedName name="BExS170I1TIX3IJLKZG9C9MAMJVO" hidden="1">#REF!</definedName>
    <definedName name="BExS194110MR25BYJI3CJ2EGZ8XT" localSheetId="26" hidden="1">#REF!</definedName>
    <definedName name="BExS194110MR25BYJI3CJ2EGZ8XT" hidden="1">#REF!</definedName>
    <definedName name="BExS1BNVGNSGD4EP90QL8WXYWZ66" localSheetId="26" hidden="1">#REF!</definedName>
    <definedName name="BExS1BNVGNSGD4EP90QL8WXYWZ66" hidden="1">#REF!</definedName>
    <definedName name="BExS1UE39N6NCND7MAARSBWXS6HU" localSheetId="26" hidden="1">#REF!</definedName>
    <definedName name="BExS1UE39N6NCND7MAARSBWXS6HU" hidden="1">#REF!</definedName>
    <definedName name="BExS226HTWL5WVC76MP5A1IBI8WD" localSheetId="26" hidden="1">#REF!</definedName>
    <definedName name="BExS226HTWL5WVC76MP5A1IBI8WD" hidden="1">#REF!</definedName>
    <definedName name="BExS26OI2QNNAH2WMDD95Z400048" localSheetId="26" hidden="1">#REF!</definedName>
    <definedName name="BExS26OI2QNNAH2WMDD95Z400048" hidden="1">#REF!</definedName>
    <definedName name="BExS2DF6B4ZUF3VZLI4G6LJ3BF38" localSheetId="26" hidden="1">#REF!</definedName>
    <definedName name="BExS2DF6B4ZUF3VZLI4G6LJ3BF38" hidden="1">#REF!</definedName>
    <definedName name="BExS2QB5FS5LYTFYO4BROTWG3OV5" localSheetId="26" hidden="1">#REF!</definedName>
    <definedName name="BExS2QB5FS5LYTFYO4BROTWG3OV5" hidden="1">#REF!</definedName>
    <definedName name="BExS2TLU1HONYV6S3ZD9T12D7CIG" localSheetId="26" hidden="1">#REF!</definedName>
    <definedName name="BExS2TLU1HONYV6S3ZD9T12D7CIG" hidden="1">#REF!</definedName>
    <definedName name="BExS318UV9I2FXPQQWUKKX00QLPJ" localSheetId="26" hidden="1">#REF!</definedName>
    <definedName name="BExS318UV9I2FXPQQWUKKX00QLPJ" hidden="1">#REF!</definedName>
    <definedName name="BExS3LBS0SMTHALVM4NRI1BAV1NP" localSheetId="26" hidden="1">#REF!</definedName>
    <definedName name="BExS3LBS0SMTHALVM4NRI1BAV1NP" hidden="1">#REF!</definedName>
    <definedName name="BExS3MTQ75VBXDGEBURP6YT8RROE" localSheetId="26" hidden="1">#REF!</definedName>
    <definedName name="BExS3MTQ75VBXDGEBURP6YT8RROE" hidden="1">#REF!</definedName>
    <definedName name="BExS3OMGYO0DFN5186UFKEXZ2RX3" localSheetId="26" hidden="1">#REF!</definedName>
    <definedName name="BExS3OMGYO0DFN5186UFKEXZ2RX3" hidden="1">#REF!</definedName>
    <definedName name="BExS3SDERJ27OER67TIGOVZU13A2" localSheetId="26" hidden="1">#REF!</definedName>
    <definedName name="BExS3SDERJ27OER67TIGOVZU13A2" hidden="1">#REF!</definedName>
    <definedName name="BExS46R5WDNU5KL04FKY5LHJUCB8" localSheetId="26" hidden="1">#REF!</definedName>
    <definedName name="BExS46R5WDNU5KL04FKY5LHJUCB8" hidden="1">#REF!</definedName>
    <definedName name="BExS4ASWKM93XA275AXHYP8AG6SU" localSheetId="26" hidden="1">#REF!</definedName>
    <definedName name="BExS4ASWKM93XA275AXHYP8AG6SU" hidden="1">#REF!</definedName>
    <definedName name="BExS4JN3Y6SVBKILQK0R9HS45Y52" localSheetId="26" hidden="1">#REF!</definedName>
    <definedName name="BExS4JN3Y6SVBKILQK0R9HS45Y52" hidden="1">#REF!</definedName>
    <definedName name="BExS4P6S41O6Z6BED77U3GD9PNH1" localSheetId="26" hidden="1">#REF!</definedName>
    <definedName name="BExS4P6S41O6Z6BED77U3GD9PNH1" hidden="1">#REF!</definedName>
    <definedName name="BExS51H0N51UT0FZOPZRCF1GU063" localSheetId="26" hidden="1">#REF!</definedName>
    <definedName name="BExS51H0N51UT0FZOPZRCF1GU063" hidden="1">#REF!</definedName>
    <definedName name="BExS54X72TJFC41FJK72MLRR2OO7" localSheetId="26" hidden="1">#REF!</definedName>
    <definedName name="BExS54X72TJFC41FJK72MLRR2OO7" hidden="1">#REF!</definedName>
    <definedName name="BExS59F0PA1V2ZC7S5TN6IT41SXP" localSheetId="26" hidden="1">#REF!</definedName>
    <definedName name="BExS59F0PA1V2ZC7S5TN6IT41SXP" hidden="1">#REF!</definedName>
    <definedName name="BExS5DRER9US6NXY9ATYT41KZII3" localSheetId="26" hidden="1">#REF!</definedName>
    <definedName name="BExS5DRER9US6NXY9ATYT41KZII3" hidden="1">#REF!</definedName>
    <definedName name="BExS5L3TGB8JVW9ROYWTKYTUPW27" localSheetId="26" hidden="1">#REF!</definedName>
    <definedName name="BExS5L3TGB8JVW9ROYWTKYTUPW27" hidden="1">#REF!</definedName>
    <definedName name="BExS6GKQ96EHVLYWNJDWXZXUZW90" localSheetId="26" hidden="1">#REF!</definedName>
    <definedName name="BExS6GKQ96EHVLYWNJDWXZXUZW90" hidden="1">#REF!</definedName>
    <definedName name="BExS6ITKSZFRR01YD5B0F676SYN7" localSheetId="26" hidden="1">#REF!</definedName>
    <definedName name="BExS6ITKSZFRR01YD5B0F676SYN7" hidden="1">#REF!</definedName>
    <definedName name="BExS6N0LI574IAC89EFW6CLTCQ33" localSheetId="26" hidden="1">#REF!</definedName>
    <definedName name="BExS6N0LI574IAC89EFW6CLTCQ33" hidden="1">#REF!</definedName>
    <definedName name="BExS6WRDBF3ST86ZOBBUL3GTCR11" localSheetId="26" hidden="1">#REF!</definedName>
    <definedName name="BExS6WRDBF3ST86ZOBBUL3GTCR11" hidden="1">#REF!</definedName>
    <definedName name="BExS6XNRKR0C3MTA0LV5B60UB908" localSheetId="26" hidden="1">#REF!</definedName>
    <definedName name="BExS6XNRKR0C3MTA0LV5B60UB908" hidden="1">#REF!</definedName>
    <definedName name="BExS7TKQYLRZGM93UY3ZJZJBQNFJ" localSheetId="26" hidden="1">#REF!</definedName>
    <definedName name="BExS7TKQYLRZGM93UY3ZJZJBQNFJ" hidden="1">#REF!</definedName>
    <definedName name="BExS7Y2LNGVHSIBKC7C3R6X4LDR6" localSheetId="26" hidden="1">#REF!</definedName>
    <definedName name="BExS7Y2LNGVHSIBKC7C3R6X4LDR6" hidden="1">#REF!</definedName>
    <definedName name="BExS81TE0EY44Y3W2M4Z4MGNP5OM" localSheetId="26" hidden="1">#REF!</definedName>
    <definedName name="BExS81TE0EY44Y3W2M4Z4MGNP5OM" hidden="1">#REF!</definedName>
    <definedName name="BExS81YPDZDVJJVS15HV2HDXAC3Y" localSheetId="26" hidden="1">#REF!</definedName>
    <definedName name="BExS81YPDZDVJJVS15HV2HDXAC3Y" hidden="1">#REF!</definedName>
    <definedName name="BExS82PRVNUTEKQZS56YT2DVF6C2" localSheetId="26" hidden="1">#REF!</definedName>
    <definedName name="BExS82PRVNUTEKQZS56YT2DVF6C2" hidden="1">#REF!</definedName>
    <definedName name="BExS8BPG5A0GR5AO1U951NDGGR0L" localSheetId="26" hidden="1">#REF!</definedName>
    <definedName name="BExS8BPG5A0GR5AO1U951NDGGR0L" hidden="1">#REF!</definedName>
    <definedName name="BExS8GSUS17UY50TEM2AWF36BR9Z" localSheetId="26" hidden="1">#REF!</definedName>
    <definedName name="BExS8GSUS17UY50TEM2AWF36BR9Z" hidden="1">#REF!</definedName>
    <definedName name="BExS8HJRBVG0XI6PWA9KTMJZMQXK" localSheetId="26" hidden="1">#REF!</definedName>
    <definedName name="BExS8HJRBVG0XI6PWA9KTMJZMQXK" hidden="1">#REF!</definedName>
    <definedName name="BExS8R51C8RM2FS6V6IRTYO9GA4A" localSheetId="26" hidden="1">#REF!</definedName>
    <definedName name="BExS8R51C8RM2FS6V6IRTYO9GA4A" hidden="1">#REF!</definedName>
    <definedName name="BExS8WDX408F60MH1X9B9UZ2H4R7" localSheetId="26" hidden="1">#REF!</definedName>
    <definedName name="BExS8WDX408F60MH1X9B9UZ2H4R7" hidden="1">#REF!</definedName>
    <definedName name="BExS8Z2W2QEC3MH0BZIYLDFQNUIP" localSheetId="26" hidden="1">#REF!</definedName>
    <definedName name="BExS8Z2W2QEC3MH0BZIYLDFQNUIP" hidden="1">#REF!</definedName>
    <definedName name="BExS92DKGRFFCIA9C0IXDOLO57EP" localSheetId="26" hidden="1">#REF!</definedName>
    <definedName name="BExS92DKGRFFCIA9C0IXDOLO57EP" hidden="1">#REF!</definedName>
    <definedName name="BExS98OB4321YCHLCQ022PXKTT2W" localSheetId="26" hidden="1">#REF!</definedName>
    <definedName name="BExS98OB4321YCHLCQ022PXKTT2W" hidden="1">#REF!</definedName>
    <definedName name="BExS9C9N8GFISC6HUERJ0EI06GB2" localSheetId="26" hidden="1">#REF!</definedName>
    <definedName name="BExS9C9N8GFISC6HUERJ0EI06GB2" hidden="1">#REF!</definedName>
    <definedName name="BExS9DX13CACP3J8JDREK30JB1SQ" localSheetId="26" hidden="1">#REF!</definedName>
    <definedName name="BExS9DX13CACP3J8JDREK30JB1SQ" hidden="1">#REF!</definedName>
    <definedName name="BExS9FPRS2KRRCS33SE6WFNF5GYL" localSheetId="26" hidden="1">#REF!</definedName>
    <definedName name="BExS9FPRS2KRRCS33SE6WFNF5GYL" hidden="1">#REF!</definedName>
    <definedName name="BExS9WI0A6PSEB8N9GPXF2Z7MWHM" localSheetId="26" hidden="1">#REF!</definedName>
    <definedName name="BExS9WI0A6PSEB8N9GPXF2Z7MWHM" hidden="1">#REF!</definedName>
    <definedName name="BExSA5HP306TN9XJS0TU619DLRR7" localSheetId="26" hidden="1">#REF!</definedName>
    <definedName name="BExSA5HP306TN9XJS0TU619DLRR7" hidden="1">#REF!</definedName>
    <definedName name="BExSAAVWQOOIA6B3JHQVGP08HFEM" localSheetId="26" hidden="1">#REF!</definedName>
    <definedName name="BExSAAVWQOOIA6B3JHQVGP08HFEM" hidden="1">#REF!</definedName>
    <definedName name="BExSAE6KWTHQQZTPGLHYQ94UKDTD" localSheetId="26" hidden="1">#REF!</definedName>
    <definedName name="BExSAE6KWTHQQZTPGLHYQ94UKDTD" hidden="1">#REF!</definedName>
    <definedName name="BExSAFJ3IICU2M7QPVE4ARYMXZKX" localSheetId="26" hidden="1">#REF!</definedName>
    <definedName name="BExSAFJ3IICU2M7QPVE4ARYMXZKX" hidden="1">#REF!</definedName>
    <definedName name="BExSAH6ID8OHX379UXVNGFO8J6KQ" localSheetId="26" hidden="1">#REF!</definedName>
    <definedName name="BExSAH6ID8OHX379UXVNGFO8J6KQ" hidden="1">#REF!</definedName>
    <definedName name="BExSAQBHIXGQRNIRGCJMBXUPCZQA" localSheetId="26" hidden="1">#REF!</definedName>
    <definedName name="BExSAQBHIXGQRNIRGCJMBXUPCZQA" hidden="1">#REF!</definedName>
    <definedName name="BExSAUTCT4P7JP57NOR9MTX33QJZ" localSheetId="26" hidden="1">#REF!</definedName>
    <definedName name="BExSAUTCT4P7JP57NOR9MTX33QJZ" hidden="1">#REF!</definedName>
    <definedName name="BExSAY9CA9TFXQ9M9FBJRGJO9T9E" localSheetId="26" hidden="1">#REF!</definedName>
    <definedName name="BExSAY9CA9TFXQ9M9FBJRGJO9T9E" hidden="1">#REF!</definedName>
    <definedName name="BExSB4JYKQ3MINI7RAYK5M8BLJDC" localSheetId="26" hidden="1">#REF!</definedName>
    <definedName name="BExSB4JYKQ3MINI7RAYK5M8BLJDC" hidden="1">#REF!</definedName>
    <definedName name="BExSBMOS41ZRLWYLOU29V6Y7YORR" localSheetId="26" hidden="1">#REF!</definedName>
    <definedName name="BExSBMOS41ZRLWYLOU29V6Y7YORR" hidden="1">#REF!</definedName>
    <definedName name="BExSBRBXXQMBU1TYDW1BXTEVEPRU" localSheetId="26" hidden="1">#REF!</definedName>
    <definedName name="BExSBRBXXQMBU1TYDW1BXTEVEPRU" hidden="1">#REF!</definedName>
    <definedName name="BExSC54998WTZ21DSL0R8UN0Y9JH" localSheetId="26" hidden="1">#REF!</definedName>
    <definedName name="BExSC54998WTZ21DSL0R8UN0Y9JH" hidden="1">#REF!</definedName>
    <definedName name="BExSC60N7WR9PJSNC9B7ORCX9NGY" localSheetId="26" hidden="1">#REF!</definedName>
    <definedName name="BExSC60N7WR9PJSNC9B7ORCX9NGY" hidden="1">#REF!</definedName>
    <definedName name="BExSCE99EZTILTTCE4NJJF96OYYM" localSheetId="26" hidden="1">#REF!</definedName>
    <definedName name="BExSCE99EZTILTTCE4NJJF96OYYM" hidden="1">#REF!</definedName>
    <definedName name="BExSCEUTXKYDR7NYA6JY41T1GH9I" localSheetId="26" hidden="1">#REF!</definedName>
    <definedName name="BExSCEUTXKYDR7NYA6JY41T1GH9I" hidden="1">#REF!</definedName>
    <definedName name="BExSCHUQZ2HFEWS54X67DIS8OSXZ" localSheetId="26" hidden="1">#REF!</definedName>
    <definedName name="BExSCHUQZ2HFEWS54X67DIS8OSXZ" hidden="1">#REF!</definedName>
    <definedName name="BExSCOG41SKKG4GYU76WRWW1CTE6" localSheetId="26" hidden="1">#REF!</definedName>
    <definedName name="BExSCOG41SKKG4GYU76WRWW1CTE6" hidden="1">#REF!</definedName>
    <definedName name="BExSCVC9P86YVFMRKKUVRV29MZXZ" localSheetId="26" hidden="1">#REF!</definedName>
    <definedName name="BExSCVC9P86YVFMRKKUVRV29MZXZ" hidden="1">#REF!</definedName>
    <definedName name="BExSD233CH4MU9ZMGNRF97ZV7KWU" localSheetId="26" hidden="1">#REF!</definedName>
    <definedName name="BExSD233CH4MU9ZMGNRF97ZV7KWU" hidden="1">#REF!</definedName>
    <definedName name="BExSD2U0F3BN6IN9N4R2DTTJG15H" localSheetId="26" hidden="1">#REF!</definedName>
    <definedName name="BExSD2U0F3BN6IN9N4R2DTTJG15H" hidden="1">#REF!</definedName>
    <definedName name="BExSD6A6NY15YSMFH51ST6XJY429" localSheetId="26" hidden="1">#REF!</definedName>
    <definedName name="BExSD6A6NY15YSMFH51ST6XJY429" hidden="1">#REF!</definedName>
    <definedName name="BExSD9VH6PF6RQ135VOEE08YXPAW" localSheetId="26" hidden="1">#REF!</definedName>
    <definedName name="BExSD9VH6PF6RQ135VOEE08YXPAW" hidden="1">#REF!</definedName>
    <definedName name="BExSDP5Y04WWMX2WWRITWOX8R5I9" localSheetId="26" hidden="1">#REF!</definedName>
    <definedName name="BExSDP5Y04WWMX2WWRITWOX8R5I9" hidden="1">#REF!</definedName>
    <definedName name="BExSDSGM203BJTNS9MKCBX453HMD" localSheetId="26" hidden="1">#REF!</definedName>
    <definedName name="BExSDSGM203BJTNS9MKCBX453HMD" hidden="1">#REF!</definedName>
    <definedName name="BExSDT20XUFXTDM37M148AXAP7HN" localSheetId="26" hidden="1">#REF!</definedName>
    <definedName name="BExSDT20XUFXTDM37M148AXAP7HN" hidden="1">#REF!</definedName>
    <definedName name="BExSEEHK1VLWD7JBV9SVVVIKQZ3I" localSheetId="26" hidden="1">#REF!</definedName>
    <definedName name="BExSEEHK1VLWD7JBV9SVVVIKQZ3I" hidden="1">#REF!</definedName>
    <definedName name="BExSEJKZLX37P3V33TRTFJ30BFRK" localSheetId="26" hidden="1">#REF!</definedName>
    <definedName name="BExSEJKZLX37P3V33TRTFJ30BFRK" hidden="1">#REF!</definedName>
    <definedName name="BExSEP9UVOAI6TMXKNK587PQ3328" localSheetId="26" hidden="1">#REF!</definedName>
    <definedName name="BExSEP9UVOAI6TMXKNK587PQ3328" hidden="1">#REF!</definedName>
    <definedName name="BExSERZ34ETZF8OI93MYIVZX4RDV" localSheetId="26" hidden="1">#REF!</definedName>
    <definedName name="BExSERZ34ETZF8OI93MYIVZX4RDV" hidden="1">#REF!</definedName>
    <definedName name="BExSF07QFLZCO4P6K6QF05XG7PH1" localSheetId="26" hidden="1">#REF!</definedName>
    <definedName name="BExSF07QFLZCO4P6K6QF05XG7PH1" hidden="1">#REF!</definedName>
    <definedName name="BExSFELNPJYUZX393PKWKNNZYV1N" localSheetId="26" hidden="1">#REF!</definedName>
    <definedName name="BExSFELNPJYUZX393PKWKNNZYV1N" hidden="1">#REF!</definedName>
    <definedName name="BExSFJ8ZAGQ63A4MVMZRQWLVRGQ5" localSheetId="26" hidden="1">#REF!</definedName>
    <definedName name="BExSFJ8ZAGQ63A4MVMZRQWLVRGQ5" hidden="1">#REF!</definedName>
    <definedName name="BExSFKQRST2S9KXWWLCXYLKSF4G1" localSheetId="26" hidden="1">#REF!</definedName>
    <definedName name="BExSFKQRST2S9KXWWLCXYLKSF4G1" hidden="1">#REF!</definedName>
    <definedName name="BExSFYDRRTAZVPXRWUF5PDQ97WFF" localSheetId="26" hidden="1">#REF!</definedName>
    <definedName name="BExSFYDRRTAZVPXRWUF5PDQ97WFF" hidden="1">#REF!</definedName>
    <definedName name="BExSFZVPFTXA3F0IJ2NGH1GXX9R7" localSheetId="26" hidden="1">#REF!</definedName>
    <definedName name="BExSFZVPFTXA3F0IJ2NGH1GXX9R7" hidden="1">#REF!</definedName>
    <definedName name="BExSG90Q4ZUU2IPGDYOM169NJV9S" localSheetId="26" hidden="1">#REF!</definedName>
    <definedName name="BExSG90Q4ZUU2IPGDYOM169NJV9S" hidden="1">#REF!</definedName>
    <definedName name="BExSG9X3DU845PNXYJGGLBQY2UHG" localSheetId="26" hidden="1">#REF!</definedName>
    <definedName name="BExSG9X3DU845PNXYJGGLBQY2UHG" hidden="1">#REF!</definedName>
    <definedName name="BExSGE45J27MDUUNXW7Z8Q33UAON" localSheetId="26" hidden="1">#REF!</definedName>
    <definedName name="BExSGE45J27MDUUNXW7Z8Q33UAON" hidden="1">#REF!</definedName>
    <definedName name="BExSGE9LY91Q0URHB4YAMX0UAMYI" localSheetId="26" hidden="1">#REF!</definedName>
    <definedName name="BExSGE9LY91Q0URHB4YAMX0UAMYI" hidden="1">#REF!</definedName>
    <definedName name="BExSGLB2URTLBCKBB4Y885W925F2" localSheetId="26" hidden="1">#REF!</definedName>
    <definedName name="BExSGLB2URTLBCKBB4Y885W925F2" hidden="1">#REF!</definedName>
    <definedName name="BExSGOAYG73SFWOPAQV80P710GID" localSheetId="26" hidden="1">#REF!</definedName>
    <definedName name="BExSGOAYG73SFWOPAQV80P710GID" hidden="1">#REF!</definedName>
    <definedName name="BExSGOWJHRW7FWKLO2EHUOOGHNAF" localSheetId="26" hidden="1">#REF!</definedName>
    <definedName name="BExSGOWJHRW7FWKLO2EHUOOGHNAF" hidden="1">#REF!</definedName>
    <definedName name="BExSGOWJTAP41ZV5Q23H7MI9C76W" localSheetId="26" hidden="1">#REF!</definedName>
    <definedName name="BExSGOWJTAP41ZV5Q23H7MI9C76W" hidden="1">#REF!</definedName>
    <definedName name="BExSGR5JQVX2HQ0PKCGZNSSUM1RV" localSheetId="26" hidden="1">#REF!</definedName>
    <definedName name="BExSGR5JQVX2HQ0PKCGZNSSUM1RV" hidden="1">#REF!</definedName>
    <definedName name="BExSGVHX69GJZHD99DKE4RZ042B1" localSheetId="26" hidden="1">#REF!</definedName>
    <definedName name="BExSGVHX69GJZHD99DKE4RZ042B1" hidden="1">#REF!</definedName>
    <definedName name="BExSGZJO4J4ZO04E2N2ECVYS9DEZ" localSheetId="26" hidden="1">#REF!</definedName>
    <definedName name="BExSGZJO4J4ZO04E2N2ECVYS9DEZ" hidden="1">#REF!</definedName>
    <definedName name="BExSHAHFHS7MMNJR8JPVABRGBVIT" localSheetId="26" hidden="1">#REF!</definedName>
    <definedName name="BExSHAHFHS7MMNJR8JPVABRGBVIT" hidden="1">#REF!</definedName>
    <definedName name="BExSHCVQ2P4WEBAPDWFD6UNBJMNG" localSheetId="26" hidden="1">#REF!</definedName>
    <definedName name="BExSHCVQ2P4WEBAPDWFD6UNBJMNG" hidden="1">#REF!</definedName>
    <definedName name="BExSHGH88QZWW4RNAX4YKAZ5JEBL" localSheetId="26" hidden="1">#REF!</definedName>
    <definedName name="BExSHGH88QZWW4RNAX4YKAZ5JEBL" hidden="1">#REF!</definedName>
    <definedName name="BExSHNDDGE75T50SJD76HLFDAR54" localSheetId="26" hidden="1">#REF!</definedName>
    <definedName name="BExSHNDDGE75T50SJD76HLFDAR54" hidden="1">#REF!</definedName>
    <definedName name="BExSHOKK1OO3CX9Z28C58E5J1D9W" localSheetId="26" hidden="1">#REF!</definedName>
    <definedName name="BExSHOKK1OO3CX9Z28C58E5J1D9W" hidden="1">#REF!</definedName>
    <definedName name="BExSHQD8KYLTQGDXIRKCHQQ7MKIH" localSheetId="26" hidden="1">#REF!</definedName>
    <definedName name="BExSHQD8KYLTQGDXIRKCHQQ7MKIH" hidden="1">#REF!</definedName>
    <definedName name="BExSHVGPIAHXI97UBLI9G4I4M29F" localSheetId="26" hidden="1">#REF!</definedName>
    <definedName name="BExSHVGPIAHXI97UBLI9G4I4M29F" hidden="1">#REF!</definedName>
    <definedName name="BExSI0K2YL3HTCQAD8A7TR4QCUR6" localSheetId="26" hidden="1">#REF!</definedName>
    <definedName name="BExSI0K2YL3HTCQAD8A7TR4QCUR6" hidden="1">#REF!</definedName>
    <definedName name="BExSIFUDNRWXWIWNGCCFOOD8WIAZ" localSheetId="26" hidden="1">#REF!</definedName>
    <definedName name="BExSIFUDNRWXWIWNGCCFOOD8WIAZ" hidden="1">#REF!</definedName>
    <definedName name="BExTTWD2PGX3Y9FR5F2MRNLY1DIY" localSheetId="26" hidden="1">#REF!</definedName>
    <definedName name="BExTTWD2PGX3Y9FR5F2MRNLY1DIY" hidden="1">#REF!</definedName>
    <definedName name="BExTTZNS2PBCR93C9IUW49UZ4I6T" localSheetId="26" hidden="1">#REF!</definedName>
    <definedName name="BExTTZNS2PBCR93C9IUW49UZ4I6T" hidden="1">#REF!</definedName>
    <definedName name="BExTU2YFQ25JQ6MEMRHHN66VLTPJ" localSheetId="26" hidden="1">#REF!</definedName>
    <definedName name="BExTU2YFQ25JQ6MEMRHHN66VLTPJ" hidden="1">#REF!</definedName>
    <definedName name="BExTU75IOII1V5O0C9X2VAYYVJUG" localSheetId="26" hidden="1">#REF!</definedName>
    <definedName name="BExTU75IOII1V5O0C9X2VAYYVJUG" hidden="1">#REF!</definedName>
    <definedName name="BExTUA5F7V4LUIIAM17J3A8XF3JE" localSheetId="26" hidden="1">#REF!</definedName>
    <definedName name="BExTUA5F7V4LUIIAM17J3A8XF3JE" hidden="1">#REF!</definedName>
    <definedName name="BExTUJ53ANGZ3H1KDK4CR4Q0OD6P" localSheetId="26" hidden="1">#REF!</definedName>
    <definedName name="BExTUJ53ANGZ3H1KDK4CR4Q0OD6P" hidden="1">#REF!</definedName>
    <definedName name="BExTUKXSZBM7C57G6NGLWGU4WOHY" localSheetId="26" hidden="1">#REF!</definedName>
    <definedName name="BExTUKXSZBM7C57G6NGLWGU4WOHY" hidden="1">#REF!</definedName>
    <definedName name="BExTUSQCFFYZCDNHWHADBC2E1ZP1" localSheetId="26" hidden="1">#REF!</definedName>
    <definedName name="BExTUSQCFFYZCDNHWHADBC2E1ZP1" hidden="1">#REF!</definedName>
    <definedName name="BExTUVFGOJEYS28JURA5KHQFDU5J" localSheetId="26" hidden="1">#REF!</definedName>
    <definedName name="BExTUVFGOJEYS28JURA5KHQFDU5J" hidden="1">#REF!</definedName>
    <definedName name="BExTUW10U40QCYGHM5NJ3YR1O5SP" localSheetId="26" hidden="1">#REF!</definedName>
    <definedName name="BExTUW10U40QCYGHM5NJ3YR1O5SP" hidden="1">#REF!</definedName>
    <definedName name="BExTUWXFQHINU66YG82BI20ATMB5" localSheetId="26" hidden="1">#REF!</definedName>
    <definedName name="BExTUWXFQHINU66YG82BI20ATMB5" hidden="1">#REF!</definedName>
    <definedName name="BExTUY9WNSJ91GV8CP0SKJTEIV82" localSheetId="26" hidden="1">#REF!</definedName>
    <definedName name="BExTUY9WNSJ91GV8CP0SKJTEIV82" hidden="1">#REF!</definedName>
    <definedName name="BExTV67VIM8PV6KO253M4DUBJQLC" localSheetId="26" hidden="1">#REF!</definedName>
    <definedName name="BExTV67VIM8PV6KO253M4DUBJQLC" hidden="1">#REF!</definedName>
    <definedName name="BExTVELZCF2YA5L6F23BYZZR6WHF" localSheetId="26" hidden="1">#REF!</definedName>
    <definedName name="BExTVELZCF2YA5L6F23BYZZR6WHF" hidden="1">#REF!</definedName>
    <definedName name="BExTVGPIQZ99YFXUC8OONUX5BD42" localSheetId="26" hidden="1">#REF!</definedName>
    <definedName name="BExTVGPIQZ99YFXUC8OONUX5BD42" hidden="1">#REF!</definedName>
    <definedName name="BExTVGUTR3S1C6YNIPOZV35IQ1LN" localSheetId="26" hidden="1">#REF!</definedName>
    <definedName name="BExTVGUTR3S1C6YNIPOZV35IQ1LN" hidden="1">#REF!</definedName>
    <definedName name="BExTVZQLP9VFLEYQ9280W13X7E8K" localSheetId="26" hidden="1">#REF!</definedName>
    <definedName name="BExTVZQLP9VFLEYQ9280W13X7E8K" hidden="1">#REF!</definedName>
    <definedName name="BExTWB4LA1PODQOH4LDTHQKBN16K" localSheetId="26" hidden="1">#REF!</definedName>
    <definedName name="BExTWB4LA1PODQOH4LDTHQKBN16K" hidden="1">#REF!</definedName>
    <definedName name="BExTWI0Q8AWXUA3ZN7I5V3QK2KM1" localSheetId="26" hidden="1">#REF!</definedName>
    <definedName name="BExTWI0Q8AWXUA3ZN7I5V3QK2KM1" hidden="1">#REF!</definedName>
    <definedName name="BExTWJTIA3WUW1PUWXAOP9O8NKLZ" localSheetId="26" hidden="1">#REF!</definedName>
    <definedName name="BExTWJTIA3WUW1PUWXAOP9O8NKLZ" hidden="1">#REF!</definedName>
    <definedName name="BExTWW95OX07FNA01WF5MSSSFQLX" localSheetId="26" hidden="1">#REF!</definedName>
    <definedName name="BExTWW95OX07FNA01WF5MSSSFQLX" hidden="1">#REF!</definedName>
    <definedName name="BExTX476KI0RNB71XI5TYMANSGBG" localSheetId="26" hidden="1">#REF!</definedName>
    <definedName name="BExTX476KI0RNB71XI5TYMANSGBG" hidden="1">#REF!</definedName>
    <definedName name="BExTXJ6HBAIXMMWKZTJNFDYVZCAY" localSheetId="26" hidden="1">#REF!</definedName>
    <definedName name="BExTXJ6HBAIXMMWKZTJNFDYVZCAY" hidden="1">#REF!</definedName>
    <definedName name="BExTXT812NQT8GAEGH738U29BI0D" localSheetId="26" hidden="1">#REF!</definedName>
    <definedName name="BExTXT812NQT8GAEGH738U29BI0D" hidden="1">#REF!</definedName>
    <definedName name="BExTXWIP2TFPTQ76NHFOB72NICRZ" localSheetId="26" hidden="1">#REF!</definedName>
    <definedName name="BExTXWIP2TFPTQ76NHFOB72NICRZ" hidden="1">#REF!</definedName>
    <definedName name="BExTY5T62H651VC86QM4X7E28JVA" localSheetId="26" hidden="1">#REF!</definedName>
    <definedName name="BExTY5T62H651VC86QM4X7E28JVA" hidden="1">#REF!</definedName>
    <definedName name="BExTYHCJJ2NWRM1RV59FYR41534U" localSheetId="26" hidden="1">#REF!</definedName>
    <definedName name="BExTYHCJJ2NWRM1RV59FYR41534U" hidden="1">#REF!</definedName>
    <definedName name="BExTYKCEFJ83LZM95M1V7CSFQVEA" localSheetId="26" hidden="1">#REF!</definedName>
    <definedName name="BExTYKCEFJ83LZM95M1V7CSFQVEA" hidden="1">#REF!</definedName>
    <definedName name="BExTYPLA9N640MFRJJQPKXT7P88M" localSheetId="26" hidden="1">#REF!</definedName>
    <definedName name="BExTYPLA9N640MFRJJQPKXT7P88M" hidden="1">#REF!</definedName>
    <definedName name="BExTYQXS2YFFOFACOWVM52JWTYIO" localSheetId="26" hidden="1">#REF!</definedName>
    <definedName name="BExTYQXS2YFFOFACOWVM52JWTYIO" hidden="1">#REF!</definedName>
    <definedName name="BExTZ7F71SNTOX4LLZCK5R9VUMIJ" localSheetId="26" hidden="1">#REF!</definedName>
    <definedName name="BExTZ7F71SNTOX4LLZCK5R9VUMIJ" hidden="1">#REF!</definedName>
    <definedName name="BExTZ8X5G9S3PA4FPSNK7T69W7QT" localSheetId="26" hidden="1">#REF!</definedName>
    <definedName name="BExTZ8X5G9S3PA4FPSNK7T69W7QT" hidden="1">#REF!</definedName>
    <definedName name="BExTZ97Y0RMR8V5BI9F2H4MFB77O" localSheetId="26" hidden="1">#REF!</definedName>
    <definedName name="BExTZ97Y0RMR8V5BI9F2H4MFB77O" hidden="1">#REF!</definedName>
    <definedName name="BExTZK5PMCAXJL4DUIGL6H9Y8U4C" localSheetId="26" hidden="1">#REF!</definedName>
    <definedName name="BExTZK5PMCAXJL4DUIGL6H9Y8U4C" hidden="1">#REF!</definedName>
    <definedName name="BExTZKB6L5SXV5UN71YVTCBEIGWY" localSheetId="26" hidden="1">#REF!</definedName>
    <definedName name="BExTZKB6L5SXV5UN71YVTCBEIGWY" hidden="1">#REF!</definedName>
    <definedName name="BExTZLICVKK4NBJFEGL270GJ2VQO" localSheetId="26" hidden="1">#REF!</definedName>
    <definedName name="BExTZLICVKK4NBJFEGL270GJ2VQO" hidden="1">#REF!</definedName>
    <definedName name="BExTZO2596CBZKPI7YNA1QQNPAIJ" localSheetId="26" hidden="1">#REF!</definedName>
    <definedName name="BExTZO2596CBZKPI7YNA1QQNPAIJ" hidden="1">#REF!</definedName>
    <definedName name="BExTZY8TDV4U7FQL7O10G6VKWKPJ" localSheetId="26" hidden="1">#REF!</definedName>
    <definedName name="BExTZY8TDV4U7FQL7O10G6VKWKPJ" hidden="1">#REF!</definedName>
    <definedName name="BExU02QNT4LT7H9JPUC4FXTLVGZT" localSheetId="26" hidden="1">#REF!</definedName>
    <definedName name="BExU02QNT4LT7H9JPUC4FXTLVGZT" hidden="1">#REF!</definedName>
    <definedName name="BExU0BFJJQO1HJZKI14QGOQ6JROO" localSheetId="26" hidden="1">#REF!</definedName>
    <definedName name="BExU0BFJJQO1HJZKI14QGOQ6JROO" hidden="1">#REF!</definedName>
    <definedName name="BExU0FH5WTGW8MRFUFMDDSMJ6YQ5" localSheetId="26" hidden="1">#REF!</definedName>
    <definedName name="BExU0FH5WTGW8MRFUFMDDSMJ6YQ5" hidden="1">#REF!</definedName>
    <definedName name="BExU0GDOIL9U33QGU9ZU3YX3V1I4" localSheetId="26" hidden="1">#REF!</definedName>
    <definedName name="BExU0GDOIL9U33QGU9ZU3YX3V1I4" hidden="1">#REF!</definedName>
    <definedName name="BExU0HKTO8WJDQDWRTUK5TETM3HS" localSheetId="26" hidden="1">#REF!</definedName>
    <definedName name="BExU0HKTO8WJDQDWRTUK5TETM3HS" hidden="1">#REF!</definedName>
    <definedName name="BExU0MTJQPE041ZN7H8UKGV6MZT7" localSheetId="26" hidden="1">#REF!</definedName>
    <definedName name="BExU0MTJQPE041ZN7H8UKGV6MZT7" hidden="1">#REF!</definedName>
    <definedName name="BExU0XB6XCXI4SZ92YEUFMW4TAXF" localSheetId="26" hidden="1">#REF!</definedName>
    <definedName name="BExU0XB6XCXI4SZ92YEUFMW4TAXF" hidden="1">#REF!</definedName>
    <definedName name="BExU0ZUUFYHLUK4M4E8GLGIBBNT0" localSheetId="26" hidden="1">#REF!</definedName>
    <definedName name="BExU0ZUUFYHLUK4M4E8GLGIBBNT0" hidden="1">#REF!</definedName>
    <definedName name="BExU147D6RPG6ZVTSXRKFSVRHSBG" localSheetId="26" hidden="1">#REF!</definedName>
    <definedName name="BExU147D6RPG6ZVTSXRKFSVRHSBG" hidden="1">#REF!</definedName>
    <definedName name="BExU16R10W1SOAPNG4CDJ01T7JRE" localSheetId="26" hidden="1">#REF!</definedName>
    <definedName name="BExU16R10W1SOAPNG4CDJ01T7JRE" hidden="1">#REF!</definedName>
    <definedName name="BExU17CKOR3GNIHDNVLH9L1IOJS9" localSheetId="26" hidden="1">#REF!</definedName>
    <definedName name="BExU17CKOR3GNIHDNVLH9L1IOJS9" hidden="1">#REF!</definedName>
    <definedName name="BExU1GXUTLRPJN4MRINLAPHSZQFG" localSheetId="26" hidden="1">#REF!</definedName>
    <definedName name="BExU1GXUTLRPJN4MRINLAPHSZQFG" hidden="1">#REF!</definedName>
    <definedName name="BExU1IL9AOHFO85BZB6S60DK3N8H" localSheetId="26" hidden="1">#REF!</definedName>
    <definedName name="BExU1IL9AOHFO85BZB6S60DK3N8H" hidden="1">#REF!</definedName>
    <definedName name="BExU1NOPS09CLFZL1O31RAF9BQNQ" localSheetId="26" hidden="1">#REF!</definedName>
    <definedName name="BExU1NOPS09CLFZL1O31RAF9BQNQ" hidden="1">#REF!</definedName>
    <definedName name="BExU1PH9MOEX1JZVZ3D5M9DXB191" localSheetId="26" hidden="1">#REF!</definedName>
    <definedName name="BExU1PH9MOEX1JZVZ3D5M9DXB191" hidden="1">#REF!</definedName>
    <definedName name="BExU1QZEEKJA35IMEOLOJ3ODX0ZA" localSheetId="26" hidden="1">#REF!</definedName>
    <definedName name="BExU1QZEEKJA35IMEOLOJ3ODX0ZA" hidden="1">#REF!</definedName>
    <definedName name="BExU1VRURIWWVJ95O40WA23LMTJD" localSheetId="26" hidden="1">#REF!</definedName>
    <definedName name="BExU1VRURIWWVJ95O40WA23LMTJD" hidden="1">#REF!</definedName>
    <definedName name="BExU2ALZF484J9TFYQXE7TEKKX65" localSheetId="26" hidden="1">#REF!</definedName>
    <definedName name="BExU2ALZF484J9TFYQXE7TEKKX65" hidden="1">#REF!</definedName>
    <definedName name="BExU2M5CK6XK55UIHDVYRXJJJRI4" localSheetId="26" hidden="1">#REF!</definedName>
    <definedName name="BExU2M5CK6XK55UIHDVYRXJJJRI4" hidden="1">#REF!</definedName>
    <definedName name="BExU2TXVT25ZTOFQAF6CM53Z1RLF" localSheetId="26" hidden="1">#REF!</definedName>
    <definedName name="BExU2TXVT25ZTOFQAF6CM53Z1RLF" hidden="1">#REF!</definedName>
    <definedName name="BExU2XZLYIU19G7358W5T9E87AFR" localSheetId="26" hidden="1">#REF!</definedName>
    <definedName name="BExU2XZLYIU19G7358W5T9E87AFR" hidden="1">#REF!</definedName>
    <definedName name="BExU3B66MCKJFSKT3HL8B5EJGVX0" localSheetId="26" hidden="1">#REF!</definedName>
    <definedName name="BExU3B66MCKJFSKT3HL8B5EJGVX0" hidden="1">#REF!</definedName>
    <definedName name="BExU3UNI9NR1RNZR07NSLSZMDOQQ" localSheetId="26" hidden="1">#REF!</definedName>
    <definedName name="BExU3UNI9NR1RNZR07NSLSZMDOQQ" hidden="1">#REF!</definedName>
    <definedName name="BExU401R18N6XKZKL7CNFOZQCM14" localSheetId="26" hidden="1">#REF!</definedName>
    <definedName name="BExU401R18N6XKZKL7CNFOZQCM14" hidden="1">#REF!</definedName>
    <definedName name="BExU42QVGY7TK39W1BIN6CDRG2OE" localSheetId="26" hidden="1">#REF!</definedName>
    <definedName name="BExU42QVGY7TK39W1BIN6CDRG2OE" hidden="1">#REF!</definedName>
    <definedName name="BExU44P2AEX6PD8VC4ISCROUCQSP" localSheetId="26" hidden="1">#REF!</definedName>
    <definedName name="BExU44P2AEX6PD8VC4ISCROUCQSP" hidden="1">#REF!</definedName>
    <definedName name="BExU47OZMS6TCWMEHHF0UCSFLLPI" localSheetId="26" hidden="1">#REF!</definedName>
    <definedName name="BExU47OZMS6TCWMEHHF0UCSFLLPI" hidden="1">#REF!</definedName>
    <definedName name="BExU4D36E8TXN0M8KSNGEAFYP4DQ" localSheetId="26" hidden="1">#REF!</definedName>
    <definedName name="BExU4D36E8TXN0M8KSNGEAFYP4DQ" hidden="1">#REF!</definedName>
    <definedName name="BExU4G31RRVLJ3AC6E1FNEFMXM3O" localSheetId="26" hidden="1">#REF!</definedName>
    <definedName name="BExU4G31RRVLJ3AC6E1FNEFMXM3O" hidden="1">#REF!</definedName>
    <definedName name="BExU4GDVLPUEWBA4MRYRTQAUNO7B" localSheetId="26" hidden="1">#REF!</definedName>
    <definedName name="BExU4GDVLPUEWBA4MRYRTQAUNO7B" hidden="1">#REF!</definedName>
    <definedName name="BExU4I148DA7PRCCISLWQ6ABXFK6" localSheetId="26" hidden="1">#REF!</definedName>
    <definedName name="BExU4I148DA7PRCCISLWQ6ABXFK6" hidden="1">#REF!</definedName>
    <definedName name="BExU4L101H2KQHVKCKQ4PBAWZV6K" localSheetId="26" hidden="1">#REF!</definedName>
    <definedName name="BExU4L101H2KQHVKCKQ4PBAWZV6K" hidden="1">#REF!</definedName>
    <definedName name="BExU4NA00RRRBGRT6TOB0MXZRCRZ" localSheetId="26" hidden="1">#REF!</definedName>
    <definedName name="BExU4NA00RRRBGRT6TOB0MXZRCRZ" hidden="1">#REF!</definedName>
    <definedName name="BExU51IFNZXPBDES28457LR8X60M" localSheetId="26" hidden="1">#REF!</definedName>
    <definedName name="BExU51IFNZXPBDES28457LR8X60M" hidden="1">#REF!</definedName>
    <definedName name="BExU529I6YHVOG83TJHWSILIQU1S" localSheetId="26" hidden="1">#REF!</definedName>
    <definedName name="BExU529I6YHVOG83TJHWSILIQU1S" hidden="1">#REF!</definedName>
    <definedName name="BExU57YCIKPRD8QWL6EU0YR3NG3J" localSheetId="26" hidden="1">#REF!</definedName>
    <definedName name="BExU57YCIKPRD8QWL6EU0YR3NG3J" hidden="1">#REF!</definedName>
    <definedName name="BExU5DSTBWXLN6E59B757KRWRI6E" localSheetId="26" hidden="1">#REF!</definedName>
    <definedName name="BExU5DSTBWXLN6E59B757KRWRI6E" hidden="1">#REF!</definedName>
    <definedName name="BExU5TDWM8NNDHYPQ7OQODTQ368A" localSheetId="26" hidden="1">#REF!</definedName>
    <definedName name="BExU5TDWM8NNDHYPQ7OQODTQ368A" hidden="1">#REF!</definedName>
    <definedName name="BExU5X4OX1V1XHS6WSSORVQPP6Z3" localSheetId="26" hidden="1">#REF!</definedName>
    <definedName name="BExU5X4OX1V1XHS6WSSORVQPP6Z3" hidden="1">#REF!</definedName>
    <definedName name="BExU5XVPARTFMRYHNUTBKDIL4UJN" localSheetId="26" hidden="1">#REF!</definedName>
    <definedName name="BExU5XVPARTFMRYHNUTBKDIL4UJN" hidden="1">#REF!</definedName>
    <definedName name="BExU66KMFBAP8JCVG9VM1RD1TNFF" localSheetId="26" hidden="1">#REF!</definedName>
    <definedName name="BExU66KMFBAP8JCVG9VM1RD1TNFF" hidden="1">#REF!</definedName>
    <definedName name="BExU68IOM3CB3TACNAE9565TW7SH" localSheetId="26" hidden="1">#REF!</definedName>
    <definedName name="BExU68IOM3CB3TACNAE9565TW7SH" hidden="1">#REF!</definedName>
    <definedName name="BExU6AM82KN21E82HMWVP3LWP9IL" localSheetId="26" hidden="1">#REF!</definedName>
    <definedName name="BExU6AM82KN21E82HMWVP3LWP9IL" hidden="1">#REF!</definedName>
    <definedName name="BExU6FEU1MRHU98R9YOJC5OKUJ6L" localSheetId="26" hidden="1">#REF!</definedName>
    <definedName name="BExU6FEU1MRHU98R9YOJC5OKUJ6L" hidden="1">#REF!</definedName>
    <definedName name="BExU6KIAJ663Y8W8QMU4HCF183DF" localSheetId="26" hidden="1">#REF!</definedName>
    <definedName name="BExU6KIAJ663Y8W8QMU4HCF183DF" hidden="1">#REF!</definedName>
    <definedName name="BExU6KT19B4PG6SHXFBGBPLM66KT" localSheetId="26" hidden="1">#REF!</definedName>
    <definedName name="BExU6KT19B4PG6SHXFBGBPLM66KT" hidden="1">#REF!</definedName>
    <definedName name="BExU6PAVKIOAIMQ9XQIHHF1SUAGO" localSheetId="26" hidden="1">#REF!</definedName>
    <definedName name="BExU6PAVKIOAIMQ9XQIHHF1SUAGO" hidden="1">#REF!</definedName>
    <definedName name="BExU6WXXC7SSQDMHSLUN5C2V4IYX" localSheetId="26" hidden="1">#REF!</definedName>
    <definedName name="BExU6WXXC7SSQDMHSLUN5C2V4IYX" hidden="1">#REF!</definedName>
    <definedName name="BExU73387E74XE8A9UKZLZNJYY65" localSheetId="26" hidden="1">#REF!</definedName>
    <definedName name="BExU73387E74XE8A9UKZLZNJYY65" hidden="1">#REF!</definedName>
    <definedName name="BExU73E0R8ZOG5IVNLRZFL8QLPTU" localSheetId="26" hidden="1">#REF!</definedName>
    <definedName name="BExU73E0R8ZOG5IVNLRZFL8QLPTU" hidden="1">#REF!</definedName>
    <definedName name="BExU76ZHCJM8I7VSICCMSTC33O6U" localSheetId="26" hidden="1">#REF!</definedName>
    <definedName name="BExU76ZHCJM8I7VSICCMSTC33O6U" hidden="1">#REF!</definedName>
    <definedName name="BExU7BBTUF8BQ42DSGM94X5TG5GF" localSheetId="26" hidden="1">#REF!</definedName>
    <definedName name="BExU7BBTUF8BQ42DSGM94X5TG5GF" hidden="1">#REF!</definedName>
    <definedName name="BExU7HH4EAHFQHT4AXKGWAWZP3I0" localSheetId="26" hidden="1">#REF!</definedName>
    <definedName name="BExU7HH4EAHFQHT4AXKGWAWZP3I0" hidden="1">#REF!</definedName>
    <definedName name="BExU7KGV0VAKBDABEX5259OKILDT" localSheetId="26" hidden="1">#REF!</definedName>
    <definedName name="BExU7KGV0VAKBDABEX5259OKILDT" hidden="1">#REF!</definedName>
    <definedName name="BExU7MF1ZVPDHOSMCAXOSYICHZ4I" localSheetId="26" hidden="1">#REF!</definedName>
    <definedName name="BExU7MF1ZVPDHOSMCAXOSYICHZ4I" hidden="1">#REF!</definedName>
    <definedName name="BExU7O2BJ6D5YCKEL6FD2EFCWYRX" localSheetId="26" hidden="1">#REF!</definedName>
    <definedName name="BExU7O2BJ6D5YCKEL6FD2EFCWYRX" hidden="1">#REF!</definedName>
    <definedName name="BExU7Q0JS9YIUKUPNSSAIDK2KJAV" localSheetId="26" hidden="1">#REF!</definedName>
    <definedName name="BExU7Q0JS9YIUKUPNSSAIDK2KJAV" hidden="1">#REF!</definedName>
    <definedName name="BExU80I6AE5OU7P7F5V7HWIZBJ4P" localSheetId="26" hidden="1">#REF!</definedName>
    <definedName name="BExU80I6AE5OU7P7F5V7HWIZBJ4P" hidden="1">#REF!</definedName>
    <definedName name="BExU86NB26MCPYIISZ36HADONGT2" localSheetId="26" hidden="1">#REF!</definedName>
    <definedName name="BExU86NB26MCPYIISZ36HADONGT2" hidden="1">#REF!</definedName>
    <definedName name="BExU885EZZNSZV3GP298UJ8LB7OL" localSheetId="26" hidden="1">#REF!</definedName>
    <definedName name="BExU885EZZNSZV3GP298UJ8LB7OL" hidden="1">#REF!</definedName>
    <definedName name="BExU8FSAUP9TUZ1NO9WXK80QPHWV" localSheetId="26" hidden="1">#REF!</definedName>
    <definedName name="BExU8FSAUP9TUZ1NO9WXK80QPHWV" hidden="1">#REF!</definedName>
    <definedName name="BExU8KFLAN778MBN93NYZB0FV30G" localSheetId="26" hidden="1">#REF!</definedName>
    <definedName name="BExU8KFLAN778MBN93NYZB0FV30G" hidden="1">#REF!</definedName>
    <definedName name="BExU8UX9JX3XLB47YZ8GFXE0V7R2" localSheetId="26" hidden="1">#REF!</definedName>
    <definedName name="BExU8UX9JX3XLB47YZ8GFXE0V7R2" hidden="1">#REF!</definedName>
    <definedName name="BExU91DC3DGKPZD6LTER2IRTF89C" localSheetId="26" hidden="1">#REF!</definedName>
    <definedName name="BExU91DC3DGKPZD6LTER2IRTF89C" hidden="1">#REF!</definedName>
    <definedName name="BExU96M1J7P9DZQ3S9H0C12KGYTW" localSheetId="26" hidden="1">#REF!</definedName>
    <definedName name="BExU96M1J7P9DZQ3S9H0C12KGYTW" hidden="1">#REF!</definedName>
    <definedName name="BExU9F05OR1GZ3057R6UL3WPEIYI" localSheetId="26" hidden="1">#REF!</definedName>
    <definedName name="BExU9F05OR1GZ3057R6UL3WPEIYI" hidden="1">#REF!</definedName>
    <definedName name="BExU9GCSO5YILIKG6VAHN13DL75K" localSheetId="26" hidden="1">#REF!</definedName>
    <definedName name="BExU9GCSO5YILIKG6VAHN13DL75K" hidden="1">#REF!</definedName>
    <definedName name="BExU9KJOZLO15N11MJVN782NFGJ0" localSheetId="26" hidden="1">#REF!</definedName>
    <definedName name="BExU9KJOZLO15N11MJVN782NFGJ0" hidden="1">#REF!</definedName>
    <definedName name="BExU9LG29XU2K1GNKRO4438JYQZE" localSheetId="26" hidden="1">#REF!</definedName>
    <definedName name="BExU9LG29XU2K1GNKRO4438JYQZE" hidden="1">#REF!</definedName>
    <definedName name="BExU9RW36I5Z6JIXUIUB3PJH86LT" localSheetId="26" hidden="1">#REF!</definedName>
    <definedName name="BExU9RW36I5Z6JIXUIUB3PJH86LT" hidden="1">#REF!</definedName>
    <definedName name="BExUA28AO7OWDG3H23Q0CL4B7BHW" localSheetId="26" hidden="1">#REF!</definedName>
    <definedName name="BExUA28AO7OWDG3H23Q0CL4B7BHW" hidden="1">#REF!</definedName>
    <definedName name="BExUA5O923FFNEBY8BPO1TU3QGBM" localSheetId="26" hidden="1">#REF!</definedName>
    <definedName name="BExUA5O923FFNEBY8BPO1TU3QGBM" hidden="1">#REF!</definedName>
    <definedName name="BExUA6Q4K25VH452AQ3ZIRBCMS61" localSheetId="26" hidden="1">#REF!</definedName>
    <definedName name="BExUA6Q4K25VH452AQ3ZIRBCMS61" hidden="1">#REF!</definedName>
    <definedName name="BExUAFV4JMBSM2SKBQL9NHL0NIBS" localSheetId="26" hidden="1">#REF!</definedName>
    <definedName name="BExUAFV4JMBSM2SKBQL9NHL0NIBS" hidden="1">#REF!</definedName>
    <definedName name="BExUAM0E1XOPDLF772IH1L1IBWS1" localSheetId="26" hidden="1">#REF!</definedName>
    <definedName name="BExUAM0E1XOPDLF772IH1L1IBWS1" hidden="1">#REF!</definedName>
    <definedName name="BExUAMWQODKBXMRH1QCMJLJBF8M7" localSheetId="26" hidden="1">#REF!</definedName>
    <definedName name="BExUAMWQODKBXMRH1QCMJLJBF8M7" hidden="1">#REF!</definedName>
    <definedName name="BExUAX8WS5OPVLCDXRGKTU2QMTFO" localSheetId="26" hidden="1">#REF!</definedName>
    <definedName name="BExUAX8WS5OPVLCDXRGKTU2QMTFO" hidden="1">#REF!</definedName>
    <definedName name="BExUB8HLEXSBVPZ5AXNQEK96F1N4" localSheetId="26" hidden="1">#REF!</definedName>
    <definedName name="BExUB8HLEXSBVPZ5AXNQEK96F1N4" hidden="1">#REF!</definedName>
    <definedName name="BExUBCDVZIEA7YT0LPSMHL5ZSERQ" localSheetId="26" hidden="1">#REF!</definedName>
    <definedName name="BExUBCDVZIEA7YT0LPSMHL5ZSERQ" hidden="1">#REF!</definedName>
    <definedName name="BExUBKXBUCN760QYU7Q8GESBWOQH" localSheetId="26" hidden="1">#REF!</definedName>
    <definedName name="BExUBKXBUCN760QYU7Q8GESBWOQH" hidden="1">#REF!</definedName>
    <definedName name="BExUBL83ED0P076RN9RJ8P1MZ299" localSheetId="26" hidden="1">#REF!</definedName>
    <definedName name="BExUBL83ED0P076RN9RJ8P1MZ299" hidden="1">#REF!</definedName>
    <definedName name="BExUC4K4HC2DPPR72XCJ26688S2N" localSheetId="26" hidden="1">#REF!</definedName>
    <definedName name="BExUC4K4HC2DPPR72XCJ26688S2N" hidden="1">#REF!</definedName>
    <definedName name="BExUC623BDYEODBN0N4DO6PJQ7NU" localSheetId="26" hidden="1">#REF!</definedName>
    <definedName name="BExUC623BDYEODBN0N4DO6PJQ7NU" hidden="1">#REF!</definedName>
    <definedName name="BExUC8WH8TCKBB5313JGYYQ1WFLT" localSheetId="26" hidden="1">#REF!</definedName>
    <definedName name="BExUC8WH8TCKBB5313JGYYQ1WFLT" hidden="1">#REF!</definedName>
    <definedName name="BExUCFCDK6SPH86I6STXX8X3WMC4" localSheetId="26" hidden="1">#REF!</definedName>
    <definedName name="BExUCFCDK6SPH86I6STXX8X3WMC4" hidden="1">#REF!</definedName>
    <definedName name="BExUCLC6AQ5KR6LXSAXV4QQ8ASVG" localSheetId="26" hidden="1">#REF!</definedName>
    <definedName name="BExUCLC6AQ5KR6LXSAXV4QQ8ASVG" hidden="1">#REF!</definedName>
    <definedName name="BExUD4IOJ12X3PJG5WXNNGDRCKAP" localSheetId="26" hidden="1">#REF!</definedName>
    <definedName name="BExUD4IOJ12X3PJG5WXNNGDRCKAP" hidden="1">#REF!</definedName>
    <definedName name="BExUD9WX9BWK72UWVSLYZJLAY5VY" localSheetId="26" hidden="1">#REF!</definedName>
    <definedName name="BExUD9WX9BWK72UWVSLYZJLAY5VY" hidden="1">#REF!</definedName>
    <definedName name="BExUDBEUJH9IACZDBL1VAUWPG0QW" localSheetId="26" hidden="1">#REF!</definedName>
    <definedName name="BExUDBEUJH9IACZDBL1VAUWPG0QW" hidden="1">#REF!</definedName>
    <definedName name="BExUDEV0CYVO7Y5IQQBEJ6FUY9S6" localSheetId="26" hidden="1">#REF!</definedName>
    <definedName name="BExUDEV0CYVO7Y5IQQBEJ6FUY9S6" hidden="1">#REF!</definedName>
    <definedName name="BExUDWOXQGIZW0EAIIYLQUPXF8YV" localSheetId="26" hidden="1">#REF!</definedName>
    <definedName name="BExUDWOXQGIZW0EAIIYLQUPXF8YV" hidden="1">#REF!</definedName>
    <definedName name="BExUDXAIC17W1FUU8Z10XUAVB7CS" localSheetId="26" hidden="1">#REF!</definedName>
    <definedName name="BExUDXAIC17W1FUU8Z10XUAVB7CS" hidden="1">#REF!</definedName>
    <definedName name="BExUE5OMY7OAJQ9WR8C8HG311ORP" localSheetId="26" hidden="1">#REF!</definedName>
    <definedName name="BExUE5OMY7OAJQ9WR8C8HG311ORP" hidden="1">#REF!</definedName>
    <definedName name="BExUEFKOQWXXGRNLAOJV2BJ66UB8" localSheetId="26" hidden="1">#REF!</definedName>
    <definedName name="BExUEFKOQWXXGRNLAOJV2BJ66UB8" hidden="1">#REF!</definedName>
    <definedName name="BExUEJGX3OQQP5KFRJSRCZ70EI9V" localSheetId="26" hidden="1">#REF!</definedName>
    <definedName name="BExUEJGX3OQQP5KFRJSRCZ70EI9V" hidden="1">#REF!</definedName>
    <definedName name="BExUEYR71COFS2X8PDNU21IPMQEU" localSheetId="26" hidden="1">#REF!</definedName>
    <definedName name="BExUEYR71COFS2X8PDNU21IPMQEU" hidden="1">#REF!</definedName>
    <definedName name="BExVPRLJ9I6RX45EDVFSQGCPJSOK" localSheetId="26" hidden="1">#REF!</definedName>
    <definedName name="BExVPRLJ9I6RX45EDVFSQGCPJSOK" hidden="1">#REF!</definedName>
    <definedName name="BExVSL787C8E4HFQZ2NVLT35I2XV" localSheetId="26" hidden="1">#REF!</definedName>
    <definedName name="BExVSL787C8E4HFQZ2NVLT35I2XV" hidden="1">#REF!</definedName>
    <definedName name="BExVSTFTVV14SFGHQUOJL5SQ5TX9" localSheetId="26" hidden="1">#REF!</definedName>
    <definedName name="BExVSTFTVV14SFGHQUOJL5SQ5TX9" hidden="1">#REF!</definedName>
    <definedName name="BExVT3MPE8LQ5JFN3HQIFKSQ80U4" localSheetId="26" hidden="1">#REF!</definedName>
    <definedName name="BExVT3MPE8LQ5JFN3HQIFKSQ80U4" hidden="1">#REF!</definedName>
    <definedName name="BExVT7TRK3NZHPME2TFBXOF1WBR9" localSheetId="26" hidden="1">#REF!</definedName>
    <definedName name="BExVT7TRK3NZHPME2TFBXOF1WBR9" hidden="1">#REF!</definedName>
    <definedName name="BExVT9H0R0T7WGQAAC0HABMG54YM" localSheetId="26" hidden="1">#REF!</definedName>
    <definedName name="BExVT9H0R0T7WGQAAC0HABMG54YM" hidden="1">#REF!</definedName>
    <definedName name="BExVTCMDDEDGLUIMUU6BSFHEWTOP" localSheetId="26" hidden="1">#REF!</definedName>
    <definedName name="BExVTCMDDEDGLUIMUU6BSFHEWTOP" hidden="1">#REF!</definedName>
    <definedName name="BExVTCMDQMLKRA2NQR72XU6Y54IK" localSheetId="26" hidden="1">#REF!</definedName>
    <definedName name="BExVTCMDQMLKRA2NQR72XU6Y54IK" hidden="1">#REF!</definedName>
    <definedName name="BExVTCRV8FQ5U9OYWWL44N6KFNHU" localSheetId="26" hidden="1">#REF!</definedName>
    <definedName name="BExVTCRV8FQ5U9OYWWL44N6KFNHU" hidden="1">#REF!</definedName>
    <definedName name="BExVTNESHPVG0A0KZ7BRX26MS0PF" localSheetId="26" hidden="1">#REF!</definedName>
    <definedName name="BExVTNESHPVG0A0KZ7BRX26MS0PF" hidden="1">#REF!</definedName>
    <definedName name="BExVTTJVTNRSBHBTUZ78WG2JM5MK" localSheetId="26" hidden="1">#REF!</definedName>
    <definedName name="BExVTTJVTNRSBHBTUZ78WG2JM5MK" hidden="1">#REF!</definedName>
    <definedName name="BExVTXLMYR87BC04D1ERALPUFVPG" localSheetId="26" hidden="1">#REF!</definedName>
    <definedName name="BExVTXLMYR87BC04D1ERALPUFVPG" hidden="1">#REF!</definedName>
    <definedName name="BExVUL9V3H8ZF6Y72LQBBN639YAA" localSheetId="26" hidden="1">#REF!</definedName>
    <definedName name="BExVUL9V3H8ZF6Y72LQBBN639YAA" hidden="1">#REF!</definedName>
    <definedName name="BExVV5T14N2HZIK7HQ4P2KG09U0J" localSheetId="26" hidden="1">#REF!</definedName>
    <definedName name="BExVV5T14N2HZIK7HQ4P2KG09U0J" hidden="1">#REF!</definedName>
    <definedName name="BExVV7R410VYLADLX9LNG63ID6H1" localSheetId="26" hidden="1">#REF!</definedName>
    <definedName name="BExVV7R410VYLADLX9LNG63ID6H1" hidden="1">#REF!</definedName>
    <definedName name="BExVVCEED4JEKF59OV0G3T4XFMFO" localSheetId="26" hidden="1">#REF!</definedName>
    <definedName name="BExVVCEED4JEKF59OV0G3T4XFMFO" hidden="1">#REF!</definedName>
    <definedName name="BExVVPFO2J7FMSRPD36909HN4BZJ" localSheetId="26" hidden="1">#REF!</definedName>
    <definedName name="BExVVPFO2J7FMSRPD36909HN4BZJ" hidden="1">#REF!</definedName>
    <definedName name="BExVVQ19AQ3VCARJOC38SF7OYE9Y" localSheetId="26" hidden="1">#REF!</definedName>
    <definedName name="BExVVQ19AQ3VCARJOC38SF7OYE9Y" hidden="1">#REF!</definedName>
    <definedName name="BExVVQ19TAECID45CS4HXT1RD3AQ" localSheetId="26" hidden="1">#REF!</definedName>
    <definedName name="BExVVQ19TAECID45CS4HXT1RD3AQ" hidden="1">#REF!</definedName>
    <definedName name="BExVVXJ0BWCON65PGQXO3N2BEWPD" localSheetId="26" hidden="1">#REF!</definedName>
    <definedName name="BExVVXJ0BWCON65PGQXO3N2BEWPD" hidden="1">#REF!</definedName>
    <definedName name="BExVW3YV5XGIVJ97UUPDJGJ2P15B" localSheetId="26" hidden="1">#REF!</definedName>
    <definedName name="BExVW3YV5XGIVJ97UUPDJGJ2P15B" hidden="1">#REF!</definedName>
    <definedName name="BExVW5X571GEYR5SCU1Z2DHKWM79" localSheetId="26" hidden="1">#REF!</definedName>
    <definedName name="BExVW5X571GEYR5SCU1Z2DHKWM79" hidden="1">#REF!</definedName>
    <definedName name="BExVW6D6UQRY8HLNVBI5Z3R4K0LF" localSheetId="26" hidden="1">#REF!</definedName>
    <definedName name="BExVW6D6UQRY8HLNVBI5Z3R4K0LF" hidden="1">#REF!</definedName>
    <definedName name="BExVW6YTKA098AF57M4PHNQ54XMH" localSheetId="26" hidden="1">#REF!</definedName>
    <definedName name="BExVW6YTKA098AF57M4PHNQ54XMH" hidden="1">#REF!</definedName>
    <definedName name="BExVWINKCH0V0NUWH363SMXAZE62" localSheetId="26" hidden="1">#REF!</definedName>
    <definedName name="BExVWINKCH0V0NUWH363SMXAZE62" hidden="1">#REF!</definedName>
    <definedName name="BExVWYU8EK669NP172GEIGCTVPPA" localSheetId="26" hidden="1">#REF!</definedName>
    <definedName name="BExVWYU8EK669NP172GEIGCTVPPA" hidden="1">#REF!</definedName>
    <definedName name="BExVX3MVJ0GHWPP1EL59ZQNKMX0B" localSheetId="26" hidden="1">#REF!</definedName>
    <definedName name="BExVX3MVJ0GHWPP1EL59ZQNKMX0B" hidden="1">#REF!</definedName>
    <definedName name="BExVX3XN2DRJKL8EDBIG58RYQ36R" localSheetId="26" hidden="1">#REF!</definedName>
    <definedName name="BExVX3XN2DRJKL8EDBIG58RYQ36R" hidden="1">#REF!</definedName>
    <definedName name="BExVXDZ63PUART77BBR5SI63TPC6" localSheetId="26" hidden="1">#REF!</definedName>
    <definedName name="BExVXDZ63PUART77BBR5SI63TPC6" hidden="1">#REF!</definedName>
    <definedName name="BExVXHKI6LFYMGWISMPACMO247HL" localSheetId="26" hidden="1">#REF!</definedName>
    <definedName name="BExVXHKI6LFYMGWISMPACMO247HL" hidden="1">#REF!</definedName>
    <definedName name="BExVXLX2BZ5EF2X6R41BTKRJR1NM" localSheetId="26" hidden="1">#REF!</definedName>
    <definedName name="BExVXLX2BZ5EF2X6R41BTKRJR1NM" hidden="1">#REF!</definedName>
    <definedName name="BExVY11V7U1SAY4QKYE0PBSPD7LW" localSheetId="26" hidden="1">#REF!</definedName>
    <definedName name="BExVY11V7U1SAY4QKYE0PBSPD7LW" hidden="1">#REF!</definedName>
    <definedName name="BExVY1SV37DL5YU59HS4IG3VBCP4" localSheetId="26" hidden="1">#REF!</definedName>
    <definedName name="BExVY1SV37DL5YU59HS4IG3VBCP4" hidden="1">#REF!</definedName>
    <definedName name="BExVY3WFGJKSQA08UF9NCMST928Y" localSheetId="26" hidden="1">#REF!</definedName>
    <definedName name="BExVY3WFGJKSQA08UF9NCMST928Y" hidden="1">#REF!</definedName>
    <definedName name="BExVY954UOEVQEIC5OFO4NEWVKAQ" localSheetId="26" hidden="1">#REF!</definedName>
    <definedName name="BExVY954UOEVQEIC5OFO4NEWVKAQ" hidden="1">#REF!</definedName>
    <definedName name="BExVYHDYIV5397LC02V4FEP8VD6W" localSheetId="26" hidden="1">#REF!</definedName>
    <definedName name="BExVYHDYIV5397LC02V4FEP8VD6W" hidden="1">#REF!</definedName>
    <definedName name="BExVYOVIZDA18YIQ0A30Q052PCAK" localSheetId="26" hidden="1">#REF!</definedName>
    <definedName name="BExVYOVIZDA18YIQ0A30Q052PCAK" hidden="1">#REF!</definedName>
    <definedName name="BExVYQIXPEM6J4JVP78BRHIC05PV" localSheetId="26" hidden="1">#REF!</definedName>
    <definedName name="BExVYQIXPEM6J4JVP78BRHIC05PV" hidden="1">#REF!</definedName>
    <definedName name="BExVYVGWN7SONLVDH9WJ2F1JS264" localSheetId="26" hidden="1">#REF!</definedName>
    <definedName name="BExVYVGWN7SONLVDH9WJ2F1JS264" hidden="1">#REF!</definedName>
    <definedName name="BExVZ9EO732IK6MNMG17Y1EFTJQC" localSheetId="26" hidden="1">#REF!</definedName>
    <definedName name="BExVZ9EO732IK6MNMG17Y1EFTJQC" hidden="1">#REF!</definedName>
    <definedName name="BExVZB1Y5J4UL2LKK0363EU7GIJ1" localSheetId="26" hidden="1">#REF!</definedName>
    <definedName name="BExVZB1Y5J4UL2LKK0363EU7GIJ1" hidden="1">#REF!</definedName>
    <definedName name="BExVZJQVO5LQ0BJH5JEN5NOBIAF6" localSheetId="26" hidden="1">#REF!</definedName>
    <definedName name="BExVZJQVO5LQ0BJH5JEN5NOBIAF6" hidden="1">#REF!</definedName>
    <definedName name="BExVZNXWS91RD7NXV5NE2R3C8WW7" localSheetId="26" hidden="1">#REF!</definedName>
    <definedName name="BExVZNXWS91RD7NXV5NE2R3C8WW7" hidden="1">#REF!</definedName>
    <definedName name="BExW0386REQRCQCVT9BCX80UPTRY" localSheetId="26" hidden="1">#REF!</definedName>
    <definedName name="BExW0386REQRCQCVT9BCX80UPTRY" hidden="1">#REF!</definedName>
    <definedName name="BExW0FYP4WXY71CYUG40SUBG9UWU" localSheetId="26" hidden="1">#REF!</definedName>
    <definedName name="BExW0FYP4WXY71CYUG40SUBG9UWU" hidden="1">#REF!</definedName>
    <definedName name="BExW0RI61B4VV0ARXTFVBAWRA1C5" localSheetId="26" hidden="1">#REF!</definedName>
    <definedName name="BExW0RI61B4VV0ARXTFVBAWRA1C5" hidden="1">#REF!</definedName>
    <definedName name="BExW1BVUYQTKMOR56MW7RVRX4L1L" localSheetId="26" hidden="1">#REF!</definedName>
    <definedName name="BExW1BVUYQTKMOR56MW7RVRX4L1L" hidden="1">#REF!</definedName>
    <definedName name="BExW1F1220628FOMTW5UAATHRJHK" localSheetId="26" hidden="1">#REF!</definedName>
    <definedName name="BExW1F1220628FOMTW5UAATHRJHK" hidden="1">#REF!</definedName>
    <definedName name="BExW1TKA0Z9OP2DTG50GZR5EG8C7" localSheetId="26" hidden="1">#REF!</definedName>
    <definedName name="BExW1TKA0Z9OP2DTG50GZR5EG8C7" hidden="1">#REF!</definedName>
    <definedName name="BExW1U0JLKQ094DW5MMOI8UHO09V" localSheetId="26" hidden="1">#REF!</definedName>
    <definedName name="BExW1U0JLKQ094DW5MMOI8UHO09V" hidden="1">#REF!</definedName>
    <definedName name="BExW283NP9D366XFPXLGSCI5UB0L" localSheetId="26" hidden="1">#REF!</definedName>
    <definedName name="BExW283NP9D366XFPXLGSCI5UB0L" hidden="1">#REF!</definedName>
    <definedName name="BExW2H3C8WJSBW5FGTFKVDVJC4CL" localSheetId="26" hidden="1">#REF!</definedName>
    <definedName name="BExW2H3C8WJSBW5FGTFKVDVJC4CL" hidden="1">#REF!</definedName>
    <definedName name="BExW2MSCKPGF5K3I7TL4KF5ISUOL" localSheetId="26" hidden="1">#REF!</definedName>
    <definedName name="BExW2MSCKPGF5K3I7TL4KF5ISUOL" hidden="1">#REF!</definedName>
    <definedName name="BExW2SMO90FU9W8DVVES6Q4E6BZR" localSheetId="26" hidden="1">#REF!</definedName>
    <definedName name="BExW2SMO90FU9W8DVVES6Q4E6BZR" hidden="1">#REF!</definedName>
    <definedName name="BExW36V9N91OHCUMGWJQL3I5P4JK" localSheetId="26" hidden="1">#REF!</definedName>
    <definedName name="BExW36V9N91OHCUMGWJQL3I5P4JK" hidden="1">#REF!</definedName>
    <definedName name="BExW3BNQ6E6GA8HY2K2L4AXWTNMV" localSheetId="26" hidden="1">#REF!</definedName>
    <definedName name="BExW3BNQ6E6GA8HY2K2L4AXWTNMV" hidden="1">#REF!</definedName>
    <definedName name="BExW3EIBA1J9Q9NA9VCGZGRS8WV7" localSheetId="26" hidden="1">#REF!</definedName>
    <definedName name="BExW3EIBA1J9Q9NA9VCGZGRS8WV7" hidden="1">#REF!</definedName>
    <definedName name="BExW3FEO8FI8N6AGQKYEG4SQVJWB" localSheetId="26" hidden="1">#REF!</definedName>
    <definedName name="BExW3FEO8FI8N6AGQKYEG4SQVJWB" hidden="1">#REF!</definedName>
    <definedName name="BExW3GB28STOMJUSZEIA7YKYNS4Y" localSheetId="26" hidden="1">#REF!</definedName>
    <definedName name="BExW3GB28STOMJUSZEIA7YKYNS4Y" hidden="1">#REF!</definedName>
    <definedName name="BExW3T1K638HT5E0Y8MMK108P5JT" localSheetId="26" hidden="1">#REF!</definedName>
    <definedName name="BExW3T1K638HT5E0Y8MMK108P5JT" hidden="1">#REF!</definedName>
    <definedName name="BExW4217ZHL9VO39POSTJOD090WU" localSheetId="26" hidden="1">#REF!</definedName>
    <definedName name="BExW4217ZHL9VO39POSTJOD090WU" hidden="1">#REF!</definedName>
    <definedName name="BExW4GPW71EBF8XPS2QGVQHBCDX3" localSheetId="26" hidden="1">#REF!</definedName>
    <definedName name="BExW4GPW71EBF8XPS2QGVQHBCDX3" hidden="1">#REF!</definedName>
    <definedName name="BExW4JKC5837JBPCOJV337ZVYYY3" localSheetId="26" hidden="1">#REF!</definedName>
    <definedName name="BExW4JKC5837JBPCOJV337ZVYYY3" hidden="1">#REF!</definedName>
    <definedName name="BExW4QR9FV9MP5K610THBSM51RYO" localSheetId="26" hidden="1">#REF!</definedName>
    <definedName name="BExW4QR9FV9MP5K610THBSM51RYO" hidden="1">#REF!</definedName>
    <definedName name="BExW4Z029R9E19ZENN3WEA3VDAD1" localSheetId="26" hidden="1">#REF!</definedName>
    <definedName name="BExW4Z029R9E19ZENN3WEA3VDAD1" hidden="1">#REF!</definedName>
    <definedName name="BExW5AZNT6IAZGNF2C879ODHY1B8" localSheetId="26" hidden="1">#REF!</definedName>
    <definedName name="BExW5AZNT6IAZGNF2C879ODHY1B8" hidden="1">#REF!</definedName>
    <definedName name="BExW5MJ0GZ22L1ZACAWFUIF5DIJL" localSheetId="26" hidden="1">#REF!</definedName>
    <definedName name="BExW5MJ0GZ22L1ZACAWFUIF5DIJL" hidden="1">#REF!</definedName>
    <definedName name="BExW5WPU27WD4NWZOT0ZEJIDLX5J" localSheetId="26" hidden="1">#REF!</definedName>
    <definedName name="BExW5WPU27WD4NWZOT0ZEJIDLX5J" hidden="1">#REF!</definedName>
    <definedName name="BExW660AV1TUV2XNUPD65RZR3QOO" localSheetId="26" hidden="1">#REF!</definedName>
    <definedName name="BExW660AV1TUV2XNUPD65RZR3QOO" hidden="1">#REF!</definedName>
    <definedName name="BExW66LVVZK656PQY1257QMHP2AY" localSheetId="26" hidden="1">#REF!</definedName>
    <definedName name="BExW66LVVZK656PQY1257QMHP2AY" hidden="1">#REF!</definedName>
    <definedName name="BExW6EJPHAP1TWT380AZLXNHR22P" localSheetId="26" hidden="1">#REF!</definedName>
    <definedName name="BExW6EJPHAP1TWT380AZLXNHR22P" hidden="1">#REF!</definedName>
    <definedName name="BExW6G1PJ38H10DVLL8WPQ736OEB" localSheetId="26" hidden="1">#REF!</definedName>
    <definedName name="BExW6G1PJ38H10DVLL8WPQ736OEB" hidden="1">#REF!</definedName>
    <definedName name="BExW794A74Z5F2K8LVQLD6VSKXUE" localSheetId="26" hidden="1">#REF!</definedName>
    <definedName name="BExW794A74Z5F2K8LVQLD6VSKXUE" hidden="1">#REF!</definedName>
    <definedName name="BExW8K0SSIPSKBVP06IJ71600HJZ" localSheetId="26" hidden="1">#REF!</definedName>
    <definedName name="BExW8K0SSIPSKBVP06IJ71600HJZ" hidden="1">#REF!</definedName>
    <definedName name="BExW8NM8DJJESE7GF7VGTO2XO6P1" localSheetId="26" hidden="1">#REF!</definedName>
    <definedName name="BExW8NM8DJJESE7GF7VGTO2XO6P1" hidden="1">#REF!</definedName>
    <definedName name="BExW8T0GVY3ZYO4ACSBLHS8SH895" localSheetId="26" hidden="1">#REF!</definedName>
    <definedName name="BExW8T0GVY3ZYO4ACSBLHS8SH895" hidden="1">#REF!</definedName>
    <definedName name="BExW8YEP73JMMU9HZ08PM4WHJQZ4" localSheetId="26" hidden="1">#REF!</definedName>
    <definedName name="BExW8YEP73JMMU9HZ08PM4WHJQZ4" hidden="1">#REF!</definedName>
    <definedName name="BExW937AT53OZQRHNWQZ5BVH24IE" localSheetId="26" hidden="1">#REF!</definedName>
    <definedName name="BExW937AT53OZQRHNWQZ5BVH24IE" hidden="1">#REF!</definedName>
    <definedName name="BExW95LN5N0LYFFVP7GJEGDVDLF0" localSheetId="26" hidden="1">#REF!</definedName>
    <definedName name="BExW95LN5N0LYFFVP7GJEGDVDLF0" hidden="1">#REF!</definedName>
    <definedName name="BExW967733Q8RAJOHR2GJ3HO8JIW" localSheetId="26" hidden="1">#REF!</definedName>
    <definedName name="BExW967733Q8RAJOHR2GJ3HO8JIW" hidden="1">#REF!</definedName>
    <definedName name="BExW9POK1KIOI0ALS5MZIKTDIYMA" localSheetId="26" hidden="1">#REF!</definedName>
    <definedName name="BExW9POK1KIOI0ALS5MZIKTDIYMA" hidden="1">#REF!</definedName>
    <definedName name="BExW9TVLB7OIHTG98I7I4EXBL61S" localSheetId="26" hidden="1">#REF!</definedName>
    <definedName name="BExW9TVLB7OIHTG98I7I4EXBL61S" hidden="1">#REF!</definedName>
    <definedName name="BExXLDE6PN4ESWT3LXJNQCY94NE4" localSheetId="26" hidden="1">#REF!</definedName>
    <definedName name="BExXLDE6PN4ESWT3LXJNQCY94NE4" hidden="1">#REF!</definedName>
    <definedName name="BExXLQVPK2H3IF0NDDA5CT612EUK" localSheetId="26" hidden="1">#REF!</definedName>
    <definedName name="BExXLQVPK2H3IF0NDDA5CT612EUK" hidden="1">#REF!</definedName>
    <definedName name="BExXLR6IO70TYTACKQH9M5PGV24J" localSheetId="26" hidden="1">#REF!</definedName>
    <definedName name="BExXLR6IO70TYTACKQH9M5PGV24J" hidden="1">#REF!</definedName>
    <definedName name="BExXM065WOLYRYHGHOJE0OOFXA4M" localSheetId="26" hidden="1">#REF!</definedName>
    <definedName name="BExXM065WOLYRYHGHOJE0OOFXA4M" hidden="1">#REF!</definedName>
    <definedName name="BExXM3GUNXVDM82KUR17NNUMQCNI" localSheetId="26" hidden="1">#REF!</definedName>
    <definedName name="BExXM3GUNXVDM82KUR17NNUMQCNI" hidden="1">#REF!</definedName>
    <definedName name="BExXMA28M8SH7MKIGETSDA72WUIZ" localSheetId="26" hidden="1">#REF!</definedName>
    <definedName name="BExXMA28M8SH7MKIGETSDA72WUIZ" hidden="1">#REF!</definedName>
    <definedName name="BExXMOLHIAHDLFSA31PUB36SC3I9" localSheetId="26" hidden="1">#REF!</definedName>
    <definedName name="BExXMOLHIAHDLFSA31PUB36SC3I9" hidden="1">#REF!</definedName>
    <definedName name="BExXMT8T5Z3M2JBQN65X2LKH0YQI" localSheetId="26" hidden="1">#REF!</definedName>
    <definedName name="BExXMT8T5Z3M2JBQN65X2LKH0YQI" hidden="1">#REF!</definedName>
    <definedName name="BExXN1XNO7H60M9X1E7EVWFJDM5N" localSheetId="26" hidden="1">#REF!</definedName>
    <definedName name="BExXN1XNO7H60M9X1E7EVWFJDM5N" hidden="1">#REF!</definedName>
    <definedName name="BExXN22ZOTIW49GPLWFYKVM90FNZ" localSheetId="26" hidden="1">#REF!</definedName>
    <definedName name="BExXN22ZOTIW49GPLWFYKVM90FNZ" hidden="1">#REF!</definedName>
    <definedName name="BExXN4C031W9DK73MJHKL8YT1QA8" localSheetId="26" hidden="1">#REF!</definedName>
    <definedName name="BExXN4C031W9DK73MJHKL8YT1QA8" hidden="1">#REF!</definedName>
    <definedName name="BExXN6QAP8UJQVN4R4BQKPP4QK35" localSheetId="26" hidden="1">#REF!</definedName>
    <definedName name="BExXN6QAP8UJQVN4R4BQKPP4QK35" hidden="1">#REF!</definedName>
    <definedName name="BExXNBOA39T2X6Y5Y5GZ5DDNA1AX" localSheetId="26" hidden="1">#REF!</definedName>
    <definedName name="BExXNBOA39T2X6Y5Y5GZ5DDNA1AX" hidden="1">#REF!</definedName>
    <definedName name="BExXND6872VJ3M2PGT056WQMWBHD" localSheetId="26" hidden="1">#REF!</definedName>
    <definedName name="BExXND6872VJ3M2PGT056WQMWBHD" hidden="1">#REF!</definedName>
    <definedName name="BExXNGX6LA24I1SA8IZZIG6RGEM5" localSheetId="26" hidden="1">#REF!</definedName>
    <definedName name="BExXNGX6LA24I1SA8IZZIG6RGEM5" hidden="1">#REF!</definedName>
    <definedName name="BExXNPM24UN2PGVL9D1TUBFRIKR4" localSheetId="26" hidden="1">#REF!</definedName>
    <definedName name="BExXNPM24UN2PGVL9D1TUBFRIKR4" hidden="1">#REF!</definedName>
    <definedName name="BExXNWYB165VO9MHARCL5WLCHWS0" localSheetId="26" hidden="1">#REF!</definedName>
    <definedName name="BExXNWYB165VO9MHARCL5WLCHWS0" hidden="1">#REF!</definedName>
    <definedName name="BExXO278QHQN8JDK5425EJ615ECC" localSheetId="26" hidden="1">#REF!</definedName>
    <definedName name="BExXO278QHQN8JDK5425EJ615ECC" hidden="1">#REF!</definedName>
    <definedName name="BExXOBHOP0WGFHI2Y9AO4L440UVQ" localSheetId="26" hidden="1">#REF!</definedName>
    <definedName name="BExXOBHOP0WGFHI2Y9AO4L440UVQ" hidden="1">#REF!</definedName>
    <definedName name="BExXOHSAD2NSHOLLMZ2JWA4I3I1R" localSheetId="26" hidden="1">#REF!</definedName>
    <definedName name="BExXOHSAD2NSHOLLMZ2JWA4I3I1R" hidden="1">#REF!</definedName>
    <definedName name="BExXP80B5FGA00JCM7UXKPI3PB7Y" localSheetId="26" hidden="1">#REF!</definedName>
    <definedName name="BExXP80B5FGA00JCM7UXKPI3PB7Y" hidden="1">#REF!</definedName>
    <definedName name="BExXP85M4WXYVN1UVHUTOEKEG5XS" localSheetId="26" hidden="1">#REF!</definedName>
    <definedName name="BExXP85M4WXYVN1UVHUTOEKEG5XS" hidden="1">#REF!</definedName>
    <definedName name="BExXPELOTHOAG0OWILLAH94OZV5J" localSheetId="26" hidden="1">#REF!</definedName>
    <definedName name="BExXPELOTHOAG0OWILLAH94OZV5J" hidden="1">#REF!</definedName>
    <definedName name="BExXPS31W1VD2NMIE4E37LHVDF0L" localSheetId="26" hidden="1">#REF!</definedName>
    <definedName name="BExXPS31W1VD2NMIE4E37LHVDF0L" hidden="1">#REF!</definedName>
    <definedName name="BExXPZKYEMVF5JOC14HYOOYQK6JK" localSheetId="26" hidden="1">#REF!</definedName>
    <definedName name="BExXPZKYEMVF5JOC14HYOOYQK6JK" hidden="1">#REF!</definedName>
    <definedName name="BExXQ89PA10X79WBWOEP1AJX1OQM" localSheetId="26" hidden="1">#REF!</definedName>
    <definedName name="BExXQ89PA10X79WBWOEP1AJX1OQM" hidden="1">#REF!</definedName>
    <definedName name="BExXQCGQGGYSI0LTRVR73MUO50AW" localSheetId="26" hidden="1">#REF!</definedName>
    <definedName name="BExXQCGQGGYSI0LTRVR73MUO50AW" hidden="1">#REF!</definedName>
    <definedName name="BExXQEEXFHDQ8DSRAJSB5ET6J004" localSheetId="26" hidden="1">#REF!</definedName>
    <definedName name="BExXQEEXFHDQ8DSRAJSB5ET6J004" hidden="1">#REF!</definedName>
    <definedName name="BExXQH41O5HZAH8BO6HCFY8YC3TU" localSheetId="26" hidden="1">#REF!</definedName>
    <definedName name="BExXQH41O5HZAH8BO6HCFY8YC3TU" hidden="1">#REF!</definedName>
    <definedName name="BExXQIRBLQSLAJTFL7224FCFUTKH" localSheetId="26" hidden="1">#REF!</definedName>
    <definedName name="BExXQIRBLQSLAJTFL7224FCFUTKH" hidden="1">#REF!</definedName>
    <definedName name="BExXQJIEF5R3QQ6D8HO3NGPU0IQC" localSheetId="26" hidden="1">#REF!</definedName>
    <definedName name="BExXQJIEF5R3QQ6D8HO3NGPU0IQC" hidden="1">#REF!</definedName>
    <definedName name="BExXQU00K9ER4I1WM7T9J0W1E7ZC" localSheetId="26" hidden="1">#REF!</definedName>
    <definedName name="BExXQU00K9ER4I1WM7T9J0W1E7ZC" hidden="1">#REF!</definedName>
    <definedName name="BExXQU00KOR7XLM8B13DGJ1MIQDY" localSheetId="26" hidden="1">#REF!</definedName>
    <definedName name="BExXQU00KOR7XLM8B13DGJ1MIQDY" hidden="1">#REF!</definedName>
    <definedName name="BExXQXG18PS8HGBOS03OSTQ0KEYC" localSheetId="26" hidden="1">#REF!</definedName>
    <definedName name="BExXQXG18PS8HGBOS03OSTQ0KEYC" hidden="1">#REF!</definedName>
    <definedName name="BExXQXQT4OAFQT5B0YB3USDJOJOB" localSheetId="26" hidden="1">#REF!</definedName>
    <definedName name="BExXQXQT4OAFQT5B0YB3USDJOJOB" hidden="1">#REF!</definedName>
    <definedName name="BExXR3FSEXAHSXEQNJORWFCPX86N" localSheetId="26" hidden="1">#REF!</definedName>
    <definedName name="BExXR3FSEXAHSXEQNJORWFCPX86N" hidden="1">#REF!</definedName>
    <definedName name="BExXR3W3FKYQBLR299HO9RZ70C43" localSheetId="26" hidden="1">#REF!</definedName>
    <definedName name="BExXR3W3FKYQBLR299HO9RZ70C43" hidden="1">#REF!</definedName>
    <definedName name="BExXR46U23CRRBV6IZT982MAEQKI" localSheetId="26" hidden="1">#REF!</definedName>
    <definedName name="BExXR46U23CRRBV6IZT982MAEQKI" hidden="1">#REF!</definedName>
    <definedName name="BExXR8OKAVX7O70V5IYG2PRKXSTI" localSheetId="26" hidden="1">#REF!</definedName>
    <definedName name="BExXR8OKAVX7O70V5IYG2PRKXSTI" hidden="1">#REF!</definedName>
    <definedName name="BExXRA6N6XCLQM6XDV724ZIH6G93" localSheetId="26" hidden="1">#REF!</definedName>
    <definedName name="BExXRA6N6XCLQM6XDV724ZIH6G93" hidden="1">#REF!</definedName>
    <definedName name="BExXRABZ1CNKCG6K1MR6OUFHF7J9" localSheetId="26" hidden="1">#REF!</definedName>
    <definedName name="BExXRABZ1CNKCG6K1MR6OUFHF7J9" hidden="1">#REF!</definedName>
    <definedName name="BExXRBOFETC0OTJ6WY3VPMFH03VB" localSheetId="26" hidden="1">#REF!</definedName>
    <definedName name="BExXRBOFETC0OTJ6WY3VPMFH03VB" hidden="1">#REF!</definedName>
    <definedName name="BExXRD13K1S9Y3JGR7CXSONT7RJZ" localSheetId="26" hidden="1">#REF!</definedName>
    <definedName name="BExXRD13K1S9Y3JGR7CXSONT7RJZ" hidden="1">#REF!</definedName>
    <definedName name="BExXRIFB4QQ87QIGA9AG0NXP577K" localSheetId="26" hidden="1">#REF!</definedName>
    <definedName name="BExXRIFB4QQ87QIGA9AG0NXP577K" hidden="1">#REF!</definedName>
    <definedName name="BExXRIQ2JF2CVTRDQX2D9SPH7FTN" localSheetId="26" hidden="1">#REF!</definedName>
    <definedName name="BExXRIQ2JF2CVTRDQX2D9SPH7FTN" hidden="1">#REF!</definedName>
    <definedName name="BExXRO4A6VUH1F4XV8N1BRJ4896W" localSheetId="26" hidden="1">#REF!</definedName>
    <definedName name="BExXRO4A6VUH1F4XV8N1BRJ4896W" hidden="1">#REF!</definedName>
    <definedName name="BExXRO9N1SNJZGKD90P4K7FU1J0P" localSheetId="26" hidden="1">#REF!</definedName>
    <definedName name="BExXRO9N1SNJZGKD90P4K7FU1J0P" hidden="1">#REF!</definedName>
    <definedName name="BExXRV5QP3Z0KAQ1EQT9JYT2FV0L" localSheetId="26" hidden="1">#REF!</definedName>
    <definedName name="BExXRV5QP3Z0KAQ1EQT9JYT2FV0L" hidden="1">#REF!</definedName>
    <definedName name="BExXRZ20LZZCW8LVGDK0XETOTSAI" localSheetId="26" hidden="1">#REF!</definedName>
    <definedName name="BExXRZ20LZZCW8LVGDK0XETOTSAI" hidden="1">#REF!</definedName>
    <definedName name="BExXRZNM651EJ5HJPGKGTVYLAZQ1" localSheetId="26" hidden="1">#REF!</definedName>
    <definedName name="BExXRZNM651EJ5HJPGKGTVYLAZQ1" hidden="1">#REF!</definedName>
    <definedName name="BExXS1B1J7YEV3ZQQZDH4RRE0ARF" localSheetId="26" hidden="1">#REF!</definedName>
    <definedName name="BExXS1B1J7YEV3ZQQZDH4RRE0ARF" hidden="1">#REF!</definedName>
    <definedName name="BExXS63O4OMWMNXXAODZQFSDG33N" localSheetId="26" hidden="1">#REF!</definedName>
    <definedName name="BExXS63O4OMWMNXXAODZQFSDG33N" hidden="1">#REF!</definedName>
    <definedName name="BExXSBSP1TOY051HSPEPM0AEIO2M" localSheetId="26" hidden="1">#REF!</definedName>
    <definedName name="BExXSBSP1TOY051HSPEPM0AEIO2M" hidden="1">#REF!</definedName>
    <definedName name="BExXSC8RFK5D68FJD2HI4K66SA6I" localSheetId="26" hidden="1">#REF!</definedName>
    <definedName name="BExXSC8RFK5D68FJD2HI4K66SA6I" hidden="1">#REF!</definedName>
    <definedName name="BExXSNHC88W4UMXEOIOOATJAIKZO" localSheetId="26" hidden="1">#REF!</definedName>
    <definedName name="BExXSNHC88W4UMXEOIOOATJAIKZO" hidden="1">#REF!</definedName>
    <definedName name="BExXSTBS08WIA9TLALV3UQ2Z3MRG" localSheetId="26" hidden="1">#REF!</definedName>
    <definedName name="BExXSTBS08WIA9TLALV3UQ2Z3MRG" hidden="1">#REF!</definedName>
    <definedName name="BExXSVQ2WOJJ73YEO8Q2FK60V4G8" localSheetId="26" hidden="1">#REF!</definedName>
    <definedName name="BExXSVQ2WOJJ73YEO8Q2FK60V4G8" hidden="1">#REF!</definedName>
    <definedName name="BExXTHLRNL82GN7KZY3TOLO508N7" localSheetId="26" hidden="1">#REF!</definedName>
    <definedName name="BExXTHLRNL82GN7KZY3TOLO508N7" hidden="1">#REF!</definedName>
    <definedName name="BExXTL72MKEQSQH9L2OTFLU8DM2B" localSheetId="26" hidden="1">#REF!</definedName>
    <definedName name="BExXTL72MKEQSQH9L2OTFLU8DM2B" hidden="1">#REF!</definedName>
    <definedName name="BExXTM3M4RTCRSX7VGAXGQNPP668" localSheetId="26" hidden="1">#REF!</definedName>
    <definedName name="BExXTM3M4RTCRSX7VGAXGQNPP668" hidden="1">#REF!</definedName>
    <definedName name="BExXTOCF78J7WY6FOVBRY1N2RBBR" localSheetId="26" hidden="1">#REF!</definedName>
    <definedName name="BExXTOCF78J7WY6FOVBRY1N2RBBR" hidden="1">#REF!</definedName>
    <definedName name="BExXTP3GYO6Z9RTKKT10XA0UTV3T" localSheetId="26" hidden="1">#REF!</definedName>
    <definedName name="BExXTP3GYO6Z9RTKKT10XA0UTV3T" hidden="1">#REF!</definedName>
    <definedName name="BExXTZKZ4CG92ZQLIRKEXXH9BFIR" localSheetId="26" hidden="1">#REF!</definedName>
    <definedName name="BExXTZKZ4CG92ZQLIRKEXXH9BFIR" hidden="1">#REF!</definedName>
    <definedName name="BExXU4J2BM2964GD5UZHM752Q4NS" localSheetId="26" hidden="1">#REF!</definedName>
    <definedName name="BExXU4J2BM2964GD5UZHM752Q4NS" hidden="1">#REF!</definedName>
    <definedName name="BExXU6XDTT7RM93KILIDEYPA9XKF" localSheetId="26" hidden="1">#REF!</definedName>
    <definedName name="BExXU6XDTT7RM93KILIDEYPA9XKF" hidden="1">#REF!</definedName>
    <definedName name="BExXU8VLZA7WLPZ3RAQZGNERUD26" localSheetId="26" hidden="1">#REF!</definedName>
    <definedName name="BExXU8VLZA7WLPZ3RAQZGNERUD26" hidden="1">#REF!</definedName>
    <definedName name="BExXUB9RSLSCNN5ETLXY72DAPZZM" localSheetId="26" hidden="1">#REF!</definedName>
    <definedName name="BExXUB9RSLSCNN5ETLXY72DAPZZM" hidden="1">#REF!</definedName>
    <definedName name="BExXUFRM82XQIN2T8KGLDQL1IBQW" localSheetId="26" hidden="1">#REF!</definedName>
    <definedName name="BExXUFRM82XQIN2T8KGLDQL1IBQW" hidden="1">#REF!</definedName>
    <definedName name="BExXUQEQBF6FI240ZGIF9YXZSRAU" localSheetId="26" hidden="1">#REF!</definedName>
    <definedName name="BExXUQEQBF6FI240ZGIF9YXZSRAU" hidden="1">#REF!</definedName>
    <definedName name="BExXUYND6EJO7CJ5KRICV4O1JNWK" localSheetId="26" hidden="1">#REF!</definedName>
    <definedName name="BExXUYND6EJO7CJ5KRICV4O1JNWK" hidden="1">#REF!</definedName>
    <definedName name="BExXV6FWG4H3S2QEUJZYIXILNGJ7" localSheetId="26" hidden="1">#REF!</definedName>
    <definedName name="BExXV6FWG4H3S2QEUJZYIXILNGJ7" hidden="1">#REF!</definedName>
    <definedName name="BExXVK87BMMO6LHKV0CFDNIQVIBS" localSheetId="26" hidden="1">#REF!</definedName>
    <definedName name="BExXVK87BMMO6LHKV0CFDNIQVIBS" hidden="1">#REF!</definedName>
    <definedName name="BExXVKZ9WXPGL6IVY6T61IDD771I" localSheetId="26" hidden="1">#REF!</definedName>
    <definedName name="BExXVKZ9WXPGL6IVY6T61IDD771I" hidden="1">#REF!</definedName>
    <definedName name="BExXW0K72T1Y8K1I4VZT87UY9S2G" localSheetId="26" hidden="1">#REF!</definedName>
    <definedName name="BExXW0K72T1Y8K1I4VZT87UY9S2G" hidden="1">#REF!</definedName>
    <definedName name="BExXW27MMXHXUXX78SDTBE1JYTHT" localSheetId="26" hidden="1">#REF!</definedName>
    <definedName name="BExXW27MMXHXUXX78SDTBE1JYTHT" hidden="1">#REF!</definedName>
    <definedName name="BExXW2YIM2MYBSHRIX0RP9D4PRMN" localSheetId="26" hidden="1">#REF!</definedName>
    <definedName name="BExXW2YIM2MYBSHRIX0RP9D4PRMN" hidden="1">#REF!</definedName>
    <definedName name="BExXWBNE4KTFSXKVSRF6WX039WPB" localSheetId="26" hidden="1">#REF!</definedName>
    <definedName name="BExXWBNE4KTFSXKVSRF6WX039WPB" hidden="1">#REF!</definedName>
    <definedName name="BExXWFP5AYE7EHYTJWBZSQ8PQ0YX" localSheetId="26" hidden="1">#REF!</definedName>
    <definedName name="BExXWFP5AYE7EHYTJWBZSQ8PQ0YX" hidden="1">#REF!</definedName>
    <definedName name="BExXWVFIBQT8OY1O41FRFPFGXQHK" localSheetId="26" hidden="1">#REF!</definedName>
    <definedName name="BExXWVFIBQT8OY1O41FRFPFGXQHK" hidden="1">#REF!</definedName>
    <definedName name="BExXWWXHBZHA9J3N8K47F84X0M0L" localSheetId="26" hidden="1">#REF!</definedName>
    <definedName name="BExXWWXHBZHA9J3N8K47F84X0M0L" hidden="1">#REF!</definedName>
    <definedName name="BExXXBM521DL8R4ZX7NZ3DBCUOR5" localSheetId="26" hidden="1">#REF!</definedName>
    <definedName name="BExXXBM521DL8R4ZX7NZ3DBCUOR5" hidden="1">#REF!</definedName>
    <definedName name="BExXXC7OZI33XZ03NRMEP7VRLQK4" localSheetId="26" hidden="1">#REF!</definedName>
    <definedName name="BExXXC7OZI33XZ03NRMEP7VRLQK4" hidden="1">#REF!</definedName>
    <definedName name="BExXXH5N3NKBQ7BCJPJTBF8CYM2Q" localSheetId="26" hidden="1">#REF!</definedName>
    <definedName name="BExXXH5N3NKBQ7BCJPJTBF8CYM2Q" hidden="1">#REF!</definedName>
    <definedName name="BExXXKWLM4D541BH6O8GOJMHFHMW" localSheetId="26" hidden="1">#REF!</definedName>
    <definedName name="BExXXKWLM4D541BH6O8GOJMHFHMW" hidden="1">#REF!</definedName>
    <definedName name="BExXXPPA1Q87XPI97X0OXCPBPDON" localSheetId="26" hidden="1">#REF!</definedName>
    <definedName name="BExXXPPA1Q87XPI97X0OXCPBPDON" hidden="1">#REF!</definedName>
    <definedName name="BExXXVUDA98IZTQ6MANKU4MTTDVR" localSheetId="26" hidden="1">#REF!</definedName>
    <definedName name="BExXXVUDA98IZTQ6MANKU4MTTDVR" hidden="1">#REF!</definedName>
    <definedName name="BExXXZQNZY6IZI45DJXJK0MQZWA7" localSheetId="26" hidden="1">#REF!</definedName>
    <definedName name="BExXXZQNZY6IZI45DJXJK0MQZWA7" hidden="1">#REF!</definedName>
    <definedName name="BExXY5QFG6QP94SFT3935OBM8Y4K" localSheetId="26" hidden="1">#REF!</definedName>
    <definedName name="BExXY5QFG6QP94SFT3935OBM8Y4K" hidden="1">#REF!</definedName>
    <definedName name="BExXY7TYEBFXRYUYIFHTN65RJ8EW" localSheetId="26" hidden="1">#REF!</definedName>
    <definedName name="BExXY7TYEBFXRYUYIFHTN65RJ8EW" hidden="1">#REF!</definedName>
    <definedName name="BExXYLBHANUXC5FCTDDTGOVD3GQS" localSheetId="26" hidden="1">#REF!</definedName>
    <definedName name="BExXYLBHANUXC5FCTDDTGOVD3GQS" hidden="1">#REF!</definedName>
    <definedName name="BExXYMNYAYH3WA2ZCFAYKZID9ZCI" localSheetId="26" hidden="1">#REF!</definedName>
    <definedName name="BExXYMNYAYH3WA2ZCFAYKZID9ZCI" hidden="1">#REF!</definedName>
    <definedName name="BExXYYT12SVN2VDMLVNV4P3ISD8T" localSheetId="26" hidden="1">#REF!</definedName>
    <definedName name="BExXYYT12SVN2VDMLVNV4P3ISD8T" hidden="1">#REF!</definedName>
    <definedName name="BExXZEDWUYH25UZMW2QU2RXFILJE" localSheetId="26" hidden="1">#REF!</definedName>
    <definedName name="BExXZEDWUYH25UZMW2QU2RXFILJE" hidden="1">#REF!</definedName>
    <definedName name="BExXZFVV4YB42AZ3H1I40YG3JAPU" localSheetId="26" hidden="1">#REF!</definedName>
    <definedName name="BExXZFVV4YB42AZ3H1I40YG3JAPU" hidden="1">#REF!</definedName>
    <definedName name="BExXZHJ9T2JELF12CHHGD54J1B0C" localSheetId="26" hidden="1">#REF!</definedName>
    <definedName name="BExXZHJ9T2JELF12CHHGD54J1B0C" hidden="1">#REF!</definedName>
    <definedName name="BExXZNJ2X1TK2LRK5ZY3MX49H5T7" localSheetId="26" hidden="1">#REF!</definedName>
    <definedName name="BExXZNJ2X1TK2LRK5ZY3MX49H5T7" hidden="1">#REF!</definedName>
    <definedName name="BExXZOVPCEP495TQSON6PSRQ8XCY" localSheetId="26" hidden="1">#REF!</definedName>
    <definedName name="BExXZOVPCEP495TQSON6PSRQ8XCY" hidden="1">#REF!</definedName>
    <definedName name="BExXZXKH7NBARQQAZM69Z57IH1MM" localSheetId="26" hidden="1">#REF!</definedName>
    <definedName name="BExXZXKH7NBARQQAZM69Z57IH1MM" hidden="1">#REF!</definedName>
    <definedName name="BExY07WSDH5QEVM7BJXJK2ZRAI1O" localSheetId="26" hidden="1">#REF!</definedName>
    <definedName name="BExY07WSDH5QEVM7BJXJK2ZRAI1O" hidden="1">#REF!</definedName>
    <definedName name="BExY0C3UBVC4M59JIRXVQ8OWAJC1" localSheetId="26" hidden="1">#REF!</definedName>
    <definedName name="BExY0C3UBVC4M59JIRXVQ8OWAJC1" hidden="1">#REF!</definedName>
    <definedName name="BExY0OE8GFHMLLTEAFIOQTOPEVPB" localSheetId="26" hidden="1">#REF!</definedName>
    <definedName name="BExY0OE8GFHMLLTEAFIOQTOPEVPB" hidden="1">#REF!</definedName>
    <definedName name="BExY0OJHW85S0VKBA8T4HTYPYBOS" localSheetId="26" hidden="1">#REF!</definedName>
    <definedName name="BExY0OJHW85S0VKBA8T4HTYPYBOS" hidden="1">#REF!</definedName>
    <definedName name="BExY0T1E034D7XAXNC6F7540LLIE" localSheetId="26" hidden="1">#REF!</definedName>
    <definedName name="BExY0T1E034D7XAXNC6F7540LLIE" hidden="1">#REF!</definedName>
    <definedName name="BExY0XTZLHN49J2JH94BYTKBJLT3" localSheetId="26" hidden="1">#REF!</definedName>
    <definedName name="BExY0XTZLHN49J2JH94BYTKBJLT3" hidden="1">#REF!</definedName>
    <definedName name="BExY11FH9TXHERUYGG8FE50U7H7J" localSheetId="26" hidden="1">#REF!</definedName>
    <definedName name="BExY11FH9TXHERUYGG8FE50U7H7J" hidden="1">#REF!</definedName>
    <definedName name="BExY180UKNW5NIAWD6ZUYTFEH8QS" localSheetId="26" hidden="1">#REF!</definedName>
    <definedName name="BExY180UKNW5NIAWD6ZUYTFEH8QS" hidden="1">#REF!</definedName>
    <definedName name="BExY1DPTV4LSY9MEOUGXF8X052NA" localSheetId="26" hidden="1">#REF!</definedName>
    <definedName name="BExY1DPTV4LSY9MEOUGXF8X052NA" hidden="1">#REF!</definedName>
    <definedName name="BExY1GK9ELBEKDD7O6HR6DUO8YGO" localSheetId="26" hidden="1">#REF!</definedName>
    <definedName name="BExY1GK9ELBEKDD7O6HR6DUO8YGO" hidden="1">#REF!</definedName>
    <definedName name="BExY1IIGK7U2DG49UKXW923HUX3W" localSheetId="26" hidden="1">#REF!</definedName>
    <definedName name="BExY1IIGK7U2DG49UKXW923HUX3W" hidden="1">#REF!</definedName>
    <definedName name="BExY1NWOXXFV9GGZ3PX444LZ8TVX" localSheetId="26" hidden="1">#REF!</definedName>
    <definedName name="BExY1NWOXXFV9GGZ3PX444LZ8TVX" hidden="1">#REF!</definedName>
    <definedName name="BExY1QAZNYPD7OLIDFKAYXV07U94" localSheetId="26" hidden="1">#REF!</definedName>
    <definedName name="BExY1QAZNYPD7OLIDFKAYXV07U94" hidden="1">#REF!</definedName>
    <definedName name="BExY1UCL0RND63LLSM9X5SFRG117" localSheetId="26" hidden="1">#REF!</definedName>
    <definedName name="BExY1UCL0RND63LLSM9X5SFRG117" hidden="1">#REF!</definedName>
    <definedName name="BExY1WAT3937L08HLHIRQHMP2A3H" localSheetId="26" hidden="1">#REF!</definedName>
    <definedName name="BExY1WAT3937L08HLHIRQHMP2A3H" hidden="1">#REF!</definedName>
    <definedName name="BExY1YEBOSLMID7LURP8QB46AI91" localSheetId="26" hidden="1">#REF!</definedName>
    <definedName name="BExY1YEBOSLMID7LURP8QB46AI91" hidden="1">#REF!</definedName>
    <definedName name="BExY2FS4LFX9OHOTQT7SJ2PXAC25" localSheetId="26" hidden="1">#REF!</definedName>
    <definedName name="BExY2FS4LFX9OHOTQT7SJ2PXAC25" hidden="1">#REF!</definedName>
    <definedName name="BExY2GDPCZPVU0IQ6IJIB1YQQRQ6" localSheetId="26" hidden="1">#REF!</definedName>
    <definedName name="BExY2GDPCZPVU0IQ6IJIB1YQQRQ6" hidden="1">#REF!</definedName>
    <definedName name="BExY2GTSZ3VA9TXLY7KW1LIAKJ61" localSheetId="26" hidden="1">#REF!</definedName>
    <definedName name="BExY2GTSZ3VA9TXLY7KW1LIAKJ61" hidden="1">#REF!</definedName>
    <definedName name="BExY2IXBR1SGYZH08T7QHKEFS8HA" localSheetId="26" hidden="1">#REF!</definedName>
    <definedName name="BExY2IXBR1SGYZH08T7QHKEFS8HA" hidden="1">#REF!</definedName>
    <definedName name="BExY2Q4B5FUDA5VU4VRUHX327QN0" localSheetId="26" hidden="1">#REF!</definedName>
    <definedName name="BExY2Q4B5FUDA5VU4VRUHX327QN0" hidden="1">#REF!</definedName>
    <definedName name="BExY2UWYKK8J24MYV22PCYNUVAG2" localSheetId="26" hidden="1">#REF!</definedName>
    <definedName name="BExY2UWYKK8J24MYV22PCYNUVAG2" hidden="1">#REF!</definedName>
    <definedName name="BExY3HOSK7YI364K15OX70AVR6F1" localSheetId="26" hidden="1">#REF!</definedName>
    <definedName name="BExY3HOSK7YI364K15OX70AVR6F1" hidden="1">#REF!</definedName>
    <definedName name="BExY3T89AUR83SOAZZ3OMDEJDQ39" localSheetId="26" hidden="1">#REF!</definedName>
    <definedName name="BExY3T89AUR83SOAZZ3OMDEJDQ39" hidden="1">#REF!</definedName>
    <definedName name="BExY4A0H6502KUE3QXKT9TNYCE77" localSheetId="26" hidden="1">#REF!</definedName>
    <definedName name="BExY4A0H6502KUE3QXKT9TNYCE77" hidden="1">#REF!</definedName>
    <definedName name="BExY4ET4I9TJ7A1F6OE103BRYTD3" localSheetId="26" hidden="1">#REF!</definedName>
    <definedName name="BExY4ET4I9TJ7A1F6OE103BRYTD3" hidden="1">#REF!</definedName>
    <definedName name="BExY4MG771JQ84EMIVB6HQGGHZY7" localSheetId="26" hidden="1">#REF!</definedName>
    <definedName name="BExY4MG771JQ84EMIVB6HQGGHZY7" hidden="1">#REF!</definedName>
    <definedName name="BExY4PWCSFB8P3J3TBQB2MD67263" localSheetId="26" hidden="1">#REF!</definedName>
    <definedName name="BExY4PWCSFB8P3J3TBQB2MD67263" hidden="1">#REF!</definedName>
    <definedName name="BExY4RZW3KK11JLYBA4DWZ92M6LQ" localSheetId="26" hidden="1">#REF!</definedName>
    <definedName name="BExY4RZW3KK11JLYBA4DWZ92M6LQ" hidden="1">#REF!</definedName>
    <definedName name="BExY4XOVTTNVZ577RLIEC7NZQFIX" localSheetId="26" hidden="1">#REF!</definedName>
    <definedName name="BExY4XOVTTNVZ577RLIEC7NZQFIX" hidden="1">#REF!</definedName>
    <definedName name="BExY50JAF5CG01GTHAUS7I4ZLUDC" localSheetId="26" hidden="1">#REF!</definedName>
    <definedName name="BExY50JAF5CG01GTHAUS7I4ZLUDC" hidden="1">#REF!</definedName>
    <definedName name="BExY53J7EXFEOFTRNAHLK7IH3ACB" localSheetId="26" hidden="1">#REF!</definedName>
    <definedName name="BExY53J7EXFEOFTRNAHLK7IH3ACB" hidden="1">#REF!</definedName>
    <definedName name="BExY5515SJTJS3VM80M3YYR0WF37" localSheetId="26" hidden="1">#REF!</definedName>
    <definedName name="BExY5515SJTJS3VM80M3YYR0WF37" hidden="1">#REF!</definedName>
    <definedName name="BExY5515WE39FQ3EG5QHG67V9C0O" localSheetId="26" hidden="1">#REF!</definedName>
    <definedName name="BExY5515WE39FQ3EG5QHG67V9C0O" hidden="1">#REF!</definedName>
    <definedName name="BExY5986WNAD8NFCPXC9TVLBU4FG" localSheetId="26" hidden="1">#REF!</definedName>
    <definedName name="BExY5986WNAD8NFCPXC9TVLBU4FG" hidden="1">#REF!</definedName>
    <definedName name="BExY5DF9MS25IFNWGJ1YAS5MDN8R" localSheetId="26" hidden="1">#REF!</definedName>
    <definedName name="BExY5DF9MS25IFNWGJ1YAS5MDN8R" hidden="1">#REF!</definedName>
    <definedName name="BExY5ERVGL3UM2MGT8LJ0XPKTZEK" localSheetId="26" hidden="1">#REF!</definedName>
    <definedName name="BExY5ERVGL3UM2MGT8LJ0XPKTZEK" hidden="1">#REF!</definedName>
    <definedName name="BExY5EX6NJFK8W754ZVZDN5DS04K" localSheetId="26" hidden="1">#REF!</definedName>
    <definedName name="BExY5EX6NJFK8W754ZVZDN5DS04K" hidden="1">#REF!</definedName>
    <definedName name="BExY5S3XD1NJT109CV54IFOHVLQ6" localSheetId="26" hidden="1">#REF!</definedName>
    <definedName name="BExY5S3XD1NJT109CV54IFOHVLQ6" hidden="1">#REF!</definedName>
    <definedName name="BExY5TB2VAI3GHKCPXMCVIOM8B8W" localSheetId="26" hidden="1">#REF!</definedName>
    <definedName name="BExY5TB2VAI3GHKCPXMCVIOM8B8W" hidden="1">#REF!</definedName>
    <definedName name="BExY6KVS1MMZ2R34PGEFR2BMTU9W" localSheetId="26" hidden="1">#REF!</definedName>
    <definedName name="BExY6KVS1MMZ2R34PGEFR2BMTU9W" hidden="1">#REF!</definedName>
    <definedName name="BExY6Q9YY7LW745GP7CYOGGSPHGE" localSheetId="26" hidden="1">#REF!</definedName>
    <definedName name="BExY6Q9YY7LW745GP7CYOGGSPHGE" hidden="1">#REF!</definedName>
    <definedName name="BExZIA3C8LKJTEH3MKQ57KJH5TA2" localSheetId="26" hidden="1">#REF!</definedName>
    <definedName name="BExZIA3C8LKJTEH3MKQ57KJH5TA2" hidden="1">#REF!</definedName>
    <definedName name="BExZIIHH3QNQE3GFMHEE4UMHY6WQ" localSheetId="26" hidden="1">#REF!</definedName>
    <definedName name="BExZIIHH3QNQE3GFMHEE4UMHY6WQ" hidden="1">#REF!</definedName>
    <definedName name="BExZIYO22G5UXOB42GDLYGVRJ6U7" localSheetId="26" hidden="1">#REF!</definedName>
    <definedName name="BExZIYO22G5UXOB42GDLYGVRJ6U7" hidden="1">#REF!</definedName>
    <definedName name="BExZJ7I9T8XU4MZRKJ1VVU76V2LZ" localSheetId="26" hidden="1">#REF!</definedName>
    <definedName name="BExZJ7I9T8XU4MZRKJ1VVU76V2LZ" hidden="1">#REF!</definedName>
    <definedName name="BExZJMY170JCUU1RWASNZ1HJPRTA" localSheetId="26" hidden="1">#REF!</definedName>
    <definedName name="BExZJMY170JCUU1RWASNZ1HJPRTA" hidden="1">#REF!</definedName>
    <definedName name="BExZJOQR77H0P4SUKVYACDCFBBXO" localSheetId="26" hidden="1">#REF!</definedName>
    <definedName name="BExZJOQR77H0P4SUKVYACDCFBBXO" hidden="1">#REF!</definedName>
    <definedName name="BExZJS6RG34ODDY9HMZ0O34MEMSB" localSheetId="26" hidden="1">#REF!</definedName>
    <definedName name="BExZJS6RG34ODDY9HMZ0O34MEMSB" hidden="1">#REF!</definedName>
    <definedName name="BExZK34NR4BAD7HJAP7SQ926UQP3" localSheetId="26" hidden="1">#REF!</definedName>
    <definedName name="BExZK34NR4BAD7HJAP7SQ926UQP3" hidden="1">#REF!</definedName>
    <definedName name="BExZK3FGPHH5H771U7D5XY7XBS6E" localSheetId="26" hidden="1">#REF!</definedName>
    <definedName name="BExZK3FGPHH5H771U7D5XY7XBS6E" hidden="1">#REF!</definedName>
    <definedName name="BExZKHYORG3O8C772XPFHM1N8T80" localSheetId="26" hidden="1">#REF!</definedName>
    <definedName name="BExZKHYORG3O8C772XPFHM1N8T80" hidden="1">#REF!</definedName>
    <definedName name="BExZKJRF2IRR57DG9CLC7MSHWNNN" localSheetId="26" hidden="1">#REF!</definedName>
    <definedName name="BExZKJRF2IRR57DG9CLC7MSHWNNN" hidden="1">#REF!</definedName>
    <definedName name="BExZKV5GYXO0X760SBD9TWTIQHGI" localSheetId="26" hidden="1">#REF!</definedName>
    <definedName name="BExZKV5GYXO0X760SBD9TWTIQHGI" hidden="1">#REF!</definedName>
    <definedName name="BExZL6E4YVXRUN7ZGF2BIGIXFR8K" localSheetId="26" hidden="1">#REF!</definedName>
    <definedName name="BExZL6E4YVXRUN7ZGF2BIGIXFR8K" hidden="1">#REF!</definedName>
    <definedName name="BExZLGVLMKTPFXG42QYT0PO81G7F" localSheetId="26" hidden="1">#REF!</definedName>
    <definedName name="BExZLGVLMKTPFXG42QYT0PO81G7F" hidden="1">#REF!</definedName>
    <definedName name="BExZLKMK7LRK14S09WLMH7MXSQXM" localSheetId="26" hidden="1">#REF!</definedName>
    <definedName name="BExZLKMK7LRK14S09WLMH7MXSQXM" hidden="1">#REF!</definedName>
    <definedName name="BExZM7JVLG0W8EG5RBU915U3SKBY" localSheetId="26" hidden="1">#REF!</definedName>
    <definedName name="BExZM7JVLG0W8EG5RBU915U3SKBY" hidden="1">#REF!</definedName>
    <definedName name="BExZM85FOVUFF110XMQ9O2ODSJUK" localSheetId="26" hidden="1">#REF!</definedName>
    <definedName name="BExZM85FOVUFF110XMQ9O2ODSJUK" hidden="1">#REF!</definedName>
    <definedName name="BExZMF1MMTZ1TA14PZ8ASSU2CBSP" localSheetId="26" hidden="1">#REF!</definedName>
    <definedName name="BExZMF1MMTZ1TA14PZ8ASSU2CBSP" hidden="1">#REF!</definedName>
    <definedName name="BExZMKL5YQZD7F0FUCSVFGLPFK52" localSheetId="26" hidden="1">#REF!</definedName>
    <definedName name="BExZMKL5YQZD7F0FUCSVFGLPFK52" hidden="1">#REF!</definedName>
    <definedName name="BExZMOC3VNZALJM71X2T6FV91GTB" localSheetId="26" hidden="1">#REF!</definedName>
    <definedName name="BExZMOC3VNZALJM71X2T6FV91GTB" hidden="1">#REF!</definedName>
    <definedName name="BExZMXH39OB0I43XEL3K11U3G9PM" localSheetId="26" hidden="1">#REF!</definedName>
    <definedName name="BExZMXH39OB0I43XEL3K11U3G9PM" hidden="1">#REF!</definedName>
    <definedName name="BExZMZQ3RBKDHT5GLFNLS52OSJA0" localSheetId="26" hidden="1">#REF!</definedName>
    <definedName name="BExZMZQ3RBKDHT5GLFNLS52OSJA0" hidden="1">#REF!</definedName>
    <definedName name="BExZN2F7Y2J2L2LN5WZRG949MS4A" localSheetId="26" hidden="1">#REF!</definedName>
    <definedName name="BExZN2F7Y2J2L2LN5WZRG949MS4A" hidden="1">#REF!</definedName>
    <definedName name="BExZN847WUWKRYTZWG9TCQZJS3OL" localSheetId="26" hidden="1">#REF!</definedName>
    <definedName name="BExZN847WUWKRYTZWG9TCQZJS3OL" hidden="1">#REF!</definedName>
    <definedName name="BExZNH3VISFF4NQI11BZDP5IQ7VG" localSheetId="26" hidden="1">#REF!</definedName>
    <definedName name="BExZNH3VISFF4NQI11BZDP5IQ7VG" hidden="1">#REF!</definedName>
    <definedName name="BExZNJYCFYVMAOI62GB2BABK1ELE" localSheetId="26" hidden="1">#REF!</definedName>
    <definedName name="BExZNJYCFYVMAOI62GB2BABK1ELE" hidden="1">#REF!</definedName>
    <definedName name="BExZNV707LIU6Z5H6QI6H67LHTI1" localSheetId="26" hidden="1">#REF!</definedName>
    <definedName name="BExZNV707LIU6Z5H6QI6H67LHTI1" hidden="1">#REF!</definedName>
    <definedName name="BExZNVCBKB930QQ9QW7KSGOZ0V1M" localSheetId="26" hidden="1">#REF!</definedName>
    <definedName name="BExZNVCBKB930QQ9QW7KSGOZ0V1M" hidden="1">#REF!</definedName>
    <definedName name="BExZNW8QJ18X0RSGFDWAE9ZSDX39" localSheetId="26" hidden="1">#REF!</definedName>
    <definedName name="BExZNW8QJ18X0RSGFDWAE9ZSDX39" hidden="1">#REF!</definedName>
    <definedName name="BExZNZDWRS6Q40L8OCWFEIVI0A1O" localSheetId="26" hidden="1">#REF!</definedName>
    <definedName name="BExZNZDWRS6Q40L8OCWFEIVI0A1O" hidden="1">#REF!</definedName>
    <definedName name="BExZOBO9NYLGVJQ31LVQ9XS2ZT4N" localSheetId="26" hidden="1">#REF!</definedName>
    <definedName name="BExZOBO9NYLGVJQ31LVQ9XS2ZT4N" hidden="1">#REF!</definedName>
    <definedName name="BExZOETNB1CJ3Y2RKLI1ZK0S8Z6H" localSheetId="26" hidden="1">#REF!</definedName>
    <definedName name="BExZOETNB1CJ3Y2RKLI1ZK0S8Z6H" hidden="1">#REF!</definedName>
    <definedName name="BExZOL9K1RUXBTLZ6FJ65BIE9G5R" localSheetId="26" hidden="1">#REF!</definedName>
    <definedName name="BExZOL9K1RUXBTLZ6FJ65BIE9G5R" hidden="1">#REF!</definedName>
    <definedName name="BExZOREMVSK4E5VSWM838KHUB8AI" localSheetId="26" hidden="1">#REF!</definedName>
    <definedName name="BExZOREMVSK4E5VSWM838KHUB8AI" hidden="1">#REF!</definedName>
    <definedName name="BExZOVR745T5P1KS9NV2PXZPZVRG" localSheetId="26" hidden="1">#REF!</definedName>
    <definedName name="BExZOVR745T5P1KS9NV2PXZPZVRG" hidden="1">#REF!</definedName>
    <definedName name="BExZOZSWGLSY2XYVRIS6VSNJDSGD" localSheetId="26" hidden="1">#REF!</definedName>
    <definedName name="BExZOZSWGLSY2XYVRIS6VSNJDSGD" hidden="1">#REF!</definedName>
    <definedName name="BExZP7AIJKLM6C6CSUIIFAHFBNX2" localSheetId="26" hidden="1">#REF!</definedName>
    <definedName name="BExZP7AIJKLM6C6CSUIIFAHFBNX2" hidden="1">#REF!</definedName>
    <definedName name="BExZPHC2RDAUT20DBU3IB54MN8J6" localSheetId="26" hidden="1">#REF!</definedName>
    <definedName name="BExZPHC2RDAUT20DBU3IB54MN8J6" hidden="1">#REF!</definedName>
    <definedName name="BExZPQ0XY507N8FJMVPKCTK8HC9H" localSheetId="26" hidden="1">#REF!</definedName>
    <definedName name="BExZPQ0XY507N8FJMVPKCTK8HC9H" hidden="1">#REF!</definedName>
    <definedName name="BExZQ37OVBR25U32CO2YYVPZOMR5" localSheetId="26" hidden="1">#REF!</definedName>
    <definedName name="BExZQ37OVBR25U32CO2YYVPZOMR5" hidden="1">#REF!</definedName>
    <definedName name="BExZQ3IHNAFF2HI20IH754T349LH" localSheetId="26" hidden="1">#REF!</definedName>
    <definedName name="BExZQ3IHNAFF2HI20IH754T349LH" hidden="1">#REF!</definedName>
    <definedName name="BExZQ3NT7H06VO0AR48WHZULZB93" localSheetId="26" hidden="1">#REF!</definedName>
    <definedName name="BExZQ3NT7H06VO0AR48WHZULZB93" hidden="1">#REF!</definedName>
    <definedName name="BExZQ7PJU07SEJMDX18U9YVDC2GU" localSheetId="26" hidden="1">#REF!</definedName>
    <definedName name="BExZQ7PJU07SEJMDX18U9YVDC2GU" hidden="1">#REF!</definedName>
    <definedName name="BExZQIHTGHK7OOI2Y2PN3JYBY82I" localSheetId="26" hidden="1">#REF!</definedName>
    <definedName name="BExZQIHTGHK7OOI2Y2PN3JYBY82I" hidden="1">#REF!</definedName>
    <definedName name="BExZQJJMGU5MHQOILGXGJPAQI5XI" localSheetId="26" hidden="1">#REF!</definedName>
    <definedName name="BExZQJJMGU5MHQOILGXGJPAQI5XI" hidden="1">#REF!</definedName>
    <definedName name="BExZQXBYEBN28QUH1KOVW6KKA5UM" localSheetId="26" hidden="1">#REF!</definedName>
    <definedName name="BExZQXBYEBN28QUH1KOVW6KKA5UM" hidden="1">#REF!</definedName>
    <definedName name="BExZQZKT146WEN8FTVZ7Y5TSB8L5" localSheetId="26" hidden="1">#REF!</definedName>
    <definedName name="BExZQZKT146WEN8FTVZ7Y5TSB8L5" hidden="1">#REF!</definedName>
    <definedName name="BExZR485AKBH93YZ08CMUC3WROED" localSheetId="26" hidden="1">#REF!</definedName>
    <definedName name="BExZR485AKBH93YZ08CMUC3WROED" hidden="1">#REF!</definedName>
    <definedName name="BExZR7TL98P2PPUVGIZYR5873DWW" localSheetId="26" hidden="1">#REF!</definedName>
    <definedName name="BExZR7TL98P2PPUVGIZYR5873DWW" hidden="1">#REF!</definedName>
    <definedName name="BExZRGD1603X5ACFALUUDKCD7X48" localSheetId="26" hidden="1">#REF!</definedName>
    <definedName name="BExZRGD1603X5ACFALUUDKCD7X48" hidden="1">#REF!</definedName>
    <definedName name="BExZRP1X6UVLN1UOLHH5VF4STP1O" localSheetId="26" hidden="1">#REF!</definedName>
    <definedName name="BExZRP1X6UVLN1UOLHH5VF4STP1O" hidden="1">#REF!</definedName>
    <definedName name="BExZRQ930U6OCYNV00CH5I0Q4LPE" localSheetId="26" hidden="1">#REF!</definedName>
    <definedName name="BExZRQ930U6OCYNV00CH5I0Q4LPE" hidden="1">#REF!</definedName>
    <definedName name="BExZRW8W514W8OZ72YBONYJ64GXF" localSheetId="26" hidden="1">#REF!</definedName>
    <definedName name="BExZRW8W514W8OZ72YBONYJ64GXF" hidden="1">#REF!</definedName>
    <definedName name="BExZRWJP2BUVFJPO8U8ATQEP0LZU" localSheetId="26" hidden="1">#REF!</definedName>
    <definedName name="BExZRWJP2BUVFJPO8U8ATQEP0LZU" hidden="1">#REF!</definedName>
    <definedName name="BExZS2OY9JTSSP01ZQ6V2T2LO5R9" localSheetId="26" hidden="1">#REF!</definedName>
    <definedName name="BExZS2OY9JTSSP01ZQ6V2T2LO5R9" hidden="1">#REF!</definedName>
    <definedName name="BExZSI9USDLZAN8LI8M4YYQL24GZ" localSheetId="26" hidden="1">#REF!</definedName>
    <definedName name="BExZSI9USDLZAN8LI8M4YYQL24GZ" hidden="1">#REF!</definedName>
    <definedName name="BExZSS0LA2JY4ZLJ1Z5YCMLJJZCH" localSheetId="26" hidden="1">#REF!</definedName>
    <definedName name="BExZSS0LA2JY4ZLJ1Z5YCMLJJZCH" hidden="1">#REF!</definedName>
    <definedName name="BExZTAQV2QVSZY5Y3VCCWUBSBW9P" localSheetId="26" hidden="1">#REF!</definedName>
    <definedName name="BExZTAQV2QVSZY5Y3VCCWUBSBW9P" hidden="1">#REF!</definedName>
    <definedName name="BExZTHSI2FX56PWRSNX9H5EWTZFO" localSheetId="26" hidden="1">#REF!</definedName>
    <definedName name="BExZTHSI2FX56PWRSNX9H5EWTZFO" hidden="1">#REF!</definedName>
    <definedName name="BExZTJL3HVBFY139H6CJHEQCT1EL" localSheetId="26" hidden="1">#REF!</definedName>
    <definedName name="BExZTJL3HVBFY139H6CJHEQCT1EL" hidden="1">#REF!</definedName>
    <definedName name="BExZTLOL8OPABZI453E0KVNA1GJS" localSheetId="26" hidden="1">#REF!</definedName>
    <definedName name="BExZTLOL8OPABZI453E0KVNA1GJS" hidden="1">#REF!</definedName>
    <definedName name="BExZTT6J3X0TOX0ZY6YPLUVMCW9X" localSheetId="26" hidden="1">#REF!</definedName>
    <definedName name="BExZTT6J3X0TOX0ZY6YPLUVMCW9X" hidden="1">#REF!</definedName>
    <definedName name="BExZTW6ECBRA0BBITWBQ8R93RMCL" localSheetId="26" hidden="1">#REF!</definedName>
    <definedName name="BExZTW6ECBRA0BBITWBQ8R93RMCL" hidden="1">#REF!</definedName>
    <definedName name="BExZU2BHYAOKSCBM3C5014ZF6IXS" localSheetId="26" hidden="1">#REF!</definedName>
    <definedName name="BExZU2BHYAOKSCBM3C5014ZF6IXS" hidden="1">#REF!</definedName>
    <definedName name="BExZU2RMJTXOCS0ROPMYPE6WTD87" localSheetId="26" hidden="1">#REF!</definedName>
    <definedName name="BExZU2RMJTXOCS0ROPMYPE6WTD87" hidden="1">#REF!</definedName>
    <definedName name="BExZUF7G8FENTJKH9R1XUWXM6CWD" localSheetId="26" hidden="1">#REF!</definedName>
    <definedName name="BExZUF7G8FENTJKH9R1XUWXM6CWD" hidden="1">#REF!</definedName>
    <definedName name="BExZUNARUJBIZ08VCAV3GEVBIR3D" localSheetId="26" hidden="1">#REF!</definedName>
    <definedName name="BExZUNARUJBIZ08VCAV3GEVBIR3D" hidden="1">#REF!</definedName>
    <definedName name="BExZUSZT5496UMBP4LFSLTR1GVEW" localSheetId="26" hidden="1">#REF!</definedName>
    <definedName name="BExZUSZT5496UMBP4LFSLTR1GVEW" hidden="1">#REF!</definedName>
    <definedName name="BExZUT54340I38GVCV79EL116WR0" localSheetId="26" hidden="1">#REF!</definedName>
    <definedName name="BExZUT54340I38GVCV79EL116WR0" hidden="1">#REF!</definedName>
    <definedName name="BExZUYDULCX65H9OZ9JHPBNKF3MI" localSheetId="26" hidden="1">#REF!</definedName>
    <definedName name="BExZUYDULCX65H9OZ9JHPBNKF3MI" hidden="1">#REF!</definedName>
    <definedName name="BExZV2QD5ZDK3AGDRULLA7JB46C3" localSheetId="26" hidden="1">#REF!</definedName>
    <definedName name="BExZV2QD5ZDK3AGDRULLA7JB46C3" hidden="1">#REF!</definedName>
    <definedName name="BExZVBQ29OM0V8XAL3HL0JIM0MMU" localSheetId="26" hidden="1">#REF!</definedName>
    <definedName name="BExZVBQ29OM0V8XAL3HL0JIM0MMU" hidden="1">#REF!</definedName>
    <definedName name="BExZVEPYS6HYXG8RN9GMWZTHDEMK" localSheetId="26" hidden="1">#REF!</definedName>
    <definedName name="BExZVEPYS6HYXG8RN9GMWZTHDEMK" hidden="1">#REF!</definedName>
    <definedName name="BExZVLM4T9ORS4ZWHME46U4Q103C" localSheetId="26" hidden="1">#REF!</definedName>
    <definedName name="BExZVLM4T9ORS4ZWHME46U4Q103C" hidden="1">#REF!</definedName>
    <definedName name="BExZVM7OZWPPRH5YQW50EYMMIW1A" localSheetId="26" hidden="1">#REF!</definedName>
    <definedName name="BExZVM7OZWPPRH5YQW50EYMMIW1A" hidden="1">#REF!</definedName>
    <definedName name="BExZVPYGX2C5OSHMZ6F0KBKZ6B1S" localSheetId="26" hidden="1">#REF!</definedName>
    <definedName name="BExZVPYGX2C5OSHMZ6F0KBKZ6B1S" hidden="1">#REF!</definedName>
    <definedName name="BExZW5UARC8W9AQNLJX2I5WQWS5F" localSheetId="26" hidden="1">#REF!</definedName>
    <definedName name="BExZW5UARC8W9AQNLJX2I5WQWS5F" hidden="1">#REF!</definedName>
    <definedName name="BExZW7HRGN6A9YS41KI2B2UUMJ7X" localSheetId="26" hidden="1">#REF!</definedName>
    <definedName name="BExZW7HRGN6A9YS41KI2B2UUMJ7X" hidden="1">#REF!</definedName>
    <definedName name="BExZW8ZPNV43UXGOT98FDNIBQHZY" localSheetId="26" hidden="1">#REF!</definedName>
    <definedName name="BExZW8ZPNV43UXGOT98FDNIBQHZY" hidden="1">#REF!</definedName>
    <definedName name="BExZWKZ5N3RDXU8MZ8HQVYYD8O0F" localSheetId="26" hidden="1">#REF!</definedName>
    <definedName name="BExZWKZ5N3RDXU8MZ8HQVYYD8O0F" hidden="1">#REF!</definedName>
    <definedName name="BExZWSMC9T48W74GFGQCIUJ8ZPP3" localSheetId="26" hidden="1">#REF!</definedName>
    <definedName name="BExZWSMC9T48W74GFGQCIUJ8ZPP3" hidden="1">#REF!</definedName>
    <definedName name="BExZWUF2V4HY3HI8JN9ZVPRWK1H3" localSheetId="26" hidden="1">#REF!</definedName>
    <definedName name="BExZWUF2V4HY3HI8JN9ZVPRWK1H3" hidden="1">#REF!</definedName>
    <definedName name="BExZWX45URTK9KYDJHEXL1OTZ833" localSheetId="26" hidden="1">#REF!</definedName>
    <definedName name="BExZWX45URTK9KYDJHEXL1OTZ833" hidden="1">#REF!</definedName>
    <definedName name="BExZX0EWQEZO86WDAD9A4EAEZ012" localSheetId="26" hidden="1">#REF!</definedName>
    <definedName name="BExZX0EWQEZO86WDAD9A4EAEZ012" hidden="1">#REF!</definedName>
    <definedName name="BExZX2T6ZT2DZLYSDJJBPVIT5OK2" localSheetId="26" hidden="1">#REF!</definedName>
    <definedName name="BExZX2T6ZT2DZLYSDJJBPVIT5OK2" hidden="1">#REF!</definedName>
    <definedName name="BExZXOJDELULNLEH7WG0OYJT0NJ4" localSheetId="26" hidden="1">#REF!</definedName>
    <definedName name="BExZXOJDELULNLEH7WG0OYJT0NJ4" hidden="1">#REF!</definedName>
    <definedName name="BExZXOOTRNUK8LGEAZ8ZCFW9KXQ1" localSheetId="26" hidden="1">#REF!</definedName>
    <definedName name="BExZXOOTRNUK8LGEAZ8ZCFW9KXQ1" hidden="1">#REF!</definedName>
    <definedName name="BExZXT6JOXNKEDU23DKL8XZAJZIH" localSheetId="26" hidden="1">#REF!</definedName>
    <definedName name="BExZXT6JOXNKEDU23DKL8XZAJZIH" hidden="1">#REF!</definedName>
    <definedName name="BExZXUTYW1HWEEZ1LIX4OQWC7HL1" localSheetId="26" hidden="1">#REF!</definedName>
    <definedName name="BExZXUTYW1HWEEZ1LIX4OQWC7HL1" hidden="1">#REF!</definedName>
    <definedName name="BExZXY4NKQL9QD76YMQJ15U1C2G8" localSheetId="26" hidden="1">#REF!</definedName>
    <definedName name="BExZXY4NKQL9QD76YMQJ15U1C2G8" hidden="1">#REF!</definedName>
    <definedName name="BExZXYQ7U5G08FQGUIGYT14QCBOF" localSheetId="26" hidden="1">#REF!</definedName>
    <definedName name="BExZXYQ7U5G08FQGUIGYT14QCBOF" hidden="1">#REF!</definedName>
    <definedName name="BExZY02V77YJBMODJSWZOYCMPS5X" localSheetId="26" hidden="1">#REF!</definedName>
    <definedName name="BExZY02V77YJBMODJSWZOYCMPS5X" hidden="1">#REF!</definedName>
    <definedName name="BExZY49QRZIR6CA41LFA9LM6EULU" localSheetId="26" hidden="1">#REF!</definedName>
    <definedName name="BExZY49QRZIR6CA41LFA9LM6EULU" hidden="1">#REF!</definedName>
    <definedName name="BExZYYUA1JVTQ60SARN8H38TA46M" localSheetId="26" hidden="1">#REF!</definedName>
    <definedName name="BExZYYUA1JVTQ60SARN8H38TA46M" hidden="1">#REF!</definedName>
    <definedName name="BExZZ2FQA9A8C7CJKMEFQ9VPSLCE" localSheetId="26" hidden="1">#REF!</definedName>
    <definedName name="BExZZ2FQA9A8C7CJKMEFQ9VPSLCE" hidden="1">#REF!</definedName>
    <definedName name="BExZZCHAVHW8C2H649KRGVQ0WVRT" localSheetId="26" hidden="1">#REF!</definedName>
    <definedName name="BExZZCHAVHW8C2H649KRGVQ0WVRT" hidden="1">#REF!</definedName>
    <definedName name="BExZZTK54OTLF2YB68BHGOS27GEN" localSheetId="26" hidden="1">#REF!</definedName>
    <definedName name="BExZZTK54OTLF2YB68BHGOS27GEN" hidden="1">#REF!</definedName>
    <definedName name="BExZZXB3JQQG4SIZS4MRU6NNW7HI" localSheetId="26" hidden="1">#REF!</definedName>
    <definedName name="BExZZXB3JQQG4SIZS4MRU6NNW7HI" hidden="1">#REF!</definedName>
    <definedName name="BExZZZEMIIFKMLLV4DJKX5TB9R5V" localSheetId="26" hidden="1">#REF!</definedName>
    <definedName name="BExZZZEMIIFKMLLV4DJKX5TB9R5V" hidden="1">#REF!</definedName>
    <definedName name="bg">#REF!</definedName>
    <definedName name="BG_detalle">#REF!</definedName>
    <definedName name="bicarbonato">#REF!</definedName>
    <definedName name="bizcochos">#REF!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9" hidden="1">#REF!</definedName>
    <definedName name="BMDebeAcum">#REF!</definedName>
    <definedName name="BMDebeMesAcum">#REF!</definedName>
    <definedName name="BMDebeMesMatTrat">#REF!</definedName>
    <definedName name="BMHaberAcum">#REF!</definedName>
    <definedName name="BMHaberMesAcum">#REF!</definedName>
    <definedName name="BMHaberMesMatTrat">#REF!</definedName>
    <definedName name="BONOS">#REF!</definedName>
    <definedName name="BORDER" localSheetId="26">#REF!</definedName>
    <definedName name="BORDER">#REF!</definedName>
    <definedName name="BP" localSheetId="26">#REF!</definedName>
    <definedName name="BP">#REF!</definedName>
    <definedName name="BP_CON" localSheetId="26">#REF!</definedName>
    <definedName name="BP_CON">#REF!</definedName>
    <definedName name="BP_EXC" localSheetId="26">#REF!</definedName>
    <definedName name="BP_EXC">#REF!</definedName>
    <definedName name="BP_G94" localSheetId="26">#REF!</definedName>
    <definedName name="BP_G94">#REF!</definedName>
    <definedName name="BP_INS" localSheetId="26">#REF!</definedName>
    <definedName name="BP_INS">#REF!</definedName>
    <definedName name="BP_NEG" localSheetId="26">#REF!</definedName>
    <definedName name="BP_NEG">#REF!</definedName>
    <definedName name="bq">#REF!</definedName>
    <definedName name="brillo">#REF!</definedName>
    <definedName name="bs">#REF!</definedName>
    <definedName name="BuiltIn_Print_Area___0">#REF!</definedName>
    <definedName name="busi10">#REF!</definedName>
    <definedName name="busi11">#REF!</definedName>
    <definedName name="busi12">#REF!</definedName>
    <definedName name="busi8">#REF!</definedName>
    <definedName name="busi9">#REF!</definedName>
    <definedName name="C.C.">#REF!</definedName>
    <definedName name="C_Est" localSheetId="26">#REF!</definedName>
    <definedName name="C_Est">#REF!</definedName>
    <definedName name="CABACTIV">#REF!</definedName>
    <definedName name="CABDEBE">#REF!</definedName>
    <definedName name="CABHABER">#REF!</definedName>
    <definedName name="CABPASIVO">#REF!</definedName>
    <definedName name="cachitos">#REF!</definedName>
    <definedName name="cacs">#REF!</definedName>
    <definedName name="CACS1">#REF!</definedName>
    <definedName name="cacs2">#REF!</definedName>
    <definedName name="CACS2000">#REF!</definedName>
    <definedName name="CACS3">#REF!</definedName>
    <definedName name="café">#REF!</definedName>
    <definedName name="caja">#REF!</definedName>
    <definedName name="Calc_MtoSaldoFinMes">#REF!</definedName>
    <definedName name="Calc_SaldoPromedio">#REF!</definedName>
    <definedName name="CALCEDOLARES">#REF!</definedName>
    <definedName name="CALCESOLES">#REF!</definedName>
    <definedName name="Calendar">#N/A</definedName>
    <definedName name="CAMBIAR">#REF!</definedName>
    <definedName name="CAMBIO">#REF!</definedName>
    <definedName name="cambios">#REF!</definedName>
    <definedName name="CAMPO">#REF!</definedName>
    <definedName name="CANAL">#REF!</definedName>
    <definedName name="canela">#REF!</definedName>
    <definedName name="Carátula" localSheetId="26">#REF!</definedName>
    <definedName name="Carátula">#REF!</definedName>
    <definedName name="carne">#REF!</definedName>
    <definedName name="carolina" hidden="1">{#N/A,#N/A,TRUE,"Resumen";#N/A,#N/A,TRUE,"Global";#N/A,#N/A,TRUE,"Agropecuario";#N/A,#N/A,TRUE,"Pesca";#N/A,#N/A,TRUE,"Minería";#N/A,#N/A,TRUE,"Elect. y Agua";#N/A,#N/A,TRUE,"Manufactura";#N/A,#N/A,TRUE,"Construcción";#N/A,#N/A,TRUE,"Comercio";#N/A,#N/A,TRUE,"Otros"}</definedName>
    <definedName name="CASENAME">#REF!</definedName>
    <definedName name="CASENUMBER">#REF!</definedName>
    <definedName name="catorce">#REF!</definedName>
    <definedName name="Caudales_IP">#REF!</definedName>
    <definedName name="CAUDALSA">#REF!</definedName>
    <definedName name="CAUDARTA">#REF!</definedName>
    <definedName name="CC">#REF!</definedName>
    <definedName name="CCob">#REF!</definedName>
    <definedName name="CCRA">#REF!</definedName>
    <definedName name="CCRC">#REF!</definedName>
    <definedName name="CCROPCIO">#REF!</definedName>
    <definedName name="ccxcxc" hidden="1">{#N/A,#N/A,TRUE,"Resumen";#N/A,#N/A,TRUE,"Global";#N/A,#N/A,TRUE,"Agropecuario";#N/A,#N/A,TRUE,"Pesca";#N/A,#N/A,TRUE,"Minería";#N/A,#N/A,TRUE,"Elect. y Agua";#N/A,#N/A,TRUE,"Manufactura";#N/A,#N/A,TRUE,"Construcción";#N/A,#N/A,TRUE,"Comercio";#N/A,#N/A,TRUE,"Otros"}</definedName>
    <definedName name="CE" localSheetId="26">#REF!</definedName>
    <definedName name="CE">#REF!</definedName>
    <definedName name="CE_BC" localSheetId="26">#REF!</definedName>
    <definedName name="CE_BC">#REF!</definedName>
    <definedName name="CE_BE" localSheetId="26">#REF!</definedName>
    <definedName name="CE_BE">#REF!</definedName>
    <definedName name="CE_BP" localSheetId="26">#REF!</definedName>
    <definedName name="CE_BP">#REF!</definedName>
    <definedName name="cebolla">#REF!</definedName>
    <definedName name="CENTENAR">#REF!</definedName>
    <definedName name="CFECHA">#REF!</definedName>
    <definedName name="cg">#REF!</definedName>
    <definedName name="cgr" hidden="1">{#N/A,#N/A,TRUE,"Resumen";#N/A,#N/A,TRUE,"Global";#N/A,#N/A,TRUE,"Agropecuario";#N/A,#N/A,TRUE,"Pesca";#N/A,#N/A,TRUE,"Minería";#N/A,#N/A,TRUE,"Elect. y Agua";#N/A,#N/A,TRUE,"Manufactura";#N/A,#N/A,TRUE,"Construcción";#N/A,#N/A,TRUE,"Comercio";#N/A,#N/A,TRUE,"Otros"}</definedName>
    <definedName name="cgr_1" hidden="1">{#N/A,#N/A,TRUE,"Resumen";#N/A,#N/A,TRUE,"Global";#N/A,#N/A,TRUE,"Agropecuario";#N/A,#N/A,TRUE,"Pesca";#N/A,#N/A,TRUE,"Minería";#N/A,#N/A,TRUE,"Elect. y Agua";#N/A,#N/A,TRUE,"Manufactura";#N/A,#N/A,TRUE,"Construcción";#N/A,#N/A,TRUE,"Comercio";#N/A,#N/A,TRUE,"Otros"}</definedName>
    <definedName name="CHANCAY">#REF!</definedName>
    <definedName name="chantipack">#REF!</definedName>
    <definedName name="Choose">#N/A</definedName>
    <definedName name="CIF">#REF!</definedName>
    <definedName name="CIIU">#REF!</definedName>
    <definedName name="cinco">#REF!</definedName>
    <definedName name="clasificacion">#REF!</definedName>
    <definedName name="CLASIFICACION1">#REF!</definedName>
    <definedName name="Clasificacion2">#REF!</definedName>
    <definedName name="CLIENTE">#REF!</definedName>
    <definedName name="CLUBEMPRESA">#REF!</definedName>
    <definedName name="CM">#REF!</definedName>
    <definedName name="CMA">#REF!</definedName>
    <definedName name="co.no2">#REF!</definedName>
    <definedName name="cobertura">#REF!</definedName>
    <definedName name="cobertura10">#REF!</definedName>
    <definedName name="cobertura11">#REF!</definedName>
    <definedName name="cobertura12">#REF!</definedName>
    <definedName name="cobertura8">#REF!</definedName>
    <definedName name="cobertura9">#REF!</definedName>
    <definedName name="COBERTURAS">#REF!</definedName>
    <definedName name="coco">#REF!</definedName>
    <definedName name="cocoa">#REF!</definedName>
    <definedName name="coga10">#N/A</definedName>
    <definedName name="coga12">#REF!</definedName>
    <definedName name="coga18">#N/A</definedName>
    <definedName name="coga19">#REF!</definedName>
    <definedName name="COGA2">#N/A</definedName>
    <definedName name="coga20">#REF!</definedName>
    <definedName name="coga21">#REF!</definedName>
    <definedName name="coga22">#REF!</definedName>
    <definedName name="coga23">#REF!</definedName>
    <definedName name="COGA3">#N/A</definedName>
    <definedName name="coga4">#N/A</definedName>
    <definedName name="coga9">#N/A</definedName>
    <definedName name="coliza">#REF!</definedName>
    <definedName name="colorante">#REF!</definedName>
    <definedName name="colum">#REF!</definedName>
    <definedName name="comino">#REF!</definedName>
    <definedName name="COMISIONES_BCP_N_NY" localSheetId="26">#REF!</definedName>
    <definedName name="COMISIONES_BCP_N_NY">#REF!</definedName>
    <definedName name="COMP">#REF!</definedName>
    <definedName name="compras">#N/A</definedName>
    <definedName name="CON">#REF!</definedName>
    <definedName name="Conceptos">#REF!</definedName>
    <definedName name="Cond">#REF!</definedName>
    <definedName name="Condición">#REF!</definedName>
    <definedName name="CONDUCC">#REF!</definedName>
    <definedName name="confitería">0.91</definedName>
    <definedName name="CONGESTION">#REF!</definedName>
    <definedName name="conitos">#REF!</definedName>
    <definedName name="conrem">#REF!</definedName>
    <definedName name="CONSOLIDA">#REF!</definedName>
    <definedName name="CONSOLIDADO">#REF!</definedName>
    <definedName name="CONSORC">#REF!</definedName>
    <definedName name="CONSRTA">#REF!</definedName>
    <definedName name="CONSTRUC">#REF!</definedName>
    <definedName name="CONSUMO">#REF!</definedName>
    <definedName name="Contable">#REF!</definedName>
    <definedName name="CONTINENTAL">#REF!</definedName>
    <definedName name="contrato">#REF!</definedName>
    <definedName name="Control">#REF!</definedName>
    <definedName name="CONVEMISOR">#REF!</definedName>
    <definedName name="Conver_apli10">#REF!</definedName>
    <definedName name="Conver_apli11">#REF!</definedName>
    <definedName name="Conver_apli12">#REF!</definedName>
    <definedName name="Conver_apli8">#REF!</definedName>
    <definedName name="Conver_apli9">#REF!</definedName>
    <definedName name="Conver_arq10">#REF!</definedName>
    <definedName name="Conver_arq11">#REF!</definedName>
    <definedName name="Conver_arq12">#REF!</definedName>
    <definedName name="Conver_arq8">#REF!</definedName>
    <definedName name="Conver_arq9">#REF!</definedName>
    <definedName name="CONVRIESGO">#REF!</definedName>
    <definedName name="CORP">#REF!</definedName>
    <definedName name="corporate">#REF!</definedName>
    <definedName name="Coste_WCOM">#REF!</definedName>
    <definedName name="COSTEO">#REF!</definedName>
    <definedName name="costo">#REF!</definedName>
    <definedName name="COSTOACUMULADO">#REF!</definedName>
    <definedName name="COSTOENER">#REF!</definedName>
    <definedName name="costojunio">#REF!</definedName>
    <definedName name="COSTOS">#REF!</definedName>
    <definedName name="costosabril">#REF!</definedName>
    <definedName name="COSTOSMAYO">#REF!</definedName>
    <definedName name="CPL">#REF!</definedName>
    <definedName name="CProdAleacBarra">#REF!</definedName>
    <definedName name="CProdAleacJumbo">#REF!</definedName>
    <definedName name="CProdCdMP">#REF!</definedName>
    <definedName name="CProdCdTrat">#REF!</definedName>
    <definedName name="CProdConcAgMP">#REF!</definedName>
    <definedName name="CProdConcAgTrat">#REF!</definedName>
    <definedName name="CProdZnMP">#REF!</definedName>
    <definedName name="CProdZnTrat">#REF!</definedName>
    <definedName name="CQWWQE" hidden="1">{#N/A,#N/A,TRUE,"Resumen";#N/A,#N/A,TRUE,"Global";#N/A,#N/A,TRUE,"Agropecuario";#N/A,#N/A,TRUE,"Pesca";#N/A,#N/A,TRUE,"Minería";#N/A,#N/A,TRUE,"Elect. y Agua";#N/A,#N/A,TRUE,"Manufactura";#N/A,#N/A,TRUE,"Construcción";#N/A,#N/A,TRUE,"Comercio";#N/A,#N/A,TRUE,"Otros"}</definedName>
    <definedName name="CR">#REF!</definedName>
    <definedName name="cras">#REF!</definedName>
    <definedName name="Cre">#REF!</definedName>
    <definedName name="CREATESUMMARYJNLS1">#REF!</definedName>
    <definedName name="CREDIBOLSA_SAB" localSheetId="26">#REF!</definedName>
    <definedName name="CREDIBOLSA_SAB">#REF!</definedName>
    <definedName name="CREDICORP_BALANCE">#REF!</definedName>
    <definedName name="CREDICORP_GANYPER">#REF!</definedName>
    <definedName name="CREDICRP">#REF!</definedName>
    <definedName name="CREDIFONDO_SAFM" localSheetId="26">#REF!</definedName>
    <definedName name="CREDIFONDO_SAFM">#REF!</definedName>
    <definedName name="CREDILEASING" localSheetId="26">#REF!</definedName>
    <definedName name="CREDILEASING">#REF!</definedName>
    <definedName name="CREDIRTA">#REF!</definedName>
    <definedName name="CREDITITULOS" localSheetId="26">#REF!</definedName>
    <definedName name="CREDITITULOS">#REF!</definedName>
    <definedName name="Criteria_MI" localSheetId="26">#REF!</definedName>
    <definedName name="Criteria_MI">#REF!</definedName>
    <definedName name="CRITERIACOLUMN1">#REF!</definedName>
    <definedName name="_xlnm.Criteria" localSheetId="26">#REF!</definedName>
    <definedName name="_xlnm.Criteria">#REF!</definedName>
    <definedName name="CSB">#REF!</definedName>
    <definedName name="CSF">#REF!</definedName>
    <definedName name="CTA_4007">#REF!</definedName>
    <definedName name="CTA_4301_4308__5802">#REF!</definedName>
    <definedName name="CTA_4303_4304">#REF!</definedName>
    <definedName name="CTA_4407010901">#REF!</definedName>
    <definedName name="cuadre" localSheetId="26">#REF!</definedName>
    <definedName name="cuadre">#REF!</definedName>
    <definedName name="cuadro">#REF!</definedName>
    <definedName name="CUADRO_DEPRECIACION_DEL_MES_CREDICORP">#REF!</definedName>
    <definedName name="CUADRO1">#REF!</definedName>
    <definedName name="CUADRO11">#REF!</definedName>
    <definedName name="CUADRO12">#REF!</definedName>
    <definedName name="CUADRO15">#REF!</definedName>
    <definedName name="CUADRO16">#REF!</definedName>
    <definedName name="CUADRO17">#REF!</definedName>
    <definedName name="CUADRO18">#REF!</definedName>
    <definedName name="CUADRO24">#REF!</definedName>
    <definedName name="CUADRO25">#REF!</definedName>
    <definedName name="CUADRO26">#REF!</definedName>
    <definedName name="CUADRO38">#REF!</definedName>
    <definedName name="CUADRO8">#REF!</definedName>
    <definedName name="CUADROACCIONES">#REF!</definedName>
    <definedName name="CUADROACTIVOS">#REF!</definedName>
    <definedName name="CUADROPROVSIN">#REF!</definedName>
    <definedName name="cuatro">#REF!</definedName>
    <definedName name="Current_scenario">#REF!</definedName>
    <definedName name="currmonth">#REF!</definedName>
    <definedName name="CV_TIME">#REF!</definedName>
    <definedName name="D" hidden="1">{#N/A,#N/A,TRUE,"Resumen";#N/A,#N/A,TRUE,"Global";#N/A,#N/A,TRUE,"Agropecuario";#N/A,#N/A,TRUE,"Pesca";#N/A,#N/A,TRUE,"Minería";#N/A,#N/A,TRUE,"Elect. y Agua";#N/A,#N/A,TRUE,"Manufactura";#N/A,#N/A,TRUE,"Construcción";#N/A,#N/A,TRUE,"Comercio";#N/A,#N/A,TRUE,"Otros"}</definedName>
    <definedName name="D_Rat" localSheetId="26">#REF!</definedName>
    <definedName name="D_Rat">#REF!</definedName>
    <definedName name="dat">#REF!</definedName>
    <definedName name="DATA" localSheetId="26">#REF!</definedName>
    <definedName name="DATA">#REF!</definedName>
    <definedName name="DATA1" localSheetId="26">#REF!</definedName>
    <definedName name="DATA1">#REF!</definedName>
    <definedName name="Data10">#REF!</definedName>
    <definedName name="data101">#REF!</definedName>
    <definedName name="Data11">#REF!</definedName>
    <definedName name="data111">#REF!</definedName>
    <definedName name="data112">#REF!</definedName>
    <definedName name="Data12">#REF!</definedName>
    <definedName name="data121">#REF!</definedName>
    <definedName name="DATA2" localSheetId="26">#REF!</definedName>
    <definedName name="DATA2">#REF!</definedName>
    <definedName name="data210">#REF!</definedName>
    <definedName name="DATA3" localSheetId="26">#REF!</definedName>
    <definedName name="DATA3">#REF!</definedName>
    <definedName name="data31">#REF!</definedName>
    <definedName name="Data4">#REF!</definedName>
    <definedName name="data41">#REF!</definedName>
    <definedName name="Data5">#REF!</definedName>
    <definedName name="data51">#REF!</definedName>
    <definedName name="Data6">#REF!</definedName>
    <definedName name="data61">#REF!</definedName>
    <definedName name="Data7">#REF!</definedName>
    <definedName name="data71">#REF!</definedName>
    <definedName name="Data8">#REF!</definedName>
    <definedName name="data81">#REF!</definedName>
    <definedName name="Data9">#REF!</definedName>
    <definedName name="data91">#REF!</definedName>
    <definedName name="Databalance">#REF!</definedName>
    <definedName name="Database_MI" localSheetId="26">#REF!</definedName>
    <definedName name="Database_MI">#REF!</definedName>
    <definedName name="DATABONOSOB">#REF!</definedName>
    <definedName name="DATAFWD">#REF!</definedName>
    <definedName name="DATAG1">#REF!</definedName>
    <definedName name="DATAGLLIST" localSheetId="26">#REF!</definedName>
    <definedName name="DATAGLLIST">#REF!</definedName>
    <definedName name="DATAINCOME" localSheetId="26">#REF!</definedName>
    <definedName name="DATAINCOME">#REF!</definedName>
    <definedName name="DATAREPO">#REF!</definedName>
    <definedName name="DATASWAP">#REF!</definedName>
    <definedName name="datatotal">#REF!</definedName>
    <definedName name="DATCDBCRPNR">#REF!</definedName>
    <definedName name="date" localSheetId="26">#REF!</definedName>
    <definedName name="date">#REF!</definedName>
    <definedName name="datePY">#REF!</definedName>
    <definedName name="DATFMME">#REF!</definedName>
    <definedName name="DATLTP">#REF!</definedName>
    <definedName name="DATOÇ">#REF!</definedName>
    <definedName name="datos">#REF!</definedName>
    <definedName name="Datos_trimestre">#REF!</definedName>
    <definedName name="Datos1">#REF!,#REF!,#REF!</definedName>
    <definedName name="Datos2">#REF!,#REF!</definedName>
    <definedName name="Datos3">#REF!,#REF!</definedName>
    <definedName name="datos4">#REF!</definedName>
    <definedName name="datos5">#REF!</definedName>
    <definedName name="datos6">#REF!</definedName>
    <definedName name="datos8">#REF!</definedName>
    <definedName name="DatSStream">#REF!</definedName>
    <definedName name="daysAndWks">COLUMN(OFFSET(INDIRECT("$A$1"),0,0,1,42))-1</definedName>
    <definedName name="DBNAME1">#REF!</definedName>
    <definedName name="DBUSERNAME1">#REF!</definedName>
    <definedName name="DC_MENS_WC">#REF!</definedName>
    <definedName name="DCDDEWWE" hidden="1">{#N/A,#N/A,TRUE,"Resumen";#N/A,#N/A,TRUE,"Global";#N/A,#N/A,TRUE,"Agropecuario";#N/A,#N/A,TRUE,"Pesca";#N/A,#N/A,TRUE,"Minería";#N/A,#N/A,TRUE,"Elect. y Agua";#N/A,#N/A,TRUE,"Manufactura";#N/A,#N/A,TRUE,"Construcción";#N/A,#N/A,TRUE,"Comercio";#N/A,#N/A,TRUE,"Otros"}</definedName>
    <definedName name="DD" hidden="1">{#N/A,#N/A,FALSE,"Final";#N/A,#N/A,FALSE,"PBI Anual";#N/A,#N/A,FALSE,"PBI 95-96";#N/A,#N/A,FALSE,"Gasto Agregado";#N/A,#N/A,FALSE,"Gob. Central";#N/A,#N/A,FALSE,"Bza. Pagos";#N/A,#N/A,FALSE,"Bza. Comercial";#N/A,#N/A,FALSE,"IPC vs DEV"}</definedName>
    <definedName name="DDD">#REF!</definedName>
    <definedName name="ddddfdfs" hidden="1">{#N/A,#N/A,FALSE,"Final";#N/A,#N/A,FALSE,"PBI Anual";#N/A,#N/A,FALSE,"PBI 95-96";#N/A,#N/A,FALSE,"Gasto Agregado";#N/A,#N/A,FALSE,"Gob. Central";#N/A,#N/A,FALSE,"Bza. Pagos";#N/A,#N/A,FALSE,"Bza. Comercial";#N/A,#N/A,FALSE,"IPC vs DEV"}</definedName>
    <definedName name="dddeqwe" hidden="1">{#N/A,#N/A,TRUE,"Resumen";#N/A,#N/A,TRUE,"Global";#N/A,#N/A,TRUE,"Agropecuario";#N/A,#N/A,TRUE,"Pesca";#N/A,#N/A,TRUE,"Minería";#N/A,#N/A,TRUE,"Elect. y Agua";#N/A,#N/A,TRUE,"Manufactura";#N/A,#N/A,TRUE,"Construcción";#N/A,#N/A,TRUE,"Comercio";#N/A,#N/A,TRUE,"Otros"}</definedName>
    <definedName name="ddf">#REF!</definedName>
    <definedName name="ddff" hidden="1">{#N/A,#N/A,TRUE,"Resumen";#N/A,#N/A,TRUE,"Global";#N/A,#N/A,TRUE,"Agropecuario";#N/A,#N/A,TRUE,"Pesca";#N/A,#N/A,TRUE,"Minería";#N/A,#N/A,TRUE,"Elect. y Agua";#N/A,#N/A,TRUE,"Manufactura";#N/A,#N/A,TRUE,"Construcción";#N/A,#N/A,TRUE,"Comercio";#N/A,#N/A,TRUE,"Otros"}</definedName>
    <definedName name="DDFMFKÑDS">#REF!</definedName>
    <definedName name="DEALER">#REF!</definedName>
    <definedName name="DEBE">#REF!</definedName>
    <definedName name="DEBE03">#REF!</definedName>
    <definedName name="DEDECVD" hidden="1">{#N/A,#N/A,TRUE,"Resumen";#N/A,#N/A,TRUE,"Global";#N/A,#N/A,TRUE,"Agropecuario";#N/A,#N/A,TRUE,"Pesca";#N/A,#N/A,TRUE,"Minería";#N/A,#N/A,TRUE,"Elect. y Agua";#N/A,#N/A,TRUE,"Manufactura";#N/A,#N/A,TRUE,"Construcción";#N/A,#N/A,TRUE,"Comercio";#N/A,#N/A,TRUE,"Otros"}</definedName>
    <definedName name="DEFEWEWEDEDF" hidden="1">{#N/A,#N/A,TRUE,"Resumen";#N/A,#N/A,TRUE,"Global";#N/A,#N/A,TRUE,"Agropecuario";#N/A,#N/A,TRUE,"Pesca";#N/A,#N/A,TRUE,"Minería";#N/A,#N/A,TRUE,"Elect. y Agua";#N/A,#N/A,TRUE,"Manufactura";#N/A,#N/A,TRUE,"Construcción";#N/A,#N/A,TRUE,"Comercio";#N/A,#N/A,TRUE,"Otros"}</definedName>
    <definedName name="DELBRA">#REF!</definedName>
    <definedName name="DESEMPÑO">#REF!</definedName>
    <definedName name="desvi10">#REF!</definedName>
    <definedName name="desvi11">#REF!</definedName>
    <definedName name="desvi12">#REF!</definedName>
    <definedName name="desvi8">#REF!</definedName>
    <definedName name="desvi9">#REF!</definedName>
    <definedName name="detalle">#REF!</definedName>
    <definedName name="detalle2">#REF!</definedName>
    <definedName name="DetallePagC" localSheetId="26">#REF!</definedName>
    <definedName name="DetallePagC">#REF!</definedName>
    <definedName name="dev_leasing_port">#REF!</definedName>
    <definedName name="DF">#REF!</definedName>
    <definedName name="DFDAGDSA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FECD" hidden="1">{#N/A,#N/A,FALSE,"Final";#N/A,#N/A,FALSE,"PBI Anual";#N/A,#N/A,FALSE,"PBI 95-96";#N/A,#N/A,FALSE,"Gasto Agregado";#N/A,#N/A,FALSE,"Gob. Central";#N/A,#N/A,FALSE,"Bza. Pagos";#N/A,#N/A,FALSE,"Bza. Comercial";#N/A,#N/A,FALSE,"IPC vs DEV"}</definedName>
    <definedName name="dfsdfsdfdsf" hidden="1">{#N/A,#N/A,TRUE,"Resumen";#N/A,#N/A,TRUE,"Global";#N/A,#N/A,TRUE,"Agropecuario";#N/A,#N/A,TRUE,"Pesca";#N/A,#N/A,TRUE,"Minería";#N/A,#N/A,TRUE,"Elect. y Agua";#N/A,#N/A,TRUE,"Manufactura";#N/A,#N/A,TRUE,"Construcción";#N/A,#N/A,TRUE,"Comercio";#N/A,#N/A,TRUE,"Otros"}</definedName>
    <definedName name="dgfdsgwd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IAVEN">#REF!</definedName>
    <definedName name="DIC">#REF!</definedName>
    <definedName name="Diciembre">#REF!</definedName>
    <definedName name="diesciseis">#REF!</definedName>
    <definedName name="diesiciete">#REF!</definedName>
    <definedName name="diesiocho">#REF!</definedName>
    <definedName name="dinamic">#REF!</definedName>
    <definedName name="dispo_mes10">#REF!</definedName>
    <definedName name="dispo_mes11">#REF!</definedName>
    <definedName name="dispo_mes12">#REF!</definedName>
    <definedName name="dispo_mes8">#REF!</definedName>
    <definedName name="dispo_mes9">#REF!</definedName>
    <definedName name="dispo_sema10">#REF!</definedName>
    <definedName name="dispo_sema11">#REF!</definedName>
    <definedName name="dispo_sema12">#REF!</definedName>
    <definedName name="dispo_sema8">#REF!</definedName>
    <definedName name="dispo_sema9">#REF!</definedName>
    <definedName name="dispo10">#REF!</definedName>
    <definedName name="dispo11">#REF!</definedName>
    <definedName name="dispo12">#REF!</definedName>
    <definedName name="dispo8">#REF!</definedName>
    <definedName name="dispo9">#REF!</definedName>
    <definedName name="DIVISA">#REF!</definedName>
    <definedName name="divmar">#REF!</definedName>
    <definedName name="dkjldfjklfdsjklfdkjlkdsflkj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oc">#REF!</definedName>
    <definedName name="doce">#REF!</definedName>
    <definedName name="dos">#REF!</definedName>
    <definedName name="drgfr">#REF!</definedName>
    <definedName name="DSD">#REF!</definedName>
    <definedName name="dsdf" hidden="1">{#N/A,#N/A,FALSE,"Final";#N/A,#N/A,FALSE,"PBI Anual";#N/A,#N/A,FALSE,"PBI 95-96";#N/A,#N/A,FALSE,"Gasto Agregado";#N/A,#N/A,FALSE,"Gob. Central";#N/A,#N/A,FALSE,"Bza. Pagos";#N/A,#N/A,FALSE,"Bza. Comercial";#N/A,#N/A,FALSE,"IPC vs DEV"}</definedName>
    <definedName name="DSDSD" hidden="1">{#N/A,#N/A,FALSE,"Final";#N/A,#N/A,FALSE,"PBI Anual";#N/A,#N/A,FALSE,"PBI 95-96";#N/A,#N/A,FALSE,"Gasto Agregado";#N/A,#N/A,FALSE,"Gob. Central";#N/A,#N/A,FALSE,"Bza. Pagos";#N/A,#N/A,FALSE,"Bza. Comercial";#N/A,#N/A,FALSE,"IPC vs DEV"}</definedName>
    <definedName name="dsf" localSheetId="26">#REF!</definedName>
    <definedName name="dsf">#REF!</definedName>
    <definedName name="DSFSDF" hidden="1">{#N/A,#N/A,TRUE,"Resumen";#N/A,#N/A,TRUE,"Global";#N/A,#N/A,TRUE,"Agropecuario";#N/A,#N/A,TRUE,"Pesca";#N/A,#N/A,TRUE,"Minería";#N/A,#N/A,TRUE,"Elect. y Agua";#N/A,#N/A,TRUE,"Manufactura";#N/A,#N/A,TRUE,"Construcción";#N/A,#N/A,TRUE,"Comercio";#N/A,#N/A,TRUE,"Otros"}</definedName>
    <definedName name="DT">#REF!</definedName>
    <definedName name="DTO_CISCO">0.65</definedName>
    <definedName name="e" hidden="1">{#N/A,#N/A,FALSE,"Final";#N/A,#N/A,FALSE,"PBI Anual";#N/A,#N/A,FALSE,"PBI 95-96";#N/A,#N/A,FALSE,"Gasto Agregado";#N/A,#N/A,FALSE,"Gob. Central";#N/A,#N/A,FALSE,"Bza. Pagos";#N/A,#N/A,FALSE,"Bza. Comercial";#N/A,#N/A,FALSE,"IPC vs DEV"}</definedName>
    <definedName name="e.chiri">#REF!</definedName>
    <definedName name="e.mante">#REF!</definedName>
    <definedName name="e.naran">#REF!</definedName>
    <definedName name="e.pane">#REF!</definedName>
    <definedName name="e.vaini">#REF!</definedName>
    <definedName name="E_L____P_A_C_I_F_I_C_O____P_E_R_U_A_N_O____S_U_I_Z_A">#REF!</definedName>
    <definedName name="ECPAcum">#REF!</definedName>
    <definedName name="ECPMes">#REF!</definedName>
    <definedName name="EDIFICIO">#REF!</definedName>
    <definedName name="EDIFIDAFICO">#REF!</definedName>
    <definedName name="EDPYME">#REF!</definedName>
    <definedName name="ee" hidden="1">{#N/A,#N/A,TRUE,"Resumen";#N/A,#N/A,TRUE,"Global";#N/A,#N/A,TRUE,"Agropecuario";#N/A,#N/A,TRUE,"Pesca";#N/A,#N/A,TRUE,"Minería";#N/A,#N/A,TRUE,"Elect. y Agua";#N/A,#N/A,TRUE,"Manufactura";#N/A,#N/A,TRUE,"Construcción";#N/A,#N/A,TRUE,"Comercio";#N/A,#N/A,TRUE,"Otros"}</definedName>
    <definedName name="eeee" hidden="1">{#N/A,#N/A,TRUE,"Resumen";#N/A,#N/A,TRUE,"Global";#N/A,#N/A,TRUE,"Agropecuario";#N/A,#N/A,TRUE,"Pesca";#N/A,#N/A,TRUE,"Minería";#N/A,#N/A,TRUE,"Elect. y Agua";#N/A,#N/A,TRUE,"Manufactura";#N/A,#N/A,TRUE,"Construcción";#N/A,#N/A,TRUE,"Comercio";#N/A,#N/A,TRUE,"Otros"}</definedName>
    <definedName name="EEERFFR" hidden="1">{#N/A,#N/A,TRUE,"Resumen";#N/A,#N/A,TRUE,"Global";#N/A,#N/A,TRUE,"Agropecuario";#N/A,#N/A,TRUE,"Pesca";#N/A,#N/A,TRUE,"Minería";#N/A,#N/A,TRUE,"Elect. y Agua";#N/A,#N/A,TRUE,"Manufactura";#N/A,#N/A,TRUE,"Construcción";#N/A,#N/A,TRUE,"Comercio";#N/A,#N/A,TRUE,"Otros"}</definedName>
    <definedName name="EEFEF" hidden="1">{#N/A,#N/A,FALSE,"Final";#N/A,#N/A,FALSE,"PBI Anual";#N/A,#N/A,FALSE,"PBI 95-96";#N/A,#N/A,FALSE,"Gasto Agregado";#N/A,#N/A,FALSE,"Gob. Central";#N/A,#N/A,FALSE,"Bza. Pagos";#N/A,#N/A,FALSE,"Bza. Comercial";#N/A,#N/A,FALSE,"IPC vs DEV"}</definedName>
    <definedName name="EEFF">#REF!</definedName>
    <definedName name="efectivo">#REF!</definedName>
    <definedName name="efinanc">#REF!</definedName>
    <definedName name="egyp">#REF!</definedName>
    <definedName name="EIEI" hidden="1">{#N/A,#N/A,TRUE,"Resumen";#N/A,#N/A,TRUE,"Global";#N/A,#N/A,TRUE,"Agropecuario";#N/A,#N/A,TRUE,"Pesca";#N/A,#N/A,TRUE,"Minería";#N/A,#N/A,TRUE,"Elect. y Agua";#N/A,#N/A,TRUE,"Manufactura";#N/A,#N/A,TRUE,"Construcción";#N/A,#N/A,TRUE,"Comercio";#N/A,#N/A,TRUE,"Otros"}</definedName>
    <definedName name="Ejecu10">#REF!</definedName>
    <definedName name="Ejecu11">#REF!</definedName>
    <definedName name="Ejecu12">#REF!</definedName>
    <definedName name="Ejecu8">#REF!</definedName>
    <definedName name="Ejecu9">#REF!</definedName>
    <definedName name="EL_PACIFICO_PERUANO_SUIZA">#REF!</definedName>
    <definedName name="elena" hidden="1">{#N/A,#N/A,FALSE,"Final";#N/A,#N/A,FALSE,"PBI Anual";#N/A,#N/A,FALSE,"PBI 95-96";#N/A,#N/A,FALSE,"Gasto Agregado";#N/A,#N/A,FALSE,"Gob. Central";#N/A,#N/A,FALSE,"Bza. Pagos";#N/A,#N/A,FALSE,"Bza. Comercial";#N/A,#N/A,FALSE,"IPC vs DEV"}</definedName>
    <definedName name="ELIMINACION" localSheetId="26">#REF!</definedName>
    <definedName name="ELIMINACION">#REF!</definedName>
    <definedName name="ELIMINACIONES" localSheetId="26">#REF!</definedName>
    <definedName name="ELIMINACIONES">#REF!</definedName>
    <definedName name="emp_boda_grande">#REF!</definedName>
    <definedName name="emp_carne_chica">#REF!</definedName>
    <definedName name="empa_pollo_bufet">#REF!</definedName>
    <definedName name="empanada_bifet">#REF!</definedName>
    <definedName name="empanada_boda">#REF!</definedName>
    <definedName name="empanada_carne">#REF!</definedName>
    <definedName name="empanada_pollo">#REF!</definedName>
    <definedName name="emple10">#REF!</definedName>
    <definedName name="emple11">#REF!</definedName>
    <definedName name="emple12">#REF!</definedName>
    <definedName name="emple8">#REF!</definedName>
    <definedName name="emple9">#REF!</definedName>
    <definedName name="EncajeME">#REF!</definedName>
    <definedName name="EncajeMN">#REF!</definedName>
    <definedName name="Ene" hidden="1">{#N/A,#N/A,TRUE,"Resumen";#N/A,#N/A,TRUE,"Global";#N/A,#N/A,TRUE,"Agropecuario";#N/A,#N/A,TRUE,"Pesca";#N/A,#N/A,TRUE,"Minería";#N/A,#N/A,TRUE,"Elect. y Agua";#N/A,#N/A,TRUE,"Manufactura";#N/A,#N/A,TRUE,"Construcción";#N/A,#N/A,TRUE,"Comercio";#N/A,#N/A,TRUE,"Otros"}</definedName>
    <definedName name="ENERO">#REF!</definedName>
    <definedName name="ENT" localSheetId="26">#REF!</definedName>
    <definedName name="ENT">#REF!</definedName>
    <definedName name="ENTI">#REF!</definedName>
    <definedName name="EQUIPO">#REF!</definedName>
    <definedName name="EQUIPO_T">#REF!</definedName>
    <definedName name="EQUIPOC">#REF!</definedName>
    <definedName name="EQUIPOCOMPUTO">#REF!</definedName>
    <definedName name="EQUIPOS_ELECTROMECANICOS">#REF!</definedName>
    <definedName name="EQUIPOT">#REF!</definedName>
    <definedName name="errrrrrrrrrrrrrrrrr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S">#REF!</definedName>
    <definedName name="escenario">#REF!</definedName>
    <definedName name="est">#REF!</definedName>
    <definedName name="ESTADO">#REF!</definedName>
    <definedName name="ESTRUTGRAF">#N/A</definedName>
    <definedName name="ETIQUETAS">#REF!</definedName>
    <definedName name="ETR">#REF!</definedName>
    <definedName name="EVDESCRIPTION">"USERFORMULA"</definedName>
    <definedName name="EVMAXHIER">1</definedName>
    <definedName name="EVOL">#REF!</definedName>
    <definedName name="EVPRINTHIER">1</definedName>
    <definedName name="EVSEPARATE">FALSE</definedName>
    <definedName name="ewe">#REF!</definedName>
    <definedName name="Excel_BuiltIn__FilterDatabase_1">#REF!</definedName>
    <definedName name="Excel_BuiltIn__FilterDatabase_2">#REF!</definedName>
    <definedName name="EXISTENCIAS_AF">#REF!</definedName>
    <definedName name="EXTRACCIÓN_IM">#N/A</definedName>
    <definedName name="Extract_MI" localSheetId="26">#REF!</definedName>
    <definedName name="Extract_MI">#REF!</definedName>
    <definedName name="FA">#REF!</definedName>
    <definedName name="fact">#REF!</definedName>
    <definedName name="FACTORES" localSheetId="26">#REF!</definedName>
    <definedName name="FACTORES">#REF!</definedName>
    <definedName name="facxx">#REF!</definedName>
    <definedName name="facxx2">#REF!</definedName>
    <definedName name="facxx3">#REF!</definedName>
    <definedName name="facxxx">#REF!</definedName>
    <definedName name="fdf" localSheetId="26">#REF!</definedName>
    <definedName name="fdf">#REF!</definedName>
    <definedName name="Fdic">#REF!</definedName>
    <definedName name="fdjfdsjklfdskljfdskljfdskljfdncont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SFDSFJDSKJFLKSDJKFJDSKLFJLSKDJFKL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EBRERO">#REF!</definedName>
    <definedName name="FECHA">#REF!</definedName>
    <definedName name="FECHA_CARATULA">#REF!</definedName>
    <definedName name="FECHA1">#REF!</definedName>
    <definedName name="FechaRep">#REF!</definedName>
    <definedName name="Fechas">#REF!</definedName>
    <definedName name="FECHATC">#REF!</definedName>
    <definedName name="FEJEC_AJ">#REF!</definedName>
    <definedName name="FEJEC_AJ_MES">#REF!</definedName>
    <definedName name="FEJEC_AJ_MESANT">#REF!</definedName>
    <definedName name="FEJEC_HT">#REF!</definedName>
    <definedName name="FEJEC_US">#REF!</definedName>
    <definedName name="ff">#REF!</definedName>
    <definedName name="FFAPPCOLNAME7_1">#REF!</definedName>
    <definedName name="FFAPPCOLNAME8_1">#REF!</definedName>
    <definedName name="FFAPPCOLNAME9_1">#REF!</definedName>
    <definedName name="FFRFRRETT" hidden="1">{#N/A,#N/A,TRUE,"Resumen";#N/A,#N/A,TRUE,"Global";#N/A,#N/A,TRUE,"Agropecuario";#N/A,#N/A,TRUE,"Pesca";#N/A,#N/A,TRUE,"Minería";#N/A,#N/A,TRUE,"Elect. y Agua";#N/A,#N/A,TRUE,"Manufactura";#N/A,#N/A,TRUE,"Construcción";#N/A,#N/A,TRUE,"Comercio";#N/A,#N/A,TRUE,"Otros"}</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MENT8_1">#REF!</definedName>
    <definedName name="FFSEGMENT9_1">#REF!</definedName>
    <definedName name="FFSEGSEPARATOR1">#REF!</definedName>
    <definedName name="fg">#REF!</definedName>
    <definedName name="fgfht">#REF!</definedName>
    <definedName name="fhgf">#REF!</definedName>
    <definedName name="FIELDNAMECOLUMN1">#REF!</definedName>
    <definedName name="FIELDNAMEROW1">#REF!</definedName>
    <definedName name="filial">#REF!</definedName>
    <definedName name="financieradolares">#REF!</definedName>
    <definedName name="financierasoles">#REF!</definedName>
    <definedName name="FIRSTDATAROW1">#REF!</definedName>
    <definedName name="flujoef">#REF!</definedName>
    <definedName name="FNDNAM1">#REF!</definedName>
    <definedName name="FNDUSERID1">#REF!</definedName>
    <definedName name="FONDOS">#REF!</definedName>
    <definedName name="Formacion10">#REF!</definedName>
    <definedName name="Formacion11">#REF!</definedName>
    <definedName name="Formacion12">#REF!</definedName>
    <definedName name="Formacion8">#REF!</definedName>
    <definedName name="Formacion9">#REF!</definedName>
    <definedName name="FormatFile">"WEB.HEAD.889.FMT"</definedName>
    <definedName name="Forward">#REF!</definedName>
    <definedName name="Foudge">#REF!</definedName>
    <definedName name="frences">#REF!</definedName>
    <definedName name="FREP">#REF!</definedName>
    <definedName name="FREQS">#REF!</definedName>
    <definedName name="frutas">#REF!</definedName>
    <definedName name="Ft">#REF!</definedName>
    <definedName name="FUNCTIONALCURRENCY1">#REF!</definedName>
    <definedName name="Fusion">#REF!</definedName>
    <definedName name="fwd">#REF!</definedName>
    <definedName name="FX">#REF!</definedName>
    <definedName name="fyugy">#REF!</definedName>
    <definedName name="g">#REF!</definedName>
    <definedName name="G_Colocaciones">#REF!,#REF!,#REF!,#REF!,#REF!,#REF!,#REF!,#REF!,#REF!,#REF!,#REF!,#REF!,#REF!</definedName>
    <definedName name="GA">#REF!</definedName>
    <definedName name="GAdmin">#REF!</definedName>
    <definedName name="Galeno">#REF!</definedName>
    <definedName name="gananacias_y_perdidas_consolidado">#REF!</definedName>
    <definedName name="GANANCIASYPERDIDASCREDICORP">#REF!</definedName>
    <definedName name="ganttSymbols">#REF!</definedName>
    <definedName name="ganttTypes">#REF!</definedName>
    <definedName name="GARANTIA">#REF!</definedName>
    <definedName name="GAST_GENER_BCP_N_NY" localSheetId="26">#REF!</definedName>
    <definedName name="GAST_GENER_BCP_N_NY">#REF!</definedName>
    <definedName name="GAST_PERS_BCP_N_NY" localSheetId="26">#REF!</definedName>
    <definedName name="GAST_PERS_BCP_N_NY">#REF!</definedName>
    <definedName name="gasto_inver10">#REF!</definedName>
    <definedName name="gasto_inver11">#REF!</definedName>
    <definedName name="gasto_inver12">#REF!</definedName>
    <definedName name="gasto_inver8">#REF!</definedName>
    <definedName name="gasto_inver9">#REF!</definedName>
    <definedName name="GASTOS" localSheetId="26">#REF!</definedName>
    <definedName name="GASTOS">#REF!</definedName>
    <definedName name="Gastosgescop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C" hidden="1">{#N/A,#N/A,TRUE,"MEMO";#N/A,#N/A,TRUE,"PARAMETROS";#N/A,#N/A,TRUE,"RLI ";#N/A,#N/A,TRUE,"IMPTO.DET.";#N/A,#N/A,TRUE,"FUT-FUNT";#N/A,#N/A,TRUE,"CPI-PATR.";#N/A,#N/A,TRUE,"CM CPI";#N/A,#N/A,TRUE,"PROV";#N/A,#N/A,TRUE,"A FIJO";#N/A,#N/A,TRUE,"LEASING";#N/A,#N/A,TRUE,"VPP";#N/A,#N/A,TRUE,"PPM";#N/A,#N/A,TRUE,"OTROS"}</definedName>
    <definedName name="gestion">#REF!</definedName>
    <definedName name="GESTIONP">#REF!</definedName>
    <definedName name="ggg">#REF!</definedName>
    <definedName name="gggg">#REF!</definedName>
    <definedName name="GHTGTYBG" hidden="1">{#N/A,#N/A,FALSE,"Final";#N/A,#N/A,FALSE,"PBI Anual";#N/A,#N/A,FALSE,"PBI 95-96";#N/A,#N/A,FALSE,"Gasto Agregado";#N/A,#N/A,FALSE,"Gob. Central";#N/A,#N/A,FALSE,"Bza. Pagos";#N/A,#N/A,FALSE,"Bza. Comercial";#N/A,#N/A,FALSE,"IPC vs DEV"}</definedName>
    <definedName name="gluten">#REF!</definedName>
    <definedName name="goto">#REF!</definedName>
    <definedName name="goto1">#REF!</definedName>
    <definedName name="goto3">#REF!</definedName>
    <definedName name="GP">#REF!</definedName>
    <definedName name="GPAGA">#REF!</definedName>
    <definedName name="_xlnm.Recorder">#REF!</definedName>
    <definedName name="grado10">#REF!</definedName>
    <definedName name="grado11">#REF!</definedName>
    <definedName name="grado12">#REF!</definedName>
    <definedName name="grado8">#REF!</definedName>
    <definedName name="grado9">#REF!</definedName>
    <definedName name="GRAFICA" localSheetId="26">#REF!</definedName>
    <definedName name="GRAFICA">#REF!</definedName>
    <definedName name="grafica1" localSheetId="26">#REF!</definedName>
    <definedName name="grafica1">#REF!</definedName>
    <definedName name="grafica2" localSheetId="26">#REF!</definedName>
    <definedName name="grafica2">#REF!</definedName>
    <definedName name="Grafico1">#REF!,#REF!,#REF!,#REF!,#REF!,#REF!,#REF!,#REF!,#REF!,#REF!,#REF!,#REF!,#REF!</definedName>
    <definedName name="GRAÑA">#REF!</definedName>
    <definedName name="greas">#REF!</definedName>
    <definedName name="GRIss">#REF!</definedName>
    <definedName name="GRIss2">#REF!</definedName>
    <definedName name="GRTT">#REF!</definedName>
    <definedName name="GSOLICITANTE">#REF!</definedName>
    <definedName name="Gv">#REF!</definedName>
    <definedName name="Gviaje">#REF!</definedName>
    <definedName name="GyPFondo" localSheetId="26">#REF!</definedName>
    <definedName name="GyPFondo">#REF!</definedName>
    <definedName name="H">#REF!</definedName>
    <definedName name="H.arveja">#REF!</definedName>
    <definedName name="h.haba">#REF!</definedName>
    <definedName name="h.trigo">#REF!</definedName>
    <definedName name="HABER">#REF!</definedName>
    <definedName name="HABER03">#REF!</definedName>
    <definedName name="HACIENDA">#REF!</definedName>
    <definedName name="hamburguesa">#REF!</definedName>
    <definedName name="Harina">#REF!</definedName>
    <definedName name="HC">#REF!</definedName>
    <definedName name="HERRAJE">#REF!</definedName>
    <definedName name="hhh">#REF!</definedName>
    <definedName name="hj">#N/A</definedName>
    <definedName name="hjkhjhjk">#REF!</definedName>
    <definedName name="HOH">#REF!</definedName>
    <definedName name="hoja">#N/A</definedName>
    <definedName name="hoja9">#REF!</definedName>
    <definedName name="HOJAB">#REF!</definedName>
    <definedName name="HOJAC">#REF!</definedName>
    <definedName name="HOJAD">#REF!</definedName>
    <definedName name="hojaldre">#REF!</definedName>
    <definedName name="Hola">#REF!</definedName>
    <definedName name="HOTELES">#REF!</definedName>
    <definedName name="HTML_CodePage" hidden="1">1252</definedName>
    <definedName name="HTML_Control" localSheetId="26" hidden="1">{"'Resumen'!$A$1:$P$99"}</definedName>
    <definedName name="HTML_Control" hidden="1">{"'Resumen'!$A$1:$P$99"}</definedName>
    <definedName name="HTML_Control2" localSheetId="26" hidden="1">{"'Resumen'!$A$1:$P$99"}</definedName>
    <definedName name="HTML_Control2" hidden="1">{"'Resumen'!$A$1:$P$99"}</definedName>
    <definedName name="HTML_Description" hidden="1">""</definedName>
    <definedName name="HTML_Email" hidden="1">""</definedName>
    <definedName name="HTML_Header" hidden="1">"Resumen"</definedName>
    <definedName name="HTML_LastUpdate" hidden="1">"27/11/01"</definedName>
    <definedName name="HTML_LineAfter" hidden="1">FALSE</definedName>
    <definedName name="HTML_LineBefore" hidden="1">FALSE</definedName>
    <definedName name="HTML_Name" hidden="1">"Sergio Crescio"</definedName>
    <definedName name="HTML_OBDlg2" hidden="1">TRUE</definedName>
    <definedName name="HTML_OBDlg4" hidden="1">TRUE</definedName>
    <definedName name="HTML_OS" hidden="1">0</definedName>
    <definedName name="HTML_PathFile" hidden="1">"C:\Mis documentos\HTML.htm"</definedName>
    <definedName name="HTML_PathFileMac" hidden="1">"Macintosh HD:HomePageStuff:New_Home_Page:datafile:histret.html"</definedName>
    <definedName name="HTML_Title" hidden="1">"J01C1"</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TYHTYH" hidden="1">{#N/A,#N/A,TRUE,"Resumen";#N/A,#N/A,TRUE,"Global";#N/A,#N/A,TRUE,"Agropecuario";#N/A,#N/A,TRUE,"Pesca";#N/A,#N/A,TRUE,"Minería";#N/A,#N/A,TRUE,"Elect. y Agua";#N/A,#N/A,TRUE,"Manufactura";#N/A,#N/A,TRUE,"Construcción";#N/A,#N/A,TRUE,"Comercio";#N/A,#N/A,TRUE,"Otros"}</definedName>
    <definedName name="huevos">#REF!</definedName>
    <definedName name="ies">0.05</definedName>
    <definedName name="ig">#REF!</definedName>
    <definedName name="igv">#REF!</definedName>
    <definedName name="Ihg">#REF!</definedName>
    <definedName name="iii">#REF!</definedName>
    <definedName name="iiii">#REF!</definedName>
    <definedName name="IMFNB">#REF!</definedName>
    <definedName name="ImpAFP" localSheetId="26">#REF!</definedName>
    <definedName name="ImpAFP">#REF!</definedName>
    <definedName name="impalpable">#REF!</definedName>
    <definedName name="ImpAtlan" localSheetId="26">#REF!</definedName>
    <definedName name="ImpAtlan">#REF!</definedName>
    <definedName name="IMPCE05">#REF!</definedName>
    <definedName name="IMPCE07">#REF!</definedName>
    <definedName name="IMPCE08">#REF!</definedName>
    <definedName name="IMPCE12">#REF!</definedName>
    <definedName name="IMPCE13">#REF!</definedName>
    <definedName name="ImpDep" localSheetId="26">#REF!</definedName>
    <definedName name="ImpDep">#REF!</definedName>
    <definedName name="ImpEEFF" localSheetId="26">#REF!</definedName>
    <definedName name="ImpEEFF">#REF!</definedName>
    <definedName name="ImpEjec" localSheetId="26">#REF!</definedName>
    <definedName name="ImpEjec">#REF!</definedName>
    <definedName name="IMPORTDFF1">#REF!</definedName>
    <definedName name="ImpPag3" localSheetId="26">#REF!</definedName>
    <definedName name="ImpPag3">#REF!</definedName>
    <definedName name="Impr">#REF!</definedName>
    <definedName name="Impr2">#REF!</definedName>
    <definedName name="ImpRat" localSheetId="26">#REF!</definedName>
    <definedName name="ImpRat">#REF!</definedName>
    <definedName name="impre10">#REF!</definedName>
    <definedName name="impre11">#REF!</definedName>
    <definedName name="impre12">#REF!</definedName>
    <definedName name="impre8">#REF!</definedName>
    <definedName name="impre9">#REF!</definedName>
    <definedName name="ImpSitEco" localSheetId="26">#REF!</definedName>
    <definedName name="ImpSitEco">#REF!</definedName>
    <definedName name="Impuestocorporativo">#REF!</definedName>
    <definedName name="inci_sis10">#REF!</definedName>
    <definedName name="inci_sis11">#REF!</definedName>
    <definedName name="inci_sis12">#REF!</definedName>
    <definedName name="inci_sis8">#REF!</definedName>
    <definedName name="inci_sis9">#REF!</definedName>
    <definedName name="inci10">#REF!</definedName>
    <definedName name="inci11">#REF!</definedName>
    <definedName name="inci12">#REF!</definedName>
    <definedName name="inci8">#REF!</definedName>
    <definedName name="inci9">#REF!</definedName>
    <definedName name="incidencias10">#REF!</definedName>
    <definedName name="incidencias11">#REF!</definedName>
    <definedName name="incidencias12">#REF!</definedName>
    <definedName name="incidencias8">#REF!</definedName>
    <definedName name="incidencias9">#REF!</definedName>
    <definedName name="ind">#REF!</definedName>
    <definedName name="Index_EOY_AOY">#REF!</definedName>
    <definedName name="indi12">#REF!</definedName>
    <definedName name="indi21">#REF!</definedName>
    <definedName name="indi22">#REF!</definedName>
    <definedName name="indi31">#REF!</definedName>
    <definedName name="Indic.Propuestos">#REF!</definedName>
    <definedName name="indicador">#REF!</definedName>
    <definedName name="INDICE">#REF!</definedName>
    <definedName name="Industria">#REF!</definedName>
    <definedName name="industrias">#REF!</definedName>
    <definedName name="INESITA">#REF!</definedName>
    <definedName name="INF_PREV">#REF!</definedName>
    <definedName name="INFDEV">#N/A</definedName>
    <definedName name="Inflation_rate_AUD_yr0">#REF!</definedName>
    <definedName name="Ing">#REF!</definedName>
    <definedName name="INGEN">#REF!</definedName>
    <definedName name="IngresF">#REF!</definedName>
    <definedName name="INGRESOS" localSheetId="26">#REF!</definedName>
    <definedName name="INGRESOS">#REF!</definedName>
    <definedName name="INI_ASK">#REF!</definedName>
    <definedName name="INI_BID">#REF!</definedName>
    <definedName name="Inicio">#REF!</definedName>
    <definedName name="inicio1">#REF!</definedName>
    <definedName name="inicio2">#REF!</definedName>
    <definedName name="inicio3">#REF!</definedName>
    <definedName name="inicio4">#REF!</definedName>
    <definedName name="INIROW_CD">#REF!</definedName>
    <definedName name="INIROW_CDR">#REF!</definedName>
    <definedName name="INPUT" localSheetId="26">#REF!</definedName>
    <definedName name="INPUT">#REF!</definedName>
    <definedName name="INPUT12">#REF!</definedName>
    <definedName name="INPUT15">#REF!</definedName>
    <definedName name="INPUT16">#REF!</definedName>
    <definedName name="INPUT17">#REF!</definedName>
    <definedName name="INPUT18A">#REF!</definedName>
    <definedName name="INPUT18B">#REF!</definedName>
    <definedName name="INPUT18C">#REF!</definedName>
    <definedName name="input2" localSheetId="26">#REF!</definedName>
    <definedName name="input2">#REF!</definedName>
    <definedName name="INPUT24">#REF!</definedName>
    <definedName name="INPUT38">#REF!</definedName>
    <definedName name="INPUT8">#REF!</definedName>
    <definedName name="INPUTS">#REF!</definedName>
    <definedName name="INSTALAC">#REF!</definedName>
    <definedName name="INTANG">#REF!</definedName>
    <definedName name="Interés">#N/A</definedName>
    <definedName name="Interés_2">#N/A</definedName>
    <definedName name="INTERNAM">#REF!</definedName>
    <definedName name="interotorme">#REF!</definedName>
    <definedName name="interotormea">#REF!</definedName>
    <definedName name="interotormn">#REF!</definedName>
    <definedName name="interrecime">#REF!</definedName>
    <definedName name="interrecimn">#REF!</definedName>
    <definedName name="intsub1">#REF!</definedName>
    <definedName name="intsub2">#REF!</definedName>
    <definedName name="inver10">#REF!</definedName>
    <definedName name="inver11">#REF!</definedName>
    <definedName name="inver12">#REF!</definedName>
    <definedName name="inver8">#REF!</definedName>
    <definedName name="inver9">#REF!</definedName>
    <definedName name="INVERSIONES">#REF!</definedName>
    <definedName name="IP_ACCESO">#REF!</definedName>
    <definedName name="IP_CAUDAL">#REF!</definedName>
    <definedName name="IP_EXTRANET">#REF!</definedName>
    <definedName name="IP_GESTION">#REF!</definedName>
    <definedName name="IP_UNICO">#REF!</definedName>
    <definedName name="IPLIBRE">#REF!</definedName>
    <definedName name="ipmayor">#REF!</definedName>
    <definedName name="ipss">0.09</definedName>
    <definedName name="IrAlaHoja_formula">#N/A</definedName>
    <definedName name="IrAlaHoja_tc1992">#N/A</definedName>
    <definedName name="IrAlaHoja_tc1993">#N/A</definedName>
    <definedName name="IrAlaHoja_tc1994">#N/A</definedName>
    <definedName name="IrAlaHoja_tc1995">#N/A</definedName>
    <definedName name="IrAlaHoja_tc1996">#N/A</definedName>
    <definedName name="IrAlaHoja_tc1997">#N/A</definedName>
    <definedName name="IrAlaHoja_tc1998">#N/A</definedName>
    <definedName name="IrAlaHoja_tc1999">#N/A</definedName>
    <definedName name="iralahoja_tc2000">#REF!</definedName>
    <definedName name="IRD">#REF!</definedName>
    <definedName name="IT">#REF!</definedName>
    <definedName name="iz">#REF!</definedName>
    <definedName name="j">#REF!</definedName>
    <definedName name="jalea">#REF!</definedName>
    <definedName name="JDEDWARDS">#REF!</definedName>
    <definedName name="JESSY">#N/A</definedName>
    <definedName name="jhjkh">#REF!</definedName>
    <definedName name="jio">#REF!</definedName>
    <definedName name="jjjj">#REF!</definedName>
    <definedName name="JJJJJJJJJJJ">#REF!</definedName>
    <definedName name="JK">#N/A</definedName>
    <definedName name="jkl">#REF!</definedName>
    <definedName name="jl">#REF!</definedName>
    <definedName name="jnkvcnklvcxlñkflkfdioerkjfioer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o">#REF!</definedName>
    <definedName name="jop" hidden="1">{#N/A,#N/A,TRUE,"Resumen";#N/A,#N/A,TRUE,"Global";#N/A,#N/A,TRUE,"Agropecuario";#N/A,#N/A,TRUE,"Pesca";#N/A,#N/A,TRUE,"Minería";#N/A,#N/A,TRUE,"Elect. y Agua";#N/A,#N/A,TRUE,"Manufactura";#N/A,#N/A,TRUE,"Construcción";#N/A,#N/A,TRUE,"Comercio";#N/A,#N/A,TRUE,"Otros"}</definedName>
    <definedName name="jop_1" hidden="1">{#N/A,#N/A,TRUE,"Resumen";#N/A,#N/A,TRUE,"Global";#N/A,#N/A,TRUE,"Agropecuario";#N/A,#N/A,TRUE,"Pesca";#N/A,#N/A,TRUE,"Minería";#N/A,#N/A,TRUE,"Elect. y Agua";#N/A,#N/A,TRUE,"Manufactura";#N/A,#N/A,TRUE,"Construcción";#N/A,#N/A,TRUE,"Comercio";#N/A,#N/A,TRUE,"Otros"}</definedName>
    <definedName name="juan" hidden="1">{#N/A,#N/A,TRUE,"Resumen";#N/A,#N/A,TRUE,"Global";#N/A,#N/A,TRUE,"Agropecuario";#N/A,#N/A,TRUE,"Pesca";#N/A,#N/A,TRUE,"Minería";#N/A,#N/A,TRUE,"Elect. y Agua";#N/A,#N/A,TRUE,"Manufactura";#N/A,#N/A,TRUE,"Construcción";#N/A,#N/A,TRUE,"Comercio";#N/A,#N/A,TRUE,"Otros"}</definedName>
    <definedName name="JULIO">#REF!</definedName>
    <definedName name="JUNIO">#REF!</definedName>
    <definedName name="K">#REF!</definedName>
    <definedName name="K2_WBEVMODE" hidden="1">-1</definedName>
    <definedName name="K2_WBHASINITMODE" hidden="1">1</definedName>
    <definedName name="katia">#N/A</definedName>
    <definedName name="keke">#REF!</definedName>
    <definedName name="kekitos">#REF!</definedName>
    <definedName name="KI">#REF!</definedName>
    <definedName name="kjgsjAFDD">#REF!</definedName>
    <definedName name="kkitos">#REF!</definedName>
    <definedName name="kkk">#REF!</definedName>
    <definedName name="kkkk">#REF!</definedName>
    <definedName name="KKKKK">#N/A</definedName>
    <definedName name="l">#REF!</definedName>
    <definedName name="LADER46">#REF!</definedName>
    <definedName name="LADERAS">#REF!</definedName>
    <definedName name="LADOESTE">#REF!</definedName>
    <definedName name="LADS3">#REF!</definedName>
    <definedName name="Láminas" localSheetId="26">#REF!</definedName>
    <definedName name="Láminas">#REF!</definedName>
    <definedName name="lancelot" hidden="1">{#N/A,#N/A,FALSE,"Final";#N/A,#N/A,FALSE,"PBI Anual";#N/A,#N/A,FALSE,"PBI 95-96";#N/A,#N/A,FALSE,"Gasto Agregado";#N/A,#N/A,FALSE,"Gob. Central";#N/A,#N/A,FALSE,"Bza. Pagos";#N/A,#N/A,FALSE,"Bza. Comercial";#N/A,#N/A,FALSE,"IPC vs DEV"}</definedName>
    <definedName name="Language">#REF!</definedName>
    <definedName name="Last_Month" localSheetId="26">#REF!</definedName>
    <definedName name="Last_Month">#REF!</definedName>
    <definedName name="Last_price_scenario">#REF!</definedName>
    <definedName name="Last_Row">#N/A</definedName>
    <definedName name="lauara">#REF!</definedName>
    <definedName name="laura">#REF!</definedName>
    <definedName name="laurakm">#REF!</definedName>
    <definedName name="laurakoc">#REF!</definedName>
    <definedName name="laurakocme">#REF!</definedName>
    <definedName name="LBL_BEGIN">#REF!</definedName>
    <definedName name="LC">#REF!</definedName>
    <definedName name="LCAdvIss1">#REF!</definedName>
    <definedName name="LCAdvIss2">#REF!</definedName>
    <definedName name="LCCoopIss1">#REF!</definedName>
    <definedName name="LCCoopIss2">#REF!</definedName>
    <definedName name="LCDefIss1">#REF!</definedName>
    <definedName name="LCDefIss2">#REF!</definedName>
    <definedName name="LCPvIss1">#REF!</definedName>
    <definedName name="LCPVIss2">#REF!</definedName>
    <definedName name="leche">#REF!</definedName>
    <definedName name="lecitina">#REF!</definedName>
    <definedName name="lev_plovo">#REF!</definedName>
    <definedName name="lev_polvo">#REF!</definedName>
    <definedName name="levadura">#REF!</definedName>
    <definedName name="lima">#REF!</definedName>
    <definedName name="LINEA_DE_TRANSMISION_Y_SUBESTACION">#REF!</definedName>
    <definedName name="lis_com01">#REF!</definedName>
    <definedName name="lis_com02">#REF!</definedName>
    <definedName name="lis_com03">#REF!</definedName>
    <definedName name="LIST_ASIENTO_RREC">#REF!</definedName>
    <definedName name="lista">#REF!</definedName>
    <definedName name="LISTA_01">#REF!</definedName>
    <definedName name="LISTA_02">#REF!</definedName>
    <definedName name="LISTACLIENTES">#REF!</definedName>
    <definedName name="LISTADO_AS_AUT_COMISIONES">#REF!</definedName>
    <definedName name="LISTADO_DE_BALCOMCR">#REF!</definedName>
    <definedName name="LISTADO_SINIESTROS_OCURRIDOS_Y_NO_REPORTADOS">#REF!</definedName>
    <definedName name="LISTADOS">#REF!</definedName>
    <definedName name="ljh" hidden="1">{#N/A,#N/A,TRUE,"Resumen";#N/A,#N/A,TRUE,"Global";#N/A,#N/A,TRUE,"Agropecuario";#N/A,#N/A,TRUE,"Pesca";#N/A,#N/A,TRUE,"Minería";#N/A,#N/A,TRUE,"Elect. y Agua";#N/A,#N/A,TRUE,"Manufactura";#N/A,#N/A,TRUE,"Construcción";#N/A,#N/A,TRUE,"Comercio";#N/A,#N/A,TRUE,"Otros"}</definedName>
    <definedName name="lk">#N/A</definedName>
    <definedName name="llama10">#REF!</definedName>
    <definedName name="llama11">#REF!</definedName>
    <definedName name="llama12">#REF!</definedName>
    <definedName name="llama8">#REF!</definedName>
    <definedName name="llama9">#REF!</definedName>
    <definedName name="llll">#REF!</definedName>
    <definedName name="ln_plantilla">#REF!</definedName>
    <definedName name="localidad">#REF!</definedName>
    <definedName name="localidades">#REF!</definedName>
    <definedName name="LOLD">1</definedName>
    <definedName name="LOLD_Table">22</definedName>
    <definedName name="lopo">#REF!</definedName>
    <definedName name="LOTEDUCA">#REF!</definedName>
    <definedName name="LSTRJAN" localSheetId="26">#REF!</definedName>
    <definedName name="LSTRJAN">#REF!</definedName>
    <definedName name="LSTRJUL" localSheetId="26">#REF!</definedName>
    <definedName name="LSTRJUL">#REF!</definedName>
    <definedName name="LSTRJUN" localSheetId="26">#REF!</definedName>
    <definedName name="LSTRJUN">#REF!</definedName>
    <definedName name="LSTRMAR" localSheetId="26">#REF!</definedName>
    <definedName name="LSTRMAR">#REF!</definedName>
    <definedName name="LSTRMAY" localSheetId="26">#REF!</definedName>
    <definedName name="LSTRMAY">#REF!</definedName>
    <definedName name="LSTRNOV" localSheetId="26">#REF!</definedName>
    <definedName name="LSTRNOV">#REF!</definedName>
    <definedName name="LSTROCT" localSheetId="26">#REF!</definedName>
    <definedName name="LSTROCT">#REF!</definedName>
    <definedName name="LSTRSEP" localSheetId="26">#REF!</definedName>
    <definedName name="LSTRSEP">#REF!</definedName>
    <definedName name="LSTSEP" localSheetId="26">#REF!</definedName>
    <definedName name="LSTSEP">#REF!</definedName>
    <definedName name="m">#N/A</definedName>
    <definedName name="M_Inf">#REF!</definedName>
    <definedName name="M_PORT_INST">#REF!</definedName>
    <definedName name="M_PORT_MENS">#REF!</definedName>
    <definedName name="M_RG">#REF!</definedName>
    <definedName name="M_Wcom">#REF!</definedName>
    <definedName name="MACML">#REF!</definedName>
    <definedName name="MacroA_Vol" localSheetId="26">#REF!</definedName>
    <definedName name="MacroA_Vol">#REF!</definedName>
    <definedName name="MacroB_Sit" localSheetId="26">#REF!</definedName>
    <definedName name="MacroB_Sit">#REF!</definedName>
    <definedName name="MacroC_Est" localSheetId="26">#REF!</definedName>
    <definedName name="MacroC_Est">#REF!</definedName>
    <definedName name="MacroD_Rat" localSheetId="26">#REF!</definedName>
    <definedName name="MacroD_Rat">#REF!</definedName>
    <definedName name="MACTIVO">#REF!</definedName>
    <definedName name="Maestro">#REF!</definedName>
    <definedName name="maizena">#REF!</definedName>
    <definedName name="MAmbulatorio">#REF!</definedName>
    <definedName name="manjar_blanco">#REF!</definedName>
    <definedName name="manteca">#REF!</definedName>
    <definedName name="mantenimiento">0.1</definedName>
    <definedName name="Mantenimiento_para_venta">#REF!</definedName>
    <definedName name="mantequilla">#REF!</definedName>
    <definedName name="manzana">#REF!</definedName>
    <definedName name="MAQUIN">#REF!</definedName>
    <definedName name="MARG_TP">#REF!</definedName>
    <definedName name="MARG_TS">#REF!</definedName>
    <definedName name="margarina">#REF!</definedName>
    <definedName name="margen">#REF!</definedName>
    <definedName name="marzo" localSheetId="26">#REF!</definedName>
    <definedName name="marzo">#REF!</definedName>
    <definedName name="MARZO2004">#REF!</definedName>
    <definedName name="mas">#REF!</definedName>
    <definedName name="maturity" localSheetId="26">#REF!</definedName>
    <definedName name="maturity">#REF!</definedName>
    <definedName name="Mauro" localSheetId="26">#REF!</definedName>
    <definedName name="Mauro">#REF!</definedName>
    <definedName name="Mauro1" localSheetId="26">#REF!</definedName>
    <definedName name="Mauro1">#REF!</definedName>
    <definedName name="Mauro2" localSheetId="26">#REF!,#REF!</definedName>
    <definedName name="Mauro2">#REF!,#REF!</definedName>
    <definedName name="MAYO">#REF!</definedName>
    <definedName name="MBelen">#REF!</definedName>
    <definedName name="MBIOPAP">#REF!</definedName>
    <definedName name="MCEG">#REF!</definedName>
    <definedName name="MCentrosMedicos">#REF!</definedName>
    <definedName name="MClinicaSur">#REF!</definedName>
    <definedName name="MCOA">#REF!</definedName>
    <definedName name="MCSB">#REF!</definedName>
    <definedName name="MCSF">#REF!</definedName>
    <definedName name="MDEBE">#REF!</definedName>
    <definedName name="MDoctorMas">#REF!</definedName>
    <definedName name="ME">#REF!</definedName>
    <definedName name="media10">#REF!</definedName>
    <definedName name="media11">#REF!</definedName>
    <definedName name="media12">#REF!</definedName>
    <definedName name="media8">#REF!</definedName>
    <definedName name="media9">#REF!</definedName>
    <definedName name="medios">#REF!</definedName>
    <definedName name="mejorador">#REF!</definedName>
    <definedName name="MEKANO">#REF!</definedName>
    <definedName name="mensualplot">#REF!</definedName>
    <definedName name="mermelada">#REF!</definedName>
    <definedName name="MES" localSheetId="26">#REF!</definedName>
    <definedName name="mes">#REF!</definedName>
    <definedName name="MES_ANT_CORTO" localSheetId="26">#REF!</definedName>
    <definedName name="MES_ANT_CORTO">#REF!</definedName>
    <definedName name="MES_CORTO" localSheetId="26">#REF!</definedName>
    <definedName name="MES_CORTO">#REF!</definedName>
    <definedName name="MesA">#REF!</definedName>
    <definedName name="MesAA">#REF!</definedName>
    <definedName name="MesAAñoA">#REF!</definedName>
    <definedName name="MESACT" localSheetId="26">#REF!</definedName>
    <definedName name="MESACT">#REF!</definedName>
    <definedName name="MESACTU">#REF!</definedName>
    <definedName name="mesadolares">#REF!</definedName>
    <definedName name="MESANT" localSheetId="26">#REF!</definedName>
    <definedName name="MESANT">#REF!</definedName>
    <definedName name="mesasoles">#REF!</definedName>
    <definedName name="mesdelaño" localSheetId="26">#REF!</definedName>
    <definedName name="mesdelaño">#REF!</definedName>
    <definedName name="MESES">#N/A</definedName>
    <definedName name="mespago">#REF!</definedName>
    <definedName name="MEspecializadas">#REF!</definedName>
    <definedName name="MesYAño">#REF!</definedName>
    <definedName name="Metodologia10">#REF!</definedName>
    <definedName name="Metodologia11">#REF!</definedName>
    <definedName name="Metodologia12">#REF!</definedName>
    <definedName name="Metodologia8">#REF!</definedName>
    <definedName name="Metodologia9">#REF!</definedName>
    <definedName name="MFinanc">#REF!</definedName>
    <definedName name="MHABER">#REF!</definedName>
    <definedName name="MHospitales">#REF!</definedName>
    <definedName name="Mil">#REF!</definedName>
    <definedName name="miles">#REF!</definedName>
    <definedName name="milhojas">#REF!</definedName>
    <definedName name="millon10">#REF!</definedName>
    <definedName name="millon11">#REF!</definedName>
    <definedName name="millon12">#REF!</definedName>
    <definedName name="millon8">#REF!</definedName>
    <definedName name="millon9">#REF!</definedName>
    <definedName name="MImagenes">#REF!</definedName>
    <definedName name="MINBCBOL">#REF!</definedName>
    <definedName name="MINBCP" localSheetId="26">#REF!</definedName>
    <definedName name="MINBCP">#REF!</definedName>
    <definedName name="MINPPS" localSheetId="26">#REF!</definedName>
    <definedName name="MINPPS">#REF!</definedName>
    <definedName name="mix_vita">#REF!</definedName>
    <definedName name="mixo">#REF!</definedName>
    <definedName name="MM">1000000</definedName>
    <definedName name="MML">#REF!</definedName>
    <definedName name="mmmmmkkkkkkkkkkk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mmmmnnnnkkknnnkknkn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nvnvnvnvnvn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N">#REF!</definedName>
    <definedName name="Modelo">#REF!</definedName>
    <definedName name="modelorou">#REF!</definedName>
    <definedName name="MOncocare">#REF!</definedName>
    <definedName name="moneda">#REF!</definedName>
    <definedName name="Monedas">#REF!</definedName>
    <definedName name="month" localSheetId="26">#REF!</definedName>
    <definedName name="month">#REF!</definedName>
    <definedName name="monthnum">#REF!</definedName>
    <definedName name="MONTHS" localSheetId="26">#REF!</definedName>
    <definedName name="MONTHS">#REF!</definedName>
    <definedName name="MOTIVO">#REF!</definedName>
    <definedName name="movilidad">#REF!</definedName>
    <definedName name="MPASIVO">#REF!</definedName>
    <definedName name="MPrecisa">#REF!</definedName>
    <definedName name="MPrestaciones">#REF!</definedName>
    <definedName name="MProsemedic">#REF!</definedName>
    <definedName name="MrgMay">#REF!</definedName>
    <definedName name="MSAHSAC">#REF!</definedName>
    <definedName name="MSanna">#REF!</definedName>
    <definedName name="MTDActual">#REF!</definedName>
    <definedName name="MTDActualPY">#REF!</definedName>
    <definedName name="MTDBudget">#REF!</definedName>
    <definedName name="MuestrasAnodos">#REF!</definedName>
    <definedName name="MxI_ME" localSheetId="26">#REF!</definedName>
    <definedName name="MxI_ME">#REF!</definedName>
    <definedName name="MxI_ME_Acum" localSheetId="26">#REF!</definedName>
    <definedName name="MxI_ME_Acum">#REF!</definedName>
    <definedName name="MxI_MN" localSheetId="26">#REF!</definedName>
    <definedName name="MxI_MN">#REF!</definedName>
    <definedName name="MxI_MN_Acum" localSheetId="26">#REF!</definedName>
    <definedName name="MxI_MN_Acum">#REF!</definedName>
    <definedName name="n">#REF!</definedName>
    <definedName name="N_E">#REF!</definedName>
    <definedName name="nada">#N/A</definedName>
    <definedName name="NAME_CIA">#REF!</definedName>
    <definedName name="negociosdolares">#REF!</definedName>
    <definedName name="negociossoles">#REF!</definedName>
    <definedName name="NH">#REF!</definedName>
    <definedName name="Niclocal" localSheetId="26">#REF!,#REF!</definedName>
    <definedName name="Niclocal">#REF!,#REF!</definedName>
    <definedName name="niditos">#REF!</definedName>
    <definedName name="NIM">#REF!</definedName>
    <definedName name="NN">#REF!</definedName>
    <definedName name="nnn">#REF!</definedName>
    <definedName name="nnnklfklfdskljdsoirekjfsiorewe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#REF!</definedName>
    <definedName name="nnnnnkkkkknnnnkknknkknn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nnnn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m">#REF!</definedName>
    <definedName name="NomAcum">#REF!</definedName>
    <definedName name="NomH">#REF!</definedName>
    <definedName name="NomRAcum">#REF!</definedName>
    <definedName name="NomRex">#REF!</definedName>
    <definedName name="none">#N/A</definedName>
    <definedName name="Normal">#REF!</definedName>
    <definedName name="Nota">#REF!</definedName>
    <definedName name="NOTAS">#REF!</definedName>
    <definedName name="Noviembre">#REF!</definedName>
    <definedName name="nuea" hidden="1">{#N/A,#N/A,TRUE,"Resumen";#N/A,#N/A,TRUE,"Global";#N/A,#N/A,TRUE,"Agropecuario";#N/A,#N/A,TRUE,"Pesca";#N/A,#N/A,TRUE,"Minería";#N/A,#N/A,TRUE,"Elect. y Agua";#N/A,#N/A,TRUE,"Manufactura";#N/A,#N/A,TRUE,"Construcción";#N/A,#N/A,TRUE,"Comercio";#N/A,#N/A,TRUE,"Otros"}</definedName>
    <definedName name="Nuevo">#REF!</definedName>
    <definedName name="NUMEROS">#REF!</definedName>
    <definedName name="NvsASD">"V2000-12-31"</definedName>
    <definedName name="NvsAutoDrillOk">"VY"</definedName>
    <definedName name="NvsElapsedTime">0.000230092591664288</definedName>
    <definedName name="NvsEndTime">36918.933571875</definedName>
    <definedName name="NvsInstSpec">"%"</definedName>
    <definedName name="NvsLayoutType">"M3"</definedName>
    <definedName name="NvsNplSpec">"%,X,RZF..,CZF.."</definedName>
    <definedName name="NvsPanelEffdt">"V1998-01-01"</definedName>
    <definedName name="NvsPanelSetid">"VMAV"</definedName>
    <definedName name="NvsReqBU">"VSIMSA"</definedName>
    <definedName name="NvsReqBUOnly">"VY"</definedName>
    <definedName name="NvsTransLed">"VN"</definedName>
    <definedName name="NvsTreeASD">"V2000-12-31"</definedName>
    <definedName name="ñpz" hidden="1">{#N/A,#N/A,FALSE,"Final";#N/A,#N/A,FALSE,"PBI Anual";#N/A,#N/A,FALSE,"PBI 95-96";#N/A,#N/A,FALSE,"Gasto Agregado";#N/A,#N/A,FALSE,"Gob. Central";#N/A,#N/A,FALSE,"Bza. Pagos";#N/A,#N/A,FALSE,"Bza. Comercial";#N/A,#N/A,FALSE,"IPC vs DEV"}</definedName>
    <definedName name="o">#REF!</definedName>
    <definedName name="ocho">#REF!</definedName>
    <definedName name="Octubre">#REF!</definedName>
    <definedName name="OFICINA">#REF!</definedName>
    <definedName name="ojaldre">#REF!</definedName>
    <definedName name="once">#REF!</definedName>
    <definedName name="ooi">#N/A</definedName>
    <definedName name="OTRAS_CTAS">#REF!</definedName>
    <definedName name="OTRO">#REF!</definedName>
    <definedName name="otros">#REF!</definedName>
    <definedName name="OTROS_INGRESOS_BCP_N_NY" localSheetId="26">#REF!</definedName>
    <definedName name="OTROS_INGRESOS_BCP_N_NY">#REF!</definedName>
    <definedName name="otros1">#REF!</definedName>
    <definedName name="OUTPUT">#N/A</definedName>
    <definedName name="OUTPUTE">#N/A</definedName>
    <definedName name="OUTPUTPR">#N/A</definedName>
    <definedName name="p">#REF!</definedName>
    <definedName name="pa">#REF!</definedName>
    <definedName name="PAcu">#REF!</definedName>
    <definedName name="PAGAR">#REF!</definedName>
    <definedName name="PagC" localSheetId="26">#REF!</definedName>
    <definedName name="PagC">#REF!</definedName>
    <definedName name="PagI">#N/A</definedName>
    <definedName name="PagII" localSheetId="26">#REF!</definedName>
    <definedName name="PagII">#REF!</definedName>
    <definedName name="PagIII" localSheetId="26">#REF!</definedName>
    <definedName name="PagIII">#REF!</definedName>
    <definedName name="PagIV" localSheetId="26">#REF!</definedName>
    <definedName name="PagIV">#REF!</definedName>
    <definedName name="PAIS">#REF!</definedName>
    <definedName name="paises">#REF!</definedName>
    <definedName name="palitos">#REF!</definedName>
    <definedName name="pamf">#REF!</definedName>
    <definedName name="pan_dulce">#REF!</definedName>
    <definedName name="pan_enriquecido">#REF!</definedName>
    <definedName name="pan_molde">#REF!</definedName>
    <definedName name="pan_yema">#REF!</definedName>
    <definedName name="panetón">#REF!</definedName>
    <definedName name="pap">#REF!</definedName>
    <definedName name="papel_manteca">#REF!</definedName>
    <definedName name="PARTIDAS">#REF!</definedName>
    <definedName name="pasaje">#REF!</definedName>
    <definedName name="pasas">#REF!</definedName>
    <definedName name="PASIVO">#REF!</definedName>
    <definedName name="PASIVO03">#REF!</definedName>
    <definedName name="PASIVOS_BANCARIOS">#REF!</definedName>
    <definedName name="pastelera">#REF!</definedName>
    <definedName name="PATY">#REF!</definedName>
    <definedName name="PAULITA">#REF!</definedName>
    <definedName name="PCTJE_INST">#REF!</definedName>
    <definedName name="PECANAS">#REF!</definedName>
    <definedName name="pedro" hidden="1">{#N/A,#N/A,FALSE,"Final";#N/A,#N/A,FALSE,"PBI Anual";#N/A,#N/A,FALSE,"PBI 95-96";#N/A,#N/A,FALSE,"Gasto Agregado";#N/A,#N/A,FALSE,"Gob. Central";#N/A,#N/A,FALSE,"Bza. Pagos";#N/A,#N/A,FALSE,"Bza. Comercial";#N/A,#N/A,FALSE,"IPC vs DEV"}</definedName>
    <definedName name="perdo" hidden="1">{#N/A,#N/A,TRUE,"Resumen";#N/A,#N/A,TRUE,"Global";#N/A,#N/A,TRUE,"Agropecuario";#N/A,#N/A,TRUE,"Pesca";#N/A,#N/A,TRUE,"Minería";#N/A,#N/A,TRUE,"Elect. y Agua";#N/A,#N/A,TRUE,"Manufactura";#N/A,#N/A,TRUE,"Construcción";#N/A,#N/A,TRUE,"Comercio";#N/A,#N/A,TRUE,"Otros"}</definedName>
    <definedName name="perejil">#REF!</definedName>
    <definedName name="Period">#REF!</definedName>
    <definedName name="Periodo">#REF!</definedName>
    <definedName name="PeriodoCD">#REF!</definedName>
    <definedName name="PH">#REF!</definedName>
    <definedName name="PIE">#REF!</definedName>
    <definedName name="pimienta">#REF!</definedName>
    <definedName name="PINOS">#REF!</definedName>
    <definedName name="pionono">#REF!</definedName>
    <definedName name="pionono_chico">#REF!</definedName>
    <definedName name="pisco">#REF!</definedName>
    <definedName name="PL">#REF!</definedName>
    <definedName name="PL_BCP">#REF!</definedName>
    <definedName name="PLA">#REF!</definedName>
    <definedName name="PLACAS">#REF!</definedName>
    <definedName name="plan">#REF!</definedName>
    <definedName name="PLANILLA">#REF!</definedName>
    <definedName name="planname">#REF!</definedName>
    <definedName name="PLAYA">#REF!</definedName>
    <definedName name="Pmd">#REF!</definedName>
    <definedName name="PMensual_AccesoIP">#REF!</definedName>
    <definedName name="PMensual_InfoInternet">#REF!</definedName>
    <definedName name="PMensual_IPVPN">#REF!</definedName>
    <definedName name="pollo">#REF!</definedName>
    <definedName name="polvo">#REF!</definedName>
    <definedName name="polvo_hornear">#REF!</definedName>
    <definedName name="Posicion">#REF!</definedName>
    <definedName name="POSTERRORSTOSUSP1">#REF!</definedName>
    <definedName name="PP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RAcu">#REF!</definedName>
    <definedName name="prem">#REF!</definedName>
    <definedName name="pres">#REF!</definedName>
    <definedName name="presu1">#REF!</definedName>
    <definedName name="presu10">#REF!</definedName>
    <definedName name="presu11">#REF!</definedName>
    <definedName name="presu12">#REF!</definedName>
    <definedName name="presu8">#REF!</definedName>
    <definedName name="presu9">#REF!</definedName>
    <definedName name="PRESUP2">#REF!</definedName>
    <definedName name="PRESUP3">#REF!</definedName>
    <definedName name="PRex">#REF!</definedName>
    <definedName name="Pri_CP">#REF!</definedName>
    <definedName name="Pri_LP">#REF!</definedName>
    <definedName name="Pri_MP">#REF!</definedName>
    <definedName name="Price_scenarios_array">#REF!</definedName>
    <definedName name="PRINT_AREA_MI" localSheetId="26">#REF!</definedName>
    <definedName name="PRINT_AREA_MI">#REF!</definedName>
    <definedName name="privadadolares">#REF!</definedName>
    <definedName name="privadasoles">#REF!</definedName>
    <definedName name="PRORJUL" localSheetId="26">#REF!</definedName>
    <definedName name="PRORJUL">#REF!</definedName>
    <definedName name="PRORJUN" localSheetId="26">#REF!</definedName>
    <definedName name="PRORJUN">#REF!</definedName>
    <definedName name="PRORMAR" localSheetId="26">#REF!</definedName>
    <definedName name="PRORMAR">#REF!</definedName>
    <definedName name="PRORMAY" localSheetId="26">#REF!</definedName>
    <definedName name="PRORMAY">#REF!</definedName>
    <definedName name="PRORNOV" localSheetId="26">#REF!</definedName>
    <definedName name="PRORNOV">#REF!</definedName>
    <definedName name="PROROCT" localSheetId="26">#REF!</definedName>
    <definedName name="PROROCT">#REF!</definedName>
    <definedName name="PRORSEP" localSheetId="26">#REF!</definedName>
    <definedName name="PRORSEP">#REF!</definedName>
    <definedName name="PROSEP" localSheetId="26">#REF!</definedName>
    <definedName name="PROSEP">#REF!</definedName>
    <definedName name="PROV">#REF!</definedName>
    <definedName name="prove10">#REF!</definedName>
    <definedName name="prove11">#REF!</definedName>
    <definedName name="prove12">#REF!</definedName>
    <definedName name="prove8">#REF!</definedName>
    <definedName name="prove9">#REF!</definedName>
    <definedName name="PROVI" localSheetId="26">#REF!</definedName>
    <definedName name="PROVI">#REF!</definedName>
    <definedName name="provmaro">#REF!</definedName>
    <definedName name="PROY.">#REF!</definedName>
    <definedName name="prueba">#REF!</definedName>
    <definedName name="PTMOS">#REF!</definedName>
    <definedName name="Pub_CP">#REF!</definedName>
    <definedName name="Pub_LP">#REF!</definedName>
    <definedName name="Pub_MP">#REF!</definedName>
    <definedName name="publicadolares">#REF!</definedName>
    <definedName name="publicasoles">#REF!</definedName>
    <definedName name="PUnico_IP">#REF!</definedName>
    <definedName name="PVIss1">#REF!</definedName>
    <definedName name="PVIss2">#REF!</definedName>
    <definedName name="Px_x_ATC_IV" localSheetId="26" hidden="1">{"'Resumen'!$A$1:$P$99"}</definedName>
    <definedName name="Px_x_ATC_IV" hidden="1">{"'Resumen'!$A$1:$P$99"}</definedName>
    <definedName name="pye">#REF!</definedName>
    <definedName name="q" hidden="1">{#N/A,#N/A,TRUE,"Resumen";#N/A,#N/A,TRUE,"Global";#N/A,#N/A,TRUE,"Agropecuario";#N/A,#N/A,TRUE,"Pesca";#N/A,#N/A,TRUE,"Minería";#N/A,#N/A,TRUE,"Elect. y Agua";#N/A,#N/A,TRUE,"Manufactura";#N/A,#N/A,TRUE,"Construcción";#N/A,#N/A,TRUE,"Comercio";#N/A,#N/A,TRUE,"Otros"}</definedName>
    <definedName name="q_1" hidden="1">{#N/A,#N/A,TRUE,"Resumen";#N/A,#N/A,TRUE,"Global";#N/A,#N/A,TRUE,"Agropecuario";#N/A,#N/A,TRUE,"Pesca";#N/A,#N/A,TRUE,"Minería";#N/A,#N/A,TRUE,"Elect. y Agua";#N/A,#N/A,TRUE,"Manufactura";#N/A,#N/A,TRUE,"Construcción";#N/A,#N/A,TRUE,"Comercio";#N/A,#N/A,TRUE,"Otros"}</definedName>
    <definedName name="qd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etttttttttttt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qwfw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Q">#N/A</definedName>
    <definedName name="QQQ" localSheetId="26" hidden="1">#REF!</definedName>
    <definedName name="qqq" hidden="1">{#N/A,#N/A,TRUE,"Resumen";#N/A,#N/A,TRUE,"Global";#N/A,#N/A,TRUE,"Agropecuario";#N/A,#N/A,TRUE,"Pesca";#N/A,#N/A,TRUE,"Minería";#N/A,#N/A,TRUE,"Elect. y Agua";#N/A,#N/A,TRUE,"Manufactura";#N/A,#N/A,TRUE,"Construcción";#N/A,#N/A,TRUE,"Comercio";#N/A,#N/A,TRUE,"Otros"}</definedName>
    <definedName name="qr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uince">#REF!</definedName>
    <definedName name="qwer">#N/A</definedName>
    <definedName name="qwer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tewtewq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q">#REF!</definedName>
    <definedName name="qwqw" hidden="1">{#N/A,#N/A,TRUE,"Resumen";#N/A,#N/A,TRUE,"Global";#N/A,#N/A,TRUE,"Agropecuario";#N/A,#N/A,TRUE,"Pesca";#N/A,#N/A,TRUE,"Minería";#N/A,#N/A,TRUE,"Elect. y Agua";#N/A,#N/A,TRUE,"Manufactura";#N/A,#N/A,TRUE,"Construcción";#N/A,#N/A,TRUE,"Comercio";#N/A,#N/A,TRUE,"Otros"}</definedName>
    <definedName name="qwr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ryyyyyyyyyyyyyy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WWWX" hidden="1">{#N/A,#N/A,TRUE,"Resumen";#N/A,#N/A,TRUE,"Global";#N/A,#N/A,TRUE,"Agropecuario";#N/A,#N/A,TRUE,"Pesca";#N/A,#N/A,TRUE,"Minería";#N/A,#N/A,TRUE,"Elect. y Agua";#N/A,#N/A,TRUE,"Manufactura";#N/A,#N/A,TRUE,"Construcción";#N/A,#N/A,TRUE,"Comercio";#N/A,#N/A,TRUE,"Otros"}</definedName>
    <definedName name="R.VTAS">#N/A</definedName>
    <definedName name="R.VTAS3">#N/A</definedName>
    <definedName name="RAcu">#REF!</definedName>
    <definedName name="rafo" localSheetId="26" hidden="1">{#N/A,#N/A,TRUE,"Resumen";#N/A,#N/A,TRUE,"Global";#N/A,#N/A,TRUE,"Agropecuario";#N/A,#N/A,TRUE,"Pesca";#N/A,#N/A,TRUE,"Minería";#N/A,#N/A,TRUE,"Elect. y Agua";#N/A,#N/A,TRUE,"Manufactura";#N/A,#N/A,TRUE,"Construcción";#N/A,#N/A,TRUE,"Comercio";#N/A,#N/A,TRUE,"Otros"}</definedName>
    <definedName name="rafo" hidden="1">{#N/A,#N/A,TRUE,"Resumen";#N/A,#N/A,TRUE,"Global";#N/A,#N/A,TRUE,"Agropecuario";#N/A,#N/A,TRUE,"Pesca";#N/A,#N/A,TRUE,"Minería";#N/A,#N/A,TRUE,"Elect. y Agua";#N/A,#N/A,TRUE,"Manufactura";#N/A,#N/A,TRUE,"Construcción";#N/A,#N/A,TRUE,"Comercio";#N/A,#N/A,TRUE,"Otros"}</definedName>
    <definedName name="RAMO">#REF!</definedName>
    <definedName name="Ratio">#REF!</definedName>
    <definedName name="RATIOMN">!$A$4:$AJ$26</definedName>
    <definedName name="Ratios">#REF!</definedName>
    <definedName name="RATIOTC">#REF!</definedName>
    <definedName name="razon">#REF!</definedName>
    <definedName name="RBalBCP" localSheetId="26">#REF!</definedName>
    <definedName name="RBalBCP">#REF!</definedName>
    <definedName name="RBalCon" localSheetId="26">#REF!</definedName>
    <definedName name="RBalCon">#REF!</definedName>
    <definedName name="RCC10R">#REF!</definedName>
    <definedName name="RCC20RE">#REF!</definedName>
    <definedName name="RCC2RN">#REF!</definedName>
    <definedName name="RCCRUCES">#REF!</definedName>
    <definedName name="RCTC">#REF!</definedName>
    <definedName name="RDSI">#REF!</definedName>
    <definedName name="RealPat">#REF!</definedName>
    <definedName name="RealUtil">#REF!</definedName>
    <definedName name="REC">#REF!</definedName>
    <definedName name="refrigerio">#REF!</definedName>
    <definedName name="Reg.">#REF!</definedName>
    <definedName name="Regresar">#REF!</definedName>
    <definedName name="REMODEL">#REF!</definedName>
    <definedName name="Rentabilidad">#REF!</definedName>
    <definedName name="Rentabilidad01">#REF!</definedName>
    <definedName name="ReporrteGAp" hidden="1">{#N/A,#N/A,FALSE,"Reporte VaR"}</definedName>
    <definedName name="reporte" localSheetId="26">#REF!</definedName>
    <definedName name="reporte">#REF!</definedName>
    <definedName name="REPORTE_ACC_COMUNES_CONSOLIDADO">#REF!</definedName>
    <definedName name="REPORTE_ACTIVOS_CONSOLIDADOS">#REF!</definedName>
    <definedName name="REPORTE_COMIS_CUADRO01">#REF!</definedName>
    <definedName name="REPORTE_COMIS_CUADRO02">#REF!</definedName>
    <definedName name="REPORTE_DESC_CUADRO03">#REF!</definedName>
    <definedName name="REPORTE_PERITAJE_CUADRO04">#REF!</definedName>
    <definedName name="REPORTE_RREC_CUADRO01">#REF!</definedName>
    <definedName name="REPORTE_RREC_CUADRO02">#REF!</definedName>
    <definedName name="REPORTE_RREC_DOL_CUADRO03">#REF!</definedName>
    <definedName name="REPORTE_RREC_DOL_CUADRO04">#REF!</definedName>
    <definedName name="REPORTE_RREC_DOL_CUADRO05">#REF!</definedName>
    <definedName name="reporte_semanal_var" hidden="1">{#N/A,#N/A,FALSE,"Reporte VaR"}</definedName>
    <definedName name="REPORTE_SINIESTROS_Y_OTROS">#REF!</definedName>
    <definedName name="reporte1" localSheetId="26">#REF!</definedName>
    <definedName name="reporte1">#REF!</definedName>
    <definedName name="reporte2" localSheetId="26">#REF!</definedName>
    <definedName name="reporte2">#REF!</definedName>
    <definedName name="reporte3" localSheetId="26">#REF!</definedName>
    <definedName name="reporte3">#REF!</definedName>
    <definedName name="reporte4" localSheetId="26">#REF!</definedName>
    <definedName name="reporte4">#REF!</definedName>
    <definedName name="reporte6" localSheetId="26">#REF!</definedName>
    <definedName name="reporte6">#REF!</definedName>
    <definedName name="reporte7" localSheetId="26">#REF!</definedName>
    <definedName name="reporte7">#REF!</definedName>
    <definedName name="reporte8" localSheetId="26">#REF!</definedName>
    <definedName name="reporte8">#REF!</definedName>
    <definedName name="reportegap" hidden="1">{#N/A,#N/A,FALSE,"Reporte VaR"}</definedName>
    <definedName name="rert">#REF!</definedName>
    <definedName name="res_red10">#REF!</definedName>
    <definedName name="res_red11">#REF!</definedName>
    <definedName name="res_red12">#REF!</definedName>
    <definedName name="res_red8">#REF!</definedName>
    <definedName name="res_red9">#REF!</definedName>
    <definedName name="res_sist10">#REF!</definedName>
    <definedName name="res_sist11">#REF!</definedName>
    <definedName name="res_sist12">#REF!</definedName>
    <definedName name="res_sist8">#REF!</definedName>
    <definedName name="res_sist9">#REF!</definedName>
    <definedName name="Responsables">#REF!</definedName>
    <definedName name="RESPONSIBILITYID1">#REF!</definedName>
    <definedName name="RESPONSIBILITYNAME1">#REF!</definedName>
    <definedName name="resset" hidden="1">{#N/A,#N/A,TRUE,"Resumen";#N/A,#N/A,TRUE,"Global";#N/A,#N/A,TRUE,"Agropecuario";#N/A,#N/A,TRUE,"Pesca";#N/A,#N/A,TRUE,"Minería";#N/A,#N/A,TRUE,"Elect. y Agua";#N/A,#N/A,TRUE,"Manufactura";#N/A,#N/A,TRUE,"Construcción";#N/A,#N/A,TRUE,"Comercio";#N/A,#N/A,TRUE,"Otros"}</definedName>
    <definedName name="rest12">#REF!</definedName>
    <definedName name="rest21">#REF!</definedName>
    <definedName name="rest22">#REF!</definedName>
    <definedName name="rest31">#REF!</definedName>
    <definedName name="RESUM1">#REF!</definedName>
    <definedName name="resumen">#REF!</definedName>
    <definedName name="ResumenIngreso" localSheetId="26">#REF!</definedName>
    <definedName name="ResumenIngreso">#REF!</definedName>
    <definedName name="retg">#REF!</definedName>
    <definedName name="rgtghy">#REF!</definedName>
    <definedName name="RGyPBCB">#REF!</definedName>
    <definedName name="RGyPBCOL">#REF!</definedName>
    <definedName name="RGyPCon" localSheetId="26">#REF!</definedName>
    <definedName name="RGyPCon">#REF!</definedName>
    <definedName name="RH">#REF!</definedName>
    <definedName name="ricci" hidden="1">{#N/A,#N/A,FALSE,"Final";#N/A,#N/A,FALSE,"PBI Anual";#N/A,#N/A,FALSE,"PBI 95-96";#N/A,#N/A,FALSE,"Gasto Agregado";#N/A,#N/A,FALSE,"Gob. Central";#N/A,#N/A,FALSE,"Bza. Pagos";#N/A,#N/A,FALSE,"Bza. Comercial";#N/A,#N/A,FALSE,"IPC vs DEV"}</definedName>
    <definedName name="ricic" hidden="1">{#N/A,#N/A,FALSE,"Final";#N/A,#N/A,FALSE,"PBI Anual";#N/A,#N/A,FALSE,"PBI 95-96";#N/A,#N/A,FALSE,"Gasto Agregado";#N/A,#N/A,FALSE,"Gob. Central";#N/A,#N/A,FALSE,"Bza. Pagos";#N/A,#N/A,FALSE,"Bza. Comercial";#N/A,#N/A,FALSE,"IPC vs DEV"}</definedName>
    <definedName name="RIESGO">#REF!</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ngMonth">#REF!</definedName>
    <definedName name="rngMonth_Number">#REF!</definedName>
    <definedName name="rngYear">#REF!</definedName>
    <definedName name="rollo">#REF!</definedName>
    <definedName name="rollo1">#REF!</definedName>
    <definedName name="Rotacion10">#REF!</definedName>
    <definedName name="Rotacion11">#REF!</definedName>
    <definedName name="Rotacion12">#REF!</definedName>
    <definedName name="Rotacion8">#REF!</definedName>
    <definedName name="Rotacion9">#REF!</definedName>
    <definedName name="routers">#REF!</definedName>
    <definedName name="RPT_FecReporte">#REF!</definedName>
    <definedName name="RPT_IniAsk">#REF!</definedName>
    <definedName name="RPT_IniBid">#REF!</definedName>
    <definedName name="RPT_SubTitulo">#REF!</definedName>
    <definedName name="RRAcu">#REF!</definedName>
    <definedName name="rreed">#REF!</definedName>
    <definedName name="RRex">#REF!</definedName>
    <definedName name="rrrr">#REF!</definedName>
    <definedName name="rth">#REF!</definedName>
    <definedName name="rt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uc.">#REF!</definedName>
    <definedName name="RVTAS4">#N/A</definedName>
    <definedName name="s" hidden="1">{#N/A,#N/A,FALSE,"Final";#N/A,#N/A,FALSE,"PBI Anual";#N/A,#N/A,FALSE,"PBI 95-96";#N/A,#N/A,FALSE,"Gasto Agregado";#N/A,#N/A,FALSE,"Gob. Central";#N/A,#N/A,FALSE,"Bza. Pagos";#N/A,#N/A,FALSE,"Bza. Comercial";#N/A,#N/A,FALSE,"IPC vs DEV"}</definedName>
    <definedName name="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DADA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l">#REF!</definedName>
    <definedName name="salas">#REF!</definedName>
    <definedName name="SALDO">#REF!</definedName>
    <definedName name="SALIDASME">#REF!</definedName>
    <definedName name="Salir" localSheetId="26">#REF!</definedName>
    <definedName name="Salir">#REF!</definedName>
    <definedName name="SAPBEXhrIndnt" hidden="1">"Wide"</definedName>
    <definedName name="SAPBEXrevision" hidden="1">59</definedName>
    <definedName name="SAPBEXsysID" hidden="1">"GPS"</definedName>
    <definedName name="SAPBEXwbID" hidden="1">"40TN9PUX786SAH99DI0GNEWJQ"</definedName>
    <definedName name="SAPsysID" hidden="1">"708C5W7SBKP804JT78WJ0JNKI"</definedName>
    <definedName name="SAPwbID" hidden="1">"ARS"</definedName>
    <definedName name="sas">#REF!</definedName>
    <definedName name="sasad" hidden="1">{#N/A,#N/A,TRUE,"Resumen";#N/A,#N/A,TRUE,"Global";#N/A,#N/A,TRUE,"Agropecuario";#N/A,#N/A,TRUE,"Pesca";#N/A,#N/A,TRUE,"Minería";#N/A,#N/A,TRUE,"Elect. y Agua";#N/A,#N/A,TRUE,"Manufactura";#N/A,#N/A,TRUE,"Construcción";#N/A,#N/A,TRUE,"Comercio";#N/A,#N/A,TRUE,"Otros"}</definedName>
    <definedName name="sasdsdssd" hidden="1">{#N/A,#N/A,TRUE,"Resumen";#N/A,#N/A,TRUE,"Global";#N/A,#N/A,TRUE,"Agropecuario";#N/A,#N/A,TRUE,"Pesca";#N/A,#N/A,TRUE,"Minería";#N/A,#N/A,TRUE,"Elect. y Agua";#N/A,#N/A,TRUE,"Manufactura";#N/A,#N/A,TRUE,"Construcción";#N/A,#N/A,TRUE,"Comercio";#N/A,#N/A,TRUE,"Otros"}</definedName>
    <definedName name="SBSDOLARES">#REF!</definedName>
    <definedName name="SBSSOLES">#REF!</definedName>
    <definedName name="SBTSY5" localSheetId="26">#REF!</definedName>
    <definedName name="SBTSY5">#REF!</definedName>
    <definedName name="Scenario">#REF!</definedName>
    <definedName name="sd" hidden="1">{#N/A,#N/A,TRUE,"Resumen";#N/A,#N/A,TRUE,"Global";#N/A,#N/A,TRUE,"Agropecuario";#N/A,#N/A,TRUE,"Pesca";#N/A,#N/A,TRUE,"Minería";#N/A,#N/A,TRUE,"Elect. y Agua";#N/A,#N/A,TRUE,"Manufactura";#N/A,#N/A,TRUE,"Construcción";#N/A,#N/A,TRUE,"Comercio";#N/A,#N/A,TRUE,"Otros"}</definedName>
    <definedName name="sddd" hidden="1">{#N/A,#N/A,TRUE,"Resumen";#N/A,#N/A,TRUE,"Global";#N/A,#N/A,TRUE,"Agropecuario";#N/A,#N/A,TRUE,"Pesca";#N/A,#N/A,TRUE,"Minería";#N/A,#N/A,TRUE,"Elect. y Agua";#N/A,#N/A,TRUE,"Manufactura";#N/A,#N/A,TRUE,"Construcción";#N/A,#N/A,TRUE,"Comercio";#N/A,#N/A,TRUE,"Otros"}</definedName>
    <definedName name="SDDFDCC" hidden="1">{#N/A,#N/A,TRUE,"Resumen";#N/A,#N/A,TRUE,"Global";#N/A,#N/A,TRUE,"Agropecuario";#N/A,#N/A,TRUE,"Pesca";#N/A,#N/A,TRUE,"Minería";#N/A,#N/A,TRUE,"Elect. y Agua";#N/A,#N/A,TRUE,"Manufactura";#N/A,#N/A,TRUE,"Construcción";#N/A,#N/A,TRUE,"Comercio";#N/A,#N/A,TRUE,"Otros"}</definedName>
    <definedName name="sdds" hidden="1">{#N/A,#N/A,TRUE,"Resumen";#N/A,#N/A,TRUE,"Global";#N/A,#N/A,TRUE,"Agropecuario";#N/A,#N/A,TRUE,"Pesca";#N/A,#N/A,TRUE,"Minería";#N/A,#N/A,TRUE,"Elect. y Agua";#N/A,#N/A,TRUE,"Manufactura";#N/A,#N/A,TRUE,"Construcción";#N/A,#N/A,TRUE,"Comercio";#N/A,#N/A,TRUE,"Otros"}</definedName>
    <definedName name="sdf" hidden="1">{#N/A,#N/A,FALSE,"Final";#N/A,#N/A,FALSE,"PBI Anual";#N/A,#N/A,FALSE,"PBI 95-96";#N/A,#N/A,FALSE,"Gasto Agregado";#N/A,#N/A,FALSE,"Gob. Central";#N/A,#N/A,FALSE,"Bza. Pagos";#N/A,#N/A,FALSE,"Bza. Comercial";#N/A,#N/A,FALSE,"IPC vs DEV"}</definedName>
    <definedName name="sdfsdf" hidden="1">{#N/A,#N/A,FALSE,"Final";#N/A,#N/A,FALSE,"PBI Anual";#N/A,#N/A,FALSE,"PBI 95-96";#N/A,#N/A,FALSE,"Gasto Agregado";#N/A,#N/A,FALSE,"Gob. Central";#N/A,#N/A,FALSE,"Bza. Pagos";#N/A,#N/A,FALSE,"Bza. Comercial";#N/A,#N/A,FALSE,"IPC vs DEV"}</definedName>
    <definedName name="sdfsdfsdfsdfsdfsdfsdfsdf" hidden="1">{#N/A,#N/A,TRUE,"Resumen";#N/A,#N/A,TRUE,"Global";#N/A,#N/A,TRUE,"Agropecuario";#N/A,#N/A,TRUE,"Pesca";#N/A,#N/A,TRUE,"Minería";#N/A,#N/A,TRUE,"Elect. y Agua";#N/A,#N/A,TRUE,"Manufactura";#N/A,#N/A,TRUE,"Construcción";#N/A,#N/A,TRUE,"Comercio";#N/A,#N/A,TRUE,"Otros"}</definedName>
    <definedName name="sds" hidden="1">{#N/A,#N/A,TRUE,"Resumen";#N/A,#N/A,TRUE,"Global";#N/A,#N/A,TRUE,"Agropecuario";#N/A,#N/A,TRUE,"Pesca";#N/A,#N/A,TRUE,"Minería";#N/A,#N/A,TRUE,"Elect. y Agua";#N/A,#N/A,TRUE,"Manufactura";#N/A,#N/A,TRUE,"Construcción";#N/A,#N/A,TRUE,"Comercio";#N/A,#N/A,TRUE,"Otros"}</definedName>
    <definedName name="sdsd">#REF!</definedName>
    <definedName name="SDSDS" hidden="1">{#N/A,#N/A,FALSE,"Final";#N/A,#N/A,FALSE,"PBI Anual";#N/A,#N/A,FALSE,"PBI 95-96";#N/A,#N/A,FALSE,"Gasto Agregado";#N/A,#N/A,FALSE,"Gob. Central";#N/A,#N/A,FALSE,"Bza. Pagos";#N/A,#N/A,FALSE,"Bza. Comercial";#N/A,#N/A,FALSE,"IPC vs DEV"}</definedName>
    <definedName name="SECT1">#REF!</definedName>
    <definedName name="SECT1A">#REF!</definedName>
    <definedName name="SECT3">#REF!</definedName>
    <definedName name="SECT5">#REF!</definedName>
    <definedName name="SECTOR5">#REF!</definedName>
    <definedName name="seis">#REF!</definedName>
    <definedName name="sema_agosto">#REF!</definedName>
    <definedName name="semes">#REF!</definedName>
    <definedName name="Set" hidden="1">{#N/A,#N/A,TRUE,"Resumen";#N/A,#N/A,TRUE,"Global";#N/A,#N/A,TRUE,"Agropecuario";#N/A,#N/A,TRUE,"Pesca";#N/A,#N/A,TRUE,"Minería";#N/A,#N/A,TRUE,"Elect. y Agua";#N/A,#N/A,TRUE,"Manufactura";#N/A,#N/A,TRUE,"Construcción";#N/A,#N/A,TRUE,"Comercio";#N/A,#N/A,TRUE,"Otros"}</definedName>
    <definedName name="Setiembre">#REF!</definedName>
    <definedName name="sfasf" hidden="1">{#N/A,#N/A,TRUE,"Resumen";#N/A,#N/A,TRUE,"Global";#N/A,#N/A,TRUE,"Agropecuario";#N/A,#N/A,TRUE,"Pesca";#N/A,#N/A,TRUE,"Minería";#N/A,#N/A,TRUE,"Elect. y Agua";#N/A,#N/A,TRUE,"Manufactura";#N/A,#N/A,TRUE,"Construcción";#N/A,#N/A,TRUE,"Comercio";#N/A,#N/A,TRUE,"Otros"}</definedName>
    <definedName name="sfasf1" hidden="1">{#N/A,#N/A,TRUE,"Resumen";#N/A,#N/A,TRUE,"Global";#N/A,#N/A,TRUE,"Agropecuario";#N/A,#N/A,TRUE,"Pesca";#N/A,#N/A,TRUE,"Minería";#N/A,#N/A,TRUE,"Elect. y Agua";#N/A,#N/A,TRUE,"Manufactura";#N/A,#N/A,TRUE,"Construcción";#N/A,#N/A,TRUE,"Comercio";#N/A,#N/A,TRUE,"Otros"}</definedName>
    <definedName name="sfast1" hidden="1">{#N/A,#N/A,TRUE,"Resumen";#N/A,#N/A,TRUE,"Global";#N/A,#N/A,TRUE,"Agropecuario";#N/A,#N/A,TRUE,"Pesca";#N/A,#N/A,TRUE,"Minería";#N/A,#N/A,TRUE,"Elect. y Agua";#N/A,#N/A,TRUE,"Manufactura";#N/A,#N/A,TRUE,"Construcción";#N/A,#N/A,TRUE,"Comercio";#N/A,#N/A,TRUE,"Otros"}</definedName>
    <definedName name="SFCVCDCD" hidden="1">{#N/A,#N/A,TRUE,"Resumen";#N/A,#N/A,TRUE,"Global";#N/A,#N/A,TRUE,"Agropecuario";#N/A,#N/A,TRUE,"Pesca";#N/A,#N/A,TRUE,"Minería";#N/A,#N/A,TRUE,"Elect. y Agua";#N/A,#N/A,TRUE,"Manufactura";#N/A,#N/A,TRUE,"Construcción";#N/A,#N/A,TRUE,"Comercio";#N/A,#N/A,TRUE,"Otros"}</definedName>
    <definedName name="SFF">#N/A</definedName>
    <definedName name="SFSDF">#REF!</definedName>
    <definedName name="SHAPAJA">#REF!</definedName>
    <definedName name="sht">#REF!</definedName>
    <definedName name="si">#REF!</definedName>
    <definedName name="siete">#REF!</definedName>
    <definedName name="signal1">#REF!</definedName>
    <definedName name="silvia" hidden="1">{#N/A,#N/A,FALSE,"Final";#N/A,#N/A,FALSE,"PBI Anual";#N/A,#N/A,FALSE,"PBI 95-96";#N/A,#N/A,FALSE,"Gasto Agregado";#N/A,#N/A,FALSE,"Gob. Central";#N/A,#N/A,FALSE,"Bza. Pagos";#N/A,#N/A,FALSE,"Bza. Comercial";#N/A,#N/A,FALSE,"IPC vs DEV"}</definedName>
    <definedName name="SimbolosGantt">#REF!</definedName>
    <definedName name="SKS">#REF!</definedName>
    <definedName name="SNDBD1">#REF!</definedName>
    <definedName name="soatdelivery">#REF!</definedName>
    <definedName name="Sociedades">#REF!</definedName>
    <definedName name="SOFTWARE">#REF!</definedName>
    <definedName name="SOLUCION_FCP" localSheetId="26">#REF!</definedName>
    <definedName name="SOLUCION_FCP">#REF!</definedName>
    <definedName name="solver_adj" hidden="1">#REF!</definedName>
    <definedName name="solver_lin" hidden="1">0</definedName>
    <definedName name="solver_num" hidden="1">0</definedName>
    <definedName name="solver_opt" hidden="1">#REF!</definedName>
    <definedName name="solver_typ" hidden="1">3</definedName>
    <definedName name="solver_val" hidden="1">0.56</definedName>
    <definedName name="Sop">#REF!</definedName>
    <definedName name="Spreadsheet">#REF!</definedName>
    <definedName name="SPT_Alfa">#REF!</definedName>
    <definedName name="SPT_FactorRM">#REF!</definedName>
    <definedName name="SPT_HorHoy">#REF!</definedName>
    <definedName name="SPT_NomFile">#REF!</definedName>
    <definedName name="SPT_RutaAsk">#REF!</definedName>
    <definedName name="SPT_RutaBid">#REF!</definedName>
    <definedName name="SPT_TCAskCierre">#REF!</definedName>
    <definedName name="SPT_TCAskMax">#REF!</definedName>
    <definedName name="SPT_TCAskMin">#REF!</definedName>
    <definedName name="SPT_TCBidCierre">#REF!</definedName>
    <definedName name="SPT_TCBidMax">#REF!</definedName>
    <definedName name="SPT_TCBidMin">#REF!</definedName>
    <definedName name="SPT_TCObs">#REF!</definedName>
    <definedName name="ss" hidden="1">{#N/A,#N/A,FALSE,"ANALSET"}</definedName>
    <definedName name="SSII">#REF!</definedName>
    <definedName name="ssq">#REF!</definedName>
    <definedName name="sss" hidden="1">{#N/A,#N/A,FALSE,"ANALSET"}</definedName>
    <definedName name="ssssss" hidden="1">{#N/A,#N/A,FALSE,"ANALSET"}</definedName>
    <definedName name="sS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TARTJOURNALIMPORT1">#REF!</definedName>
    <definedName name="status">#REF!</definedName>
    <definedName name="stockfeb">#REF!</definedName>
    <definedName name="SubledgerBalance">#REF!</definedName>
    <definedName name="Subsidiaria">#REF!</definedName>
    <definedName name="SUBSIDIARIAS" localSheetId="26">#REF!</definedName>
    <definedName name="SUBSIDIARIAS">#REF!</definedName>
    <definedName name="SubTitulo">#REF!</definedName>
    <definedName name="sulfato">#REF!</definedName>
    <definedName name="Sup">#REF!</definedName>
    <definedName name="t">#REF!</definedName>
    <definedName name="T1vsT0_ME" localSheetId="26">#REF!</definedName>
    <definedName name="T1vsT0_ME">#REF!</definedName>
    <definedName name="T1vsT0_MN" localSheetId="26">#REF!</definedName>
    <definedName name="T1vsT0_MN">#REF!</definedName>
    <definedName name="T1vsT0_MNyME" localSheetId="26">#REF!</definedName>
    <definedName name="T1vsT0_MNyME">#REF!</definedName>
    <definedName name="Tab">#REF!</definedName>
    <definedName name="TABALA">#REF!</definedName>
    <definedName name="tabla">#REF!</definedName>
    <definedName name="tabla1">#REF!</definedName>
    <definedName name="tabla2">#REF!</definedName>
    <definedName name="tabla3">#REF!</definedName>
    <definedName name="tabla4">#REF!</definedName>
    <definedName name="TablaFusión">#REF!</definedName>
    <definedName name="TABLE4">#REF!</definedName>
    <definedName name="tablea">#REF!</definedName>
    <definedName name="tableb">#REF!</definedName>
    <definedName name="tablita">#REF!</definedName>
    <definedName name="TAMEX">#REF!</definedName>
    <definedName name="TAño1vsTAño0" localSheetId="26">#REF!</definedName>
    <definedName name="TAño1vsTAño0">#REF!</definedName>
    <definedName name="tapa">#REF!</definedName>
    <definedName name="tasa">#REF!</definedName>
    <definedName name="tasas">#REF!</definedName>
    <definedName name="TblCRDTipAct">#REF!</definedName>
    <definedName name="TblCuentas">#REF!</definedName>
    <definedName name="tblDate_Info">#REF!</definedName>
    <definedName name="TblSalSStream">#REF!</definedName>
    <definedName name="TC" localSheetId="26">#REF!</definedName>
    <definedName name="TC">#REF!</definedName>
    <definedName name="TC_ASK">#REF!</definedName>
    <definedName name="TC_BID">#REF!</definedName>
    <definedName name="TCA">#REF!</definedName>
    <definedName name="TCAM">#REF!</definedName>
    <definedName name="TCAMBIO">#REF!</definedName>
    <definedName name="TCB">#REF!</definedName>
    <definedName name="tcd">#REF!</definedName>
    <definedName name="TCF">#REF!</definedName>
    <definedName name="TCP">#REF!</definedName>
    <definedName name="TCPROM">#REF!</definedName>
    <definedName name="Tec">#REF!</definedName>
    <definedName name="TEIP">#REF!</definedName>
    <definedName name="TEMP">#REF!</definedName>
    <definedName name="TEMPLATENUMBER1">#REF!</definedName>
    <definedName name="TEMPLATESTYLE1">#REF!</definedName>
    <definedName name="TEMPLATETYPE1">#REF!</definedName>
    <definedName name="Termi10">#REF!</definedName>
    <definedName name="Termi11">#REF!</definedName>
    <definedName name="Termi12">#REF!</definedName>
    <definedName name="Termi8">#REF!</definedName>
    <definedName name="Termi9">#REF!</definedName>
    <definedName name="TERRENO">#REF!</definedName>
    <definedName name="TERRENO1">#REF!</definedName>
    <definedName name="TERRENOS">#REF!</definedName>
    <definedName name="test">#REF!</definedName>
    <definedName name="TGTGTGBVDV" hidden="1">{#N/A,#N/A,TRUE,"Resumen";#N/A,#N/A,TRUE,"Global";#N/A,#N/A,TRUE,"Agropecuario";#N/A,#N/A,TRUE,"Pesca";#N/A,#N/A,TRUE,"Minería";#N/A,#N/A,TRUE,"Elect. y Agua";#N/A,#N/A,TRUE,"Manufactura";#N/A,#N/A,TRUE,"Construcción";#N/A,#N/A,TRUE,"Comercio";#N/A,#N/A,TRUE,"Otros"}</definedName>
    <definedName name="TI">#REF!</definedName>
    <definedName name="TIEMPO">#REF!</definedName>
    <definedName name="tiempo_sis10">#REF!</definedName>
    <definedName name="tiempo_sis11">#REF!</definedName>
    <definedName name="tiempo_sis12">#REF!</definedName>
    <definedName name="tiempo_sis8">#REF!</definedName>
    <definedName name="tiempo_sis9">#REF!</definedName>
    <definedName name="tiempo10">#REF!</definedName>
    <definedName name="tiempo11">#REF!</definedName>
    <definedName name="tiempo12">#REF!</definedName>
    <definedName name="tiempo8">#REF!</definedName>
    <definedName name="tiempo9">#REF!</definedName>
    <definedName name="tierno">#REF!</definedName>
    <definedName name="TIPFIN8">#REF!</definedName>
    <definedName name="TIPO_CRED">#REF!</definedName>
    <definedName name="Tipo_de_cambio">#REF!</definedName>
    <definedName name="TipoCambioMes">#REF!</definedName>
    <definedName name="tipoconfi">#REF!</definedName>
    <definedName name="Tipos">#REF!</definedName>
    <definedName name="Titulo">#REF!</definedName>
    <definedName name="TituloCD">#REF!</definedName>
    <definedName name="_xlnm.Print_Titles">#N/A</definedName>
    <definedName name="TLP_STATUS">#REF!</definedName>
    <definedName name="Todo" localSheetId="26">#REF!</definedName>
    <definedName name="Todo">#REF!</definedName>
    <definedName name="TORRENTE">#REF!</definedName>
    <definedName name="torta_chantilli">#REF!</definedName>
    <definedName name="torta_choco_ch">#REF!</definedName>
    <definedName name="torta_choco_g">#REF!</definedName>
    <definedName name="toseme">#REF!</definedName>
    <definedName name="Total">#REF!</definedName>
    <definedName name="totalbancos">#REF!</definedName>
    <definedName name="totalbancoss">#REF!</definedName>
    <definedName name="totalcaja">#REF!</definedName>
    <definedName name="totalinversiones">#REF!</definedName>
    <definedName name="trans">#REF!</definedName>
    <definedName name="trece">#REF!</definedName>
    <definedName name="tres">#REF!</definedName>
    <definedName name="TrimAct_TrimPre" localSheetId="26">#REF!</definedName>
    <definedName name="TrimAct_TrimPre">#REF!</definedName>
    <definedName name="trufas">#REF!</definedName>
    <definedName name="TS">#REF!</definedName>
    <definedName name="TSCSA">#REF!</definedName>
    <definedName name="TSCSARTA">#REF!</definedName>
    <definedName name="TSM">#REF!</definedName>
    <definedName name="ttt">#REF!</definedName>
    <definedName name="tttt">#REF!</definedName>
    <definedName name="tu">#REF!</definedName>
    <definedName name="tytyy">#REF!</definedName>
    <definedName name="u">#REF!</definedName>
    <definedName name="Unidaddemoneda">#REF!</definedName>
    <definedName name="uno">#REF!</definedName>
    <definedName name="uodhoid">#REF!</definedName>
    <definedName name="up">#REF!</definedName>
    <definedName name="USD">#REF!</definedName>
    <definedName name="UTIL">#REF!</definedName>
    <definedName name="Utilid">#REF!</definedName>
    <definedName name="uuu">#REF!</definedName>
    <definedName name="uuuu">#REF!</definedName>
    <definedName name="v">#REF!</definedName>
    <definedName name="vainilla">#REF!</definedName>
    <definedName name="Val_Cont_Celdas">#N/A</definedName>
    <definedName name="Valor">#REF!</definedName>
    <definedName name="VALORES">#REF!</definedName>
    <definedName name="VARIABLE">#REF!</definedName>
    <definedName name="VARIABLE5">#REF!</definedName>
    <definedName name="variacob">#REF!</definedName>
    <definedName name="Variance">#REF!</definedName>
    <definedName name="VARIOSIMPORT">#REF!</definedName>
    <definedName name="VEHICULITO">#REF!</definedName>
    <definedName name="vehiculos">#REF!</definedName>
    <definedName name="VENTA">#REF!</definedName>
    <definedName name="VENTA_ENERO_2006">#REF!</definedName>
    <definedName name="VENTA01">#REF!</definedName>
    <definedName name="ventadic">#REF!</definedName>
    <definedName name="VENTAFEBRER">#REF!</definedName>
    <definedName name="ventas">#REF!</definedName>
    <definedName name="ventas10">#REF!</definedName>
    <definedName name="ventas11">#REF!</definedName>
    <definedName name="ventas12">#REF!</definedName>
    <definedName name="ventas8">#REF!</definedName>
    <definedName name="ventas9">#REF!</definedName>
    <definedName name="vente" hidden="1">{#N/A,#N/A,TRUE,"Resumen";#N/A,#N/A,TRUE,"Global";#N/A,#N/A,TRUE,"Agropecuario";#N/A,#N/A,TRUE,"Pesca";#N/A,#N/A,TRUE,"Minería";#N/A,#N/A,TRUE,"Elect. y Agua";#N/A,#N/A,TRUE,"Manufactura";#N/A,#N/A,TRUE,"Construcción";#N/A,#N/A,TRUE,"Comercio";#N/A,#N/A,TRUE,"Otros"}</definedName>
    <definedName name="viativos">#REF!</definedName>
    <definedName name="VIN">#REF!</definedName>
    <definedName name="Vin_1">#REF!</definedName>
    <definedName name="Vin_2">#REF!</definedName>
    <definedName name="vinagre">#REF!</definedName>
    <definedName name="viua">#REF!</definedName>
    <definedName name="viub">#REF!</definedName>
    <definedName name="vv">#REF!</definedName>
    <definedName name="vvv" hidden="1">{#N/A,#N/A,FALSE,"Final";#N/A,#N/A,FALSE,"PBI Anual";#N/A,#N/A,FALSE,"PBI 95-96";#N/A,#N/A,FALSE,"Gasto Agregado";#N/A,#N/A,FALSE,"Gob. Central";#N/A,#N/A,FALSE,"Bza. Pagos";#N/A,#N/A,FALSE,"Bza. Comercial";#N/A,#N/A,FALSE,"IPC vs DEV"}</definedName>
    <definedName name="VVVDD" hidden="1">{#N/A,#N/A,FALSE,"Final";#N/A,#N/A,FALSE,"PBI Anual";#N/A,#N/A,FALSE,"PBI 95-96";#N/A,#N/A,FALSE,"Gasto Agregado";#N/A,#N/A,FALSE,"Gob. Central";#N/A,#N/A,FALSE,"Bza. Pagos";#N/A,#N/A,FALSE,"Bza. Comercial";#N/A,#N/A,FALSE,"IPC vs DEV"}</definedName>
    <definedName name="VVVV" hidden="1">{#N/A,#N/A,TRUE,"Resumen";#N/A,#N/A,TRUE,"Global";#N/A,#N/A,TRUE,"Agropecuario";#N/A,#N/A,TRUE,"Pesca";#N/A,#N/A,TRUE,"Minería";#N/A,#N/A,TRUE,"Elect. y Agua";#N/A,#N/A,TRUE,"Manufactura";#N/A,#N/A,TRUE,"Construcción";#N/A,#N/A,TRUE,"Comercio";#N/A,#N/A,TRUE,"Otros"}</definedName>
    <definedName name="wddd" hidden="1">{#N/A,#N/A,TRUE,"Resumen";#N/A,#N/A,TRUE,"Global";#N/A,#N/A,TRUE,"Agropecuario";#N/A,#N/A,TRUE,"Pesca";#N/A,#N/A,TRUE,"Minería";#N/A,#N/A,TRUE,"Elect. y Agua";#N/A,#N/A,TRUE,"Manufactura";#N/A,#N/A,TRUE,"Construcción";#N/A,#N/A,TRUE,"Comercio";#N/A,#N/A,TRUE,"Otros"}</definedName>
    <definedName name="WDEFFVREF" hidden="1">{#N/A,#N/A,FALSE,"Final";#N/A,#N/A,FALSE,"PBI Anual";#N/A,#N/A,FALSE,"PBI 95-96";#N/A,#N/A,FALSE,"Gasto Agregado";#N/A,#N/A,FALSE,"Gob. Central";#N/A,#N/A,FALSE,"Bza. Pagos";#N/A,#N/A,FALSE,"Bza. Comercial";#N/A,#N/A,FALSE,"IPC vs DEV"}</definedName>
    <definedName name="WEDEDFCCC" hidden="1">{#N/A,#N/A,FALSE,"Final";#N/A,#N/A,FALSE,"PBI Anual";#N/A,#N/A,FALSE,"PBI 95-96";#N/A,#N/A,FALSE,"Gasto Agregado";#N/A,#N/A,FALSE,"Gob. Central";#N/A,#N/A,FALSE,"Bza. Pagos";#N/A,#N/A,FALSE,"Bza. Comercial";#N/A,#N/A,FALSE,"IPC vs DEV"}</definedName>
    <definedName name="WEWEDWEF" hidden="1">{#N/A,#N/A,TRUE,"Resumen";#N/A,#N/A,TRUE,"Global";#N/A,#N/A,TRUE,"Agropecuario";#N/A,#N/A,TRUE,"Pesca";#N/A,#N/A,TRUE,"Minería";#N/A,#N/A,TRUE,"Elect. y Agua";#N/A,#N/A,TRUE,"Manufactura";#N/A,#N/A,TRUE,"Construcción";#N/A,#N/A,TRUE,"Comercio";#N/A,#N/A,TRUE,"Otros"}</definedName>
    <definedName name="WEWEE" hidden="1">{#N/A,#N/A,TRUE,"Resumen";#N/A,#N/A,TRUE,"Global";#N/A,#N/A,TRUE,"Agropecuario";#N/A,#N/A,TRUE,"Pesca";#N/A,#N/A,TRUE,"Minería";#N/A,#N/A,TRUE,"Elect. y Agua";#N/A,#N/A,TRUE,"Manufactura";#N/A,#N/A,TRUE,"Construcción";#N/A,#N/A,TRUE,"Comercio";#N/A,#N/A,TRUE,"Otros"}</definedName>
    <definedName name="WEWEFEE" hidden="1">{#N/A,#N/A,FALSE,"Final";#N/A,#N/A,FALSE,"PBI Anual";#N/A,#N/A,FALSE,"PBI 95-96";#N/A,#N/A,FALSE,"Gasto Agregado";#N/A,#N/A,FALSE,"Gob. Central";#N/A,#N/A,FALSE,"Bza. Pagos";#N/A,#N/A,FALSE,"Bza. Comercial";#N/A,#N/A,FALSE,"IPC vs DEV"}</definedName>
    <definedName name="WEWEWEDDCD" hidden="1">{#N/A,#N/A,TRUE,"Resumen";#N/A,#N/A,TRUE,"Global";#N/A,#N/A,TRUE,"Agropecuario";#N/A,#N/A,TRUE,"Pesca";#N/A,#N/A,TRUE,"Minería";#N/A,#N/A,TRUE,"Elect. y Agua";#N/A,#N/A,TRUE,"Manufactura";#N/A,#N/A,TRUE,"Construcción";#N/A,#N/A,TRUE,"Comercio";#N/A,#N/A,TRUE,"Otros"}</definedName>
    <definedName name="WEWWEED" hidden="1">{#N/A,#N/A,FALSE,"Final";#N/A,#N/A,FALSE,"PBI Anual";#N/A,#N/A,FALSE,"PBI 95-96";#N/A,#N/A,FALSE,"Gasto Agregado";#N/A,#N/A,FALSE,"Gob. Central";#N/A,#N/A,FALSE,"Bza. Pagos";#N/A,#N/A,FALSE,"Bza. Comercial";#N/A,#N/A,FALSE,"IPC vs DEV"}</definedName>
    <definedName name="WEWXXSA" hidden="1">{#N/A,#N/A,TRUE,"Resumen";#N/A,#N/A,TRUE,"Global";#N/A,#N/A,TRUE,"Agropecuario";#N/A,#N/A,TRUE,"Pesca";#N/A,#N/A,TRUE,"Minería";#N/A,#N/A,TRUE,"Elect. y Agua";#N/A,#N/A,TRUE,"Manufactura";#N/A,#N/A,TRUE,"Construcción";#N/A,#N/A,TRUE,"Comercio";#N/A,#N/A,TRUE,"Otros"}</definedName>
    <definedName name="WORK" hidden="1">#REF!</definedName>
    <definedName name="WP">#REF!</definedName>
    <definedName name="wqdwdqw" hidden="1">{#N/A,#N/A,TRUE,"Resumen";#N/A,#N/A,TRUE,"Global";#N/A,#N/A,TRUE,"Agropecuario";#N/A,#N/A,TRUE,"Pesca";#N/A,#N/A,TRUE,"Minería";#N/A,#N/A,TRUE,"Elect. y Agua";#N/A,#N/A,TRUE,"Manufactura";#N/A,#N/A,TRUE,"Construcción";#N/A,#N/A,TRUE,"Comercio";#N/A,#N/A,TRUE,"Otros"}</definedName>
    <definedName name="wqe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qrewqtew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e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BALANCE._.CREDICORP." localSheetId="26" hidden="1">{#N/A,#N/A,FALSE,"ANALSET"}</definedName>
    <definedName name="wrn.BALANCE._.CREDICORP." hidden="1">{#N/A,#N/A,FALSE,"ANALSET"}</definedName>
    <definedName name="wrn.Completo." localSheetId="26" hidden="1">{"Completo",#N/A,FALSE,"View Summary"}</definedName>
    <definedName name="wrn.Completo." hidden="1">{"Completo",#N/A,FALSE,"View Summary"}</definedName>
    <definedName name="wrn.DetallexDEP." hidden="1">{"DetallexDep",#N/A,FALSE,"Giovanna (x DEPT)"}</definedName>
    <definedName name="wrn.Ejec.Pres.98." hidden="1">{#N/A,#N/A,FALSE,"Ejec98"}</definedName>
    <definedName name="wrn.Ejec.Pres.98._1" hidden="1">{#N/A,#N/A,FALSE,"Ejec98"}</definedName>
    <definedName name="wrn.INFOR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RLI." hidden="1">{#N/A,#N/A,TRUE,"MEMO";#N/A,#N/A,TRUE,"PARAMETROS";#N/A,#N/A,TRUE,"RLI ";#N/A,#N/A,TRUE,"IMPTO.DET.";#N/A,#N/A,TRUE,"FUT-FUNT";#N/A,#N/A,TRUE,"CPI-PATR.";#N/A,#N/A,TRUE,"CM CPI";#N/A,#N/A,TRUE,"PROV";#N/A,#N/A,TRUE,"A FIJO";#N/A,#N/A,TRUE,"LEASING";#N/A,#N/A,TRUE,"VPP";#N/A,#N/A,TRUE,"PPM";#N/A,#N/A,TRUE,"OTROS"}</definedName>
    <definedName name="wrn.Ingresos._.Y._.Gastos." hidden="1">{#N/A,#N/A,FALSE,"Hoja1"}</definedName>
    <definedName name="wrn.PBI._.Proyección._.96._.97." localSheetId="26" hidden="1">{#N/A,#N/A,TRUE,"Resumen";#N/A,#N/A,TRUE,"Global";#N/A,#N/A,TRUE,"Agropecuario";#N/A,#N/A,TRUE,"Pesca";#N/A,#N/A,TRUE,"Minería";#N/A,#N/A,TRUE,"Elect. y Agua";#N/A,#N/A,TRUE,"Manufactura";#N/A,#N/A,TRUE,"Construcción";#N/A,#N/A,TRUE,"Comercio";#N/A,#N/A,TRUE,"Otros"}</definedName>
    <definedName name="wrn.PBI._.Proyección._.96._.97." hidden="1">{#N/A,#N/A,TRUE,"Resumen";#N/A,#N/A,TRUE,"Global";#N/A,#N/A,TRUE,"Agropecuario";#N/A,#N/A,TRUE,"Pesca";#N/A,#N/A,TRUE,"Minería";#N/A,#N/A,TRUE,"Elect. y Agua";#N/A,#N/A,TRUE,"Manufactura";#N/A,#N/A,TRUE,"Construcción";#N/A,#N/A,TRUE,"Comercio";#N/A,#N/A,TRUE,"Otros"}</definedName>
    <definedName name="wrn.PBI._.Proyección._.96._.97._1" hidden="1">{#N/A,#N/A,TRUE,"Resumen";#N/A,#N/A,TRUE,"Global";#N/A,#N/A,TRUE,"Agropecuario";#N/A,#N/A,TRUE,"Pesca";#N/A,#N/A,TRUE,"Minería";#N/A,#N/A,TRUE,"Elect. y Agua";#N/A,#N/A,TRUE,"Manufactura";#N/A,#N/A,TRUE,"Construcción";#N/A,#N/A,TRUE,"Comercio";#N/A,#N/A,TRUE,"Otros"}</definedName>
    <definedName name="wrn.Premises." localSheetId="26" hidden="1">{"Premises",#N/A,FALSE,"Insert Details"}</definedName>
    <definedName name="wrn.Premises." hidden="1">{"Premises",#N/A,FALSE,"Insert Details"}</definedName>
    <definedName name="wrn.PROYECCIONES." localSheetId="26" hidden="1">{#N/A,#N/A,FALSE,"Final";#N/A,#N/A,FALSE,"PBI Anual";#N/A,#N/A,FALSE,"PBI 95-96";#N/A,#N/A,FALSE,"Gasto Agregado";#N/A,#N/A,FALSE,"Gob. Central";#N/A,#N/A,FALSE,"Bza. Pagos";#N/A,#N/A,FALSE,"Bza. Comercial";#N/A,#N/A,FALSE,"IPC vs DEV"}</definedName>
    <definedName name="wrn.PROYECCIONES." hidden="1">{#N/A,#N/A,FALSE,"Final";#N/A,#N/A,FALSE,"PBI Anual";#N/A,#N/A,FALSE,"PBI 95-96";#N/A,#N/A,FALSE,"Gasto Agregado";#N/A,#N/A,FALSE,"Gob. Central";#N/A,#N/A,FALSE,"Bza. Pagos";#N/A,#N/A,FALSE,"Bza. Comercial";#N/A,#N/A,FALSE,"IPC vs DEV"}</definedName>
    <definedName name="wrn.PROYECCIONES._1" hidden="1">{#N/A,#N/A,FALSE,"Final";#N/A,#N/A,FALSE,"PBI Anual";#N/A,#N/A,FALSE,"PBI 95-96";#N/A,#N/A,FALSE,"Gasto Agregado";#N/A,#N/A,FALSE,"Gob. Central";#N/A,#N/A,FALSE,"Bza. Pagos";#N/A,#N/A,FALSE,"Bza. Comercial";#N/A,#N/A,FALSE,"IPC vs DEV"}</definedName>
    <definedName name="wrn.Reporte._.Semanal._.VaR._.Renta._.Fija." hidden="1">{#N/A,#N/A,FALSE,"Reporte VaR"}</definedName>
    <definedName name="wrn.Resumen._.Monthly." localSheetId="26" hidden="1">{"Resumen View Manager",#N/A,FALSE,"View Summary"}</definedName>
    <definedName name="wrn.Resumen._.Monthly." hidden="1">{"Resumen View Manager",#N/A,FALSE,"View Summary"}</definedName>
    <definedName name="wrn.Resumen._.View._.Manager." localSheetId="26" hidden="1">{"Resumen View Manager",#N/A,FALSE,"View Summary"}</definedName>
    <definedName name="wrn.Resumen._.View._.Manager." hidden="1">{"Resumen View Manager",#N/A,FALSE,"View Summary"}</definedName>
    <definedName name="wrn.summary._.monthly." localSheetId="26" hidden="1">{"summary monthly",#N/A,FALSE,"View Summary"}</definedName>
    <definedName name="wrn.summary._.monthly." hidden="1">{"summary monthly",#N/A,FALSE,"View Summary"}</definedName>
    <definedName name="WTHWER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w">#REF!</definedName>
    <definedName name="wwdwdwd" hidden="1">{#N/A,#N/A,FALSE,"Final";#N/A,#N/A,FALSE,"PBI Anual";#N/A,#N/A,FALSE,"PBI 95-96";#N/A,#N/A,FALSE,"Gasto Agregado";#N/A,#N/A,FALSE,"Gob. Central";#N/A,#N/A,FALSE,"Bza. Pagos";#N/A,#N/A,FALSE,"Bza. Comercial";#N/A,#N/A,FALSE,"IPC vs DEV"}</definedName>
    <definedName name="www" hidden="1">{#N/A,#N/A,TRUE,"Resumen";#N/A,#N/A,TRUE,"Global";#N/A,#N/A,TRUE,"Agropecuario";#N/A,#N/A,TRUE,"Pesca";#N/A,#N/A,TRUE,"Minería";#N/A,#N/A,TRUE,"Elect. y Agua";#N/A,#N/A,TRUE,"Manufactura";#N/A,#N/A,TRUE,"Construcción";#N/A,#N/A,TRUE,"Comercio";#N/A,#N/A,TRUE,"Otros"}</definedName>
    <definedName name="x" localSheetId="26" hidden="1">{#N/A,#N/A,FALSE,"ANALSET"}</definedName>
    <definedName name="x" hidden="1">{#N/A,#N/A,FALSE,"ANALSET"}</definedName>
    <definedName name="xsf">#N/A</definedName>
    <definedName name="XX">#REF!</definedName>
    <definedName name="xxxno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XX">#REF!</definedName>
    <definedName name="YHHY" hidden="1">{#N/A,#N/A,TRUE,"Resumen";#N/A,#N/A,TRUE,"Global";#N/A,#N/A,TRUE,"Agropecuario";#N/A,#N/A,TRUE,"Pesca";#N/A,#N/A,TRUE,"Minería";#N/A,#N/A,TRUE,"Elect. y Agua";#N/A,#N/A,TRUE,"Manufactura";#N/A,#N/A,TRUE,"Construcción";#N/A,#N/A,TRUE,"Comercio";#N/A,#N/A,TRUE,"Otros"}</definedName>
    <definedName name="YHYHRRG" hidden="1">{#N/A,#N/A,TRUE,"Resumen";#N/A,#N/A,TRUE,"Global";#N/A,#N/A,TRUE,"Agropecuario";#N/A,#N/A,TRUE,"Pesca";#N/A,#N/A,TRUE,"Minería";#N/A,#N/A,TRUE,"Elect. y Agua";#N/A,#N/A,TRUE,"Manufactura";#N/A,#N/A,TRUE,"Construcción";#N/A,#N/A,TRUE,"Comercio";#N/A,#N/A,TRUE,"Otros"}</definedName>
    <definedName name="yo">#REF!</definedName>
    <definedName name="YTDActual">#REF!</definedName>
    <definedName name="YTDActualPY">#REF!</definedName>
    <definedName name="YTDBudget">#REF!</definedName>
    <definedName name="yuiui">#REF!</definedName>
    <definedName name="yyi">#REF!</definedName>
    <definedName name="yyy">#REF!</definedName>
    <definedName name="yyyy">#REF!</definedName>
    <definedName name="z" localSheetId="26" hidden="1">{"'Resumen'!$A$1:$P$99"}</definedName>
    <definedName name="z" hidden="1">{"'Resumen'!$A$1:$P$99"}</definedName>
    <definedName name="zz">#REF!</definedName>
    <definedName name="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65" i="28" l="1"/>
  <c r="AH65" i="28"/>
  <c r="AH64" i="28"/>
  <c r="AG64" i="28"/>
  <c r="AD64" i="28"/>
  <c r="AC64" i="28"/>
  <c r="Z64" i="28"/>
  <c r="V64" i="28"/>
  <c r="AR40" i="10"/>
  <c r="AF121" i="39" l="1"/>
  <c r="AE121" i="39"/>
  <c r="AD121" i="39"/>
  <c r="AC121" i="39"/>
  <c r="AB121" i="39"/>
  <c r="AA121" i="39"/>
  <c r="Z121" i="39"/>
  <c r="Y121" i="39"/>
  <c r="Y29" i="16" l="1"/>
  <c r="Y22" i="16"/>
  <c r="T24" i="10" l="1"/>
  <c r="U24" i="10"/>
  <c r="V24" i="10"/>
  <c r="AS55" i="20" l="1"/>
  <c r="AQ55" i="20"/>
  <c r="AR55" i="20"/>
  <c r="AS2" i="20"/>
  <c r="AQ1" i="20"/>
  <c r="AR1" i="20"/>
  <c r="AS1" i="20"/>
  <c r="D22" i="31"/>
  <c r="AJ7" i="12" l="1"/>
  <c r="AK7" i="12"/>
  <c r="AJ8" i="12"/>
  <c r="AK8" i="12"/>
  <c r="AJ9" i="12"/>
  <c r="AK9" i="12"/>
  <c r="AJ10" i="12"/>
  <c r="AK10" i="12"/>
  <c r="AJ11" i="12"/>
  <c r="AK11" i="12"/>
  <c r="AJ12" i="12"/>
  <c r="AK12" i="12"/>
  <c r="AJ13" i="12"/>
  <c r="AK13" i="12"/>
  <c r="AJ14" i="12"/>
  <c r="AK14" i="12"/>
  <c r="AJ15" i="12"/>
  <c r="AK15" i="12"/>
  <c r="AJ16" i="12"/>
  <c r="AK16" i="12"/>
  <c r="AJ17" i="12"/>
  <c r="AK17" i="12"/>
  <c r="AJ18" i="12"/>
  <c r="AK18" i="12"/>
  <c r="AJ19" i="12"/>
  <c r="AK19" i="12"/>
  <c r="AJ20" i="12"/>
  <c r="AK20" i="12"/>
  <c r="AJ21" i="12"/>
  <c r="AK21" i="12"/>
  <c r="AK6" i="12"/>
  <c r="AJ6" i="12"/>
  <c r="Z6" i="12" l="1"/>
  <c r="Z7" i="12"/>
  <c r="Z8" i="12"/>
  <c r="Z9" i="12"/>
  <c r="Z10" i="12"/>
  <c r="Z11" i="12"/>
  <c r="Z12" i="12"/>
  <c r="Z13" i="12"/>
  <c r="Z14" i="12"/>
  <c r="Z15" i="12"/>
  <c r="Z16" i="12"/>
  <c r="Z17" i="12"/>
  <c r="Z18" i="12"/>
  <c r="Z19" i="12"/>
  <c r="Z20" i="12"/>
  <c r="Z21" i="12"/>
  <c r="AM2" i="10"/>
  <c r="Z9" i="30"/>
  <c r="AA9" i="30"/>
  <c r="AC9" i="30"/>
  <c r="AD9" i="30"/>
  <c r="Y9" i="30"/>
  <c r="AA15" i="13"/>
  <c r="AG8" i="12" l="1"/>
  <c r="AH8" i="12"/>
  <c r="AG16" i="12"/>
  <c r="AH16" i="12"/>
  <c r="AH15" i="12"/>
  <c r="AG15" i="12"/>
  <c r="AH7" i="12"/>
  <c r="AG7" i="12"/>
  <c r="AG14" i="12"/>
  <c r="AH14" i="12"/>
  <c r="AH6" i="12"/>
  <c r="AG6" i="12"/>
  <c r="AH21" i="12"/>
  <c r="AG21" i="12"/>
  <c r="AG13" i="12"/>
  <c r="AH13" i="12"/>
  <c r="AH20" i="12"/>
  <c r="AG20" i="12"/>
  <c r="AH12" i="12"/>
  <c r="AG12" i="12"/>
  <c r="AH19" i="12"/>
  <c r="AG19" i="12"/>
  <c r="AH11" i="12"/>
  <c r="AG11" i="12"/>
  <c r="AG18" i="12"/>
  <c r="AH18" i="12"/>
  <c r="AG10" i="12"/>
  <c r="AH10" i="12"/>
  <c r="AH17" i="12"/>
  <c r="AG17" i="12"/>
  <c r="AG9" i="12"/>
  <c r="AH9" i="12"/>
  <c r="V29" i="16" l="1"/>
  <c r="V22" i="16"/>
  <c r="X23" i="17"/>
  <c r="X30" i="17" s="1"/>
  <c r="X29" i="16"/>
  <c r="X22" i="16"/>
  <c r="V34" i="17" l="1"/>
  <c r="V33" i="17"/>
  <c r="V32" i="17"/>
  <c r="V28" i="17"/>
  <c r="V30" i="17"/>
  <c r="W29" i="16"/>
  <c r="W22" i="16"/>
  <c r="V36" i="17" l="1"/>
  <c r="AI40" i="10" l="1"/>
  <c r="AO40" i="10"/>
  <c r="AU40" i="10"/>
  <c r="J12" i="13" l="1"/>
  <c r="K11" i="13"/>
  <c r="L11" i="13"/>
  <c r="M11" i="13"/>
  <c r="N11" i="13"/>
  <c r="O11" i="13"/>
  <c r="P11" i="13"/>
  <c r="Q11" i="13"/>
  <c r="R11" i="13"/>
  <c r="U47" i="20" l="1"/>
  <c r="Z15" i="20"/>
  <c r="K26" i="29"/>
  <c r="M26" i="29"/>
  <c r="H10" i="29"/>
  <c r="H13" i="29" s="1"/>
  <c r="H15" i="29" s="1"/>
  <c r="R42" i="16" l="1"/>
  <c r="R35" i="16"/>
  <c r="R29" i="16"/>
  <c r="R24" i="16"/>
  <c r="S11" i="13"/>
  <c r="R54" i="16" l="1"/>
  <c r="R51" i="16"/>
  <c r="R53" i="16"/>
  <c r="R52" i="16"/>
  <c r="T11" i="13"/>
  <c r="J11" i="13"/>
  <c r="J13" i="13" s="1"/>
  <c r="C11" i="11" l="1"/>
  <c r="C7" i="32"/>
  <c r="D11" i="11"/>
  <c r="D7" i="32"/>
  <c r="E11" i="11"/>
  <c r="X7" i="32"/>
  <c r="W7" i="32"/>
  <c r="E7" i="32" l="1"/>
  <c r="T11" i="11" l="1"/>
  <c r="S11" i="11"/>
  <c r="F11" i="11"/>
  <c r="F7" i="32"/>
  <c r="G11" i="11" l="1"/>
  <c r="G7" i="32"/>
  <c r="H11" i="11" l="1"/>
  <c r="H7" i="32"/>
  <c r="I11" i="11" l="1"/>
  <c r="I7" i="32"/>
  <c r="J11" i="11" l="1"/>
  <c r="J7" i="32"/>
  <c r="O11" i="11" l="1"/>
  <c r="W27" i="33" l="1"/>
  <c r="W17" i="33"/>
  <c r="W26" i="33" s="1"/>
  <c r="W16" i="33"/>
  <c r="W25" i="33" s="1"/>
  <c r="W15" i="33"/>
  <c r="W24" i="33" s="1"/>
  <c r="C18" i="33" l="1"/>
  <c r="C17" i="33"/>
  <c r="C16" i="33"/>
  <c r="C15" i="33"/>
  <c r="E17" i="33" l="1"/>
  <c r="D18" i="33"/>
  <c r="E18" i="33"/>
  <c r="D17" i="33"/>
  <c r="E16" i="33"/>
  <c r="D16" i="33"/>
  <c r="E15" i="33"/>
  <c r="D15" i="33"/>
  <c r="G18" i="33" l="1"/>
  <c r="G17" i="33"/>
  <c r="G16" i="33"/>
  <c r="G15" i="33"/>
  <c r="H16" i="33" l="1"/>
  <c r="H17" i="33" l="1"/>
  <c r="H26" i="33" s="1"/>
  <c r="J26" i="33"/>
  <c r="I26" i="33"/>
  <c r="H25" i="33"/>
  <c r="H24" i="33"/>
  <c r="F18" i="33"/>
  <c r="F17" i="33"/>
  <c r="F15" i="33"/>
  <c r="F16" i="33"/>
  <c r="J16" i="33"/>
  <c r="J15" i="33" s="1"/>
  <c r="J24" i="33" s="1"/>
  <c r="I16" i="33"/>
  <c r="X16" i="33" s="1"/>
  <c r="J25" i="33" l="1"/>
  <c r="I25" i="33"/>
  <c r="I15" i="33"/>
  <c r="X15" i="33" s="1"/>
  <c r="X17" i="33" s="1"/>
  <c r="K26" i="33"/>
  <c r="K25" i="33"/>
  <c r="K24" i="33"/>
  <c r="X25" i="33" l="1"/>
  <c r="I24" i="33"/>
  <c r="X24" i="33" s="1"/>
  <c r="X40" i="10"/>
  <c r="U40" i="10"/>
  <c r="S21" i="12" l="1"/>
  <c r="C2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Perez Najar</author>
  </authors>
  <commentList>
    <comment ref="B45" authorId="0" shapeId="0" xr:uid="{7FB7E9B1-9A9D-48A2-9304-A988DB38ED65}">
      <text>
        <r>
          <rPr>
            <b/>
            <sz val="9"/>
            <color indexed="81"/>
            <rFont val="Tahoma"/>
            <family val="2"/>
          </rPr>
          <t xml:space="preserve">BIS RATIO
</t>
        </r>
      </text>
    </comment>
    <comment ref="B46" authorId="0" shapeId="0" xr:uid="{74826251-C51E-4CA1-B9BE-CB264DD25E51}">
      <text>
        <r>
          <rPr>
            <b/>
            <sz val="9"/>
            <color indexed="81"/>
            <rFont val="Tahoma"/>
            <family val="2"/>
          </rPr>
          <t>Regulatory Tier 1 Ratio</t>
        </r>
      </text>
    </comment>
  </commentList>
</comments>
</file>

<file path=xl/sharedStrings.xml><?xml version="1.0" encoding="utf-8"?>
<sst xmlns="http://schemas.openxmlformats.org/spreadsheetml/2006/main" count="4015" uniqueCount="1155">
  <si>
    <t xml:space="preserve">Credicorp Ltd. Financial Data 3Q22 </t>
  </si>
  <si>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</si>
  <si>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</si>
  <si>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</si>
  <si>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</si>
  <si>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</si>
  <si>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</si>
  <si>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</si>
  <si>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</si>
  <si>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</si>
  <si>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</si>
  <si>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</si>
  <si>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</si>
  <si>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</si>
  <si>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</si>
  <si>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</si>
  <si>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</si>
  <si>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</si>
  <si>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</si>
  <si>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</si>
  <si>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</si>
  <si>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</si>
  <si>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3Q19</t>
  </si>
  <si>
    <t>3Q21</t>
  </si>
  <si>
    <t>3Q22</t>
  </si>
  <si>
    <t>Mibanco</t>
  </si>
  <si>
    <t>-</t>
  </si>
  <si>
    <t xml:space="preserve">Credicorp Ltd. </t>
  </si>
  <si>
    <t>Quarter</t>
  </si>
  <si>
    <t>As of</t>
  </si>
  <si>
    <t>S/000</t>
  </si>
  <si>
    <t>Back to index</t>
  </si>
  <si>
    <t>1Q19</t>
  </si>
  <si>
    <t>2Q19</t>
  </si>
  <si>
    <t>4Q19</t>
  </si>
  <si>
    <t>1Q20</t>
  </si>
  <si>
    <t>2Q20</t>
  </si>
  <si>
    <t>3Q20</t>
  </si>
  <si>
    <t>4Q20</t>
  </si>
  <si>
    <t>1Q21</t>
  </si>
  <si>
    <t>2Q21</t>
  </si>
  <si>
    <t>4Q21</t>
  </si>
  <si>
    <t>1Q22</t>
  </si>
  <si>
    <t>2Q22</t>
  </si>
  <si>
    <t>4Q22</t>
  </si>
  <si>
    <t>2019</t>
  </si>
  <si>
    <t>2020</t>
  </si>
  <si>
    <t>2021</t>
  </si>
  <si>
    <t>2022</t>
  </si>
  <si>
    <t>Net interest, similar income and expenses</t>
  </si>
  <si>
    <t>Provision for credit losses on loan portfolio, net of  recoveries</t>
  </si>
  <si>
    <t>Total other income</t>
  </si>
  <si>
    <t>Insurance underwriting result</t>
  </si>
  <si>
    <t xml:space="preserve">Profit before income tax </t>
  </si>
  <si>
    <t>Income tax</t>
  </si>
  <si>
    <t>Net profit</t>
  </si>
  <si>
    <t>Non-controlling interest</t>
  </si>
  <si>
    <t>Net profit attributable to Credicorp</t>
  </si>
  <si>
    <t>Loans</t>
  </si>
  <si>
    <t>Deposits and obligations</t>
  </si>
  <si>
    <t>Net equity</t>
  </si>
  <si>
    <t>Profitability</t>
  </si>
  <si>
    <t>ROAE</t>
  </si>
  <si>
    <t>Coverage ratio of IOLs</t>
  </si>
  <si>
    <t xml:space="preserve">Coverage ratio of NPLs </t>
  </si>
  <si>
    <t>Operating efficiency</t>
  </si>
  <si>
    <t>11,22%</t>
  </si>
  <si>
    <t>Employees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</si>
  <si>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</si>
  <si>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</si>
  <si>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</si>
  <si>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</si>
  <si>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</si>
  <si>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</si>
  <si>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</si>
  <si>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</si>
  <si>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</si>
  <si>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</si>
  <si>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</si>
  <si>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</si>
  <si>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(12) Common Equity Tier I calculated based on IFRS Accounting.</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</si>
  <si>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</si>
  <si>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</si>
  <si>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</si>
  <si>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</si>
  <si>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</si>
  <si>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</si>
  <si>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</si>
  <si>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</si>
  <si>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</si>
  <si>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</si>
  <si>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</si>
  <si>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</si>
  <si>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</si>
  <si>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</si>
  <si>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Sep 21</t>
  </si>
  <si>
    <t>Sep 22</t>
  </si>
  <si>
    <t xml:space="preserve"> Mibanco </t>
  </si>
  <si>
    <t xml:space="preserve"> Grupo Pacifico </t>
  </si>
  <si>
    <t xml:space="preserve"> Prima</t>
  </si>
  <si>
    <t xml:space="preserve"> Atlantic Security Bank </t>
  </si>
  <si>
    <t>Credicorp</t>
  </si>
  <si>
    <t>Jun 22</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</si>
  <si>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</si>
  <si>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</si>
  <si>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</si>
  <si>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</si>
  <si>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</si>
  <si>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</si>
  <si>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</si>
  <si>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</si>
  <si>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</si>
  <si>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</si>
  <si>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</si>
  <si>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</si>
  <si>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</si>
  <si>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</si>
  <si>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</si>
  <si>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</si>
  <si>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(2) Internal Management Figures.</t>
  </si>
  <si>
    <t>(2) Structural Portfolio excludes the average daily balances from loans offered through de Reactiva Peru y FAE-Mype Government Programs.</t>
  </si>
  <si>
    <t>(3) Internal Management Figures.</t>
  </si>
  <si>
    <t>Total</t>
  </si>
  <si>
    <t>Structural</t>
  </si>
  <si>
    <t xml:space="preserve">   Middle-Market</t>
  </si>
  <si>
    <t>Total loans</t>
  </si>
  <si>
    <t>Measured in Average Daily Balances.</t>
  </si>
  <si>
    <t>Loan Portfolio quality and Delinquency ratios</t>
  </si>
  <si>
    <t>Total loans (Quarter-end balance)</t>
  </si>
  <si>
    <t>Allowance for loan losses</t>
  </si>
  <si>
    <t xml:space="preserve">Write-offs </t>
  </si>
  <si>
    <t>IOL ratio</t>
  </si>
  <si>
    <t>IOL over 90-days ratio</t>
  </si>
  <si>
    <t xml:space="preserve">NPL ratio </t>
  </si>
  <si>
    <t>Allowance for loan losses over Total loans</t>
  </si>
  <si>
    <t>Coverage ratio of IOL 90-days</t>
  </si>
  <si>
    <t xml:space="preserve">(1) Includes overdue loans and loans under legal collection. (Quarter-end balances)  </t>
  </si>
  <si>
    <t>(2) Figures net of deferred earnings.</t>
  </si>
  <si>
    <t>(3) Non-performing loans include internal overdue loans and refinanced loans. (Quarter-end balances)</t>
  </si>
  <si>
    <t>Structural Portfolio quality and Delinquency ratios</t>
  </si>
  <si>
    <t>Structural loans (Quarter-end balance)</t>
  </si>
  <si>
    <t>Structural Allowance for loan losses</t>
  </si>
  <si>
    <t xml:space="preserve">Structural Write-offs </t>
  </si>
  <si>
    <t>Structural IOLs</t>
  </si>
  <si>
    <t>Structural Refinanced loans</t>
  </si>
  <si>
    <t>Structural NPLs</t>
  </si>
  <si>
    <t>Structural IOL ratio</t>
  </si>
  <si>
    <t>Structural NPL ratio</t>
  </si>
  <si>
    <t>Structural Allowance for loan losses over Structural loans</t>
  </si>
  <si>
    <t xml:space="preserve">Structural Coverage ratio of NPLs </t>
  </si>
  <si>
    <t>(1) The Structural Portfolio excludes Government Programs (GP) effects.</t>
  </si>
  <si>
    <t>Deposits</t>
  </si>
  <si>
    <t>S/ 000</t>
  </si>
  <si>
    <t>Dec 21</t>
  </si>
  <si>
    <t>Dec 22</t>
  </si>
  <si>
    <t>Demand deposits</t>
  </si>
  <si>
    <t>Saving deposits</t>
  </si>
  <si>
    <t>Time deposits</t>
  </si>
  <si>
    <t>Severance indemnity deposits</t>
  </si>
  <si>
    <t xml:space="preserve">Interest payable </t>
  </si>
  <si>
    <t>Total Deposits</t>
  </si>
  <si>
    <t>Jun 21</t>
  </si>
  <si>
    <t>Mar 22</t>
  </si>
  <si>
    <t>Mar 21</t>
  </si>
  <si>
    <t>Dec 20</t>
  </si>
  <si>
    <t>Jun 20</t>
  </si>
  <si>
    <t>Mar 20</t>
  </si>
  <si>
    <t>Dec 19</t>
  </si>
  <si>
    <t>Sep 20</t>
  </si>
  <si>
    <t>Sep 19</t>
  </si>
  <si>
    <t>Jun 19</t>
  </si>
  <si>
    <t>Mar 19</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</si>
  <si>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</si>
  <si>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</si>
  <si>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</si>
  <si>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</si>
  <si>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</si>
  <si>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</si>
  <si>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</si>
  <si>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</si>
  <si>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</si>
  <si>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</si>
  <si>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 Cost</t>
  </si>
  <si>
    <t>Due to banks and correspondents</t>
  </si>
  <si>
    <t>BCRP instruments</t>
  </si>
  <si>
    <t>Repurchase agreements</t>
  </si>
  <si>
    <t>Bonds and notes issued</t>
  </si>
  <si>
    <t>Total funding</t>
  </si>
  <si>
    <t>Structural Funding Cost</t>
  </si>
  <si>
    <t xml:space="preserve">Net interest income </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</si>
  <si>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</si>
  <si>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</si>
  <si>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</si>
  <si>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</si>
  <si>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</si>
  <si>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</si>
  <si>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</si>
  <si>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</si>
  <si>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</si>
  <si>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</si>
  <si>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</si>
  <si>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</si>
  <si>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</si>
  <si>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</si>
  <si>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t>Net provisions for loan losses / Net interest income</t>
  </si>
  <si>
    <t>(1) Annualized</t>
  </si>
  <si>
    <t>Yields</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</si>
  <si>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</si>
  <si>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</si>
  <si>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</si>
  <si>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</si>
  <si>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</si>
  <si>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</si>
  <si>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</si>
  <si>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</si>
  <si>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</si>
  <si>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</si>
  <si>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</si>
  <si>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</si>
  <si>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</si>
  <si>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</si>
  <si>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</si>
  <si>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</si>
  <si>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</si>
  <si>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</si>
  <si>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</si>
  <si>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</si>
  <si>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</si>
  <si>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</si>
  <si>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</si>
  <si>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</si>
  <si>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</si>
  <si>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</si>
  <si>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</si>
  <si>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t>(1) Annualized Provision for credit losses on loan portfolio, net of recoveries / Total loans.</t>
  </si>
  <si>
    <t>Structural Loan Portfolio Provisions</t>
  </si>
  <si>
    <t>(1) The Structural Cost of risk excludes the provisions for credit losses on loan portfolio, net of recoveries and total loans from the Reactiva Peru and FAE Government Programs.</t>
  </si>
  <si>
    <t>GP Loan Portfolio Provisions</t>
  </si>
  <si>
    <t>n.a</t>
  </si>
  <si>
    <t>GP Cost of risk (1)</t>
  </si>
  <si>
    <t>(1) The GP Cost of risk includes the provisions for credit losses on loan portfolio, net of recoveries and total loans from the Reactiva Peru and FAE Government Programs.</t>
  </si>
  <si>
    <t>(S/ 000)</t>
  </si>
  <si>
    <t>Fee income</t>
  </si>
  <si>
    <t xml:space="preserve">Net gain on foreign exchange transactions </t>
  </si>
  <si>
    <t>Total other income Core</t>
  </si>
  <si>
    <t>Off-balance sheet</t>
  </si>
  <si>
    <t>BCP Bolivia</t>
  </si>
  <si>
    <t>Sep 22 / Sep 21</t>
  </si>
  <si>
    <t>Net gain on securities</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</si>
  <si>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</si>
  <si>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</si>
  <si>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</si>
  <si>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</si>
  <si>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(1) Includes gains on other investments, mainly made up of the profit of Banmedica.</t>
  </si>
  <si>
    <t>(2) It differs from what was previously reported by reclassification of IFRS16.</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</si>
  <si>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</si>
  <si>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</si>
  <si>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</si>
  <si>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</si>
  <si>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</si>
  <si>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(1) Includes the results of the Life, Property &amp; Casualty and Crediseguros business</t>
  </si>
  <si>
    <t>(2) Includes net fees and underwriting expenses.</t>
  </si>
  <si>
    <t>Acquisition cost</t>
  </si>
  <si>
    <t>Net fees</t>
  </si>
  <si>
    <t>Underwriting expenses</t>
  </si>
  <si>
    <t>Underwriting income</t>
  </si>
  <si>
    <t>Net earned premiums</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</si>
  <si>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</si>
  <si>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</si>
  <si>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</si>
  <si>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</si>
  <si>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</si>
  <si>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</si>
  <si>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</si>
  <si>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</si>
  <si>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</si>
  <si>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</si>
  <si>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</si>
  <si>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</si>
  <si>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</si>
  <si>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</si>
  <si>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</si>
  <si>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</si>
  <si>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</si>
  <si>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</si>
  <si>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</si>
  <si>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</si>
  <si>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</si>
  <si>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</si>
  <si>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</si>
  <si>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</si>
  <si>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</si>
  <si>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(1)</t>
    </r>
  </si>
  <si>
    <t xml:space="preserve">Total </t>
  </si>
  <si>
    <t>(1) Others consists mainly of security and protection services, cleaning service, representation expenses, electricity and water utilities, insurance policiy expenses, subscription expenses and commission expenses.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</si>
  <si>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</si>
  <si>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</si>
  <si>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</si>
  <si>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</si>
  <si>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</si>
  <si>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</si>
  <si>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</si>
  <si>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</si>
  <si>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Capital Stock</t>
  </si>
  <si>
    <t>Treasury Stocks</t>
  </si>
  <si>
    <t>Capital Surplus</t>
  </si>
  <si>
    <t>Perpetual subordinated debt</t>
  </si>
  <si>
    <t>Subordinated Debt</t>
  </si>
  <si>
    <t>Investments in equity and subordinated debt of financial and insurance companies</t>
  </si>
  <si>
    <t>Goodwill</t>
  </si>
  <si>
    <t>Current year Net Loss</t>
  </si>
  <si>
    <t>Total Regulatory Capital (A)</t>
  </si>
  <si>
    <t>FCG Capital Requirements related to operations with ICG</t>
  </si>
  <si>
    <t xml:space="preserve">ICG Capital Requirements related to operations with FCG </t>
  </si>
  <si>
    <t>Total Regulatory Capital Requirements (B)</t>
  </si>
  <si>
    <t>Regulatory Capital Ratio (A) / (B)</t>
  </si>
  <si>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</si>
  <si>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</si>
  <si>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</si>
  <si>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</si>
  <si>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</si>
  <si>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</si>
  <si>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</si>
  <si>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</si>
  <si>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</si>
  <si>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</si>
  <si>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</si>
  <si>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</si>
  <si>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t>Investment in subsidiaries and others, net of unrealized profit and net income</t>
  </si>
  <si>
    <t>Investment in subsidiaries and others</t>
  </si>
  <si>
    <t>Unrealized profit and net income in subsidiaries</t>
  </si>
  <si>
    <t>Total Regulatory Capital - SBS</t>
  </si>
  <si>
    <t>Credit risk-weighted assets</t>
  </si>
  <si>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</si>
  <si>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</si>
  <si>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</si>
  <si>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</si>
  <si>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</si>
  <si>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</si>
  <si>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t>Capital and reserves</t>
  </si>
  <si>
    <t>Retained earnings</t>
  </si>
  <si>
    <t>Unrealized gains (losses)</t>
  </si>
  <si>
    <t>Goodwill and intangibles</t>
  </si>
  <si>
    <t xml:space="preserve">Investments in subsidiaries </t>
  </si>
  <si>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</si>
  <si>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</si>
  <si>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</si>
  <si>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</si>
  <si>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</si>
  <si>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</si>
  <si>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</si>
  <si>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</si>
  <si>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</si>
  <si>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</si>
  <si>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</si>
  <si>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</si>
  <si>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</si>
  <si>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</si>
  <si>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</si>
  <si>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</si>
  <si>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</si>
  <si>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</si>
  <si>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</si>
  <si>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t>Accumulated Losses</t>
  </si>
  <si>
    <t>Total capital requirement</t>
  </si>
  <si>
    <t xml:space="preserve">Market risk-weighted assets </t>
  </si>
  <si>
    <t>Excess DT of 10% CET1 Basilea</t>
  </si>
  <si>
    <t xml:space="preserve">                -  </t>
  </si>
  <si>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</si>
  <si>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</si>
  <si>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</si>
  <si>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</si>
  <si>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</si>
  <si>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</si>
  <si>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</si>
  <si>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</si>
  <si>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</si>
  <si>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</si>
  <si>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</si>
  <si>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</si>
  <si>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</si>
  <si>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</si>
  <si>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</si>
  <si>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</si>
  <si>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Financial system loan without Reactiva (% change) (1)</t>
  </si>
  <si>
    <t>Inflation, end of period(2)</t>
  </si>
  <si>
    <t>Reference Rate, end of period</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</si>
  <si>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</si>
  <si>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</si>
  <si>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</si>
  <si>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</si>
  <si>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</si>
  <si>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</si>
  <si>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</si>
  <si>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</si>
  <si>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</si>
  <si>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</si>
  <si>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</si>
  <si>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</si>
  <si>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</si>
  <si>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</si>
  <si>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Agentes BCP</t>
  </si>
  <si>
    <t>Total BCP's Network</t>
  </si>
  <si>
    <t>Physical Point of Contact</t>
  </si>
  <si>
    <t>(Units)</t>
  </si>
  <si>
    <t>Agentes</t>
  </si>
  <si>
    <t>(1) Includes physical point of contact of BCP Stand-alone, BCP Bolivia and Mibanco Peru</t>
  </si>
  <si>
    <t>IOLs</t>
  </si>
  <si>
    <t>(1) Government Programs (GP) include Reactiva Peru and FAE.</t>
  </si>
  <si>
    <t>(In S/  thousands, IFRS)</t>
  </si>
  <si>
    <t>(In S/ thousands, IFRS)</t>
  </si>
  <si>
    <t>ASSETS</t>
  </si>
  <si>
    <t>Interest income and expense</t>
  </si>
  <si>
    <t>Interest and dividend income</t>
  </si>
  <si>
    <t>Non-interest bearing</t>
  </si>
  <si>
    <t>Interest bearing</t>
  </si>
  <si>
    <t>Total cash and due from banks</t>
  </si>
  <si>
    <t>Provision for credit losses on loan portfolio, net of recoveries</t>
  </si>
  <si>
    <t>Risk-adjusted net interest income</t>
  </si>
  <si>
    <t>Non-financial income</t>
  </si>
  <si>
    <t xml:space="preserve">Fee income </t>
  </si>
  <si>
    <t>Current</t>
  </si>
  <si>
    <t>Internal overdue loans</t>
  </si>
  <si>
    <t xml:space="preserve">Less - allowance for loan losses </t>
  </si>
  <si>
    <t>Loans, net</t>
  </si>
  <si>
    <t xml:space="preserve">Other non-financial income </t>
  </si>
  <si>
    <t>Total non-financial income</t>
  </si>
  <si>
    <t>Accounts receivable from reinsurers and coinsurers</t>
  </si>
  <si>
    <t>Premiums and other policyholder receivables</t>
  </si>
  <si>
    <t>Due from customers on acceptances</t>
  </si>
  <si>
    <t>Investments in associates</t>
  </si>
  <si>
    <t>Intangible assets and goodwill, net</t>
  </si>
  <si>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</si>
  <si>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</si>
  <si>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</si>
  <si>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</si>
  <si>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</si>
  <si>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</si>
  <si>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</si>
  <si>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</si>
  <si>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</si>
  <si>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</si>
  <si>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</si>
  <si>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</si>
  <si>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</si>
  <si>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</si>
  <si>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</si>
  <si>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</si>
  <si>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</si>
  <si>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</si>
  <si>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</si>
  <si>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</si>
  <si>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</si>
  <si>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</si>
  <si>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</si>
  <si>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</si>
  <si>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</si>
  <si>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</si>
  <si>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</si>
  <si>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</si>
  <si>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</si>
  <si>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</si>
  <si>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</si>
  <si>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</si>
  <si>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</si>
  <si>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</si>
  <si>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</si>
  <si>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</si>
  <si>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</si>
  <si>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</si>
  <si>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</si>
  <si>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</si>
  <si>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</si>
  <si>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</si>
  <si>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</si>
  <si>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</si>
  <si>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</si>
  <si>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</si>
  <si>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</si>
  <si>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</si>
  <si>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</si>
  <si>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</si>
  <si>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</si>
  <si>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</si>
  <si>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</si>
  <si>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</si>
  <si>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</si>
  <si>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</si>
  <si>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SELECTED FINANCIAL INDICATORS</t>
  </si>
  <si>
    <t>Provision for credit losses on loan portfolio</t>
  </si>
  <si>
    <t xml:space="preserve">Fair value through profit or loss investments </t>
  </si>
  <si>
    <t>Quality of loan portfolio</t>
  </si>
  <si>
    <t>NPL ratio</t>
  </si>
  <si>
    <t>Coverage of IOLs</t>
  </si>
  <si>
    <t>Coverage of NPLs</t>
  </si>
  <si>
    <t>Net gain on foreign exchange transactions</t>
  </si>
  <si>
    <t>Less - allowance for loan losses</t>
  </si>
  <si>
    <t xml:space="preserve">Net gain (loss) on derivatives held for trading </t>
  </si>
  <si>
    <t>Net gain (loss) from exchange differences</t>
  </si>
  <si>
    <t xml:space="preserve"> </t>
  </si>
  <si>
    <t>Depreciation and amortization</t>
  </si>
  <si>
    <t>Other expenses</t>
  </si>
  <si>
    <t>Liabilities and Equity</t>
  </si>
  <si>
    <t>Unrealized gains and losses</t>
  </si>
  <si>
    <t xml:space="preserve">BANCO DE CREDITO DEL PERU </t>
  </si>
  <si>
    <t xml:space="preserve">BANCO DE CRÉDITO DEL PERÚ </t>
  </si>
  <si>
    <t>STATEMENT OF FINANCIAL POSITION</t>
  </si>
  <si>
    <t>STATEMENT OF INCOME</t>
  </si>
  <si>
    <t>Other income</t>
  </si>
  <si>
    <t>Administrative expenses</t>
  </si>
  <si>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</si>
  <si>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</si>
  <si>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</si>
  <si>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</si>
  <si>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</si>
  <si>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</si>
  <si>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</si>
  <si>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</si>
  <si>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</si>
  <si>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</si>
  <si>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</si>
  <si>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</si>
  <si>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</si>
  <si>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</si>
  <si>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</si>
  <si>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</si>
  <si>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</si>
  <si>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</si>
  <si>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ROAE incl. Goowdill</t>
  </si>
  <si>
    <t>(1) Includes Banco de la Nacion branches, which in June 21, March 22 and June 22 were 34.</t>
  </si>
  <si>
    <t>Income from commissions</t>
  </si>
  <si>
    <t>Administrative and sale expenses</t>
  </si>
  <si>
    <t>Other income and expenses, net (profitability of lace)*</t>
  </si>
  <si>
    <t>Net income before translation results</t>
  </si>
  <si>
    <t xml:space="preserve">Translations results </t>
  </si>
  <si>
    <t xml:space="preserve">Net income </t>
  </si>
  <si>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</si>
  <si>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</si>
  <si>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</si>
  <si>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</si>
  <si>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</si>
  <si>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</si>
  <si>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</si>
  <si>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</si>
  <si>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</si>
  <si>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</si>
  <si>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</si>
  <si>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</si>
  <si>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22 / Jun 21</t>
  </si>
  <si>
    <t>Main indicators and market share</t>
  </si>
  <si>
    <t>Prima 
2Q22</t>
  </si>
  <si>
    <t>System       2Q22</t>
  </si>
  <si>
    <t>% share 
2Q22</t>
  </si>
  <si>
    <t>Prima 
3Q22</t>
  </si>
  <si>
    <t>System       
3Q22</t>
  </si>
  <si>
    <t>% share 
3Q22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</si>
  <si>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</si>
  <si>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</si>
  <si>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</si>
  <si>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</si>
  <si>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t>Voluntary contributions (S/ Millions)</t>
  </si>
  <si>
    <r>
      <t xml:space="preserve">RAM (S/ Millions) </t>
    </r>
    <r>
      <rPr>
        <vertAlign val="superscript"/>
        <sz val="10"/>
        <rFont val="Calibri"/>
        <family val="2"/>
        <scheme val="minor"/>
      </rPr>
      <t>(2)</t>
    </r>
  </si>
  <si>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</si>
  <si>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</si>
  <si>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</si>
  <si>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</si>
  <si>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</si>
  <si>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</si>
  <si>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</si>
  <si>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</si>
  <si>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</si>
  <si>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</si>
  <si>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</si>
  <si>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</si>
  <si>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</si>
  <si>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</si>
  <si>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</si>
  <si>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t>Fees + underwriting expenses, net / net earned premiums</t>
  </si>
  <si>
    <t xml:space="preserve">Operating expenses / net earned premiums </t>
  </si>
  <si>
    <t>Return on written premiums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</si>
  <si>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</si>
  <si>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</si>
  <si>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</si>
  <si>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</si>
  <si>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</si>
  <si>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</si>
  <si>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</si>
  <si>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</si>
  <si>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</si>
  <si>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</si>
  <si>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</si>
  <si>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</si>
  <si>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</si>
  <si>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</si>
  <si>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</si>
  <si>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</si>
  <si>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</si>
  <si>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</si>
  <si>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Operating expenses (1)</t>
  </si>
  <si>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</si>
  <si>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</si>
  <si>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</si>
  <si>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Interbank Funds</t>
  </si>
  <si>
    <t>Insurance underwriting result (1)</t>
  </si>
  <si>
    <t xml:space="preserve"> -   </t>
  </si>
  <si>
    <t xml:space="preserve">-   </t>
  </si>
  <si>
    <t>Set 20</t>
  </si>
  <si>
    <t>Set 19</t>
  </si>
  <si>
    <t xml:space="preserve">Coverage ratio of IOLSs </t>
  </si>
  <si>
    <t>Dic 19</t>
  </si>
  <si>
    <t xml:space="preserve">                       -  </t>
  </si>
  <si>
    <t>1.43%</t>
  </si>
  <si>
    <t>1.35%</t>
  </si>
  <si>
    <t>1.33%</t>
  </si>
  <si>
    <t>1.39%</t>
  </si>
  <si>
    <t>2,280,033</t>
  </si>
  <si>
    <t>2,381,740</t>
  </si>
  <si>
    <t> </t>
  </si>
  <si>
    <t>21.5%</t>
  </si>
  <si>
    <t>-65.2%</t>
  </si>
  <si>
    <t>-25.7%</t>
  </si>
  <si>
    <t>-22.8%</t>
  </si>
  <si>
    <t>21.0%</t>
  </si>
  <si>
    <t>9.7%</t>
  </si>
  <si>
    <t>84.6%</t>
  </si>
  <si>
    <t>93.1%</t>
  </si>
  <si>
    <t>1.15</t>
  </si>
  <si>
    <t>21.4%</t>
  </si>
  <si>
    <t>-71.3%</t>
  </si>
  <si>
    <t>-25.8%</t>
  </si>
  <si>
    <t>-18.4%</t>
  </si>
  <si>
    <t>11.8%</t>
  </si>
  <si>
    <t>4.8%</t>
  </si>
  <si>
    <t>96.7%</t>
  </si>
  <si>
    <t>87.0%</t>
  </si>
  <si>
    <t>1.18</t>
  </si>
  <si>
    <t>18.2%</t>
  </si>
  <si>
    <t>18.4%</t>
  </si>
  <si>
    <t>-87.3%</t>
  </si>
  <si>
    <t>-67.0%</t>
  </si>
  <si>
    <t>-26.7%</t>
  </si>
  <si>
    <t>-16.9%</t>
  </si>
  <si>
    <t>-4.9%</t>
  </si>
  <si>
    <t>19.2%</t>
  </si>
  <si>
    <t>-10.5%</t>
  </si>
  <si>
    <t>20.1%</t>
  </si>
  <si>
    <t>69.1%</t>
  </si>
  <si>
    <t>25.9%</t>
  </si>
  <si>
    <t>17.6%</t>
  </si>
  <si>
    <t>12.9%</t>
  </si>
  <si>
    <t>6.0%</t>
  </si>
  <si>
    <t>89.6%</t>
  </si>
  <si>
    <t>94.4%</t>
  </si>
  <si>
    <t>1.24</t>
  </si>
  <si>
    <t>96.4%</t>
  </si>
  <si>
    <t>26.5%</t>
  </si>
  <si>
    <t>16.7%</t>
  </si>
  <si>
    <t>-14.5%</t>
  </si>
  <si>
    <t>-9.8%</t>
  </si>
  <si>
    <t>133.4%</t>
  </si>
  <si>
    <t>85.5%</t>
  </si>
  <si>
    <t>-96.4%</t>
  </si>
  <si>
    <t>-69.1%</t>
  </si>
  <si>
    <t>-16.7%</t>
  </si>
  <si>
    <t>-17.6%</t>
  </si>
  <si>
    <t>1.34</t>
  </si>
  <si>
    <t>2,205,194</t>
  </si>
  <si>
    <t>2,374,371</t>
  </si>
  <si>
    <t>N.A.</t>
  </si>
  <si>
    <t>20.6%</t>
  </si>
  <si>
    <t>75.4%</t>
  </si>
  <si>
    <t>28.2%</t>
  </si>
  <si>
    <t>1.2%</t>
  </si>
  <si>
    <t>0.7%</t>
  </si>
  <si>
    <t>135.6%</t>
  </si>
  <si>
    <t>81.4%</t>
  </si>
  <si>
    <t>16.2%</t>
  </si>
  <si>
    <t>70.4%</t>
  </si>
  <si>
    <t>28.5%</t>
  </si>
  <si>
    <t>18.0%</t>
  </si>
  <si>
    <t>6.7%</t>
  </si>
  <si>
    <t>5.2%</t>
  </si>
  <si>
    <t>Dec-22</t>
  </si>
  <si>
    <t>2,125,685</t>
  </si>
  <si>
    <t>15.5%</t>
  </si>
  <si>
    <t>-107.4%</t>
  </si>
  <si>
    <t>-16.1%</t>
  </si>
  <si>
    <t>-28.4%</t>
  </si>
  <si>
    <t>-17.0%</t>
  </si>
  <si>
    <t>143.3%</t>
  </si>
  <si>
    <t>88.9%</t>
  </si>
  <si>
    <t>1.22</t>
  </si>
  <si>
    <t>16.9%</t>
  </si>
  <si>
    <t>-101.8%</t>
  </si>
  <si>
    <t>-26.9%</t>
  </si>
  <si>
    <t>-16.4%</t>
  </si>
  <si>
    <t>-20.1%</t>
  </si>
  <si>
    <t>-13.3%</t>
  </si>
  <si>
    <t>-69.8%</t>
  </si>
  <si>
    <t>-17.3%</t>
  </si>
  <si>
    <t>16.5%</t>
  </si>
  <si>
    <t>7.7%</t>
  </si>
  <si>
    <t>89.8%</t>
  </si>
  <si>
    <t>89.9%</t>
  </si>
  <si>
    <t xml:space="preserve">                1.18</t>
  </si>
  <si>
    <t>Dic 20</t>
  </si>
  <si>
    <t>15.1%</t>
  </si>
  <si>
    <t>14.3%</t>
  </si>
  <si>
    <t>64.5%</t>
  </si>
  <si>
    <t>68.5%</t>
  </si>
  <si>
    <t>29.0%</t>
  </si>
  <si>
    <t>28.6%</t>
  </si>
  <si>
    <t>17.8%</t>
  </si>
  <si>
    <t>17.9%</t>
  </si>
  <si>
    <t>8.1%</t>
  </si>
  <si>
    <t>9.6%</t>
  </si>
  <si>
    <t>7.1%</t>
  </si>
  <si>
    <t>114.6%</t>
  </si>
  <si>
    <t>143.4%</t>
  </si>
  <si>
    <t>97.9%</t>
  </si>
  <si>
    <t>84.8%</t>
  </si>
  <si>
    <t>1.17x</t>
  </si>
  <si>
    <t>1.33x</t>
  </si>
  <si>
    <t>14.4%</t>
  </si>
  <si>
    <t>12.4%</t>
  </si>
  <si>
    <t>63.8%</t>
  </si>
  <si>
    <t>59.8%</t>
  </si>
  <si>
    <t>86.0%</t>
  </si>
  <si>
    <t>28.3%</t>
  </si>
  <si>
    <t>25.0%</t>
  </si>
  <si>
    <t>17.0%</t>
  </si>
  <si>
    <t>17.5%</t>
  </si>
  <si>
    <t>11.0%</t>
  </si>
  <si>
    <t>14.6%</t>
  </si>
  <si>
    <t>-2.1%</t>
  </si>
  <si>
    <t>10.1%</t>
  </si>
  <si>
    <t>12.3%</t>
  </si>
  <si>
    <t>-1.5%</t>
  </si>
  <si>
    <t>122.1%</t>
  </si>
  <si>
    <t>79.8%</t>
  </si>
  <si>
    <t>1.35x</t>
  </si>
  <si>
    <t>62.7%</t>
  </si>
  <si>
    <t>28.4%</t>
  </si>
  <si>
    <t>18.7%</t>
  </si>
  <si>
    <t>14.8%</t>
  </si>
  <si>
    <t>11.7%</t>
  </si>
  <si>
    <t>115.4%</t>
  </si>
  <si>
    <t>94.1%</t>
  </si>
  <si>
    <t>1.38</t>
  </si>
  <si>
    <t>-64.0%</t>
  </si>
  <si>
    <t>-28.9%</t>
  </si>
  <si>
    <t>-18.0%</t>
  </si>
  <si>
    <t>14.1%</t>
  </si>
  <si>
    <t>18.5%</t>
  </si>
  <si>
    <t>64.1%</t>
  </si>
  <si>
    <t>13.7%</t>
  </si>
  <si>
    <t>10.2%</t>
  </si>
  <si>
    <t>115.1%</t>
  </si>
  <si>
    <t>97.5%</t>
  </si>
  <si>
    <t>1.45x</t>
  </si>
  <si>
    <t>13.0%</t>
  </si>
  <si>
    <t>59.9%</t>
  </si>
  <si>
    <t>32.2%</t>
  </si>
  <si>
    <t>16.4%</t>
  </si>
  <si>
    <t>14.5%</t>
  </si>
  <si>
    <t>10.6%</t>
  </si>
  <si>
    <t>87.6%</t>
  </si>
  <si>
    <t>1.27x</t>
  </si>
  <si>
    <t>12.2%</t>
  </si>
  <si>
    <t>64.9%</t>
  </si>
  <si>
    <t>29.1%</t>
  </si>
  <si>
    <t>8.4%</t>
  </si>
  <si>
    <t>30.4%</t>
  </si>
  <si>
    <t>2,724,095</t>
  </si>
  <si>
    <t>3,097,078</t>
  </si>
  <si>
    <t xml:space="preserve">                    -  </t>
  </si>
  <si>
    <t>65.6%</t>
  </si>
  <si>
    <t>87.3%</t>
  </si>
  <si>
    <t>104.4%</t>
  </si>
  <si>
    <t>(2) Inflation target: 1% - 3%</t>
  </si>
  <si>
    <t>Source: INEI, BCRP and SBS.</t>
  </si>
  <si>
    <t>Dec 22 / Dec 21</t>
  </si>
  <si>
    <t>Mar 22 / Mar 21</t>
  </si>
  <si>
    <t>Dec 21 / Dec 20</t>
  </si>
  <si>
    <t>Prima 
1Q22</t>
  </si>
  <si>
    <t>System       1Q22</t>
  </si>
  <si>
    <t>% share 
1Q22</t>
  </si>
  <si>
    <t>Sep 21 / Sep 20</t>
  </si>
  <si>
    <t>Jun 21 / Jun 20</t>
  </si>
  <si>
    <t>Prima 
1Q20</t>
  </si>
  <si>
    <t>System       1Q20</t>
  </si>
  <si>
    <t>% share 
1Q20</t>
  </si>
  <si>
    <t>Prima 
2Q20</t>
  </si>
  <si>
    <t>System       2Q20</t>
  </si>
  <si>
    <t>% share 
2Q20</t>
  </si>
  <si>
    <t>Prima 
3Q20</t>
  </si>
  <si>
    <t>System       3Q20</t>
  </si>
  <si>
    <t>% share 
3Q20</t>
  </si>
  <si>
    <t>Prima 
4Q20</t>
  </si>
  <si>
    <t>System       4Q20</t>
  </si>
  <si>
    <t>% share 
4Q20</t>
  </si>
  <si>
    <t>Mar 21 / Mar 20</t>
  </si>
  <si>
    <t>Dic 20 / Dic 19</t>
  </si>
  <si>
    <t>Prima 
3Q21</t>
  </si>
  <si>
    <t>System       3Q21</t>
  </si>
  <si>
    <t>% share 
3Q21</t>
  </si>
  <si>
    <t>Prima 
4Q21</t>
  </si>
  <si>
    <t>System       4Q21</t>
  </si>
  <si>
    <t>% share 
4Q21</t>
  </si>
  <si>
    <t>Prima 
1Q21</t>
  </si>
  <si>
    <t>System       1Q21</t>
  </si>
  <si>
    <t>% share 
1Q21</t>
  </si>
  <si>
    <t>Prima 
2Q21</t>
  </si>
  <si>
    <t>System       2Q21</t>
  </si>
  <si>
    <t>% share 
2Q21</t>
  </si>
  <si>
    <t>Prima 
3Q19</t>
  </si>
  <si>
    <t>System       3Q19</t>
  </si>
  <si>
    <t>% share 
3Q19</t>
  </si>
  <si>
    <t>Prima 
4Q19</t>
  </si>
  <si>
    <t>System       4Q19</t>
  </si>
  <si>
    <t>% share 
4Q19</t>
  </si>
  <si>
    <t>Prima 
1Q19</t>
  </si>
  <si>
    <t>System       1Q19</t>
  </si>
  <si>
    <t>% share 
1Q19</t>
  </si>
  <si>
    <t>Prima 
2Q19</t>
  </si>
  <si>
    <t>System       2Q19</t>
  </si>
  <si>
    <t>% share 
2Q19</t>
  </si>
  <si>
    <t>Sep 20 / Sep 19</t>
  </si>
  <si>
    <t>Jun 20 / Jun 19</t>
  </si>
  <si>
    <t>Mar 20 / Mar 19</t>
  </si>
  <si>
    <t>Dic 19 / Dic 18</t>
  </si>
  <si>
    <t>Set 19 / Set 18</t>
  </si>
  <si>
    <t>Jun 19 / Jun 18</t>
  </si>
  <si>
    <t>Mar 19 / Mar 18</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</si>
  <si>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</si>
  <si>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</si>
  <si>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Prima 
4Q22</t>
  </si>
  <si>
    <t>System       
4Q22</t>
  </si>
  <si>
    <t>% share 
4Q22</t>
  </si>
  <si>
    <t xml:space="preserve">                                                                                                                                                    </t>
  </si>
  <si>
    <t>1Q23</t>
  </si>
  <si>
    <t>( IFRS, under current regulation as of January 2023)</t>
  </si>
  <si>
    <t>(IFRS, under regulation as of December 2022)</t>
  </si>
  <si>
    <t>Mar 23</t>
  </si>
  <si>
    <t>Financial result of the insurance and reinsurance activity, net</t>
  </si>
  <si>
    <t>Adjusted Net interest income (2)</t>
  </si>
  <si>
    <t>Net interest margin (1)</t>
  </si>
  <si>
    <t>Risk-adjusted Net interest margin (1)</t>
  </si>
  <si>
    <t>(1) Figures differ from previously reported, please consider the data presented on this report.</t>
  </si>
  <si>
    <t xml:space="preserve">(2) Adjusted for (i) impairment from cero interest-rate loans and (ii) expenses related to liability management operations at BCP Stand-Alone. </t>
  </si>
  <si>
    <t>Prima 
1Q23</t>
  </si>
  <si>
    <t>System       
1Q23</t>
  </si>
  <si>
    <t>Dec 22 / Dec 21(1)</t>
  </si>
  <si>
    <t>Mar 23 / Mar 22(1)</t>
  </si>
  <si>
    <t>(In S/ thousands)</t>
  </si>
  <si>
    <t>Life</t>
  </si>
  <si>
    <t>P&amp;C</t>
  </si>
  <si>
    <t>Crediseguros</t>
  </si>
  <si>
    <t>Reinsurance Results</t>
  </si>
  <si>
    <t>BCP Individual</t>
  </si>
  <si>
    <t>Regulatory Capital</t>
  </si>
  <si>
    <t> (S/ thousand)</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</si>
  <si>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</si>
  <si>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</si>
  <si>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</si>
  <si>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</si>
  <si>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</si>
  <si>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</si>
  <si>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</si>
  <si>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</si>
  <si>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</si>
  <si>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</si>
  <si>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t>Market risk-weighted assets (5)</t>
  </si>
  <si>
    <t>Capital requirement</t>
  </si>
  <si>
    <t>Market risk capital requirement  (5)</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</si>
  <si>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</si>
  <si>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</si>
  <si>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</si>
  <si>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</si>
  <si>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Regulatory Tier 1 ratio</t>
  </si>
  <si>
    <t>Regulatory Global Capital ratio</t>
  </si>
  <si>
    <t>Common Equity Tier 1 ratio IFRS (9)(12)</t>
  </si>
  <si>
    <t>Dic 22</t>
  </si>
  <si>
    <t>Interest and similar expenses</t>
  </si>
  <si>
    <t xml:space="preserve">Net interest, similar income and expenses, after provision for credit losses on loan portfolio 
</t>
  </si>
  <si>
    <t xml:space="preserve">Net loss on securities </t>
  </si>
  <si>
    <t xml:space="preserve">Net gain from associates </t>
  </si>
  <si>
    <t>Insurance Service Result</t>
  </si>
  <si>
    <t>Reinsurance Result</t>
  </si>
  <si>
    <t xml:space="preserve">Assets by insurance and reinsurance contracts </t>
  </si>
  <si>
    <t xml:space="preserve">Financial assets designated at fair value through profit or loss </t>
  </si>
  <si>
    <t xml:space="preserve">Property, plant and equipment, net </t>
  </si>
  <si>
    <t>Other assets (1)</t>
  </si>
  <si>
    <t xml:space="preserve">Capital ratios </t>
  </si>
  <si>
    <t>( Under current peruvian regulation as of January 2023)</t>
  </si>
  <si>
    <t>(1) Net Interest Margin = Net Interest Income (Excluding Net Insurance Financial Expenses) / Average Interest Earning Assets</t>
  </si>
  <si>
    <t xml:space="preserve">(2) Funding Cost = Interest Expense (Does not include Net Insurance Financial Expenses) / Average Funding	</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</si>
  <si>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</si>
  <si>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</si>
  <si>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 xml:space="preserve">(5) Cost of risk = Annualized provision for loan losses, net of recoveries / Total loans.		</t>
  </si>
  <si>
    <t>(6) Efficiency Ratio = (Salaries and employee benefits + Administrative expenses + Depreciation and amortization + Association in participation) / (Net interest, similar income and expenses + Fee Income + Net gain on foreign exchange transactions + Net Gain From associates + Net gain on derivatives held for trading + Result on exchange differences + Insurance Underwriting Result)</t>
  </si>
  <si>
    <t>(7) Regulatory Capital / Risk-weighted assets (legal minimum = 10% since July 2011).</t>
  </si>
  <si>
    <t>(8)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</si>
  <si>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Consider shares held by Atlantic Security Holding Corporation (ASHC) and stock awards.</t>
  </si>
  <si>
    <t>(9) Common Equity Tier I = Capital + Reserves – 100% of applicable deductions (investment in subsidiaries, goodwill, intangibles and net deferred taxes that rely on future profitability) + retained earnings + unrealized gains.
Adjusted Risk-Weighted Assets = Risk-weighted assets - (RWA Intangible assets, excluding goodwill, + RWA Deferred tax assets generated as a result of temporary differences in income tax, in excess of 10% of CET1, + RWA Deferred tax assets generated as a result of past losses)."</t>
  </si>
  <si>
    <t>2Q23</t>
  </si>
  <si>
    <t>Jun 23</t>
  </si>
  <si>
    <t>(1) Financial System, Current Exchange Rate</t>
  </si>
  <si>
    <t>Prima 
2Q23</t>
  </si>
  <si>
    <t>% share 
2Q23</t>
  </si>
  <si>
    <t>Assets by insurance contracts</t>
  </si>
  <si>
    <t>Liabilities by insurance contracts</t>
  </si>
  <si>
    <t>Liabilities by reinsurance contracts</t>
  </si>
  <si>
    <t>2022*</t>
  </si>
  <si>
    <t>1T22</t>
  </si>
  <si>
    <t>*(IFRS, under regulation as of June 2023)</t>
  </si>
  <si>
    <t>(IFRS, under current regulation as of June 2023)</t>
  </si>
  <si>
    <t>Interest Expenses</t>
  </si>
  <si>
    <t>Net Interest Income</t>
  </si>
  <si>
    <t>Fee Income and Gain in FX</t>
  </si>
  <si>
    <t>Other Income No Core:</t>
  </si>
  <si>
    <t>Net loss on securities and associates</t>
  </si>
  <si>
    <t>Other Income not operational</t>
  </si>
  <si>
    <t>Other Income</t>
  </si>
  <si>
    <t>Total Expenses</t>
  </si>
  <si>
    <t>3Q23</t>
  </si>
  <si>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</si>
  <si>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</si>
  <si>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</si>
  <si>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t>Sep 23</t>
  </si>
  <si>
    <r>
      <t xml:space="preserve">Total Loans
</t>
    </r>
    <r>
      <rPr>
        <sz val="10"/>
        <color theme="0"/>
        <rFont val="Calibri"/>
        <family val="2"/>
        <scheme val="minor"/>
      </rPr>
      <t>(S/ millions)</t>
    </r>
  </si>
  <si>
    <r>
      <t xml:space="preserve">Structural Loans
</t>
    </r>
    <r>
      <rPr>
        <sz val="10"/>
        <color theme="0"/>
        <rFont val="Calibri"/>
        <family val="2"/>
        <scheme val="minor"/>
      </rPr>
      <t>(S/ millions)</t>
    </r>
  </si>
  <si>
    <r>
      <t xml:space="preserve">Total Loans - Local Currency (LC)
</t>
    </r>
    <r>
      <rPr>
        <sz val="10"/>
        <color theme="0"/>
        <rFont val="Calibri"/>
        <family val="2"/>
        <scheme val="minor"/>
      </rPr>
      <t>(S/ millions)</t>
    </r>
  </si>
  <si>
    <r>
      <t xml:space="preserve">Structural Loans - Local Currency (LC)
</t>
    </r>
    <r>
      <rPr>
        <sz val="10"/>
        <color theme="0"/>
        <rFont val="Calibri"/>
        <family val="2"/>
        <scheme val="minor"/>
      </rPr>
      <t>(S/ millions)</t>
    </r>
  </si>
  <si>
    <r>
      <t xml:space="preserve">Internal overdue loans (IOLs) </t>
    </r>
    <r>
      <rPr>
        <vertAlign val="superscript"/>
        <sz val="10"/>
        <rFont val="Calibri"/>
        <family val="2"/>
        <scheme val="minor"/>
      </rPr>
      <t>(1)(2)</t>
    </r>
  </si>
  <si>
    <r>
      <t xml:space="preserve">Internal overdue loans over 90-days </t>
    </r>
    <r>
      <rPr>
        <vertAlign val="superscript"/>
        <sz val="10"/>
        <rFont val="Calibri"/>
        <family val="2"/>
        <scheme val="minor"/>
      </rPr>
      <t>(1)</t>
    </r>
  </si>
  <si>
    <r>
      <t xml:space="preserve">Refinanced Loans </t>
    </r>
    <r>
      <rPr>
        <vertAlign val="superscript"/>
        <sz val="10"/>
        <rFont val="Calibri"/>
        <family val="2"/>
        <scheme val="minor"/>
      </rPr>
      <t>(2)</t>
    </r>
  </si>
  <si>
    <r>
      <t xml:space="preserve">Non-performing loans (NPLs) </t>
    </r>
    <r>
      <rPr>
        <vertAlign val="superscript"/>
        <sz val="10"/>
        <rFont val="Calibri"/>
        <family val="2"/>
        <scheme val="minor"/>
      </rPr>
      <t>(3)</t>
    </r>
  </si>
  <si>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</si>
  <si>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</si>
  <si>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r>
      <t xml:space="preserve">Cost of risk </t>
    </r>
    <r>
      <rPr>
        <vertAlign val="superscript"/>
        <sz val="10"/>
        <rFont val="Calibri"/>
        <family val="2"/>
        <scheme val="minor"/>
      </rPr>
      <t>(1)</t>
    </r>
  </si>
  <si>
    <r>
      <t xml:space="preserve">Structural Cost of risk </t>
    </r>
    <r>
      <rPr>
        <vertAlign val="superscript"/>
        <sz val="10"/>
        <rFont val="Calibri"/>
        <family val="2"/>
        <scheme val="minor"/>
      </rPr>
      <t>(1)</t>
    </r>
  </si>
  <si>
    <t>2023</t>
  </si>
  <si>
    <r>
      <t xml:space="preserve">Reported efficiency ratio per subsidiary </t>
    </r>
    <r>
      <rPr>
        <b/>
        <vertAlign val="superscript"/>
        <sz val="10"/>
        <color theme="0"/>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</si>
  <si>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</si>
  <si>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</si>
  <si>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vertAlign val="superscript"/>
        <sz val="10"/>
        <color rgb="FF000000"/>
        <rFont val="Calibri"/>
        <family val="2"/>
        <scheme val="minor"/>
      </rPr>
      <t>(3)</t>
    </r>
  </si>
  <si>
    <r>
      <t xml:space="preserve">Legal and Other capital reserves </t>
    </r>
    <r>
      <rPr>
        <vertAlign val="superscript"/>
        <sz val="10"/>
        <color theme="1"/>
        <rFont val="Calibri"/>
        <family val="2"/>
        <scheme val="minor"/>
      </rPr>
      <t>(1)</t>
    </r>
  </si>
  <si>
    <r>
      <t xml:space="preserve">Minority interest </t>
    </r>
    <r>
      <rPr>
        <vertAlign val="superscript"/>
        <sz val="10"/>
        <color theme="1"/>
        <rFont val="Calibri"/>
        <family val="2"/>
        <scheme val="minor"/>
      </rPr>
      <t>(2)</t>
    </r>
  </si>
  <si>
    <r>
      <t xml:space="preserve">Loan loss reserves </t>
    </r>
    <r>
      <rPr>
        <vertAlign val="superscript"/>
        <sz val="10"/>
        <color theme="1"/>
        <rFont val="Calibri"/>
        <family val="2"/>
        <scheme val="minor"/>
      </rPr>
      <t>(3)</t>
    </r>
  </si>
  <si>
    <r>
      <t xml:space="preserve">Deduction for subordinated debt limit (50% of Tier I excluding deductions) </t>
    </r>
    <r>
      <rPr>
        <vertAlign val="superscript"/>
        <sz val="10"/>
        <color theme="1"/>
        <rFont val="Calibri"/>
        <family val="2"/>
        <scheme val="minor"/>
      </rPr>
      <t>(4)</t>
    </r>
  </si>
  <si>
    <r>
      <t xml:space="preserve">Deduction for Tier I Limit (50% of Regulatory capital) </t>
    </r>
    <r>
      <rPr>
        <vertAlign val="superscript"/>
        <sz val="10"/>
        <color theme="1"/>
        <rFont val="Calibri"/>
        <family val="2"/>
        <scheme val="minor"/>
      </rPr>
      <t>(4)</t>
    </r>
  </si>
  <si>
    <r>
      <t xml:space="preserve">Tier 1 </t>
    </r>
    <r>
      <rPr>
        <vertAlign val="superscript"/>
        <sz val="10"/>
        <rFont val="Calibri"/>
        <family val="2"/>
        <scheme val="minor"/>
      </rPr>
      <t>(5)</t>
    </r>
  </si>
  <si>
    <r>
      <t xml:space="preserve">Tier 2 </t>
    </r>
    <r>
      <rPr>
        <vertAlign val="superscript"/>
        <sz val="10"/>
        <rFont val="Calibri"/>
        <family val="2"/>
        <scheme val="minor"/>
      </rPr>
      <t>(6)</t>
    </r>
    <r>
      <rPr>
        <sz val="10"/>
        <rFont val="Calibri"/>
        <family val="2"/>
        <scheme val="minor"/>
      </rPr>
      <t xml:space="preserve"> + Tier 3 </t>
    </r>
    <r>
      <rPr>
        <vertAlign val="superscript"/>
        <sz val="10"/>
        <rFont val="Calibri"/>
        <family val="2"/>
        <scheme val="minor"/>
      </rPr>
      <t>(7)</t>
    </r>
  </si>
  <si>
    <r>
      <t>Financial Consolidated Group (FCG) Regulatory Capital Requirements</t>
    </r>
    <r>
      <rPr>
        <vertAlign val="superscript"/>
        <sz val="10"/>
        <rFont val="Calibri"/>
        <family val="2"/>
        <scheme val="minor"/>
      </rPr>
      <t xml:space="preserve"> (8)</t>
    </r>
  </si>
  <si>
    <r>
      <t>Insurance Consolidated Group (ICG) Capital Requirements</t>
    </r>
    <r>
      <rPr>
        <vertAlign val="superscript"/>
        <sz val="10"/>
        <rFont val="Calibri"/>
        <family val="2"/>
        <scheme val="minor"/>
      </rPr>
      <t xml:space="preserve"> (9)</t>
    </r>
  </si>
  <si>
    <r>
      <t xml:space="preserve">Required Regulatory Capital Ratio </t>
    </r>
    <r>
      <rPr>
        <vertAlign val="superscript"/>
        <sz val="10"/>
        <rFont val="Calibri"/>
        <family val="2"/>
        <scheme val="minor"/>
      </rPr>
      <t>(10)</t>
    </r>
  </si>
  <si>
    <r>
      <t>Loan loss reserves</t>
    </r>
    <r>
      <rPr>
        <vertAlign val="superscript"/>
        <sz val="10"/>
        <rFont val="Calibri"/>
        <family val="2"/>
        <scheme val="minor"/>
      </rPr>
      <t xml:space="preserve"> (1)</t>
    </r>
  </si>
  <si>
    <r>
      <t>Regulatory Tier 1 Capital</t>
    </r>
    <r>
      <rPr>
        <vertAlign val="superscript"/>
        <sz val="10"/>
        <rFont val="Calibri"/>
        <family val="2"/>
        <scheme val="minor"/>
      </rPr>
      <t xml:space="preserve"> (2)</t>
    </r>
  </si>
  <si>
    <r>
      <t xml:space="preserve">Regulatory Tier 2 Capital </t>
    </r>
    <r>
      <rPr>
        <vertAlign val="superscript"/>
        <sz val="10"/>
        <rFont val="Calibri"/>
        <family val="2"/>
        <scheme val="minor"/>
      </rPr>
      <t>(3)</t>
    </r>
  </si>
  <si>
    <r>
      <t xml:space="preserve">Total risk-weighted assets - SBS </t>
    </r>
    <r>
      <rPr>
        <b/>
        <vertAlign val="superscript"/>
        <sz val="10"/>
        <rFont val="Calibri"/>
        <family val="2"/>
        <scheme val="minor"/>
      </rPr>
      <t>(4)</t>
    </r>
  </si>
  <si>
    <r>
      <t xml:space="preserve">Market risk-weighted assets </t>
    </r>
    <r>
      <rPr>
        <vertAlign val="superscript"/>
        <sz val="10"/>
        <rFont val="Calibri"/>
        <family val="2"/>
        <scheme val="minor"/>
      </rPr>
      <t>(5)</t>
    </r>
  </si>
  <si>
    <r>
      <t xml:space="preserve">Common Equity Tier 1 - Basel IFRS </t>
    </r>
    <r>
      <rPr>
        <b/>
        <vertAlign val="superscript"/>
        <sz val="10"/>
        <rFont val="Calibri"/>
        <family val="2"/>
        <scheme val="minor"/>
      </rPr>
      <t>(6)</t>
    </r>
  </si>
  <si>
    <r>
      <t xml:space="preserve">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</si>
  <si>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  (+) IFRS Adjustments </t>
    </r>
    <r>
      <rPr>
        <vertAlign val="superscript"/>
        <sz val="10"/>
        <rFont val="Calibri"/>
        <family val="2"/>
        <scheme val="minor"/>
      </rPr>
      <t>(11)</t>
    </r>
  </si>
  <si>
    <r>
      <t xml:space="preserve">Regulatory Tier 1 ratio </t>
    </r>
    <r>
      <rPr>
        <vertAlign val="superscript"/>
        <sz val="10"/>
        <rFont val="Calibri"/>
        <family val="2"/>
        <scheme val="minor"/>
      </rPr>
      <t>(8)</t>
    </r>
  </si>
  <si>
    <r>
      <t xml:space="preserve">Common Equity Tier 1 ratio </t>
    </r>
    <r>
      <rPr>
        <vertAlign val="superscript"/>
        <sz val="10"/>
        <rFont val="Calibri"/>
        <family val="2"/>
        <scheme val="minor"/>
      </rPr>
      <t>(9)(12)</t>
    </r>
  </si>
  <si>
    <r>
      <t>Regulatory Global Capital ratio</t>
    </r>
    <r>
      <rPr>
        <vertAlign val="superscript"/>
        <sz val="10"/>
        <rFont val="Calibri"/>
        <family val="2"/>
        <scheme val="minor"/>
      </rPr>
      <t xml:space="preserve"> (10)  </t>
    </r>
  </si>
  <si>
    <r>
      <t xml:space="preserve">Loan loss reserves </t>
    </r>
    <r>
      <rPr>
        <vertAlign val="superscript"/>
        <sz val="10"/>
        <rFont val="Calibri"/>
        <family val="2"/>
        <scheme val="minor"/>
      </rPr>
      <t>(1)</t>
    </r>
  </si>
  <si>
    <r>
      <t xml:space="preserve">Adjusted 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</si>
  <si>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Common Equity Tier 1 ratio </t>
    </r>
    <r>
      <rPr>
        <vertAlign val="superscript"/>
        <sz val="10"/>
        <rFont val="Calibri"/>
        <family val="2"/>
        <scheme val="minor"/>
      </rPr>
      <t>(9)(11)</t>
    </r>
  </si>
  <si>
    <r>
      <t xml:space="preserve">2023 </t>
    </r>
    <r>
      <rPr>
        <b/>
        <vertAlign val="superscript"/>
        <sz val="10"/>
        <color rgb="FFFFFFFF"/>
        <rFont val="Calibri"/>
        <family val="2"/>
        <scheme val="minor"/>
      </rPr>
      <t xml:space="preserve"> (3)</t>
    </r>
  </si>
  <si>
    <r>
      <t xml:space="preserve">GP Portfolio quality and Delinquency ratios </t>
    </r>
    <r>
      <rPr>
        <b/>
        <vertAlign val="superscript"/>
        <sz val="10"/>
        <color rgb="FFFFFFFF"/>
        <rFont val="Calibri"/>
        <family val="2"/>
        <scheme val="minor"/>
      </rPr>
      <t>(1)</t>
    </r>
  </si>
  <si>
    <r>
      <t xml:space="preserve">Interest expense </t>
    </r>
    <r>
      <rPr>
        <vertAlign val="superscript"/>
        <sz val="10"/>
        <rFont val="Calibri   "/>
      </rPr>
      <t>(1)</t>
    </r>
  </si>
  <si>
    <r>
      <t>Net gain on sales of securities</t>
    </r>
    <r>
      <rPr>
        <vertAlign val="superscript"/>
        <sz val="10"/>
        <rFont val="Calibri   "/>
      </rPr>
      <t xml:space="preserve"> </t>
    </r>
  </si>
  <si>
    <r>
      <t>Net gain from associates</t>
    </r>
    <r>
      <rPr>
        <vertAlign val="superscript"/>
        <sz val="10"/>
        <rFont val="Calibri   "/>
      </rPr>
      <t xml:space="preserve"> </t>
    </r>
  </si>
  <si>
    <r>
      <t xml:space="preserve">Acquisition cost </t>
    </r>
    <r>
      <rPr>
        <vertAlign val="superscript"/>
        <sz val="10"/>
        <rFont val="Calibri   "/>
      </rPr>
      <t>(1)</t>
    </r>
  </si>
  <si>
    <r>
      <t xml:space="preserve">Invesment on securities </t>
    </r>
    <r>
      <rPr>
        <vertAlign val="superscript"/>
        <sz val="10"/>
        <color theme="1"/>
        <rFont val="Calibri"/>
        <family val="2"/>
        <scheme val="minor"/>
      </rPr>
      <t>(6)</t>
    </r>
  </si>
  <si>
    <r>
      <t xml:space="preserve">Loss ratio </t>
    </r>
    <r>
      <rPr>
        <vertAlign val="superscript"/>
        <sz val="10"/>
        <color theme="1"/>
        <rFont val="Calibri"/>
        <family val="2"/>
        <scheme val="minor"/>
      </rPr>
      <t>(1)</t>
    </r>
  </si>
  <si>
    <r>
      <t xml:space="preserve">ROAE </t>
    </r>
    <r>
      <rPr>
        <vertAlign val="superscript"/>
        <sz val="10"/>
        <color theme="1"/>
        <rFont val="Calibri"/>
        <family val="2"/>
        <scheme val="minor"/>
      </rPr>
      <t xml:space="preserve">(2)(3) </t>
    </r>
  </si>
  <si>
    <r>
      <t xml:space="preserve">Combined ratio of Life </t>
    </r>
    <r>
      <rPr>
        <vertAlign val="superscript"/>
        <sz val="10"/>
        <color theme="1"/>
        <rFont val="Calibri"/>
        <family val="2"/>
        <scheme val="minor"/>
      </rPr>
      <t>(4)</t>
    </r>
  </si>
  <si>
    <r>
      <t xml:space="preserve">Combined ratio of P&amp;C </t>
    </r>
    <r>
      <rPr>
        <vertAlign val="superscript"/>
        <sz val="10"/>
        <color theme="1"/>
        <rFont val="Calibri"/>
        <family val="2"/>
        <scheme val="minor"/>
      </rPr>
      <t>(5)</t>
    </r>
  </si>
  <si>
    <r>
      <t>Equity requirement ratio</t>
    </r>
    <r>
      <rPr>
        <vertAlign val="superscript"/>
        <sz val="10"/>
        <rFont val="Calibri"/>
        <family val="2"/>
        <scheme val="minor"/>
      </rPr>
      <t xml:space="preserve"> (7)</t>
    </r>
  </si>
  <si>
    <t>651,51</t>
  </si>
  <si>
    <t>643,97</t>
  </si>
  <si>
    <t>-392,52</t>
  </si>
  <si>
    <t>-691,45</t>
  </si>
  <si>
    <t>-118,75</t>
  </si>
  <si>
    <t>-142,7</t>
  </si>
  <si>
    <t>-144,59</t>
  </si>
  <si>
    <t>40,71</t>
  </si>
  <si>
    <t>107,45</t>
  </si>
  <si>
    <t>-105,64</t>
  </si>
  <si>
    <t>-119,9</t>
  </si>
  <si>
    <t>1,59</t>
  </si>
  <si>
    <t>-1,5</t>
  </si>
  <si>
    <t>8,8</t>
  </si>
  <si>
    <t>-6,43</t>
  </si>
  <si>
    <t>-1,55</t>
  </si>
  <si>
    <t>78,07</t>
  </si>
  <si>
    <t>-1,73</t>
  </si>
  <si>
    <t>-149,16</t>
  </si>
  <si>
    <t>-121,72</t>
  </si>
  <si>
    <t>17,65</t>
  </si>
  <si>
    <t>61,56</t>
  </si>
  <si>
    <t>15,87</t>
  </si>
  <si>
    <t>1,55</t>
  </si>
  <si>
    <t>46,17</t>
  </si>
  <si>
    <t>-34,94</t>
  </si>
  <si>
    <t>-378,21</t>
  </si>
  <si>
    <t>210,71</t>
  </si>
  <si>
    <t>-212,68</t>
  </si>
  <si>
    <t>-18,02</t>
  </si>
  <si>
    <t>451,68</t>
  </si>
  <si>
    <r>
      <t xml:space="preserve">Property, furniture and equipment, net </t>
    </r>
    <r>
      <rPr>
        <b/>
        <vertAlign val="superscript"/>
        <sz val="10"/>
        <rFont val="Calibri   "/>
      </rPr>
      <t>(1)</t>
    </r>
  </si>
  <si>
    <r>
      <t xml:space="preserve">Other assets </t>
    </r>
    <r>
      <rPr>
        <vertAlign val="superscript"/>
        <sz val="10"/>
        <rFont val="Calibri   "/>
      </rPr>
      <t>(2)</t>
    </r>
  </si>
  <si>
    <r>
      <t>Non-interest bearing</t>
    </r>
    <r>
      <rPr>
        <vertAlign val="superscript"/>
        <sz val="10"/>
        <rFont val="Calibri   "/>
      </rPr>
      <t xml:space="preserve"> </t>
    </r>
  </si>
  <si>
    <r>
      <t>Interest bearing</t>
    </r>
    <r>
      <rPr>
        <vertAlign val="superscript"/>
        <sz val="10"/>
        <rFont val="Calibri   "/>
      </rPr>
      <t xml:space="preserve"> </t>
    </r>
  </si>
  <si>
    <r>
      <t xml:space="preserve">Other liabilities </t>
    </r>
    <r>
      <rPr>
        <vertAlign val="superscript"/>
        <sz val="10"/>
        <rFont val="Calibri   "/>
      </rPr>
      <t>(3)</t>
    </r>
  </si>
  <si>
    <r>
      <t xml:space="preserve">Depreciation and amortization </t>
    </r>
    <r>
      <rPr>
        <vertAlign val="superscript"/>
        <sz val="10"/>
        <rFont val="Calibri   "/>
      </rPr>
      <t>(2)</t>
    </r>
  </si>
  <si>
    <r>
      <t xml:space="preserve">ROAE </t>
    </r>
    <r>
      <rPr>
        <b/>
        <vertAlign val="superscript"/>
        <sz val="10"/>
        <rFont val="Calibri"/>
        <family val="2"/>
        <scheme val="minor"/>
      </rPr>
      <t>(1)</t>
    </r>
  </si>
  <si>
    <t>Prima 
3Q23</t>
  </si>
  <si>
    <t>% share 
3Q23</t>
  </si>
  <si>
    <t>Statement of Financial Position</t>
  </si>
  <si>
    <t>Credicorp Ltd.</t>
  </si>
  <si>
    <t>Credicorp Ltd. and Subsidiaries</t>
  </si>
  <si>
    <t>Consolidated Statement of Income</t>
  </si>
  <si>
    <t>Consolidated Statement of Financial Income</t>
  </si>
  <si>
    <t>Credicorp Ltd. And Subsidiaries</t>
  </si>
  <si>
    <t>Consolidated Statement of Financial Position</t>
  </si>
  <si>
    <r>
      <t>Financial assets designated at fair value through profit or loss</t>
    </r>
    <r>
      <rPr>
        <vertAlign val="superscript"/>
        <sz val="10"/>
        <rFont val="Calibri"/>
        <family val="2"/>
        <scheme val="minor"/>
      </rPr>
      <t xml:space="preserve"> </t>
    </r>
  </si>
  <si>
    <r>
      <t>Property, plant and equipment, net</t>
    </r>
    <r>
      <rPr>
        <vertAlign val="superscript"/>
        <sz val="10"/>
        <rFont val="Calibri"/>
        <family val="2"/>
        <scheme val="minor"/>
      </rPr>
      <t xml:space="preserve"> </t>
    </r>
  </si>
  <si>
    <r>
      <t>Other assets</t>
    </r>
    <r>
      <rPr>
        <vertAlign val="superscript"/>
        <sz val="10"/>
        <rFont val="Calibri"/>
        <family val="2"/>
        <scheme val="minor"/>
      </rPr>
      <t xml:space="preserve"> (1)</t>
    </r>
  </si>
  <si>
    <t>(In S/ Thousands, IFRS)</t>
  </si>
  <si>
    <r>
      <t xml:space="preserve">Branches </t>
    </r>
    <r>
      <rPr>
        <vertAlign val="superscript"/>
        <sz val="10"/>
        <rFont val="Calibri"/>
        <family val="2"/>
        <scheme val="minor"/>
      </rPr>
      <t>(1)</t>
    </r>
  </si>
  <si>
    <t>Interest and similar expenses (1)</t>
  </si>
  <si>
    <t>Net gain (loss) on securities</t>
  </si>
  <si>
    <t>Net gain (loss) from associates</t>
  </si>
  <si>
    <t>Insurance contract liability</t>
  </si>
  <si>
    <t xml:space="preserve">Reinsurance contract assets </t>
  </si>
  <si>
    <t>* Due to reclassifications, the Balance Sheet may differ from those reported in previous quarters.</t>
  </si>
  <si>
    <r>
      <t xml:space="preserve">ROAA </t>
    </r>
    <r>
      <rPr>
        <vertAlign val="superscript"/>
        <sz val="10"/>
        <rFont val="Calibri   "/>
      </rPr>
      <t>(1)(2)</t>
    </r>
  </si>
  <si>
    <r>
      <t xml:space="preserve">ROAE </t>
    </r>
    <r>
      <rPr>
        <vertAlign val="superscript"/>
        <sz val="10"/>
        <rFont val="Calibri   "/>
      </rPr>
      <t>(1)(2)</t>
    </r>
  </si>
  <si>
    <r>
      <t xml:space="preserve">Net interest margin </t>
    </r>
    <r>
      <rPr>
        <vertAlign val="superscript"/>
        <sz val="10"/>
        <rFont val="Calibri   "/>
      </rPr>
      <t>(1)(2)</t>
    </r>
  </si>
  <si>
    <r>
      <t xml:space="preserve">Risk adjusted NIM </t>
    </r>
    <r>
      <rPr>
        <vertAlign val="superscript"/>
        <sz val="10"/>
        <rFont val="Calibri   "/>
      </rPr>
      <t>(1)(2)</t>
    </r>
  </si>
  <si>
    <r>
      <t xml:space="preserve">Funding Cost </t>
    </r>
    <r>
      <rPr>
        <vertAlign val="superscript"/>
        <sz val="10"/>
        <rFont val="Calibri   "/>
      </rPr>
      <t>(1)(2)(3)</t>
    </r>
  </si>
  <si>
    <r>
      <t xml:space="preserve">Cost of risk </t>
    </r>
    <r>
      <rPr>
        <vertAlign val="superscript"/>
        <sz val="10"/>
        <rFont val="Calibri   "/>
      </rPr>
      <t>(4)</t>
    </r>
  </si>
  <si>
    <r>
      <t xml:space="preserve">Oper. expenses as a percent. of total income - reported </t>
    </r>
    <r>
      <rPr>
        <vertAlign val="superscript"/>
        <sz val="10"/>
        <rFont val="Calibri   "/>
      </rPr>
      <t>(5)</t>
    </r>
  </si>
  <si>
    <r>
      <t xml:space="preserve">Oper. expenses as a percent. of av. tot. assets </t>
    </r>
    <r>
      <rPr>
        <vertAlign val="superscript"/>
        <sz val="10"/>
        <rFont val="Calibri   "/>
      </rPr>
      <t>(3)(4)(7)</t>
    </r>
  </si>
  <si>
    <t>(1) Ratios are annualized.</t>
  </si>
  <si>
    <t>(2) Averages are determined as the average of period-beginning and period-ending balances.</t>
  </si>
  <si>
    <t>(3)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</si>
  <si>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</si>
  <si>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 xml:space="preserve">(5)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</si>
  <si>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(6) All capital ratios are for BCP Stand-alone and based on Peru GAAP</t>
  </si>
  <si>
    <t>(7) Regulatory capital/ risk-weighted assets. Risk weighted assets include market risk and operational risk.</t>
  </si>
  <si>
    <t>Other Core Income</t>
  </si>
  <si>
    <t>Other Non-Core Income</t>
  </si>
  <si>
    <t>Total other Non-Core Income</t>
  </si>
  <si>
    <t>(3) Grey area indicate estimates by BCP Economic Research as of October 2023</t>
  </si>
  <si>
    <t>System       
2Q23</t>
  </si>
  <si>
    <t>System       
3Q23</t>
  </si>
  <si>
    <r>
      <t>Jun 23 / Jun 22</t>
    </r>
    <r>
      <rPr>
        <b/>
        <vertAlign val="superscript"/>
        <sz val="10"/>
        <color theme="0"/>
        <rFont val="Calibri"/>
        <family val="2"/>
        <scheme val="minor"/>
      </rPr>
      <t>(1)</t>
    </r>
  </si>
  <si>
    <r>
      <t>Sep 23 / Sep 22</t>
    </r>
    <r>
      <rPr>
        <b/>
        <vertAlign val="superscript"/>
        <sz val="10"/>
        <color theme="0"/>
        <rFont val="Calibri"/>
        <family val="2"/>
        <scheme val="minor"/>
      </rPr>
      <t>(1)</t>
    </r>
  </si>
  <si>
    <t>(IFRS 4)</t>
  </si>
  <si>
    <t>(IFRS 17)</t>
  </si>
  <si>
    <t xml:space="preserve">Income from Insurance Services </t>
  </si>
  <si>
    <t>Expenses for Insurance Services</t>
  </si>
  <si>
    <t>Insurance Undewrwriting Result</t>
  </si>
  <si>
    <t>Insurance Underwriting Result</t>
  </si>
  <si>
    <t>( IFRS 17)</t>
  </si>
  <si>
    <t>(under IFRS17)</t>
  </si>
  <si>
    <t>(Under IFRS 17)</t>
  </si>
  <si>
    <t>(Under IFRS 4)</t>
  </si>
  <si>
    <t>(Under regulation as of December 2022)</t>
  </si>
  <si>
    <r>
      <t xml:space="preserve">Total Loans - Foreign Currency (FC)
</t>
    </r>
    <r>
      <rPr>
        <sz val="10"/>
        <color theme="0"/>
        <rFont val="Calibri"/>
        <family val="2"/>
        <scheme val="minor"/>
      </rPr>
      <t>(S/ millions)</t>
    </r>
  </si>
  <si>
    <t>4Q23</t>
  </si>
  <si>
    <t>Dec 23</t>
  </si>
  <si>
    <t>Dec23</t>
  </si>
  <si>
    <t>Prima 
4Q23</t>
  </si>
  <si>
    <t>System       
4Q23</t>
  </si>
  <si>
    <t>% share 
4Q23</t>
  </si>
  <si>
    <r>
      <t>Dec 23 / Dec 22</t>
    </r>
    <r>
      <rPr>
        <b/>
        <vertAlign val="superscript"/>
        <sz val="10"/>
        <color theme="0"/>
        <rFont val="Calibri"/>
        <family val="2"/>
        <scheme val="minor"/>
      </rPr>
      <t>(1)</t>
    </r>
  </si>
  <si>
    <r>
      <t xml:space="preserve">Property, furniture and equipment, net </t>
    </r>
    <r>
      <rPr>
        <vertAlign val="superscript"/>
        <sz val="10"/>
        <rFont val="Calibri"/>
        <family val="2"/>
        <scheme val="minor"/>
      </rPr>
      <t>(1)</t>
    </r>
  </si>
  <si>
    <r>
      <t xml:space="preserve">Other assets </t>
    </r>
    <r>
      <rPr>
        <vertAlign val="superscript"/>
        <sz val="10"/>
        <rFont val="Calibri"/>
        <family val="2"/>
        <scheme val="minor"/>
      </rPr>
      <t>(2)</t>
    </r>
  </si>
  <si>
    <r>
      <t>Non-interest bearing</t>
    </r>
    <r>
      <rPr>
        <vertAlign val="superscript"/>
        <sz val="10"/>
        <rFont val="Calibri"/>
        <family val="2"/>
        <scheme val="minor"/>
      </rPr>
      <t xml:space="preserve"> (1)</t>
    </r>
  </si>
  <si>
    <r>
      <t>Interest bearing</t>
    </r>
    <r>
      <rPr>
        <vertAlign val="superscript"/>
        <sz val="10"/>
        <rFont val="Calibri"/>
        <family val="2"/>
        <scheme val="minor"/>
      </rPr>
      <t xml:space="preserve"> (1)</t>
    </r>
  </si>
  <si>
    <r>
      <t xml:space="preserve">Other liabilities </t>
    </r>
    <r>
      <rPr>
        <vertAlign val="superscript"/>
        <sz val="10"/>
        <rFont val="Calibri"/>
        <family val="2"/>
        <scheme val="minor"/>
      </rPr>
      <t>(3)</t>
    </r>
  </si>
  <si>
    <t xml:space="preserve">Total other income </t>
  </si>
  <si>
    <t xml:space="preserve">Administrative expenses </t>
  </si>
  <si>
    <t xml:space="preserve">Income tax </t>
  </si>
  <si>
    <t>Net profit attributable to BCP Consolidated</t>
  </si>
  <si>
    <r>
      <t xml:space="preserve">ROAA </t>
    </r>
    <r>
      <rPr>
        <vertAlign val="superscript"/>
        <sz val="10"/>
        <rFont val="Calibri"/>
        <family val="2"/>
        <scheme val="minor"/>
      </rPr>
      <t>(2)(3)</t>
    </r>
  </si>
  <si>
    <r>
      <t>ROAE</t>
    </r>
    <r>
      <rPr>
        <vertAlign val="superscript"/>
        <sz val="10"/>
        <rFont val="Calibri"/>
        <family val="2"/>
        <scheme val="minor"/>
      </rPr>
      <t xml:space="preserve"> (2)(3)</t>
    </r>
  </si>
  <si>
    <r>
      <t>Net interest margin</t>
    </r>
    <r>
      <rPr>
        <vertAlign val="superscript"/>
        <sz val="10"/>
        <rFont val="Calibri"/>
        <family val="2"/>
        <scheme val="minor"/>
      </rPr>
      <t xml:space="preserve"> (2)(3)</t>
    </r>
  </si>
  <si>
    <r>
      <t xml:space="preserve">Risk adjusted NIM </t>
    </r>
    <r>
      <rPr>
        <vertAlign val="superscript"/>
        <sz val="10"/>
        <rFont val="Calibri"/>
        <family val="2"/>
        <scheme val="minor"/>
      </rPr>
      <t>(2)(3)</t>
    </r>
  </si>
  <si>
    <r>
      <t xml:space="preserve">Funding Cost </t>
    </r>
    <r>
      <rPr>
        <vertAlign val="superscript"/>
        <sz val="10"/>
        <rFont val="Calibri"/>
        <family val="2"/>
        <scheme val="minor"/>
      </rPr>
      <t>(2)(3)(4)</t>
    </r>
  </si>
  <si>
    <r>
      <t xml:space="preserve">Cost of risk </t>
    </r>
    <r>
      <rPr>
        <vertAlign val="superscript"/>
        <sz val="10"/>
        <rFont val="Calibri"/>
        <family val="2"/>
        <scheme val="minor"/>
      </rPr>
      <t>(5)</t>
    </r>
  </si>
  <si>
    <r>
      <t xml:space="preserve">Oper. expenses as a percent. of total income - reported </t>
    </r>
    <r>
      <rPr>
        <vertAlign val="superscript"/>
        <sz val="10"/>
        <rFont val="Calibri"/>
        <family val="2"/>
        <scheme val="minor"/>
      </rPr>
      <t>(6)</t>
    </r>
  </si>
  <si>
    <r>
      <t xml:space="preserve">Oper. expenses as a percent. of av. tot. assets </t>
    </r>
    <r>
      <rPr>
        <vertAlign val="superscript"/>
        <sz val="10"/>
        <rFont val="Calibri"/>
        <family val="2"/>
        <scheme val="minor"/>
      </rPr>
      <t>(2)(3)(6)</t>
    </r>
  </si>
  <si>
    <r>
      <t>Profit before income tax</t>
    </r>
    <r>
      <rPr>
        <b/>
        <vertAlign val="superscript"/>
        <sz val="10"/>
        <rFont val="Calibri"/>
        <family val="2"/>
        <scheme val="minor"/>
      </rPr>
      <t xml:space="preserve"> </t>
    </r>
  </si>
  <si>
    <t>Banco de Credito del Peru</t>
  </si>
  <si>
    <t xml:space="preserve">Consolidated Statement of Financial Position </t>
  </si>
  <si>
    <t>(1) Right of use asset of lease contracts is included by application of IFRS 16.</t>
  </si>
  <si>
    <t>(2) Mainly includes intangible assets, other  accounts receivable and tax credit.</t>
  </si>
  <si>
    <t>(3) Mainly includes other accounts payable.</t>
  </si>
  <si>
    <t xml:space="preserve">Consolidated Statement of Income </t>
  </si>
  <si>
    <t>(1) Financing expenses related to lease agreements are included according to the application of IFRS 16.</t>
  </si>
  <si>
    <t>(2) The effect of the application of IFRS 16 is included, which corresponds to a greater depreciation for the asset for right-of-use".</t>
  </si>
  <si>
    <t>Banco de Credito del Peru and Subsidiaries</t>
  </si>
  <si>
    <t>Selected Financial Indicators</t>
  </si>
  <si>
    <t>Common Equity Tier 1 ratio</t>
  </si>
  <si>
    <t>Tier 1 Capital ratio</t>
  </si>
  <si>
    <t xml:space="preserve">Held to Maturity </t>
  </si>
  <si>
    <t>*Includes ASB and Credicorp Capital. Does not include Wealth Management at BCP.</t>
  </si>
  <si>
    <t>Investment Management &amp; Advisory*</t>
  </si>
  <si>
    <t>Year</t>
  </si>
  <si>
    <t>Goodwill Impairment (Mibanco Colombia)</t>
  </si>
  <si>
    <t>4T22</t>
  </si>
  <si>
    <t xml:space="preserve">Net interest, similar income and expenses, after provision for credit losses on loan portfolio </t>
  </si>
  <si>
    <t>Total other expenses</t>
  </si>
  <si>
    <t>Dividends distribution, net of treasury shares effect (S/000)</t>
  </si>
  <si>
    <t>Net income / share (S/)</t>
  </si>
  <si>
    <t>Dividends per Share (S/)</t>
  </si>
  <si>
    <t>Net interest margin(1)</t>
  </si>
  <si>
    <t xml:space="preserve">Risk-adjusted Net interest margin </t>
  </si>
  <si>
    <t xml:space="preserve">Funding cost(2) </t>
  </si>
  <si>
    <t>ROAA</t>
  </si>
  <si>
    <t>Loan portfolio quality</t>
  </si>
  <si>
    <t>Internal overdue ratio (3)</t>
  </si>
  <si>
    <t>Internal overdue ratio over 90 days</t>
  </si>
  <si>
    <t>NPL ratio (4)</t>
  </si>
  <si>
    <t>Cost of risk (5)</t>
  </si>
  <si>
    <t xml:space="preserve">Efficiency ratio (6) </t>
  </si>
  <si>
    <t>Operating expenses / Total average assets</t>
  </si>
  <si>
    <t xml:space="preserve">Capital adequacy - BCP Stand-alone </t>
  </si>
  <si>
    <t>Global Capital ratio (7)</t>
  </si>
  <si>
    <t>Tier 1 ratio (8)</t>
  </si>
  <si>
    <t>Common equity tier 1 ratio (9) (11)</t>
  </si>
  <si>
    <t xml:space="preserve">Capital adequacy - Mibanco </t>
  </si>
  <si>
    <t>Common equity tier 1 ratio (9)(11)</t>
  </si>
  <si>
    <t>Share Information</t>
  </si>
  <si>
    <t>Issued Shares</t>
  </si>
  <si>
    <t>Treasury Shares (10)</t>
  </si>
  <si>
    <t>Outstanding Shares</t>
  </si>
  <si>
    <t>Set 21</t>
  </si>
  <si>
    <t>Dic 21</t>
  </si>
  <si>
    <t>Set 22</t>
  </si>
  <si>
    <t>Set 23</t>
  </si>
  <si>
    <t>Dic 23</t>
  </si>
  <si>
    <t>Common Equity Tier 1 IFRS</t>
  </si>
  <si>
    <t>(S/. thousand)</t>
  </si>
  <si>
    <t>Adjusted RWAs IFRS</t>
  </si>
  <si>
    <t>Adjusted Credit RWAs IFRS</t>
  </si>
  <si>
    <t>CET1 ratio IFRS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</si>
</sst>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2">
    <numFmt numFmtId="6" formatCode="&quot;S/&quot;\ #,##0;[Red]\-&quot;S/&quot;\ #,##0"/>
    <numFmt numFmtId="8" formatCode="&quot;S/&quot;\ #,##0.00;[Red]\-&quot;S/&quot;\ #,##0.00"/>
    <numFmt numFmtId="41" formatCode="_-* #,##0_-;\-* #,##0_-;_-* &quot;-&quot;_-;_-@_-"/>
    <numFmt numFmtId="43" formatCode="_-* #,##0.00_-;\-* #,##0.00_-;_-* &quot;-&quot;??_-;_-@_-"/>
    <numFmt numFmtId="164" formatCode="&quot;S/&quot;#,##0;[Red]\-&quot;S/&quot;#,##0"/>
    <numFmt numFmtId="165" formatCode="_-&quot;$&quot;\ * #,##0.00_-;\-&quot;$&quot;\ * #,##0.00_-;_-&quot;$&quot;\ * &quot;-&quot;??_-;_-@_-"/>
    <numFmt numFmtId="166" formatCode="_-* #,##0.00\ _€_-;\-* #,##0.00\ _€_-;_-* &quot;-&quot;??\ _€_-;_-@_-"/>
    <numFmt numFmtId="167" formatCode="_ * #,##0.00_ ;_ * \-#,##0.00_ ;_ * &quot;-&quot;??_ ;_ @_ "/>
    <numFmt numFmtId="168" formatCode="0.0%"/>
    <numFmt numFmtId="169" formatCode="_ * #,##0_ ;_ * \-#,##0_ ;_ * &quot;-&quot;??_ ;_ @_ "/>
    <numFmt numFmtId="170" formatCode="_(* #,##0_);_(* \(#,##0\);_(* &quot;-&quot;??_);_(@_)"/>
    <numFmt numFmtId="171" formatCode="_-* #,##0.00\ _D_M_-;\-* #,##0.00\ _D_M_-;_-* &quot;-&quot;??\ _D_M_-;_-@_-"/>
    <numFmt numFmtId="172" formatCode="_(* #,##0.00_);_(* \(#,##0.00\);_(* &quot;-&quot;??_);_(@_)"/>
    <numFmt numFmtId="173" formatCode="&quot;S/.&quot;\ #,##0_);[Red]\(&quot;S/.&quot;\ #,##0\)"/>
    <numFmt numFmtId="174" formatCode="0.0"/>
    <numFmt numFmtId="175" formatCode="&quot;S/.&quot;\ #,##0;[Red]&quot;S/.&quot;\ \-#,##0"/>
    <numFmt numFmtId="176" formatCode="[$-409]mmm\-yy;@"/>
    <numFmt numFmtId="177" formatCode="_(* #,##0.000_);_(* \(#,##0.000\);_(* &quot;-&quot;??_);_(@_)"/>
    <numFmt numFmtId="178" formatCode="_ * #,##0.000000_ ;_ * \-#,##0.000000_ ;_ * &quot;-&quot;??_ ;_ @_ "/>
    <numFmt numFmtId="179" formatCode="0.0000"/>
    <numFmt numFmtId="180" formatCode="_(* #,##0.0_);_(* \(#,##0.0\);_(* &quot;-&quot;??_);_(@_)"/>
    <numFmt numFmtId="181" formatCode="General_)"/>
    <numFmt numFmtId="182" formatCode="_ * #,##0_ ;_ * \-#,##0_ ;_ * &quot;-&quot;_ ;_ @_ "/>
    <numFmt numFmtId="183" formatCode="_ &quot;S/.&quot;\ * #,##0.00_ ;_ &quot;S/.&quot;\ * \-#,##0.00_ ;_ &quot;S/.&quot;\ * &quot;-&quot;??_ ;_ @_ "/>
    <numFmt numFmtId="184" formatCode="&quot;$&quot;#,##0_);\(&quot;$&quot;#,##0\)"/>
    <numFmt numFmtId="185" formatCode="&quot;$&quot;#,##0.00_);[Red]\(&quot;$&quot;#,##0.00\)"/>
    <numFmt numFmtId="186" formatCode="_(&quot;$&quot;* #,##0_);_(&quot;$&quot;* \(#,##0\);_(&quot;$&quot;* &quot;-&quot;_);_(@_)"/>
    <numFmt numFmtId="187" formatCode="_(&quot;$&quot;* #,##0.00_);_(&quot;$&quot;* \(#,##0.00\);_(&quot;$&quot;* &quot;-&quot;??_);_(@_)"/>
    <numFmt numFmtId="188" formatCode="_ * #,##0.000_ ;_ * \-#,##0.000_ ;_ * &quot;-&quot;??_ ;_ @_ "/>
    <numFmt numFmtId="189" formatCode="#,##0.000000000"/>
    <numFmt numFmtId="190" formatCode="#,"/>
    <numFmt numFmtId="191" formatCode="&quot;$&quot;#,##0.0_);[Red]\(&quot;$&quot;#,##0.0\)"/>
    <numFmt numFmtId="192" formatCode="_([$€]* #,##0.00_);_([$€]* \(#,##0.00\);_([$€]* &quot;-&quot;??_);_(@_)"/>
    <numFmt numFmtId="193" formatCode="#,#00"/>
    <numFmt numFmtId="194" formatCode="#.##000"/>
    <numFmt numFmtId="195" formatCode="#,##0.0_);\(#,##0.0\)"/>
    <numFmt numFmtId="196" formatCode="0.000000%"/>
    <numFmt numFmtId="197" formatCode="\(0.000_)"/>
    <numFmt numFmtId="198" formatCode="\$#,#00"/>
    <numFmt numFmtId="199" formatCode="%#,#00"/>
    <numFmt numFmtId="200" formatCode="&quot;$&quot;#,##0;&quot;$&quot;\-#,##0"/>
    <numFmt numFmtId="201" formatCode="&quot;$&quot;#,##0.0_);\(&quot;$&quot;#,##0.0\)"/>
    <numFmt numFmtId="202" formatCode="_ * #,##0.0_ ;_ * \-#,##0.0_ ;_ * &quot;-&quot;??_ ;_ @_ "/>
    <numFmt numFmtId="203" formatCode="_ * #,##0.0000_ ;_ * \-#,##0.0000_ ;_ * &quot;-&quot;??_ ;_ @_ "/>
    <numFmt numFmtId="204" formatCode="_([$€-2]\ * #,##0.00_);_([$€-2]\ * \(#,##0.00\);_([$€-2]\ * &quot;-&quot;??_)"/>
    <numFmt numFmtId="205" formatCode="#,##0;\(#,##0\)"/>
    <numFmt numFmtId="206" formatCode="\£\ #,##0_);[Red]\(\£\ #,##0\)"/>
    <numFmt numFmtId="207" formatCode="\¥\ #,##0_);[Red]\(\¥\ #,##0\)"/>
    <numFmt numFmtId="208" formatCode="0.00;[Red]0.00"/>
    <numFmt numFmtId="209" formatCode="00000000"/>
    <numFmt numFmtId="210" formatCode="#,##0\ ;[Red]\(#,##0\);\-"/>
    <numFmt numFmtId="211" formatCode="[$-280A]dddd\,\ dd&quot; de &quot;mmmm&quot; de &quot;yyyy"/>
    <numFmt numFmtId="212" formatCode="_-[$€-2]* #,##0.00_-;\-[$€-2]* #,##0.00_-;_-[$€-2]* &quot;-&quot;??_-"/>
    <numFmt numFmtId="213" formatCode="_(* #,##0_);_(* \(#,##0\);_(* &quot;--- &quot;_)"/>
    <numFmt numFmtId="214" formatCode="_(&quot;$&quot;* #,##0_);_(&quot;$&quot;* \(#,##0\);_(&quot;$&quot;* &quot;--- &quot;_)"/>
    <numFmt numFmtId="215" formatCode="#,##0.0\ ;\(#,##0.0\)"/>
    <numFmt numFmtId="216" formatCode="\•\ \ @"/>
    <numFmt numFmtId="217" formatCode="&quot;$&quot;#,##0.00"/>
    <numFmt numFmtId="218" formatCode="#,##0.0"/>
    <numFmt numFmtId="219" formatCode="#,##0_%_);\(#,##0\)_%;#,##0_%_);@_%_)"/>
    <numFmt numFmtId="220" formatCode="_-* #,##0.00\ _P_t_s_-;\-* #,##0.00\ _P_t_s_-;_-* &quot;-&quot;??\ _P_t_s_-;_-@_-"/>
    <numFmt numFmtId="221" formatCode="_ &quot;S/&quot;* #,##0.00_ ;_ &quot;S/&quot;* \-#,##0.00_ ;_ &quot;S/&quot;* &quot;-&quot;??_ ;_ @_ "/>
    <numFmt numFmtId="222" formatCode="&quot;$&quot;#,##0.00;\(&quot;$&quot;#,##0.00\)"/>
    <numFmt numFmtId="223" formatCode="&quot;$&quot;#,##0_%_);\(&quot;$&quot;#,##0\)_%;&quot;$&quot;#,##0_%_);@_%_)"/>
    <numFmt numFmtId="224" formatCode="_(&quot;S/.&quot;\ * #,##0.00_);_(&quot;S/.&quot;\ * \(#,##0.00\);_(&quot;S/.&quot;\ * &quot;-&quot;??_);_(@_)"/>
    <numFmt numFmtId="225" formatCode="&quot;S/&quot;#,##0;&quot;S/&quot;\-#,##0"/>
    <numFmt numFmtId="226" formatCode="\ \ _•\–\ \ \ \ @"/>
    <numFmt numFmtId="227" formatCode="mmm\-d\-yyyy"/>
    <numFmt numFmtId="228" formatCode="mmm\-yyyy"/>
    <numFmt numFmtId="229" formatCode="m/d/yy_%_)"/>
    <numFmt numFmtId="230" formatCode="#,##0.0\ \ ;\(#,##0.0\)\ "/>
    <numFmt numFmtId="231" formatCode="0_%_);\(0\)_%;0_%_);@_%_)"/>
    <numFmt numFmtId="232" formatCode="_ [$€]* #,##0.00_ ;_ [$€]* \-#,##0.00_ ;_ [$€]* &quot;-&quot;??_ ;_ @_ "/>
    <numFmt numFmtId="233" formatCode="_-[$€]* #,##0.00_-;\-[$€]* #,##0.00_-;_-[$€]* &quot;-&quot;??_-;_-@_-"/>
    <numFmt numFmtId="234" formatCode="#\ ##0.0"/>
    <numFmt numFmtId="235" formatCode="###0_);\(###0\)"/>
    <numFmt numFmtId="236" formatCode="0.0\%_);\(0.0\%\);0.0\%_);@_%_)"/>
    <numFmt numFmtId="237" formatCode="####"/>
    <numFmt numFmtId="238" formatCode="0.00000000"/>
    <numFmt numFmtId="239" formatCode="#,##0.00&quot;F&quot;_);\(#,##0.00&quot;F&quot;\)"/>
    <numFmt numFmtId="240" formatCode="0\ 000\ 000\ 000"/>
    <numFmt numFmtId="241" formatCode="#,##0.0_);[Red]\(#,##0.0\)"/>
    <numFmt numFmtId="242" formatCode="0.0%;[Red]\(0.0%\)"/>
    <numFmt numFmtId="243" formatCode="&quot;S/.&quot;\ #,##0_);\(&quot;S/.&quot;\ #,##0\)"/>
    <numFmt numFmtId="244" formatCode="&quot;S/.&quot;\ #,##0.00_);\(&quot;S/.&quot;\ #,##0.00\)"/>
    <numFmt numFmtId="245" formatCode="&quot;S/.&quot;\ #,##0.00_);[Red]\(&quot;S/.&quot;\ #,##0.00\)"/>
    <numFmt numFmtId="246" formatCode="0.000%"/>
    <numFmt numFmtId="247" formatCode="_ * #,##0.00000_ ;_ * \-#,##0.00000_ ;_ * &quot;-&quot;??_ ;_ @_ "/>
    <numFmt numFmtId="248" formatCode="\$#,##0_);\(\$#,##0\)"/>
    <numFmt numFmtId="249" formatCode="#,##0.00\x;\(#,##0.00\x\)"/>
    <numFmt numFmtId="250" formatCode="0.0\x_)_);&quot;NM&quot;_x_)_);0.0\x_)_);@_%_)"/>
    <numFmt numFmtId="251" formatCode="_(* #,##0.00000_);_(* \(#,##0.00000\);_(* &quot;-&quot;_);_(@_)"/>
    <numFmt numFmtId="252" formatCode="0.000000000E+00;\盌"/>
    <numFmt numFmtId="253" formatCode="#,##0.0;\(#,##0.0\)"/>
    <numFmt numFmtId="254" formatCode="#,##0.000"/>
    <numFmt numFmtId="255" formatCode="#,##0.000_);\(#,##0.000\)"/>
    <numFmt numFmtId="256" formatCode="[$$-409]#,##0.00"/>
    <numFmt numFmtId="257" formatCode="#,##0.0_)\ \ ;[Red]\(#,##0.0\)\ \ "/>
    <numFmt numFmtId="258" formatCode="#,##0.00\x_);[Red]\(#,##0.00\x\);&quot;--  &quot;"/>
    <numFmt numFmtId="259" formatCode="0_);\(0\)"/>
    <numFmt numFmtId="260" formatCode="_(* #,##0.00\x_);_(* \(#,##0.00\x\);_(* &quot;-&quot;??_);_(@_)"/>
    <numFmt numFmtId="261" formatCode="_(* #,##0.0_);_(* \(#,##0.0\);_(* &quot;-&quot;_);_(@_)"/>
    <numFmt numFmtId="262" formatCode="##0%;\(##0%\)"/>
    <numFmt numFmtId="263" formatCode="0.00%;\(0.00%\)"/>
    <numFmt numFmtId="264" formatCode="0.0_%"/>
    <numFmt numFmtId="265" formatCode="#,##0.0%;[Red]\(#,##0.0%\)"/>
    <numFmt numFmtId="266" formatCode="_(&quot;$&quot;* #,##0.00\x_);_(&quot;$&quot;* \(#,##0.00\x\);_(&quot;$&quot;* &quot;-&quot;??_);_(@_)"/>
    <numFmt numFmtId="267" formatCode="0.0%_);\(0.0%\);0.0%_);@_%_)"/>
    <numFmt numFmtId="268" formatCode="#,##0.00\x;#,##0.00\x"/>
    <numFmt numFmtId="269" formatCode="#,##0.00_x"/>
    <numFmt numFmtId="270" formatCode="#,##0.00\x"/>
    <numFmt numFmtId="271" formatCode="_ * #,##0.0_ ;[Red]_ * \-#,##0.0_ ;_ * &quot;-&quot;???_ ;_ @_ "/>
    <numFmt numFmtId="272" formatCode="#,##0.0_%_);\(#,##0.0\)_%;#,##0.0_%_);@_%_)"/>
    <numFmt numFmtId="273" formatCode="&quot;$&quot;#\ ?/?"/>
    <numFmt numFmtId="274" formatCode="_(* #,##0.00\x_);_(* \(#,##0.00\x\);_(* &quot;-&quot;_);_(@_)"/>
    <numFmt numFmtId="275" formatCode="0.00_)"/>
    <numFmt numFmtId="276" formatCode="0.0000%"/>
    <numFmt numFmtId="277" formatCode="_ &quot;\&quot;* #,##0_ ;_ &quot;\&quot;* \-#,##0_ ;_ &quot;\&quot;* &quot;-&quot;_ ;_ @_ "/>
    <numFmt numFmtId="278" formatCode="_ &quot;\&quot;* #,##0.00_ ;_ &quot;\&quot;* \-#,##0.00_ ;_ &quot;\&quot;* &quot;-&quot;??_ ;_ @_ "/>
    <numFmt numFmtId="279" formatCode="[$$-86B]\ #,##0"/>
    <numFmt numFmtId="280" formatCode="&quot;$&quot;#,##0.0000_);\(&quot;$&quot;#,##0.0000\)"/>
    <numFmt numFmtId="281" formatCode="[$$-86B]\ #,##0.000"/>
    <numFmt numFmtId="282" formatCode="mm/dd/yy"/>
    <numFmt numFmtId="283" formatCode="_-* #,##0_-;\-* #,##0_-;_-* &quot;-&quot;??_-;_-@_-"/>
    <numFmt numFmtId="284" formatCode="0.00000%"/>
    <numFmt numFmtId="285" formatCode="#,##0.00;\(#,##0.00\)"/>
    <numFmt numFmtId="286" formatCode="#,##0\ ;\(#,##0\);\-"/>
    <numFmt numFmtId="287" formatCode="#,##0.0\ ;\(#,##0.0\);\-"/>
    <numFmt numFmtId="288" formatCode="_-* #,##0\ _D_M_-;\-* #,##0\ _D_M_-;_-* &quot;-&quot;??\ _D_M_-;_-@_-"/>
    <numFmt numFmtId="289" formatCode="#,##0\ ;\(#,##0\)\ ;&quot;-&quot;??_ "/>
    <numFmt numFmtId="290" formatCode="#,##0;\(#,##0\);\-\ "/>
    <numFmt numFmtId="291" formatCode="_(* #,##0_);_(* \(#,##0\);_(* &quot;-&quot;_);_(@_)"/>
  </numFmts>
  <fonts count="342">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sz val="11"/>
      <name val="Calibri "/>
    </font>
    <font>
      <sz val="11"/>
      <color theme="1"/>
      <name val="Calibri "/>
    </font>
    <font>
      <b/>
      <sz val="11"/>
      <color theme="1"/>
      <name val="Calibri "/>
    </font>
    <font>
      <b/>
      <sz val="20"/>
      <color theme="0"/>
      <name val="Calibri "/>
    </font>
    <font>
      <b/>
      <sz val="11"/>
      <color rgb="FFFFFFFF"/>
      <name val="Calibri "/>
    </font>
    <font>
      <sz val="11"/>
      <color rgb="FF000000"/>
      <name val="Calibri "/>
    </font>
    <font>
      <b/>
      <sz val="11"/>
      <name val="Calibri   "/>
    </font>
    <font>
      <b/>
      <sz val="11"/>
      <color theme="0"/>
      <name val="Calibri   "/>
    </font>
    <font>
      <sz val="11"/>
      <color theme="1"/>
      <name val="Calibri   "/>
    </font>
    <font>
      <sz val="11"/>
      <color theme="0"/>
      <name val="Calibri   "/>
    </font>
    <font>
      <u/>
      <sz val="11"/>
      <color theme="10"/>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vertAlign val="superscript"/>
      <sz val="10"/>
      <color theme="1"/>
      <name val="Calibri"/>
      <family val="2"/>
      <scheme val="minor"/>
    </font>
    <font>
      <b/>
      <sz val="8"/>
      <name val="Arial"/>
      <family val="2"/>
    </font>
    <font>
      <sz val="10"/>
      <color rgb="FF003399"/>
      <name val="Calibri"/>
      <family val="2"/>
      <scheme val="minor"/>
    </font>
    <font>
      <b/>
      <sz val="10"/>
      <color theme="0"/>
      <name val="Calibri "/>
    </font>
    <font>
      <u/>
      <sz val="10"/>
      <color theme="10"/>
      <name val="Calibri "/>
    </font>
    <font>
      <b/>
      <sz val="10"/>
      <color theme="0"/>
      <name val="Calibri   "/>
    </font>
    <font>
      <sz val="10"/>
      <name val="Calibri "/>
    </font>
    <font>
      <b/>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b/>
      <sz val="10"/>
      <color theme="1"/>
      <name val="Calibri"/>
      <family val="2"/>
      <scheme val="minor"/>
    </font>
    <font>
      <sz val="10"/>
      <color theme="1"/>
      <name val="Calibri   "/>
    </font>
    <font>
      <sz val="1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9"/>
      <color indexed="81"/>
      <name val="Tahoma"/>
      <family val="2"/>
    </font>
    <font>
      <u/>
      <sz val="10"/>
      <color theme="10"/>
      <name val="Arial"/>
      <family val="2"/>
    </font>
    <font>
      <sz val="10"/>
      <color rgb="FFFF0000"/>
      <name val="Calibri"/>
      <family val="2"/>
      <scheme val="minor"/>
    </font>
    <font>
      <b/>
      <sz val="10"/>
      <color rgb="FFFF0000"/>
      <name val="Calibri"/>
      <family val="2"/>
      <scheme val="minor"/>
    </font>
    <font>
      <u/>
      <sz val="10"/>
      <color theme="10"/>
      <name val="Calibri"/>
      <family val="2"/>
      <scheme val="minor"/>
    </font>
    <font>
      <b/>
      <vertAlign val="superscript"/>
      <sz val="10"/>
      <name val="Calibri"/>
      <family val="2"/>
      <scheme val="minor"/>
    </font>
    <font>
      <b/>
      <vertAlign val="superscript"/>
      <sz val="10"/>
      <color theme="1"/>
      <name val="Calibri"/>
      <family val="2"/>
      <scheme val="minor"/>
    </font>
    <font>
      <sz val="10"/>
      <color indexed="8"/>
      <name val="Calibri"/>
      <family val="2"/>
      <scheme val="minor"/>
    </font>
    <font>
      <b/>
      <sz val="10"/>
      <color indexed="8"/>
      <name val="Calibri"/>
      <family val="2"/>
      <scheme val="minor"/>
    </font>
    <font>
      <sz val="10"/>
      <color rgb="FF000000"/>
      <name val="Calibri"/>
      <family val="2"/>
      <scheme val="minor"/>
    </font>
    <font>
      <sz val="10"/>
      <color theme="0"/>
      <name val="Calibri"/>
      <family val="2"/>
      <scheme val="minor"/>
    </font>
    <font>
      <b/>
      <u val="singleAccounting"/>
      <sz val="10"/>
      <color theme="0"/>
      <name val="Calibri"/>
      <family val="2"/>
      <scheme val="minor"/>
    </font>
    <font>
      <u/>
      <sz val="10"/>
      <color rgb="FF0070C0"/>
      <name val="Calibri"/>
      <family val="2"/>
      <scheme val="minor"/>
    </font>
    <font>
      <b/>
      <vertAlign val="superscript"/>
      <sz val="10"/>
      <color theme="0"/>
      <name val="Calibri"/>
      <family val="2"/>
      <scheme val="minor"/>
    </font>
    <font>
      <vertAlign val="superscript"/>
      <sz val="10"/>
      <color rgb="FF000000"/>
      <name val="Calibri"/>
      <family val="2"/>
      <scheme val="minor"/>
    </font>
    <font>
      <u/>
      <sz val="10"/>
      <color theme="10"/>
      <name val="Calibri   "/>
    </font>
    <font>
      <sz val="10"/>
      <color theme="0"/>
      <name val="Calibri   "/>
    </font>
    <font>
      <b/>
      <sz val="10"/>
      <color rgb="FFFFFFFF"/>
      <name val="Calibri   "/>
    </font>
    <font>
      <b/>
      <sz val="10"/>
      <name val="Calibri   "/>
    </font>
    <font>
      <b/>
      <vertAlign val="superscript"/>
      <sz val="10"/>
      <color rgb="FFFFFFFF"/>
      <name val="Calibri"/>
      <family val="2"/>
      <scheme val="minor"/>
    </font>
    <font>
      <sz val="10"/>
      <name val="Calibri   "/>
    </font>
    <font>
      <i/>
      <sz val="10"/>
      <name val="Calibri   "/>
    </font>
    <font>
      <sz val="10"/>
      <color rgb="FF000000"/>
      <name val="Calibri   "/>
    </font>
    <font>
      <u/>
      <sz val="10"/>
      <name val="Calibri   "/>
    </font>
    <font>
      <vertAlign val="superscript"/>
      <sz val="10"/>
      <name val="Calibri   "/>
    </font>
    <font>
      <b/>
      <sz val="10"/>
      <color theme="1"/>
      <name val="Calibri   "/>
    </font>
    <font>
      <sz val="10"/>
      <color rgb="FFFFFFFF"/>
      <name val="Calibri"/>
      <family val="2"/>
      <scheme val="minor"/>
    </font>
    <font>
      <b/>
      <vertAlign val="superscript"/>
      <sz val="10"/>
      <name val="Calibri   "/>
    </font>
    <font>
      <b/>
      <sz val="10"/>
      <color theme="0"/>
      <name val="Calibri"/>
      <family val="2"/>
      <scheme val="minor"/>
    </font>
    <font>
      <sz val="10"/>
      <name val="Calibri"/>
      <family val="2"/>
      <scheme val="minor"/>
    </font>
    <font>
      <u/>
      <sz val="10"/>
      <name val="Calibri"/>
      <family val="2"/>
      <scheme val="minor"/>
    </font>
    <font>
      <sz val="12"/>
      <name val="Calibri"/>
      <family val="2"/>
      <scheme val="minor"/>
    </font>
    <font>
      <sz val="9"/>
      <name val="Calibri   "/>
    </font>
    <font>
      <b/>
      <sz val="10"/>
      <color theme="0"/>
      <name val="Calibri"/>
      <family val="2"/>
      <scheme val="minor"/>
    </font>
    <font>
      <sz val="10"/>
      <color rgb="FF1104BC"/>
      <name val="Calibri"/>
      <family val="2"/>
      <scheme val="minor"/>
    </font>
    <font>
      <sz val="11"/>
      <name val="Calibri   "/>
    </font>
    <font>
      <sz val="10"/>
      <color rgb="FF0000CC"/>
      <name val="Calibri"/>
      <family val="2"/>
      <scheme val="minor"/>
    </font>
    <font>
      <b/>
      <sz val="8"/>
      <color theme="0"/>
      <name val="Calibri"/>
      <family val="3"/>
      <scheme val="minor"/>
    </font>
    <font>
      <sz val="8"/>
      <color theme="0"/>
      <name val="Calibri"/>
      <family val="3"/>
      <scheme val="minor"/>
    </font>
    <font>
      <sz val="8"/>
      <color rgb="FF000000"/>
      <name val="Calibri"/>
      <family val="3"/>
      <scheme val="minor"/>
    </font>
    <font>
      <b/>
      <sz val="8"/>
      <name val="Calibri"/>
      <family val="2"/>
      <scheme val="minor"/>
    </font>
    <font>
      <sz val="8"/>
      <color theme="1"/>
      <name val="Calibri"/>
      <family val="3"/>
      <scheme val="minor"/>
    </font>
    <font>
      <b/>
      <sz val="8"/>
      <color rgb="FF000000"/>
      <name val="Calibri"/>
      <family val="2"/>
      <scheme val="minor"/>
    </font>
    <font>
      <sz val="8"/>
      <color rgb="FF0000FF"/>
      <name val="Calibri"/>
      <family val="2"/>
      <scheme val="minor"/>
    </font>
  </fonts>
  <fills count="13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0" tint="-0.34998626667073579"/>
        <bgColor indexed="64"/>
      </patternFill>
    </fill>
  </fills>
  <borders count="123">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bottom style="medium">
        <color indexed="64"/>
      </bottom>
      <diagonal/>
    </border>
    <border>
      <left/>
      <right/>
      <top/>
      <bottom style="medium">
        <color indexed="24"/>
      </bottom>
      <diagonal/>
    </border>
    <border>
      <left/>
      <right/>
      <top/>
      <bottom style="medium">
        <color indexed="54"/>
      </bottom>
      <diagonal/>
    </border>
    <border>
      <left/>
      <right/>
      <top style="medium">
        <color rgb="FF000000"/>
      </top>
      <bottom/>
      <diagonal/>
    </border>
    <border>
      <left/>
      <right/>
      <top/>
      <bottom style="medium">
        <color indexed="24"/>
      </bottom>
      <diagonal/>
    </border>
    <border>
      <left/>
      <right/>
      <top/>
      <bottom style="medium">
        <color indexed="54"/>
      </bottom>
      <diagonal/>
    </border>
    <border>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auto="1"/>
      </right>
      <top/>
      <bottom/>
      <diagonal/>
    </border>
    <border>
      <left style="medium">
        <color rgb="FF000000"/>
      </left>
      <right/>
      <top/>
      <bottom style="medium">
        <color indexed="64"/>
      </bottom>
      <diagonal/>
    </border>
    <border>
      <left/>
      <right style="medium">
        <color rgb="FF000000"/>
      </right>
      <top/>
      <bottom style="medium">
        <color auto="1"/>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indexed="64"/>
      </bottom>
      <diagonal/>
    </border>
    <border>
      <left style="medium">
        <color indexed="64"/>
      </left>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style="medium">
        <color rgb="FF000000"/>
      </bottom>
      <diagonal/>
    </border>
    <border>
      <left style="medium">
        <color auto="1"/>
      </left>
      <right/>
      <top/>
      <bottom style="medium">
        <color auto="1"/>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thick">
        <color auto="1"/>
      </left>
      <right/>
      <top/>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s>
  <cellStyleXfs count="53518">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70" fontId="9" fillId="0" borderId="0"/>
    <xf numFmtId="0" fontId="10" fillId="0" borderId="0"/>
    <xf numFmtId="171" fontId="8" fillId="0" borderId="0" applyFont="0" applyFill="0" applyBorder="0" applyAlignment="0" applyProtection="0"/>
    <xf numFmtId="0" fontId="8" fillId="0" borderId="0"/>
    <xf numFmtId="9" fontId="7" fillId="0" borderId="0" applyFont="0" applyFill="0" applyBorder="0" applyAlignment="0" applyProtection="0"/>
    <xf numFmtId="167" fontId="10" fillId="0" borderId="0" applyFont="0" applyFill="0" applyBorder="0" applyAlignment="0" applyProtection="0"/>
    <xf numFmtId="0" fontId="8" fillId="0" borderId="0"/>
    <xf numFmtId="171" fontId="8" fillId="0" borderId="0" applyFont="0" applyFill="0" applyBorder="0" applyAlignment="0" applyProtection="0"/>
    <xf numFmtId="0" fontId="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8" fillId="0" borderId="0"/>
    <xf numFmtId="167"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7"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7" fontId="11" fillId="0" borderId="0" applyFont="0" applyFill="0" applyBorder="0" applyAlignment="0" applyProtection="0"/>
    <xf numFmtId="9" fontId="7" fillId="0" borderId="0" applyFont="0" applyFill="0" applyBorder="0" applyAlignment="0" applyProtection="0"/>
    <xf numFmtId="0" fontId="33" fillId="0" borderId="0"/>
    <xf numFmtId="0" fontId="8" fillId="0" borderId="0"/>
    <xf numFmtId="0" fontId="7" fillId="0" borderId="0"/>
    <xf numFmtId="9" fontId="8" fillId="0" borderId="0" applyFont="0" applyFill="0" applyBorder="0" applyAlignment="0" applyProtection="0"/>
    <xf numFmtId="0" fontId="8" fillId="0" borderId="0"/>
    <xf numFmtId="171" fontId="8" fillId="0" borderId="0" applyFont="0" applyFill="0" applyBorder="0" applyAlignment="0" applyProtection="0"/>
    <xf numFmtId="172" fontId="7" fillId="0" borderId="0" applyFont="0" applyFill="0" applyBorder="0" applyAlignment="0" applyProtection="0"/>
    <xf numFmtId="171" fontId="8" fillId="0" borderId="0" applyFont="0" applyFill="0" applyBorder="0" applyAlignment="0" applyProtection="0"/>
    <xf numFmtId="9" fontId="33" fillId="0" borderId="0" applyFont="0" applyFill="0" applyBorder="0" applyAlignment="0" applyProtection="0"/>
    <xf numFmtId="0" fontId="48"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7" fontId="7" fillId="0" borderId="0" applyFont="0" applyFill="0" applyBorder="0" applyAlignment="0" applyProtection="0"/>
    <xf numFmtId="0" fontId="8" fillId="0" borderId="0"/>
    <xf numFmtId="0" fontId="2" fillId="0" borderId="29" applyNumberFormat="0" applyFill="0" applyAlignment="0" applyProtection="0"/>
    <xf numFmtId="0" fontId="69" fillId="0" borderId="0"/>
    <xf numFmtId="171" fontId="8" fillId="0" borderId="0" applyFont="0" applyFill="0" applyBorder="0" applyAlignment="0" applyProtection="0"/>
    <xf numFmtId="0" fontId="70" fillId="0" borderId="0"/>
    <xf numFmtId="167" fontId="70" fillId="0" borderId="0" applyFont="0" applyFill="0" applyBorder="0" applyAlignment="0" applyProtection="0"/>
    <xf numFmtId="9" fontId="70" fillId="0" borderId="0" applyFont="0" applyFill="0" applyBorder="0" applyAlignment="0" applyProtection="0"/>
    <xf numFmtId="0" fontId="70" fillId="0" borderId="0"/>
    <xf numFmtId="0" fontId="59" fillId="0" borderId="22" applyNumberFormat="0" applyFill="0" applyAlignment="0" applyProtection="0"/>
    <xf numFmtId="0" fontId="60" fillId="0" borderId="23" applyNumberFormat="0" applyFill="0" applyAlignment="0" applyProtection="0"/>
    <xf numFmtId="0" fontId="62" fillId="10" borderId="0" applyNumberFormat="0" applyBorder="0" applyAlignment="0" applyProtection="0"/>
    <xf numFmtId="0" fontId="64" fillId="13" borderId="25" applyNumberFormat="0" applyAlignment="0" applyProtection="0"/>
    <xf numFmtId="0" fontId="65" fillId="13" borderId="24" applyNumberFormat="0" applyAlignment="0" applyProtection="0"/>
    <xf numFmtId="0" fontId="68"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73" fillId="51" borderId="0" applyNumberFormat="0" applyBorder="0" applyAlignment="0" applyProtection="0"/>
    <xf numFmtId="0" fontId="73" fillId="41" borderId="0" applyNumberFormat="0" applyBorder="0" applyAlignment="0" applyProtection="0"/>
    <xf numFmtId="0" fontId="73" fillId="52" borderId="0" applyNumberFormat="0" applyBorder="0" applyAlignment="0" applyProtection="0"/>
    <xf numFmtId="0" fontId="73" fillId="53" borderId="0" applyNumberFormat="0" applyBorder="0" applyAlignment="0" applyProtection="0"/>
    <xf numFmtId="0" fontId="73" fillId="51" borderId="0" applyNumberFormat="0" applyBorder="0" applyAlignment="0" applyProtection="0"/>
    <xf numFmtId="0" fontId="73" fillId="5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4" fillId="65"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4" fillId="72"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4" fillId="6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4" fillId="64"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74" fillId="63"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4" fillId="83"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5" fillId="0" borderId="0">
      <alignment horizontal="center" wrapText="1"/>
      <protection locked="0"/>
    </xf>
    <xf numFmtId="0" fontId="33" fillId="0" borderId="0">
      <alignment horizontal="center" wrapText="1"/>
      <protection locked="0"/>
    </xf>
    <xf numFmtId="0" fontId="33" fillId="0" borderId="0" applyNumberFormat="0" applyFill="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33"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33"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189" fontId="8" fillId="0" borderId="0" applyFill="0" applyBorder="0" applyAlignment="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79" fillId="79" borderId="32" applyNumberFormat="0" applyAlignment="0" applyProtection="0"/>
    <xf numFmtId="0" fontId="79" fillId="79" borderId="32" applyNumberFormat="0" applyAlignment="0" applyProtection="0"/>
    <xf numFmtId="0" fontId="79" fillId="79" borderId="32" applyNumberFormat="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79" fillId="72" borderId="32" applyNumberFormat="0" applyAlignment="0" applyProtection="0"/>
    <xf numFmtId="0" fontId="81" fillId="0" borderId="0"/>
    <xf numFmtId="0" fontId="33" fillId="0" borderId="0"/>
    <xf numFmtId="0" fontId="82" fillId="0" borderId="0"/>
    <xf numFmtId="0" fontId="33" fillId="0" borderId="0"/>
    <xf numFmtId="0" fontId="82" fillId="0" borderId="0"/>
    <xf numFmtId="0" fontId="33" fillId="0" borderId="0"/>
    <xf numFmtId="0" fontId="83" fillId="0" borderId="0"/>
    <xf numFmtId="0" fontId="84" fillId="0" borderId="0"/>
    <xf numFmtId="0" fontId="85" fillId="0" borderId="0" applyNumberFormat="0" applyAlignment="0">
      <alignment horizontal="left"/>
    </xf>
    <xf numFmtId="0" fontId="86" fillId="0" borderId="0" applyNumberFormat="0" applyAlignment="0">
      <alignment horizontal="left"/>
    </xf>
    <xf numFmtId="0" fontId="87" fillId="0" borderId="0" applyNumberFormat="0" applyAlignment="0">
      <alignment horizontal="left"/>
    </xf>
    <xf numFmtId="0" fontId="9" fillId="0" borderId="0" applyNumberFormat="0" applyAlignment="0"/>
    <xf numFmtId="0" fontId="88" fillId="0" borderId="0" applyNumberFormat="0" applyAlignment="0"/>
    <xf numFmtId="0" fontId="89" fillId="0" borderId="0">
      <protection locked="0"/>
    </xf>
    <xf numFmtId="0" fontId="33" fillId="0" borderId="0">
      <protection locked="0"/>
    </xf>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90" fillId="89"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1"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3" borderId="0" applyNumberFormat="0" applyBorder="0" applyAlignment="0" applyProtection="0"/>
    <xf numFmtId="190" fontId="91" fillId="0" borderId="0">
      <protection locked="0"/>
    </xf>
    <xf numFmtId="190" fontId="33" fillId="0" borderId="0">
      <protection locked="0"/>
    </xf>
    <xf numFmtId="190" fontId="91" fillId="0" borderId="0">
      <protection locked="0"/>
    </xf>
    <xf numFmtId="190" fontId="33" fillId="0" borderId="0">
      <protection locked="0"/>
    </xf>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93" fillId="0" borderId="0" applyNumberFormat="0" applyAlignment="0">
      <alignment horizontal="left"/>
    </xf>
    <xf numFmtId="0" fontId="33" fillId="0" borderId="0" applyNumberFormat="0" applyAlignment="0">
      <alignment horizontal="left"/>
    </xf>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2" fontId="33"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2" fontId="33" fillId="0" borderId="0" applyFont="0" applyFill="0" applyBorder="0" applyAlignment="0" applyProtection="0"/>
    <xf numFmtId="192" fontId="75"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3" fontId="89" fillId="0" borderId="0">
      <protection locked="0"/>
    </xf>
    <xf numFmtId="193" fontId="33" fillId="0" borderId="0">
      <protection locked="0"/>
    </xf>
    <xf numFmtId="194" fontId="89" fillId="0" borderId="0">
      <protection locked="0"/>
    </xf>
    <xf numFmtId="194" fontId="33" fillId="0" borderId="0">
      <protection locked="0"/>
    </xf>
    <xf numFmtId="0" fontId="80" fillId="97"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3"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3"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0" fontId="96" fillId="0" borderId="9" applyNumberFormat="0" applyAlignment="0" applyProtection="0">
      <alignment horizontal="left" vertical="center"/>
    </xf>
    <xf numFmtId="0" fontId="33" fillId="0" borderId="9" applyNumberFormat="0" applyAlignment="0" applyProtection="0">
      <alignment horizontal="left" vertical="center"/>
    </xf>
    <xf numFmtId="0" fontId="96" fillId="0" borderId="12">
      <alignment horizontal="left" vertical="center"/>
    </xf>
    <xf numFmtId="0" fontId="33" fillId="0" borderId="12">
      <alignment horizontal="left" vertical="center"/>
    </xf>
    <xf numFmtId="0" fontId="97" fillId="0" borderId="35" applyNumberFormat="0" applyFill="0" applyAlignment="0" applyProtection="0"/>
    <xf numFmtId="0" fontId="92" fillId="0" borderId="0" applyNumberFormat="0" applyFill="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4" fillId="83" borderId="30" applyNumberFormat="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3"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3"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95" fontId="100" fillId="100" borderId="0"/>
    <xf numFmtId="195" fontId="33" fillId="100" borderId="0"/>
    <xf numFmtId="0" fontId="101" fillId="0" borderId="39" applyNumberFormat="0" applyFill="0" applyAlignment="0" applyProtection="0"/>
    <xf numFmtId="195" fontId="102" fillId="101" borderId="0"/>
    <xf numFmtId="195" fontId="33" fillId="101" borderId="0"/>
    <xf numFmtId="182" fontId="8" fillId="0" borderId="0" applyFont="0" applyFill="0" applyBorder="0" applyAlignment="0" applyProtection="0"/>
    <xf numFmtId="182" fontId="33"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96" fontId="8" fillId="0" borderId="0" applyFont="0" applyFill="0" applyBorder="0" applyAlignment="0" applyProtection="0"/>
    <xf numFmtId="38" fontId="8" fillId="0" borderId="0" applyFont="0" applyFill="0" applyBorder="0" applyAlignment="0" applyProtection="0"/>
    <xf numFmtId="197" fontId="8" fillId="0" borderId="0" applyFont="0" applyFill="0" applyBorder="0" applyAlignment="0" applyProtection="0"/>
    <xf numFmtId="40" fontId="8" fillId="0" borderId="0" applyFont="0" applyFill="0" applyBorder="0" applyAlignment="0" applyProtection="0"/>
    <xf numFmtId="198" fontId="89" fillId="0" borderId="0">
      <protection locked="0"/>
    </xf>
    <xf numFmtId="198" fontId="33" fillId="0" borderId="0">
      <protection locked="0"/>
    </xf>
    <xf numFmtId="0" fontId="80" fillId="83" borderId="0" applyNumberFormat="0" applyBorder="0" applyAlignment="0" applyProtection="0"/>
    <xf numFmtId="0" fontId="33" fillId="102" borderId="0" applyNumberFormat="0" applyBorder="0" applyAlignment="0" applyProtection="0"/>
    <xf numFmtId="0" fontId="104" fillId="83"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33"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33" fillId="0" borderId="0"/>
    <xf numFmtId="179" fontId="8" fillId="0" borderId="0"/>
    <xf numFmtId="179" fontId="8" fillId="0" borderId="0"/>
    <xf numFmtId="179" fontId="8" fillId="0" borderId="0"/>
    <xf numFmtId="179"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3" fillId="0" borderId="0"/>
    <xf numFmtId="0" fontId="8" fillId="0" borderId="0"/>
    <xf numFmtId="0" fontId="33" fillId="0" borderId="0"/>
    <xf numFmtId="0" fontId="7" fillId="0" borderId="0"/>
    <xf numFmtId="0" fontId="30" fillId="103"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103" borderId="0"/>
    <xf numFmtId="0" fontId="33" fillId="0" borderId="0"/>
    <xf numFmtId="0" fontId="30" fillId="103" borderId="0"/>
    <xf numFmtId="0" fontId="33" fillId="0" borderId="0"/>
    <xf numFmtId="0" fontId="30" fillId="103" borderId="0"/>
    <xf numFmtId="0" fontId="33" fillId="0" borderId="0"/>
    <xf numFmtId="0" fontId="30" fillId="103" borderId="0"/>
    <xf numFmtId="0" fontId="33" fillId="0" borderId="0"/>
    <xf numFmtId="0" fontId="30" fillId="103" borderId="0"/>
    <xf numFmtId="0" fontId="8" fillId="0" borderId="0"/>
    <xf numFmtId="0" fontId="33" fillId="0" borderId="0"/>
    <xf numFmtId="0" fontId="30" fillId="103"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applyNumberFormat="0" applyFill="0" applyBorder="0" applyAlignment="0" applyProtection="0"/>
    <xf numFmtId="0" fontId="33" fillId="0" borderId="0" applyNumberFormat="0" applyFill="0" applyBorder="0" applyAlignment="0" applyProtection="0"/>
    <xf numFmtId="0" fontId="8" fillId="0" borderId="0"/>
    <xf numFmtId="0" fontId="33" fillId="0" borderId="0" applyNumberFormat="0" applyFill="0" applyBorder="0" applyAlignment="0" applyProtection="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33" fillId="42" borderId="40" applyNumberFormat="0" applyFont="0" applyAlignment="0" applyProtection="0"/>
    <xf numFmtId="0" fontId="8" fillId="0" borderId="0"/>
    <xf numFmtId="0" fontId="8" fillId="0" borderId="0"/>
    <xf numFmtId="0" fontId="33" fillId="42" borderId="40" applyNumberFormat="0" applyFont="0" applyAlignment="0" applyProtection="0"/>
    <xf numFmtId="0" fontId="8" fillId="0" borderId="0"/>
    <xf numFmtId="0" fontId="8" fillId="0" borderId="0"/>
    <xf numFmtId="0" fontId="33" fillId="42" borderId="40" applyNumberFormat="0" applyFont="0" applyAlignment="0" applyProtection="0"/>
    <xf numFmtId="0" fontId="8" fillId="0" borderId="0"/>
    <xf numFmtId="0" fontId="33" fillId="4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33" fillId="43" borderId="8">
      <alignment horizontal="center" vertical="center" wrapText="1"/>
    </xf>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8" fillId="0" borderId="0"/>
    <xf numFmtId="0" fontId="106" fillId="86" borderId="41" applyNumberFormat="0" applyAlignment="0" applyProtection="0"/>
    <xf numFmtId="0" fontId="8" fillId="0" borderId="0"/>
    <xf numFmtId="0" fontId="8" fillId="0" borderId="0"/>
    <xf numFmtId="14" fontId="33" fillId="0" borderId="0">
      <alignment horizontal="center" wrapText="1"/>
      <protection locked="0"/>
    </xf>
    <xf numFmtId="14" fontId="75"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3"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99" fontId="33"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0" fontId="8" fillId="0" borderId="0"/>
    <xf numFmtId="9" fontId="3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4" fontId="33" fillId="0" borderId="0"/>
    <xf numFmtId="0" fontId="8" fillId="0" borderId="0"/>
    <xf numFmtId="200" fontId="107" fillId="0" borderId="0"/>
    <xf numFmtId="0" fontId="8" fillId="0" borderId="0"/>
    <xf numFmtId="0" fontId="8" fillId="0" borderId="0"/>
    <xf numFmtId="0" fontId="33" fillId="0" borderId="0" applyNumberFormat="0" applyFont="0" applyFill="0" applyBorder="0" applyAlignment="0" applyProtection="0">
      <alignment horizontal="left"/>
    </xf>
    <xf numFmtId="0" fontId="108" fillId="0" borderId="0" applyNumberFormat="0" applyFont="0" applyFill="0" applyBorder="0" applyAlignment="0" applyProtection="0">
      <alignment horizontal="left"/>
    </xf>
    <xf numFmtId="0" fontId="8" fillId="0" borderId="0"/>
    <xf numFmtId="0" fontId="8" fillId="0" borderId="0"/>
    <xf numFmtId="0" fontId="33" fillId="0" borderId="42" applyNumberFormat="0" applyBorder="0"/>
    <xf numFmtId="0" fontId="48" fillId="0" borderId="42" applyNumberFormat="0" applyBorder="0"/>
    <xf numFmtId="0" fontId="8" fillId="0" borderId="0"/>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33"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201" fontId="8" fillId="0" borderId="0" applyNumberFormat="0" applyFill="0" applyBorder="0" applyAlignment="0" applyProtection="0">
      <alignment horizontal="left"/>
    </xf>
    <xf numFmtId="0" fontId="8" fillId="0" borderId="0"/>
    <xf numFmtId="0" fontId="8" fillId="0" borderId="0"/>
    <xf numFmtId="38" fontId="33" fillId="0" borderId="0"/>
    <xf numFmtId="38" fontId="109" fillId="0" borderId="0"/>
    <xf numFmtId="0" fontId="8" fillId="0" borderId="0"/>
    <xf numFmtId="0" fontId="8" fillId="0" borderId="0"/>
    <xf numFmtId="0" fontId="8" fillId="0" borderId="0"/>
    <xf numFmtId="0" fontId="8" fillId="0" borderId="0"/>
    <xf numFmtId="0" fontId="33" fillId="53" borderId="41" applyNumberFormat="0" applyAlignment="0" applyProtection="0"/>
    <xf numFmtId="0" fontId="8" fillId="0" borderId="0"/>
    <xf numFmtId="0" fontId="8" fillId="0" borderId="0"/>
    <xf numFmtId="0" fontId="33" fillId="53" borderId="41" applyNumberFormat="0" applyAlignment="0" applyProtection="0"/>
    <xf numFmtId="0" fontId="8" fillId="0" borderId="0"/>
    <xf numFmtId="0" fontId="8" fillId="0" borderId="0"/>
    <xf numFmtId="0" fontId="33" fillId="53" borderId="41" applyNumberFormat="0" applyAlignment="0" applyProtection="0"/>
    <xf numFmtId="0" fontId="8" fillId="0" borderId="0"/>
    <xf numFmtId="0" fontId="33" fillId="53" borderId="4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10" fillId="102" borderId="43"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1" fillId="102" borderId="43"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102"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0" fillId="102"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1"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9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9"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96"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2"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4"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4"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105" borderId="44"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2"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33" fillId="107" borderId="31"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40" fontId="113" fillId="0" borderId="0" applyBorder="0">
      <alignment horizontal="right"/>
    </xf>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190" fontId="89" fillId="0" borderId="45">
      <protection locked="0"/>
    </xf>
    <xf numFmtId="0" fontId="8" fillId="0" borderId="0"/>
    <xf numFmtId="0" fontId="8" fillId="0" borderId="0"/>
    <xf numFmtId="0" fontId="75"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167" fontId="11" fillId="0" borderId="0" applyFont="0" applyFill="0" applyBorder="0" applyAlignment="0" applyProtection="0"/>
    <xf numFmtId="204" fontId="116" fillId="0" borderId="0" applyNumberFormat="0" applyFill="0" applyBorder="0" applyAlignment="0" applyProtection="0"/>
    <xf numFmtId="204" fontId="116" fillId="0" borderId="0" applyNumberFormat="0" applyFill="0" applyBorder="0" applyAlignment="0" applyProtection="0"/>
    <xf numFmtId="204" fontId="8" fillId="0" borderId="0"/>
    <xf numFmtId="204" fontId="8" fillId="0" borderId="0"/>
    <xf numFmtId="205" fontId="117" fillId="0" borderId="0" applyBorder="0">
      <alignment vertical="center"/>
      <protection locked="0"/>
    </xf>
    <xf numFmtId="205" fontId="117"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117"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118" fillId="0" borderId="0" applyBorder="0">
      <alignment vertical="center"/>
      <protection locked="0"/>
    </xf>
    <xf numFmtId="205" fontId="118" fillId="0" borderId="0" applyBorder="0">
      <alignment vertical="center"/>
      <protection locked="0"/>
    </xf>
    <xf numFmtId="205" fontId="118" fillId="0" borderId="0" applyBorder="0">
      <alignment vertical="center"/>
      <protection locked="0"/>
    </xf>
    <xf numFmtId="205" fontId="117" fillId="0" borderId="0" applyBorder="0">
      <alignment vertical="center"/>
      <protection locked="0"/>
    </xf>
    <xf numFmtId="205" fontId="117" fillId="0" borderId="0" applyBorder="0">
      <alignment vertical="center"/>
      <protection locked="0"/>
    </xf>
    <xf numFmtId="205" fontId="8" fillId="0" borderId="0" applyBorder="0">
      <alignment vertical="center"/>
      <protection locked="0"/>
    </xf>
    <xf numFmtId="205" fontId="117"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118" fillId="0" borderId="0" applyBorder="0">
      <alignment vertical="center"/>
      <protection locked="0"/>
    </xf>
    <xf numFmtId="205" fontId="117" fillId="0" borderId="0" applyBorder="0">
      <alignment vertical="center"/>
      <protection locked="0"/>
    </xf>
    <xf numFmtId="205" fontId="117" fillId="0" borderId="0" applyBorder="0">
      <alignment vertical="center"/>
      <protection locked="0"/>
    </xf>
    <xf numFmtId="205" fontId="8" fillId="0" borderId="0" applyBorder="0">
      <alignment vertical="center"/>
      <protection locked="0"/>
    </xf>
    <xf numFmtId="205" fontId="117"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8" fillId="0" borderId="0" applyBorder="0">
      <alignment vertical="center"/>
      <protection locked="0"/>
    </xf>
    <xf numFmtId="205" fontId="118" fillId="0" borderId="0" applyBorder="0">
      <alignment vertical="center"/>
      <protection locked="0"/>
    </xf>
    <xf numFmtId="204" fontId="8" fillId="0" borderId="0"/>
    <xf numFmtId="204" fontId="8" fillId="108" borderId="30" applyNumberFormat="0">
      <alignment horizontal="left" vertical="center"/>
    </xf>
    <xf numFmtId="204" fontId="72" fillId="0" borderId="0">
      <alignment vertical="top"/>
    </xf>
    <xf numFmtId="204" fontId="83" fillId="0" borderId="0"/>
    <xf numFmtId="204" fontId="48" fillId="0" borderId="0" applyNumberFormat="0" applyFill="0" applyBorder="0" applyAlignment="0" applyProtection="0"/>
    <xf numFmtId="204" fontId="48" fillId="0" borderId="0" applyNumberFormat="0" applyFill="0" applyBorder="0" applyAlignment="0" applyProtection="0"/>
    <xf numFmtId="204" fontId="48" fillId="0" borderId="0" applyNumberFormat="0" applyFill="0" applyBorder="0" applyAlignment="0" applyProtection="0"/>
    <xf numFmtId="204" fontId="48" fillId="0" borderId="0" applyNumberFormat="0" applyFill="0" applyBorder="0" applyAlignment="0" applyProtection="0"/>
    <xf numFmtId="204" fontId="48" fillId="0" borderId="0" applyNumberFormat="0" applyFill="0" applyBorder="0" applyAlignment="0" applyProtection="0"/>
    <xf numFmtId="204" fontId="8" fillId="0" borderId="0"/>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4" fontId="48" fillId="0" borderId="0" applyNumberFormat="0" applyFill="0" applyBorder="0" applyAlignment="0" applyProtection="0"/>
    <xf numFmtId="204" fontId="72" fillId="0" borderId="0">
      <alignment vertical="top"/>
    </xf>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4" fontId="72" fillId="0" borderId="0">
      <alignment vertical="top"/>
    </xf>
    <xf numFmtId="204" fontId="72" fillId="0" borderId="0">
      <alignment vertical="top"/>
    </xf>
    <xf numFmtId="204" fontId="48" fillId="0" borderId="0" applyNumberFormat="0" applyFill="0" applyBorder="0" applyAlignment="0" applyProtection="0"/>
    <xf numFmtId="204" fontId="48" fillId="0" borderId="0" applyNumberFormat="0" applyFill="0" applyBorder="0" applyAlignment="0" applyProtection="0"/>
    <xf numFmtId="204" fontId="72" fillId="0" borderId="0">
      <alignment vertical="top"/>
    </xf>
    <xf numFmtId="204" fontId="72" fillId="0" borderId="0">
      <alignment vertical="top"/>
    </xf>
    <xf numFmtId="204" fontId="8" fillId="0" borderId="0"/>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4" fontId="48" fillId="0" borderId="0" applyNumberFormat="0" applyFill="0" applyBorder="0" applyAlignment="0" applyProtection="0"/>
    <xf numFmtId="204" fontId="72" fillId="0" borderId="0">
      <alignment vertical="top"/>
    </xf>
    <xf numFmtId="204" fontId="48" fillId="0" borderId="0" applyNumberFormat="0" applyFill="0" applyBorder="0" applyAlignment="0" applyProtection="0"/>
    <xf numFmtId="204" fontId="72" fillId="0" borderId="0">
      <alignment vertical="top"/>
    </xf>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4" fontId="48" fillId="0" borderId="0" applyNumberFormat="0" applyFill="0" applyBorder="0" applyAlignment="0" applyProtection="0"/>
    <xf numFmtId="204" fontId="48" fillId="0" borderId="0" applyNumberFormat="0" applyFill="0" applyBorder="0" applyAlignment="0" applyProtection="0"/>
    <xf numFmtId="204" fontId="72" fillId="0" borderId="0">
      <alignment vertical="top"/>
    </xf>
    <xf numFmtId="204" fontId="72" fillId="0" borderId="0">
      <alignment vertical="top"/>
    </xf>
    <xf numFmtId="204" fontId="72" fillId="0" borderId="0">
      <alignment vertical="top"/>
    </xf>
    <xf numFmtId="204" fontId="72" fillId="0" borderId="0">
      <alignment vertical="top"/>
    </xf>
    <xf numFmtId="204" fontId="48" fillId="0" borderId="0" applyNumberFormat="0" applyFill="0" applyBorder="0" applyAlignment="0" applyProtection="0"/>
    <xf numFmtId="204" fontId="72" fillId="0" borderId="0">
      <alignment vertical="top"/>
    </xf>
    <xf numFmtId="206" fontId="119" fillId="0" borderId="0" applyFont="0" applyFill="0" applyBorder="0" applyAlignment="0" applyProtection="0"/>
    <xf numFmtId="204" fontId="8" fillId="0" borderId="0"/>
    <xf numFmtId="207" fontId="119" fillId="0" borderId="0" applyFont="0" applyFill="0" applyBorder="0" applyAlignment="0" applyProtection="0"/>
    <xf numFmtId="208" fontId="120" fillId="0" borderId="0">
      <alignment horizontal="left"/>
    </xf>
    <xf numFmtId="209" fontId="121" fillId="0" borderId="0">
      <alignment horizontal="left"/>
    </xf>
    <xf numFmtId="210" fontId="116" fillId="0" borderId="0" applyFont="0" applyFill="0" applyBorder="0" applyAlignment="0" applyProtection="0">
      <alignment vertical="top"/>
    </xf>
    <xf numFmtId="204"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0" fontId="33" fillId="0" borderId="0" applyNumberFormat="0" applyFill="0" applyBorder="0" applyAlignment="0" applyProtection="0"/>
    <xf numFmtId="20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4"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4" fontId="33" fillId="0" borderId="0" applyNumberFormat="0" applyFill="0" applyBorder="0" applyAlignment="0" applyProtection="0"/>
    <xf numFmtId="0" fontId="8" fillId="0" borderId="0" applyNumberFormat="0" applyFill="0" applyBorder="0" applyAlignment="0" applyProtection="0"/>
    <xf numFmtId="0" fontId="8" fillId="0" borderId="52"/>
    <xf numFmtId="0" fontId="8" fillId="0" borderId="52"/>
    <xf numFmtId="0" fontId="8" fillId="0" borderId="52"/>
    <xf numFmtId="0" fontId="8" fillId="0" borderId="0" applyNumberFormat="0" applyFill="0" applyBorder="0" applyAlignment="0" applyProtection="0"/>
    <xf numFmtId="0" fontId="8"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122" fillId="0" borderId="0">
      <alignment vertical="top"/>
    </xf>
    <xf numFmtId="0" fontId="33"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4"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4"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4"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204" fontId="8" fillId="0" borderId="0" applyNumberFormat="0" applyFill="0" applyBorder="0" applyAlignment="0" applyProtection="0"/>
    <xf numFmtId="204"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4" fontId="33" fillId="0" borderId="0" applyNumberFormat="0" applyFill="0" applyBorder="0" applyAlignment="0" applyProtection="0"/>
    <xf numFmtId="0" fontId="8" fillId="0" borderId="0">
      <alignment vertical="top"/>
    </xf>
    <xf numFmtId="0" fontId="33" fillId="0" borderId="0" applyNumberFormat="0" applyFill="0" applyBorder="0" applyAlignment="0" applyProtection="0"/>
    <xf numFmtId="0" fontId="8" fillId="0" borderId="0" applyNumberFormat="0" applyFill="0" applyBorder="0" applyAlignment="0" applyProtection="0"/>
    <xf numFmtId="204"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11" fontId="8" fillId="0" borderId="0" applyNumberFormat="0" applyFill="0" applyBorder="0" applyAlignment="0" applyProtection="0"/>
    <xf numFmtId="211"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122" fillId="0" borderId="0">
      <alignment vertical="top"/>
    </xf>
    <xf numFmtId="0" fontId="72" fillId="0" borderId="0">
      <alignment vertical="top"/>
    </xf>
    <xf numFmtId="0" fontId="72" fillId="0" borderId="0">
      <alignment vertical="top"/>
    </xf>
    <xf numFmtId="0" fontId="7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0" fontId="8" fillId="0" borderId="0">
      <alignment vertical="top"/>
    </xf>
    <xf numFmtId="204" fontId="8" fillId="0" borderId="0" applyNumberFormat="0" applyFill="0" applyBorder="0" applyAlignment="0" applyProtection="0"/>
    <xf numFmtId="204"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4" fontId="8" fillId="0" borderId="0" applyNumberFormat="0" applyFill="0" applyBorder="0" applyAlignment="0" applyProtection="0"/>
    <xf numFmtId="0" fontId="122" fillId="0" borderId="0">
      <alignment vertical="top"/>
    </xf>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4"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11" fontId="7" fillId="0" borderId="0"/>
    <xf numFmtId="20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11" fontId="7" fillId="0" borderId="0"/>
    <xf numFmtId="0" fontId="7" fillId="0" borderId="0"/>
    <xf numFmtId="0" fontId="7" fillId="0" borderId="0"/>
    <xf numFmtId="20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204" fontId="33" fillId="0" borderId="0" applyNumberFormat="0" applyFill="0" applyBorder="0" applyAlignment="0" applyProtection="0"/>
    <xf numFmtId="0"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4" fontId="103" fillId="0" borderId="0" applyNumberFormat="0" applyFill="0" applyBorder="0" applyAlignment="0" applyProtection="0"/>
    <xf numFmtId="204" fontId="103"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lignment vertical="top"/>
    </xf>
    <xf numFmtId="0" fontId="33" fillId="0" borderId="0" applyNumberFormat="0" applyFill="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204" fontId="72" fillId="40" borderId="0" applyNumberFormat="0" applyBorder="0" applyAlignment="0" applyProtection="0"/>
    <xf numFmtId="204" fontId="72" fillId="40"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204" fontId="72" fillId="41" borderId="0" applyNumberFormat="0" applyBorder="0" applyAlignment="0" applyProtection="0"/>
    <xf numFmtId="204" fontId="72" fillId="41"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204" fontId="72" fillId="42" borderId="0" applyNumberFormat="0" applyBorder="0" applyAlignment="0" applyProtection="0"/>
    <xf numFmtId="204" fontId="72" fillId="42"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204" fontId="72" fillId="43" borderId="0" applyNumberFormat="0" applyBorder="0" applyAlignment="0" applyProtection="0"/>
    <xf numFmtId="204" fontId="72" fillId="43"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204" fontId="72" fillId="44" borderId="0" applyNumberFormat="0" applyBorder="0" applyAlignment="0" applyProtection="0"/>
    <xf numFmtId="204" fontId="72" fillId="44"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204" fontId="72" fillId="45" borderId="0" applyNumberFormat="0" applyBorder="0" applyAlignment="0" applyProtection="0"/>
    <xf numFmtId="204" fontId="72" fillId="45"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211" fontId="7" fillId="46" borderId="0" applyNumberFormat="0" applyBorder="0" applyAlignment="0" applyProtection="0"/>
    <xf numFmtId="211" fontId="10"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0" borderId="0" applyNumberFormat="0" applyBorder="0" applyAlignment="0" applyProtection="0"/>
    <xf numFmtId="212" fontId="7" fillId="0"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10"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1" fontId="10"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1" fontId="10"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1" fontId="10"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1" fontId="10"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6" borderId="0" applyNumberFormat="0" applyBorder="0" applyAlignment="0" applyProtection="0"/>
    <xf numFmtId="212" fontId="7" fillId="46" borderId="0" applyNumberFormat="0" applyBorder="0" applyAlignment="0" applyProtection="0"/>
    <xf numFmtId="211" fontId="7" fillId="45" borderId="0" applyNumberFormat="0" applyBorder="0" applyAlignment="0" applyProtection="0"/>
    <xf numFmtId="211" fontId="10"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10"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1" fontId="10"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109" borderId="0" applyNumberFormat="0" applyBorder="0" applyAlignment="0" applyProtection="0"/>
    <xf numFmtId="212" fontId="7" fillId="109"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1" fontId="10"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1" fontId="10"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1" fontId="10"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5" borderId="0" applyNumberFormat="0" applyBorder="0" applyAlignment="0" applyProtection="0"/>
    <xf numFmtId="212" fontId="7" fillId="45" borderId="0" applyNumberFormat="0" applyBorder="0" applyAlignment="0" applyProtection="0"/>
    <xf numFmtId="211" fontId="7" fillId="47" borderId="0" applyNumberFormat="0" applyBorder="0" applyAlignment="0" applyProtection="0"/>
    <xf numFmtId="211" fontId="10"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10" fillId="34" borderId="18" applyNumberFormat="0" applyFont="0" applyAlignment="0" applyProtection="0"/>
    <xf numFmtId="211" fontId="10" fillId="34" borderId="18" applyNumberFormat="0" applyFont="0" applyAlignment="0" applyProtection="0"/>
    <xf numFmtId="212" fontId="10" fillId="34" borderId="18" applyNumberFormat="0" applyFont="0" applyAlignment="0" applyProtection="0"/>
    <xf numFmtId="212" fontId="10" fillId="34" borderId="18" applyNumberFormat="0" applyFont="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10"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20" borderId="0" applyNumberFormat="0" applyBorder="0" applyAlignment="0" applyProtection="0"/>
    <xf numFmtId="212" fontId="7" fillId="20"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1" fontId="10"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1" fontId="10"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1" fontId="10"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1" fontId="10"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7" borderId="0" applyNumberFormat="0" applyBorder="0" applyAlignment="0" applyProtection="0"/>
    <xf numFmtId="212" fontId="7" fillId="47" borderId="0" applyNumberFormat="0" applyBorder="0" applyAlignment="0" applyProtection="0"/>
    <xf numFmtId="211" fontId="7" fillId="48" borderId="0" applyNumberFormat="0" applyBorder="0" applyAlignment="0" applyProtection="0"/>
    <xf numFmtId="211" fontId="10"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0" borderId="0" applyNumberFormat="0" applyBorder="0" applyAlignment="0" applyProtection="0"/>
    <xf numFmtId="212" fontId="7" fillId="0"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10" fillId="34" borderId="18" applyNumberFormat="0" applyFont="0" applyAlignment="0" applyProtection="0"/>
    <xf numFmtId="211" fontId="10" fillId="34" borderId="18" applyNumberFormat="0" applyFont="0" applyAlignment="0" applyProtection="0"/>
    <xf numFmtId="212" fontId="10" fillId="34" borderId="18" applyNumberFormat="0" applyFont="0" applyAlignment="0" applyProtection="0"/>
    <xf numFmtId="212" fontId="10" fillId="34" borderId="18" applyNumberFormat="0" applyFont="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10"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1" fontId="10"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1" fontId="10"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1" fontId="10"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1" fontId="10"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48" borderId="0" applyNumberFormat="0" applyBorder="0" applyAlignment="0" applyProtection="0"/>
    <xf numFmtId="212" fontId="7" fillId="48" borderId="0" applyNumberFormat="0" applyBorder="0" applyAlignment="0" applyProtection="0"/>
    <xf numFmtId="211" fontId="7" fillId="33" borderId="0" applyNumberFormat="0" applyBorder="0" applyAlignment="0" applyProtection="0"/>
    <xf numFmtId="211" fontId="10" fillId="49"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0" borderId="0" applyNumberFormat="0" applyBorder="0" applyAlignment="0" applyProtection="0"/>
    <xf numFmtId="212" fontId="7" fillId="0"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10" fillId="49"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1" fontId="10" fillId="49"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1" fontId="10" fillId="49"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1" fontId="10" fillId="49"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1" fontId="10" fillId="49"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3" borderId="0" applyNumberFormat="0" applyBorder="0" applyAlignment="0" applyProtection="0"/>
    <xf numFmtId="212" fontId="7" fillId="33" borderId="0" applyNumberFormat="0" applyBorder="0" applyAlignment="0" applyProtection="0"/>
    <xf numFmtId="211" fontId="7" fillId="37" borderId="0" applyNumberFormat="0" applyBorder="0" applyAlignment="0" applyProtection="0"/>
    <xf numFmtId="211" fontId="10" fillId="50"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10" fillId="50"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10" fillId="50" borderId="0" applyNumberFormat="0" applyBorder="0" applyAlignment="0" applyProtection="0"/>
    <xf numFmtId="0" fontId="7" fillId="37" borderId="0" applyNumberFormat="0" applyBorder="0" applyAlignment="0" applyProtection="0"/>
    <xf numFmtId="211" fontId="10" fillId="50"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0" borderId="0"/>
    <xf numFmtId="212" fontId="7" fillId="0" borderId="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10" fillId="50"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1" fontId="10" fillId="50"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1" fontId="10" fillId="50"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1" fontId="10" fillId="50"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1" fontId="10" fillId="50"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211" fontId="7" fillId="37" borderId="0" applyNumberFormat="0" applyBorder="0" applyAlignment="0" applyProtection="0"/>
    <xf numFmtId="212" fontId="7" fillId="37"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204" fontId="72" fillId="51" borderId="0" applyNumberFormat="0" applyBorder="0" applyAlignment="0" applyProtection="0"/>
    <xf numFmtId="204" fontId="72" fillId="51"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204" fontId="72" fillId="41" borderId="0" applyNumberFormat="0" applyBorder="0" applyAlignment="0" applyProtection="0"/>
    <xf numFmtId="204" fontId="72"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204" fontId="72" fillId="52" borderId="0" applyNumberFormat="0" applyBorder="0" applyAlignment="0" applyProtection="0"/>
    <xf numFmtId="204" fontId="72" fillId="52"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204" fontId="72" fillId="53" borderId="0" applyNumberFormat="0" applyBorder="0" applyAlignment="0" applyProtection="0"/>
    <xf numFmtId="204" fontId="72" fillId="53"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204" fontId="72" fillId="51" borderId="0" applyNumberFormat="0" applyBorder="0" applyAlignment="0" applyProtection="0"/>
    <xf numFmtId="204" fontId="72" fillId="51"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204" fontId="72" fillId="50" borderId="0" applyNumberFormat="0" applyBorder="0" applyAlignment="0" applyProtection="0"/>
    <xf numFmtId="204" fontId="72" fillId="50"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211" fontId="7" fillId="18" borderId="0" applyNumberFormat="0" applyBorder="0" applyAlignment="0" applyProtection="0"/>
    <xf numFmtId="211" fontId="10" fillId="44"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10" fillId="34" borderId="18" applyNumberFormat="0" applyFont="0" applyAlignment="0" applyProtection="0"/>
    <xf numFmtId="212" fontId="10" fillId="34" borderId="18" applyNumberFormat="0" applyFont="0" applyAlignment="0" applyProtection="0"/>
    <xf numFmtId="212" fontId="10" fillId="34" borderId="18" applyNumberFormat="0" applyFont="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10" fillId="44"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1" fontId="10" fillId="44"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1" fontId="10" fillId="44"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1" fontId="10" fillId="44"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1" fontId="10" fillId="44"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18" borderId="0" applyNumberFormat="0" applyBorder="0" applyAlignment="0" applyProtection="0"/>
    <xf numFmtId="212" fontId="7" fillId="18" borderId="0" applyNumberFormat="0" applyBorder="0" applyAlignment="0" applyProtection="0"/>
    <xf numFmtId="211" fontId="7" fillId="22" borderId="0" applyNumberFormat="0" applyBorder="0" applyAlignment="0" applyProtection="0"/>
    <xf numFmtId="211" fontId="10" fillId="41"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10" fillId="41"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0" borderId="0" applyNumberFormat="0" applyBorder="0" applyAlignment="0" applyProtection="0"/>
    <xf numFmtId="212" fontId="7" fillId="0" borderId="0" applyNumberFormat="0" applyBorder="0" applyAlignment="0" applyProtection="0"/>
    <xf numFmtId="211" fontId="10" fillId="41"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1" fontId="10" fillId="41"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1" fontId="10" fillId="41"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1" fontId="10" fillId="41"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22" borderId="0" applyNumberFormat="0" applyBorder="0" applyAlignment="0" applyProtection="0"/>
    <xf numFmtId="212" fontId="7" fillId="22" borderId="0" applyNumberFormat="0" applyBorder="0" applyAlignment="0" applyProtection="0"/>
    <xf numFmtId="211" fontId="7" fillId="54" borderId="0" applyNumberFormat="0" applyBorder="0" applyAlignment="0" applyProtection="0"/>
    <xf numFmtId="211" fontId="10"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32" borderId="0" applyNumberFormat="0" applyBorder="0" applyAlignment="0" applyProtection="0"/>
    <xf numFmtId="212" fontId="7" fillId="32"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10" borderId="0" applyNumberFormat="0" applyBorder="0" applyAlignment="0" applyProtection="0"/>
    <xf numFmtId="212" fontId="7" fillId="10"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36" borderId="0" applyNumberFormat="0" applyBorder="0" applyAlignment="0" applyProtection="0"/>
    <xf numFmtId="212" fontId="7" fillId="36"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10"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1" fontId="10"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1" fontId="10"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1" fontId="10"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1" fontId="10"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54" borderId="0" applyNumberFormat="0" applyBorder="0" applyAlignment="0" applyProtection="0"/>
    <xf numFmtId="212" fontId="7" fillId="54" borderId="0" applyNumberFormat="0" applyBorder="0" applyAlignment="0" applyProtection="0"/>
    <xf numFmtId="211" fontId="7" fillId="30" borderId="0" applyNumberFormat="0" applyBorder="0" applyAlignment="0" applyProtection="0"/>
    <xf numFmtId="211" fontId="10" fillId="48"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10" fillId="48"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1" fontId="10" fillId="48"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1" fontId="10" fillId="48"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1" fontId="10" fillId="48"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1" fontId="10" fillId="48"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0" borderId="0" applyNumberFormat="0" applyBorder="0" applyAlignment="0" applyProtection="0"/>
    <xf numFmtId="212" fontId="7" fillId="30" borderId="0" applyNumberFormat="0" applyBorder="0" applyAlignment="0" applyProtection="0"/>
    <xf numFmtId="211" fontId="7" fillId="34" borderId="0" applyNumberFormat="0" applyBorder="0" applyAlignment="0" applyProtection="0"/>
    <xf numFmtId="211" fontId="10" fillId="4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0" borderId="0" applyNumberFormat="0" applyBorder="0" applyAlignment="0" applyProtection="0"/>
    <xf numFmtId="212" fontId="7" fillId="0" borderId="0" applyNumberFormat="0" applyBorder="0" applyAlignment="0" applyProtection="0"/>
    <xf numFmtId="211" fontId="10" fillId="4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2" borderId="0" applyNumberFormat="0" applyBorder="0" applyAlignment="0" applyProtection="0"/>
    <xf numFmtId="212" fontId="7" fillId="32"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110" borderId="0" applyNumberFormat="0" applyBorder="0" applyAlignment="0" applyProtection="0"/>
    <xf numFmtId="212" fontId="7" fillId="110" borderId="0" applyNumberFormat="0" applyBorder="0" applyAlignment="0" applyProtection="0"/>
    <xf numFmtId="211" fontId="10" fillId="4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1" fontId="10" fillId="4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1" fontId="10" fillId="4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1" fontId="10" fillId="4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1" fontId="10" fillId="4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4" borderId="0" applyNumberFormat="0" applyBorder="0" applyAlignment="0" applyProtection="0"/>
    <xf numFmtId="212" fontId="7" fillId="34" borderId="0" applyNumberFormat="0" applyBorder="0" applyAlignment="0" applyProtection="0"/>
    <xf numFmtId="211" fontId="7" fillId="38" borderId="0" applyNumberFormat="0" applyBorder="0" applyAlignment="0" applyProtection="0"/>
    <xf numFmtId="211" fontId="10" fillId="55"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20" borderId="0" applyNumberFormat="0" applyBorder="0" applyAlignment="0" applyProtection="0"/>
    <xf numFmtId="212" fontId="7" fillId="20"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0" borderId="0" applyNumberFormat="0" applyBorder="0" applyAlignment="0" applyProtection="0"/>
    <xf numFmtId="212" fontId="7" fillId="0"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10" fillId="55"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6" borderId="0" applyNumberFormat="0" applyBorder="0" applyAlignment="0" applyProtection="0"/>
    <xf numFmtId="212" fontId="7" fillId="6"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1" fontId="10" fillId="55"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1" fontId="10" fillId="55"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1" fontId="10" fillId="55"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1" fontId="10" fillId="55"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211" fontId="7" fillId="38" borderId="0" applyNumberFormat="0" applyBorder="0" applyAlignment="0" applyProtection="0"/>
    <xf numFmtId="212" fontId="7" fillId="38"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204" fontId="73" fillId="51" borderId="0" applyNumberFormat="0" applyBorder="0" applyAlignment="0" applyProtection="0"/>
    <xf numFmtId="204" fontId="73" fillId="51"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204" fontId="73" fillId="41" borderId="0" applyNumberFormat="0" applyBorder="0" applyAlignment="0" applyProtection="0"/>
    <xf numFmtId="204" fontId="73"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204" fontId="73" fillId="52" borderId="0" applyNumberFormat="0" applyBorder="0" applyAlignment="0" applyProtection="0"/>
    <xf numFmtId="204" fontId="73" fillId="52"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204" fontId="73" fillId="53" borderId="0" applyNumberFormat="0" applyBorder="0" applyAlignment="0" applyProtection="0"/>
    <xf numFmtId="204" fontId="73" fillId="53"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204" fontId="73" fillId="51" borderId="0" applyNumberFormat="0" applyBorder="0" applyAlignment="0" applyProtection="0"/>
    <xf numFmtId="204" fontId="73" fillId="51"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204" fontId="73" fillId="50" borderId="0" applyNumberFormat="0" applyBorder="0" applyAlignment="0" applyProtection="0"/>
    <xf numFmtId="204" fontId="73" fillId="50"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211" fontId="74" fillId="56" borderId="0" applyNumberFormat="0" applyBorder="0" applyAlignment="0" applyProtection="0"/>
    <xf numFmtId="0" fontId="125" fillId="56" borderId="0" applyNumberFormat="0" applyBorder="0" applyAlignment="0" applyProtection="0"/>
    <xf numFmtId="211" fontId="74" fillId="56" borderId="0" applyNumberFormat="0" applyBorder="0" applyAlignment="0" applyProtection="0"/>
    <xf numFmtId="211" fontId="74" fillId="56" borderId="0" applyNumberFormat="0" applyBorder="0" applyAlignment="0" applyProtection="0"/>
    <xf numFmtId="212" fontId="3" fillId="19" borderId="0" applyNumberFormat="0" applyBorder="0" applyAlignment="0" applyProtection="0"/>
    <xf numFmtId="0" fontId="74" fillId="56" borderId="0" applyNumberFormat="0" applyBorder="0" applyAlignment="0" applyProtection="0"/>
    <xf numFmtId="212" fontId="3" fillId="19" borderId="0" applyNumberFormat="0" applyBorder="0" applyAlignment="0" applyProtection="0"/>
    <xf numFmtId="211" fontId="74" fillId="56" borderId="0" applyNumberFormat="0" applyBorder="0" applyAlignment="0" applyProtection="0"/>
    <xf numFmtId="211" fontId="74" fillId="56" borderId="0" applyNumberFormat="0" applyBorder="0" applyAlignment="0" applyProtection="0"/>
    <xf numFmtId="211" fontId="74" fillId="56" borderId="0" applyNumberFormat="0" applyBorder="0" applyAlignment="0" applyProtection="0"/>
    <xf numFmtId="211" fontId="74" fillId="56" borderId="0" applyNumberFormat="0" applyBorder="0" applyAlignment="0" applyProtection="0"/>
    <xf numFmtId="211" fontId="74" fillId="41" borderId="0" applyNumberFormat="0" applyBorder="0" applyAlignment="0" applyProtection="0"/>
    <xf numFmtId="0" fontId="125" fillId="41" borderId="0" applyNumberFormat="0" applyBorder="0" applyAlignment="0" applyProtection="0"/>
    <xf numFmtId="211" fontId="74" fillId="41" borderId="0" applyNumberFormat="0" applyBorder="0" applyAlignment="0" applyProtection="0"/>
    <xf numFmtId="211" fontId="74" fillId="41" borderId="0" applyNumberFormat="0" applyBorder="0" applyAlignment="0" applyProtection="0"/>
    <xf numFmtId="212" fontId="3" fillId="23" borderId="0" applyNumberFormat="0" applyBorder="0" applyAlignment="0" applyProtection="0"/>
    <xf numFmtId="0" fontId="74" fillId="41" borderId="0" applyNumberFormat="0" applyBorder="0" applyAlignment="0" applyProtection="0"/>
    <xf numFmtId="212" fontId="3" fillId="23" borderId="0" applyNumberFormat="0" applyBorder="0" applyAlignment="0" applyProtection="0"/>
    <xf numFmtId="211" fontId="74" fillId="41" borderId="0" applyNumberFormat="0" applyBorder="0" applyAlignment="0" applyProtection="0"/>
    <xf numFmtId="211" fontId="74" fillId="41" borderId="0" applyNumberFormat="0" applyBorder="0" applyAlignment="0" applyProtection="0"/>
    <xf numFmtId="211" fontId="74" fillId="41" borderId="0" applyNumberFormat="0" applyBorder="0" applyAlignment="0" applyProtection="0"/>
    <xf numFmtId="211" fontId="74" fillId="41" borderId="0" applyNumberFormat="0" applyBorder="0" applyAlignment="0" applyProtection="0"/>
    <xf numFmtId="211" fontId="74" fillId="54" borderId="0" applyNumberFormat="0" applyBorder="0" applyAlignment="0" applyProtection="0"/>
    <xf numFmtId="0" fontId="125" fillId="54" borderId="0" applyNumberFormat="0" applyBorder="0" applyAlignment="0" applyProtection="0"/>
    <xf numFmtId="211" fontId="74" fillId="54" borderId="0" applyNumberFormat="0" applyBorder="0" applyAlignment="0" applyProtection="0"/>
    <xf numFmtId="211" fontId="74" fillId="54" borderId="0" applyNumberFormat="0" applyBorder="0" applyAlignment="0" applyProtection="0"/>
    <xf numFmtId="212" fontId="3" fillId="54" borderId="0" applyNumberFormat="0" applyBorder="0" applyAlignment="0" applyProtection="0"/>
    <xf numFmtId="0" fontId="74" fillId="54" borderId="0" applyNumberFormat="0" applyBorder="0" applyAlignment="0" applyProtection="0"/>
    <xf numFmtId="212" fontId="3" fillId="54" borderId="0" applyNumberFormat="0" applyBorder="0" applyAlignment="0" applyProtection="0"/>
    <xf numFmtId="211" fontId="74" fillId="54" borderId="0" applyNumberFormat="0" applyBorder="0" applyAlignment="0" applyProtection="0"/>
    <xf numFmtId="211" fontId="74" fillId="54" borderId="0" applyNumberFormat="0" applyBorder="0" applyAlignment="0" applyProtection="0"/>
    <xf numFmtId="211" fontId="74" fillId="54" borderId="0" applyNumberFormat="0" applyBorder="0" applyAlignment="0" applyProtection="0"/>
    <xf numFmtId="211" fontId="74" fillId="54" borderId="0" applyNumberFormat="0" applyBorder="0" applyAlignment="0" applyProtection="0"/>
    <xf numFmtId="211" fontId="74" fillId="57" borderId="0" applyNumberFormat="0" applyBorder="0" applyAlignment="0" applyProtection="0"/>
    <xf numFmtId="0" fontId="125" fillId="57" borderId="0" applyNumberFormat="0" applyBorder="0" applyAlignment="0" applyProtection="0"/>
    <xf numFmtId="211" fontId="74" fillId="57" borderId="0" applyNumberFormat="0" applyBorder="0" applyAlignment="0" applyProtection="0"/>
    <xf numFmtId="211" fontId="74" fillId="57" borderId="0" applyNumberFormat="0" applyBorder="0" applyAlignment="0" applyProtection="0"/>
    <xf numFmtId="212" fontId="3" fillId="57" borderId="0" applyNumberFormat="0" applyBorder="0" applyAlignment="0" applyProtection="0"/>
    <xf numFmtId="0" fontId="74" fillId="57" borderId="0" applyNumberFormat="0" applyBorder="0" applyAlignment="0" applyProtection="0"/>
    <xf numFmtId="212" fontId="3" fillId="57" borderId="0" applyNumberFormat="0" applyBorder="0" applyAlignment="0" applyProtection="0"/>
    <xf numFmtId="211" fontId="74" fillId="57" borderId="0" applyNumberFormat="0" applyBorder="0" applyAlignment="0" applyProtection="0"/>
    <xf numFmtId="211" fontId="74" fillId="57" borderId="0" applyNumberFormat="0" applyBorder="0" applyAlignment="0" applyProtection="0"/>
    <xf numFmtId="211" fontId="74" fillId="57" borderId="0" applyNumberFormat="0" applyBorder="0" applyAlignment="0" applyProtection="0"/>
    <xf numFmtId="211" fontId="74" fillId="57" borderId="0" applyNumberFormat="0" applyBorder="0" applyAlignment="0" applyProtection="0"/>
    <xf numFmtId="211" fontId="74" fillId="58" borderId="0" applyNumberFormat="0" applyBorder="0" applyAlignment="0" applyProtection="0"/>
    <xf numFmtId="0" fontId="125" fillId="58" borderId="0" applyNumberFormat="0" applyBorder="0" applyAlignment="0" applyProtection="0"/>
    <xf numFmtId="211" fontId="74" fillId="58" borderId="0" applyNumberFormat="0" applyBorder="0" applyAlignment="0" applyProtection="0"/>
    <xf numFmtId="211" fontId="74" fillId="58" borderId="0" applyNumberFormat="0" applyBorder="0" applyAlignment="0" applyProtection="0"/>
    <xf numFmtId="204" fontId="3" fillId="35" borderId="0" applyNumberFormat="0" applyBorder="0" applyAlignment="0" applyProtection="0"/>
    <xf numFmtId="0" fontId="74" fillId="58" borderId="0" applyNumberFormat="0" applyBorder="0" applyAlignment="0" applyProtection="0"/>
    <xf numFmtId="212" fontId="3" fillId="35" borderId="0" applyNumberFormat="0" applyBorder="0" applyAlignment="0" applyProtection="0"/>
    <xf numFmtId="211" fontId="74" fillId="58" borderId="0" applyNumberFormat="0" applyBorder="0" applyAlignment="0" applyProtection="0"/>
    <xf numFmtId="211" fontId="74" fillId="58" borderId="0" applyNumberFormat="0" applyBorder="0" applyAlignment="0" applyProtection="0"/>
    <xf numFmtId="211" fontId="74" fillId="58" borderId="0" applyNumberFormat="0" applyBorder="0" applyAlignment="0" applyProtection="0"/>
    <xf numFmtId="211" fontId="74" fillId="58" borderId="0" applyNumberFormat="0" applyBorder="0" applyAlignment="0" applyProtection="0"/>
    <xf numFmtId="211" fontId="74" fillId="59" borderId="0" applyNumberFormat="0" applyBorder="0" applyAlignment="0" applyProtection="0"/>
    <xf numFmtId="0" fontId="125" fillId="59" borderId="0" applyNumberFormat="0" applyBorder="0" applyAlignment="0" applyProtection="0"/>
    <xf numFmtId="211" fontId="74" fillId="59" borderId="0" applyNumberFormat="0" applyBorder="0" applyAlignment="0" applyProtection="0"/>
    <xf numFmtId="211" fontId="74" fillId="59" borderId="0" applyNumberFormat="0" applyBorder="0" applyAlignment="0" applyProtection="0"/>
    <xf numFmtId="212" fontId="3" fillId="59" borderId="0" applyNumberFormat="0" applyBorder="0" applyAlignment="0" applyProtection="0"/>
    <xf numFmtId="0" fontId="74" fillId="59" borderId="0" applyNumberFormat="0" applyBorder="0" applyAlignment="0" applyProtection="0"/>
    <xf numFmtId="212" fontId="3" fillId="59" borderId="0" applyNumberFormat="0" applyBorder="0" applyAlignment="0" applyProtection="0"/>
    <xf numFmtId="211" fontId="74" fillId="59" borderId="0" applyNumberFormat="0" applyBorder="0" applyAlignment="0" applyProtection="0"/>
    <xf numFmtId="211" fontId="74" fillId="59" borderId="0" applyNumberFormat="0" applyBorder="0" applyAlignment="0" applyProtection="0"/>
    <xf numFmtId="211" fontId="74" fillId="59" borderId="0" applyNumberFormat="0" applyBorder="0" applyAlignment="0" applyProtection="0"/>
    <xf numFmtId="211" fontId="74" fillId="59" borderId="0" applyNumberFormat="0" applyBorder="0" applyAlignment="0" applyProtection="0"/>
    <xf numFmtId="204" fontId="126" fillId="111" borderId="15">
      <alignment horizontal="center"/>
    </xf>
    <xf numFmtId="204" fontId="72" fillId="98" borderId="0"/>
    <xf numFmtId="204" fontId="127" fillId="98" borderId="0">
      <alignment horizontal="center"/>
    </xf>
    <xf numFmtId="204" fontId="128"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60" borderId="0" applyNumberFormat="0" applyBorder="0" applyAlignment="0" applyProtection="0"/>
    <xf numFmtId="204" fontId="74"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67" borderId="0" applyNumberFormat="0" applyBorder="0" applyAlignment="0" applyProtection="0"/>
    <xf numFmtId="204" fontId="74"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204" fontId="74" fillId="72" borderId="0" applyNumberFormat="0" applyBorder="0" applyAlignment="0" applyProtection="0"/>
    <xf numFmtId="0" fontId="74"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204" fontId="74" fillId="78" borderId="0" applyNumberFormat="0" applyBorder="0" applyAlignment="0" applyProtection="0"/>
    <xf numFmtId="0" fontId="74"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4" fontId="10" fillId="63"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204" fontId="74" fillId="80" borderId="0" applyNumberFormat="0" applyBorder="0" applyAlignment="0" applyProtection="0"/>
    <xf numFmtId="0" fontId="74" fillId="66" borderId="0" applyNumberFormat="0" applyBorder="0" applyAlignment="0" applyProtection="0"/>
    <xf numFmtId="204"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204" fontId="74" fillId="81" borderId="0" applyNumberFormat="0" applyBorder="0" applyAlignment="0" applyProtection="0"/>
    <xf numFmtId="0" fontId="74" fillId="85" borderId="0" applyNumberFormat="0" applyBorder="0" applyAlignment="0" applyProtection="0"/>
    <xf numFmtId="167" fontId="8" fillId="0" borderId="0"/>
    <xf numFmtId="213" fontId="129" fillId="0" borderId="0" applyFont="0" applyFill="0" applyBorder="0" applyAlignment="0" applyProtection="0"/>
    <xf numFmtId="214" fontId="129" fillId="0" borderId="0" applyFont="0" applyFill="0" applyBorder="0" applyAlignment="0" applyProtection="0"/>
    <xf numFmtId="204" fontId="130" fillId="0" borderId="48">
      <protection hidden="1"/>
    </xf>
    <xf numFmtId="204" fontId="131" fillId="53" borderId="48" applyNumberFormat="0" applyFont="0" applyBorder="0" applyAlignment="0" applyProtection="0">
      <protection hidden="1"/>
    </xf>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204" fontId="76" fillId="70" borderId="0" applyNumberFormat="0" applyBorder="0" applyAlignment="0" applyProtection="0"/>
    <xf numFmtId="204" fontId="76" fillId="70"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204" fontId="121" fillId="0" borderId="0" applyFont="0" applyFill="0" applyBorder="0" applyAlignment="0" applyProtection="0">
      <alignment horizontal="right"/>
    </xf>
    <xf numFmtId="204" fontId="133" fillId="0" borderId="18" applyNumberFormat="0" applyFill="0" applyAlignment="0" applyProtection="0"/>
    <xf numFmtId="184" fontId="134" fillId="0" borderId="16" applyAlignment="0" applyProtection="0"/>
    <xf numFmtId="215" fontId="135" fillId="0" borderId="53" applyNumberFormat="0" applyFont="0" applyFill="0" applyAlignment="0" applyProtection="0">
      <alignment vertical="center"/>
    </xf>
    <xf numFmtId="204" fontId="136" fillId="0" borderId="54" applyFill="0" applyProtection="0">
      <alignment horizontal="right"/>
    </xf>
    <xf numFmtId="211" fontId="80" fillId="47" borderId="0" applyNumberFormat="0" applyBorder="0" applyAlignment="0" applyProtection="0"/>
    <xf numFmtId="211" fontId="80" fillId="47" borderId="0" applyNumberFormat="0" applyBorder="0" applyAlignment="0" applyProtection="0"/>
    <xf numFmtId="212" fontId="61" fillId="9" borderId="0" applyNumberFormat="0" applyBorder="0" applyAlignment="0" applyProtection="0"/>
    <xf numFmtId="0" fontId="137" fillId="47" borderId="0" applyNumberFormat="0" applyBorder="0" applyAlignment="0" applyProtection="0"/>
    <xf numFmtId="216" fontId="119" fillId="0" borderId="0" applyFont="0" applyFill="0" applyBorder="0" applyAlignment="0" applyProtection="0"/>
    <xf numFmtId="217" fontId="30" fillId="0" borderId="0" applyFill="0"/>
    <xf numFmtId="217" fontId="30" fillId="0" borderId="0">
      <alignment horizontal="center"/>
    </xf>
    <xf numFmtId="204" fontId="30" fillId="0" borderId="0" applyFill="0">
      <alignment horizontal="center"/>
    </xf>
    <xf numFmtId="204" fontId="30" fillId="0" borderId="0" applyFill="0">
      <alignment horizontal="center"/>
    </xf>
    <xf numFmtId="217" fontId="138" fillId="0" borderId="55" applyFill="0"/>
    <xf numFmtId="204" fontId="8" fillId="0" borderId="0" applyFont="0" applyAlignment="0"/>
    <xf numFmtId="204" fontId="8" fillId="0" borderId="0" applyFont="0" applyAlignment="0"/>
    <xf numFmtId="204" fontId="139" fillId="0" borderId="0" applyFill="0">
      <alignment vertical="top"/>
    </xf>
    <xf numFmtId="204" fontId="139" fillId="0" borderId="0" applyFill="0">
      <alignment vertical="top"/>
    </xf>
    <xf numFmtId="204" fontId="138" fillId="0" borderId="0" applyFill="0">
      <alignment horizontal="left" vertical="top"/>
    </xf>
    <xf numFmtId="204" fontId="138" fillId="0" borderId="0" applyFill="0">
      <alignment horizontal="left" vertical="top"/>
    </xf>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17" fontId="96" fillId="0" borderId="16" applyFill="0"/>
    <xf numFmtId="204" fontId="8" fillId="0" borderId="0" applyNumberFormat="0" applyFont="0" applyAlignment="0"/>
    <xf numFmtId="204" fontId="8" fillId="0" borderId="0" applyNumberFormat="0" applyFont="0" applyAlignment="0"/>
    <xf numFmtId="204" fontId="139" fillId="0" borderId="0" applyFill="0">
      <alignment wrapText="1"/>
    </xf>
    <xf numFmtId="204" fontId="139" fillId="0" borderId="0" applyFill="0">
      <alignment wrapText="1"/>
    </xf>
    <xf numFmtId="204" fontId="138" fillId="0" borderId="0" applyFill="0">
      <alignment horizontal="left" vertical="top" wrapText="1"/>
    </xf>
    <xf numFmtId="204" fontId="138" fillId="0" borderId="0" applyFill="0">
      <alignment horizontal="left" vertical="top" wrapText="1"/>
    </xf>
    <xf numFmtId="217" fontId="31" fillId="0" borderId="0" applyFill="0"/>
    <xf numFmtId="204" fontId="140" fillId="0" borderId="0" applyNumberFormat="0" applyFont="0" applyAlignment="0">
      <alignment horizontal="center"/>
    </xf>
    <xf numFmtId="204" fontId="140" fillId="0" borderId="0" applyNumberFormat="0" applyFont="0" applyAlignment="0">
      <alignment horizontal="center"/>
    </xf>
    <xf numFmtId="204" fontId="141" fillId="0" borderId="0" applyFill="0">
      <alignment vertical="top" wrapText="1"/>
    </xf>
    <xf numFmtId="204" fontId="141" fillId="0" borderId="0" applyFill="0">
      <alignment vertical="top" wrapText="1"/>
    </xf>
    <xf numFmtId="204" fontId="96" fillId="0" borderId="0" applyFill="0">
      <alignment horizontal="left" vertical="top" wrapText="1"/>
    </xf>
    <xf numFmtId="204" fontId="96" fillId="0" borderId="0" applyFill="0">
      <alignment horizontal="left" vertical="top" wrapText="1"/>
    </xf>
    <xf numFmtId="217" fontId="8" fillId="0" borderId="0" applyFill="0"/>
    <xf numFmtId="204" fontId="140" fillId="0" borderId="0" applyNumberFormat="0" applyFont="0" applyAlignment="0">
      <alignment horizontal="center"/>
    </xf>
    <xf numFmtId="204" fontId="140" fillId="0" borderId="0" applyNumberFormat="0" applyFont="0" applyAlignment="0">
      <alignment horizontal="center"/>
    </xf>
    <xf numFmtId="204" fontId="142" fillId="0" borderId="0" applyFill="0">
      <alignment vertical="center" wrapText="1"/>
    </xf>
    <xf numFmtId="204" fontId="142" fillId="0" borderId="0" applyFill="0">
      <alignment vertical="center" wrapText="1"/>
    </xf>
    <xf numFmtId="204" fontId="143" fillId="0" borderId="0">
      <alignment horizontal="left" vertical="center" wrapText="1"/>
    </xf>
    <xf numFmtId="204" fontId="143" fillId="0" borderId="0">
      <alignment horizontal="left" vertical="center" wrapText="1"/>
    </xf>
    <xf numFmtId="217" fontId="71" fillId="0" borderId="0" applyFill="0"/>
    <xf numFmtId="204" fontId="140" fillId="0" borderId="0" applyNumberFormat="0" applyFont="0" applyAlignment="0">
      <alignment horizontal="center"/>
    </xf>
    <xf numFmtId="204" fontId="140" fillId="0" borderId="0" applyNumberFormat="0" applyFont="0" applyAlignment="0">
      <alignment horizontal="center"/>
    </xf>
    <xf numFmtId="204" fontId="144" fillId="0" borderId="0" applyFill="0">
      <alignment horizontal="center" vertical="center" wrapText="1"/>
    </xf>
    <xf numFmtId="204" fontId="144" fillId="0" borderId="0" applyFill="0">
      <alignment horizontal="center" vertical="center" wrapText="1"/>
    </xf>
    <xf numFmtId="204" fontId="8" fillId="0" borderId="0" applyFill="0">
      <alignment horizontal="center" vertical="center" wrapText="1"/>
    </xf>
    <xf numFmtId="204" fontId="8" fillId="0" borderId="0" applyFill="0">
      <alignment horizontal="center" vertical="center" wrapText="1"/>
    </xf>
    <xf numFmtId="217" fontId="145" fillId="0" borderId="0" applyFill="0"/>
    <xf numFmtId="204" fontId="140" fillId="0" borderId="0" applyNumberFormat="0" applyFont="0" applyAlignment="0">
      <alignment horizontal="center"/>
    </xf>
    <xf numFmtId="204" fontId="140" fillId="0" borderId="0" applyNumberFormat="0" applyFont="0" applyAlignment="0">
      <alignment horizontal="center"/>
    </xf>
    <xf numFmtId="204" fontId="146" fillId="0" borderId="0" applyFill="0">
      <alignment horizontal="center" vertical="center" wrapText="1"/>
    </xf>
    <xf numFmtId="204" fontId="146" fillId="0" borderId="0" applyFill="0">
      <alignment horizontal="center" vertical="center" wrapText="1"/>
    </xf>
    <xf numFmtId="204" fontId="147" fillId="0" borderId="0" applyFill="0">
      <alignment horizontal="center" vertical="center" wrapText="1"/>
    </xf>
    <xf numFmtId="204" fontId="147" fillId="0" borderId="0" applyFill="0">
      <alignment horizontal="center" vertical="center" wrapText="1"/>
    </xf>
    <xf numFmtId="217" fontId="148" fillId="0" borderId="0" applyFill="0"/>
    <xf numFmtId="204" fontId="140" fillId="0" borderId="0" applyNumberFormat="0" applyFont="0" applyAlignment="0">
      <alignment horizontal="center"/>
    </xf>
    <xf numFmtId="204" fontId="140" fillId="0" borderId="0" applyNumberFormat="0" applyFont="0" applyAlignment="0">
      <alignment horizontal="center"/>
    </xf>
    <xf numFmtId="204" fontId="149" fillId="0" borderId="0">
      <alignment horizontal="center" wrapText="1"/>
    </xf>
    <xf numFmtId="204" fontId="149" fillId="0" borderId="0">
      <alignment horizontal="center" wrapText="1"/>
    </xf>
    <xf numFmtId="204" fontId="145" fillId="0" borderId="0" applyFill="0">
      <alignment horizontal="center" wrapText="1"/>
    </xf>
    <xf numFmtId="204" fontId="145" fillId="0" borderId="0" applyFill="0">
      <alignment horizontal="center" wrapText="1"/>
    </xf>
    <xf numFmtId="204" fontId="150" fillId="0" borderId="0" applyNumberFormat="0" applyFill="0" applyBorder="0" applyAlignment="0" applyProtection="0"/>
    <xf numFmtId="204" fontId="96" fillId="0" borderId="0" applyNumberFormat="0" applyFill="0" applyBorder="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204" fontId="77" fillId="86" borderId="30" applyNumberFormat="0" applyAlignment="0" applyProtection="0"/>
    <xf numFmtId="0" fontId="151" fillId="53" borderId="30" applyNumberFormat="0" applyAlignment="0" applyProtection="0"/>
    <xf numFmtId="0" fontId="151" fillId="53" borderId="30" applyNumberFormat="0" applyAlignment="0" applyProtection="0"/>
    <xf numFmtId="204" fontId="77" fillId="86" borderId="30" applyNumberFormat="0" applyAlignment="0" applyProtection="0"/>
    <xf numFmtId="204" fontId="77" fillId="86" borderId="30" applyNumberFormat="0" applyAlignment="0" applyProtection="0"/>
    <xf numFmtId="204" fontId="77" fillId="86"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211"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211" fontId="152" fillId="53" borderId="30" applyNumberFormat="0" applyAlignment="0" applyProtection="0"/>
    <xf numFmtId="0" fontId="152" fillId="53" borderId="30" applyNumberFormat="0" applyAlignment="0" applyProtection="0"/>
    <xf numFmtId="212" fontId="65" fillId="13" borderId="24" applyNumberFormat="0" applyAlignment="0" applyProtection="0"/>
    <xf numFmtId="0" fontId="152" fillId="53" borderId="30" applyNumberFormat="0" applyAlignment="0" applyProtection="0"/>
    <xf numFmtId="0" fontId="153"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4"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8" fillId="0" borderId="0"/>
    <xf numFmtId="211" fontId="8" fillId="0" borderId="0"/>
    <xf numFmtId="211" fontId="8" fillId="0" borderId="0"/>
    <xf numFmtId="211" fontId="155" fillId="0" borderId="0"/>
    <xf numFmtId="211" fontId="155" fillId="0" borderId="0"/>
    <xf numFmtId="211" fontId="155" fillId="0" borderId="0"/>
    <xf numFmtId="204" fontId="3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0"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55"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55" fillId="0" borderId="0"/>
    <xf numFmtId="0"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8" fillId="0" borderId="0"/>
    <xf numFmtId="0" fontId="8" fillId="0" borderId="0"/>
    <xf numFmtId="0"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8" fillId="0" borderId="0"/>
    <xf numFmtId="0" fontId="8" fillId="0" borderId="0"/>
    <xf numFmtId="211" fontId="8" fillId="0" borderId="0"/>
    <xf numFmtId="211" fontId="8" fillId="0" borderId="0"/>
    <xf numFmtId="211" fontId="8" fillId="0" borderId="0"/>
    <xf numFmtId="211" fontId="8"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04" fontId="154" fillId="0" borderId="0"/>
    <xf numFmtId="0"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155"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55" fillId="0" borderId="0"/>
    <xf numFmtId="211" fontId="155" fillId="0" borderId="0"/>
    <xf numFmtId="211" fontId="155" fillId="0" borderId="0"/>
    <xf numFmtId="211" fontId="155" fillId="0" borderId="0"/>
    <xf numFmtId="211" fontId="155" fillId="0" borderId="0"/>
    <xf numFmtId="211" fontId="8" fillId="0" borderId="0"/>
    <xf numFmtId="212" fontId="155" fillId="0" borderId="0"/>
    <xf numFmtId="211" fontId="155" fillId="0" borderId="0"/>
    <xf numFmtId="0" fontId="8" fillId="0" borderId="0"/>
    <xf numFmtId="211" fontId="155" fillId="0" borderId="0"/>
    <xf numFmtId="0" fontId="8" fillId="0" borderId="0"/>
    <xf numFmtId="211" fontId="155" fillId="0" borderId="0"/>
    <xf numFmtId="211" fontId="155" fillId="0" borderId="0"/>
    <xf numFmtId="211" fontId="155" fillId="0" borderId="0"/>
    <xf numFmtId="211" fontId="155" fillId="0" borderId="0"/>
    <xf numFmtId="211" fontId="79" fillId="88" borderId="32" applyNumberFormat="0" applyAlignment="0" applyProtection="0"/>
    <xf numFmtId="211" fontId="79" fillId="88" borderId="32" applyNumberFormat="0" applyAlignment="0" applyProtection="0"/>
    <xf numFmtId="212" fontId="1" fillId="14" borderId="27" applyNumberFormat="0" applyAlignment="0" applyProtection="0"/>
    <xf numFmtId="0" fontId="79" fillId="88" borderId="32" applyNumberFormat="0" applyAlignment="0" applyProtection="0"/>
    <xf numFmtId="0" fontId="156" fillId="88" borderId="32" applyNumberFormat="0" applyAlignment="0" applyProtection="0"/>
    <xf numFmtId="211" fontId="157" fillId="0" borderId="34" applyNumberFormat="0" applyFill="0" applyAlignment="0" applyProtection="0"/>
    <xf numFmtId="211" fontId="157" fillId="0" borderId="34" applyNumberFormat="0" applyFill="0" applyAlignment="0" applyProtection="0"/>
    <xf numFmtId="212" fontId="66" fillId="0" borderId="26" applyNumberFormat="0" applyFill="0" applyAlignment="0" applyProtection="0"/>
    <xf numFmtId="0" fontId="157" fillId="0" borderId="34" applyNumberFormat="0" applyFill="0" applyAlignment="0" applyProtection="0"/>
    <xf numFmtId="0" fontId="158" fillId="0" borderId="34" applyNumberFormat="0" applyFill="0" applyAlignment="0" applyProtection="0"/>
    <xf numFmtId="185" fontId="8" fillId="0" borderId="56" applyFont="0" applyFill="0" applyBorder="0" applyProtection="0">
      <alignment horizontal="right"/>
    </xf>
    <xf numFmtId="204" fontId="79" fillId="72" borderId="32" applyNumberFormat="0" applyAlignment="0" applyProtection="0"/>
    <xf numFmtId="204" fontId="79" fillId="72" borderId="32" applyNumberFormat="0" applyAlignment="0" applyProtection="0"/>
    <xf numFmtId="204" fontId="41" fillId="112" borderId="57" applyFont="0" applyFill="0" applyBorder="0"/>
    <xf numFmtId="204" fontId="30" fillId="0" borderId="48"/>
    <xf numFmtId="204" fontId="159" fillId="0" borderId="0" applyNumberFormat="0" applyFill="0" applyBorder="0" applyAlignment="0" applyProtection="0">
      <alignment vertical="top"/>
      <protection locked="0"/>
    </xf>
    <xf numFmtId="204" fontId="160" fillId="0" borderId="0" applyNumberFormat="0" applyFill="0" applyBorder="0" applyAlignment="0" applyProtection="0">
      <alignment vertical="top"/>
      <protection locked="0"/>
    </xf>
    <xf numFmtId="205" fontId="161" fillId="113" borderId="0">
      <protection locked="0"/>
    </xf>
    <xf numFmtId="205" fontId="162" fillId="0" borderId="46" applyBorder="0">
      <protection locked="0"/>
    </xf>
    <xf numFmtId="204" fontId="49" fillId="0" borderId="38">
      <alignment horizontal="left" wrapText="1"/>
    </xf>
    <xf numFmtId="3" fontId="163" fillId="0" borderId="0" applyFont="0" applyFill="0" applyBorder="0" applyAlignment="0" applyProtection="0"/>
    <xf numFmtId="218" fontId="163" fillId="0" borderId="0" applyFont="0" applyFill="0" applyBorder="0" applyAlignment="0" applyProtection="0"/>
    <xf numFmtId="219" fontId="164" fillId="0" borderId="0" applyFont="0" applyFill="0" applyBorder="0" applyAlignment="0" applyProtection="0">
      <alignment horizontal="right"/>
    </xf>
    <xf numFmtId="167" fontId="16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6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65" fillId="0" borderId="0" applyFont="0" applyFill="0" applyBorder="0" applyAlignment="0" applyProtection="0"/>
    <xf numFmtId="167" fontId="8" fillId="0" borderId="0" applyFont="0" applyFill="0" applyBorder="0" applyAlignment="0" applyProtection="0"/>
    <xf numFmtId="167" fontId="165" fillId="0" borderId="0" applyFont="0" applyFill="0" applyBorder="0" applyAlignment="0" applyProtection="0"/>
    <xf numFmtId="167" fontId="165" fillId="0" borderId="0" applyFont="0" applyFill="0" applyBorder="0" applyAlignment="0" applyProtection="0"/>
    <xf numFmtId="166" fontId="10" fillId="0" borderId="0" applyFont="0" applyFill="0" applyBorder="0" applyAlignment="0" applyProtection="0"/>
    <xf numFmtId="167" fontId="165" fillId="0" borderId="0" applyFont="0" applyFill="0" applyBorder="0" applyAlignment="0" applyProtection="0"/>
    <xf numFmtId="167" fontId="10" fillId="0" borderId="0" applyFont="0" applyFill="0" applyBorder="0" applyAlignment="0" applyProtection="0"/>
    <xf numFmtId="167" fontId="165" fillId="0" borderId="0" applyFont="0" applyFill="0" applyBorder="0" applyAlignment="0" applyProtection="0"/>
    <xf numFmtId="167"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4" fontId="100" fillId="0" borderId="0"/>
    <xf numFmtId="204" fontId="82" fillId="0" borderId="0"/>
    <xf numFmtId="204" fontId="82" fillId="0" borderId="0"/>
    <xf numFmtId="204" fontId="100" fillId="0" borderId="0"/>
    <xf numFmtId="204" fontId="82" fillId="0" borderId="0"/>
    <xf numFmtId="204" fontId="82" fillId="0" borderId="0"/>
    <xf numFmtId="181" fontId="166" fillId="0" borderId="0"/>
    <xf numFmtId="181" fontId="167" fillId="0" borderId="0"/>
    <xf numFmtId="221" fontId="8" fillId="0" borderId="0" applyFont="0" applyFill="0" applyBorder="0" applyAlignment="0" applyProtection="0"/>
    <xf numFmtId="205" fontId="168" fillId="0" borderId="0" applyFill="0" applyBorder="0">
      <protection locked="0"/>
    </xf>
    <xf numFmtId="191" fontId="30" fillId="0" borderId="0" applyFont="0" applyFill="0" applyBorder="0" applyAlignment="0"/>
    <xf numFmtId="185" fontId="8" fillId="0" borderId="58">
      <protection locked="0"/>
    </xf>
    <xf numFmtId="222" fontId="168" fillId="0" borderId="0" applyFill="0" applyBorder="0">
      <protection locked="0"/>
    </xf>
    <xf numFmtId="222" fontId="8" fillId="0" borderId="0" applyFill="0" applyBorder="0"/>
    <xf numFmtId="223" fontId="164" fillId="0" borderId="0" applyFont="0" applyFill="0" applyBorder="0" applyAlignment="0" applyProtection="0">
      <alignment horizontal="right"/>
    </xf>
    <xf numFmtId="224" fontId="8"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225" fontId="8" fillId="0" borderId="0" applyFont="0" applyFill="0" applyBorder="0" applyAlignment="0" applyProtection="0">
      <alignment vertical="top"/>
    </xf>
    <xf numFmtId="226" fontId="119" fillId="0" borderId="0" applyFont="0" applyFill="0" applyBorder="0" applyAlignment="0" applyProtection="0"/>
    <xf numFmtId="204" fontId="8" fillId="0" borderId="0" applyFont="0" applyFill="0" applyBorder="0" applyAlignment="0" applyProtection="0">
      <alignment vertical="top"/>
    </xf>
    <xf numFmtId="22" fontId="169" fillId="0" borderId="0">
      <alignment horizontal="left"/>
    </xf>
    <xf numFmtId="227" fontId="170" fillId="99" borderId="51" applyFont="0" applyFill="0" applyBorder="0" applyAlignment="0" applyProtection="0"/>
    <xf numFmtId="227" fontId="30" fillId="99" borderId="0" applyFont="0" applyFill="0" applyBorder="0" applyAlignment="0" applyProtection="0"/>
    <xf numFmtId="17" fontId="41" fillId="0" borderId="0" applyFill="0" applyBorder="0">
      <alignment horizontal="right"/>
    </xf>
    <xf numFmtId="228" fontId="41" fillId="0" borderId="18"/>
    <xf numFmtId="229" fontId="164" fillId="0" borderId="0" applyFont="0" applyFill="0" applyBorder="0" applyAlignment="0" applyProtection="0"/>
    <xf numFmtId="15" fontId="168" fillId="0" borderId="0" applyFill="0" applyBorder="0">
      <protection locked="0"/>
    </xf>
    <xf numFmtId="15" fontId="8" fillId="0" borderId="0" applyFont="0" applyFill="0" applyBorder="0" applyProtection="0">
      <alignment horizontal="right"/>
    </xf>
    <xf numFmtId="227" fontId="41" fillId="0" borderId="0" applyFill="0" applyBorder="0">
      <alignment horizontal="right"/>
    </xf>
    <xf numFmtId="1" fontId="8" fillId="0" borderId="0" applyFill="0" applyBorder="0">
      <alignment horizontal="right"/>
    </xf>
    <xf numFmtId="2" fontId="8" fillId="0" borderId="0" applyFill="0" applyBorder="0">
      <alignment horizontal="right"/>
    </xf>
    <xf numFmtId="2" fontId="168" fillId="0" borderId="0" applyFill="0" applyBorder="0">
      <protection locked="0"/>
    </xf>
    <xf numFmtId="179" fontId="8" fillId="0" borderId="0" applyFill="0" applyBorder="0">
      <alignment horizontal="right"/>
    </xf>
    <xf numFmtId="179" fontId="168" fillId="0" borderId="0" applyFill="0" applyBorder="0">
      <protection locked="0"/>
    </xf>
    <xf numFmtId="230" fontId="8" fillId="0" borderId="0" applyFont="0" applyFill="0" applyBorder="0" applyAlignment="0" applyProtection="0"/>
    <xf numFmtId="37" fontId="133" fillId="114" borderId="59" applyNumberFormat="0" applyAlignment="0">
      <alignment horizontal="left"/>
    </xf>
    <xf numFmtId="0" fontId="8" fillId="0" borderId="52"/>
    <xf numFmtId="0" fontId="8" fillId="0" borderId="0">
      <alignment vertical="top"/>
    </xf>
    <xf numFmtId="231" fontId="164" fillId="0" borderId="60" applyNumberFormat="0" applyFont="0" applyFill="0" applyAlignment="0" applyProtection="0"/>
    <xf numFmtId="0" fontId="90" fillId="90" borderId="0" applyNumberFormat="0" applyBorder="0" applyAlignment="0" applyProtection="0"/>
    <xf numFmtId="0" fontId="90" fillId="90"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204" fontId="90" fillId="93" borderId="0" applyNumberFormat="0" applyBorder="0" applyAlignment="0" applyProtection="0"/>
    <xf numFmtId="211" fontId="171" fillId="0" borderId="0" applyNumberFormat="0" applyFill="0" applyBorder="0" applyAlignment="0" applyProtection="0"/>
    <xf numFmtId="211" fontId="171" fillId="0" borderId="0" applyNumberFormat="0" applyFill="0" applyBorder="0" applyAlignment="0" applyProtection="0"/>
    <xf numFmtId="212" fontId="60" fillId="0" borderId="0" applyNumberFormat="0" applyFill="0" applyBorder="0" applyAlignment="0" applyProtection="0"/>
    <xf numFmtId="212" fontId="60" fillId="0" borderId="0" applyNumberFormat="0" applyFill="0" applyBorder="0" applyAlignment="0" applyProtection="0"/>
    <xf numFmtId="211" fontId="74" fillId="94" borderId="0" applyNumberFormat="0" applyBorder="0" applyAlignment="0" applyProtection="0"/>
    <xf numFmtId="211" fontId="74" fillId="94" borderId="0" applyNumberFormat="0" applyBorder="0" applyAlignment="0" applyProtection="0"/>
    <xf numFmtId="212" fontId="3" fillId="16" borderId="0" applyNumberFormat="0" applyBorder="0" applyAlignment="0" applyProtection="0"/>
    <xf numFmtId="0" fontId="125" fillId="94" borderId="0" applyNumberFormat="0" applyBorder="0" applyAlignment="0" applyProtection="0"/>
    <xf numFmtId="211" fontId="74" fillId="95" borderId="0" applyNumberFormat="0" applyBorder="0" applyAlignment="0" applyProtection="0"/>
    <xf numFmtId="211" fontId="74" fillId="95" borderId="0" applyNumberFormat="0" applyBorder="0" applyAlignment="0" applyProtection="0"/>
    <xf numFmtId="212" fontId="3" fillId="20" borderId="0" applyNumberFormat="0" applyBorder="0" applyAlignment="0" applyProtection="0"/>
    <xf numFmtId="0" fontId="125" fillId="95" borderId="0" applyNumberFormat="0" applyBorder="0" applyAlignment="0" applyProtection="0"/>
    <xf numFmtId="211" fontId="74" fillId="52" borderId="0" applyNumberFormat="0" applyBorder="0" applyAlignment="0" applyProtection="0"/>
    <xf numFmtId="211" fontId="74" fillId="52" borderId="0" applyNumberFormat="0" applyBorder="0" applyAlignment="0" applyProtection="0"/>
    <xf numFmtId="212" fontId="3" fillId="24" borderId="0" applyNumberFormat="0" applyBorder="0" applyAlignment="0" applyProtection="0"/>
    <xf numFmtId="0" fontId="125" fillId="52" borderId="0" applyNumberFormat="0" applyBorder="0" applyAlignment="0" applyProtection="0"/>
    <xf numFmtId="211" fontId="74" fillId="57" borderId="0" applyNumberFormat="0" applyBorder="0" applyAlignment="0" applyProtection="0"/>
    <xf numFmtId="211" fontId="74" fillId="57" borderId="0" applyNumberFormat="0" applyBorder="0" applyAlignment="0" applyProtection="0"/>
    <xf numFmtId="212" fontId="3" fillId="28" borderId="0" applyNumberFormat="0" applyBorder="0" applyAlignment="0" applyProtection="0"/>
    <xf numFmtId="0" fontId="125" fillId="57" borderId="0" applyNumberFormat="0" applyBorder="0" applyAlignment="0" applyProtection="0"/>
    <xf numFmtId="211" fontId="74" fillId="58" borderId="0" applyNumberFormat="0" applyBorder="0" applyAlignment="0" applyProtection="0"/>
    <xf numFmtId="211" fontId="74" fillId="58" borderId="0" applyNumberFormat="0" applyBorder="0" applyAlignment="0" applyProtection="0"/>
    <xf numFmtId="212" fontId="3" fillId="32" borderId="0" applyNumberFormat="0" applyBorder="0" applyAlignment="0" applyProtection="0"/>
    <xf numFmtId="0" fontId="125" fillId="58" borderId="0" applyNumberFormat="0" applyBorder="0" applyAlignment="0" applyProtection="0"/>
    <xf numFmtId="211" fontId="74" fillId="96" borderId="0" applyNumberFormat="0" applyBorder="0" applyAlignment="0" applyProtection="0"/>
    <xf numFmtId="211" fontId="74" fillId="96" borderId="0" applyNumberFormat="0" applyBorder="0" applyAlignment="0" applyProtection="0"/>
    <xf numFmtId="212" fontId="3" fillId="36" borderId="0" applyNumberFormat="0" applyBorder="0" applyAlignment="0" applyProtection="0"/>
    <xf numFmtId="0" fontId="125" fillId="96" borderId="0" applyNumberFormat="0" applyBorder="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211"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211" fontId="172" fillId="50" borderId="30" applyNumberFormat="0" applyAlignment="0" applyProtection="0"/>
    <xf numFmtId="0" fontId="172" fillId="50" borderId="30" applyNumberFormat="0" applyAlignment="0" applyProtection="0"/>
    <xf numFmtId="204" fontId="63" fillId="12" borderId="24" applyNumberFormat="0" applyAlignment="0" applyProtection="0"/>
    <xf numFmtId="0" fontId="172" fillId="50" borderId="30" applyNumberFormat="0" applyAlignment="0" applyProtection="0"/>
    <xf numFmtId="0" fontId="173"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37" fontId="116" fillId="115" borderId="0" applyNumberFormat="0" applyFont="0" applyBorder="0" applyAlignment="0">
      <protection locked="0"/>
    </xf>
    <xf numFmtId="204" fontId="174" fillId="0" borderId="0"/>
    <xf numFmtId="0" fontId="72" fillId="0" borderId="0">
      <alignment vertical="top"/>
    </xf>
    <xf numFmtId="0" fontId="72" fillId="0" borderId="0">
      <alignment vertical="top"/>
    </xf>
    <xf numFmtId="204" fontId="8" fillId="0" borderId="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04" fontId="33"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04"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32"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04"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04"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32" fontId="155"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04" fontId="8" fillId="0" borderId="0" applyFont="0" applyFill="0" applyBorder="0" applyAlignment="0" applyProtection="0"/>
    <xf numFmtId="232" fontId="8" fillId="0" borderId="0" applyNumberFormat="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04"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04"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04"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33"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8"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55"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32" fontId="8" fillId="0" borderId="0" applyNumberFormat="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32" fontId="8" fillId="0" borderId="0" applyNumberFormat="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04"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04"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04"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04" fontId="11" fillId="0" borderId="0" applyFont="0" applyFill="0" applyBorder="0" applyAlignment="0" applyProtection="0"/>
    <xf numFmtId="211" fontId="11" fillId="0" borderId="0" applyFont="0" applyFill="0" applyBorder="0" applyAlignment="0" applyProtection="0"/>
    <xf numFmtId="211" fontId="8"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11" fontId="11" fillId="0" borderId="0" applyFont="0" applyFill="0" applyBorder="0" applyAlignment="0" applyProtection="0"/>
    <xf numFmtId="233" fontId="8" fillId="0" borderId="0" applyFont="0" applyFill="0" applyBorder="0" applyAlignment="0" applyProtection="0"/>
    <xf numFmtId="204" fontId="10" fillId="0" borderId="0"/>
    <xf numFmtId="204" fontId="10" fillId="0" borderId="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204" fontId="95" fillId="0" borderId="0" applyNumberFormat="0" applyFill="0" applyBorder="0" applyAlignment="0" applyProtection="0"/>
    <xf numFmtId="204" fontId="9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204" fontId="89" fillId="0" borderId="0">
      <protection locked="0"/>
    </xf>
    <xf numFmtId="204" fontId="89" fillId="0" borderId="0">
      <protection locked="0"/>
    </xf>
    <xf numFmtId="204" fontId="176" fillId="0" borderId="0">
      <protection locked="0"/>
    </xf>
    <xf numFmtId="204" fontId="89" fillId="0" borderId="0">
      <protection locked="0"/>
    </xf>
    <xf numFmtId="204" fontId="89" fillId="0" borderId="0">
      <protection locked="0"/>
    </xf>
    <xf numFmtId="204" fontId="89" fillId="0" borderId="0">
      <protection locked="0"/>
    </xf>
    <xf numFmtId="204" fontId="176" fillId="0" borderId="0">
      <protection locked="0"/>
    </xf>
    <xf numFmtId="234" fontId="177" fillId="86" borderId="13">
      <alignment horizontal="left"/>
    </xf>
    <xf numFmtId="204" fontId="178" fillId="0" borderId="0" applyNumberFormat="0" applyFill="0" applyBorder="0" applyAlignment="0" applyProtection="0"/>
    <xf numFmtId="2" fontId="8" fillId="0" borderId="0" applyFont="0" applyFill="0" applyBorder="0" applyAlignment="0" applyProtection="0">
      <alignment vertical="top"/>
    </xf>
    <xf numFmtId="235" fontId="8" fillId="99" borderId="0" applyFont="0" applyFill="0" applyBorder="0" applyAlignment="0"/>
    <xf numFmtId="2" fontId="178" fillId="0" borderId="0" applyFont="0" applyFill="0" applyBorder="0" applyAlignment="0" applyProtection="0"/>
    <xf numFmtId="204" fontId="179" fillId="0" borderId="0" applyFill="0" applyBorder="0" applyAlignment="0" applyProtection="0"/>
    <xf numFmtId="204" fontId="180" fillId="0" borderId="0" applyNumberFormat="0" applyFill="0" applyBorder="0" applyAlignment="0" applyProtection="0"/>
    <xf numFmtId="204" fontId="181" fillId="0" borderId="0" applyFill="0" applyBorder="0" applyProtection="0">
      <alignment horizontal="left"/>
    </xf>
    <xf numFmtId="204" fontId="80" fillId="97" borderId="0" applyNumberFormat="0" applyBorder="0" applyAlignment="0" applyProtection="0"/>
    <xf numFmtId="204" fontId="80" fillId="97" borderId="0" applyNumberFormat="0" applyBorder="0" applyAlignment="0" applyProtection="0"/>
    <xf numFmtId="236" fontId="164" fillId="0" borderId="0" applyFont="0" applyFill="0" applyBorder="0" applyAlignment="0" applyProtection="0">
      <alignment horizontal="right"/>
    </xf>
    <xf numFmtId="204" fontId="182" fillId="0" borderId="0" applyProtection="0">
      <alignment horizontal="right"/>
    </xf>
    <xf numFmtId="204" fontId="183" fillId="116" borderId="61"/>
    <xf numFmtId="237" fontId="31" fillId="0" borderId="0" applyNumberFormat="0" applyFill="0" applyBorder="0" applyProtection="0">
      <alignment horizontal="right"/>
    </xf>
    <xf numFmtId="211" fontId="96" fillId="0" borderId="12">
      <alignment horizontal="left" vertical="center"/>
    </xf>
    <xf numFmtId="212" fontId="96" fillId="0" borderId="12">
      <alignment horizontal="left" vertical="center"/>
    </xf>
    <xf numFmtId="211" fontId="96" fillId="0" borderId="12">
      <alignment horizontal="left" vertical="center"/>
    </xf>
    <xf numFmtId="212" fontId="96" fillId="0" borderId="12">
      <alignment horizontal="left" vertical="center"/>
    </xf>
    <xf numFmtId="204" fontId="96" fillId="0" borderId="12">
      <alignment horizontal="left" vertical="center"/>
    </xf>
    <xf numFmtId="212" fontId="96" fillId="0" borderId="12">
      <alignment horizontal="left" vertical="center"/>
    </xf>
    <xf numFmtId="204" fontId="96" fillId="0" borderId="12">
      <alignment horizontal="left" vertical="center"/>
    </xf>
    <xf numFmtId="212" fontId="96" fillId="0" borderId="12">
      <alignment horizontal="left" vertical="center"/>
    </xf>
    <xf numFmtId="204" fontId="96" fillId="0" borderId="12">
      <alignment horizontal="left" vertical="center"/>
    </xf>
    <xf numFmtId="212" fontId="96" fillId="0" borderId="12">
      <alignment horizontal="left" vertical="center"/>
    </xf>
    <xf numFmtId="204" fontId="96" fillId="0" borderId="12">
      <alignment horizontal="left" vertical="center"/>
    </xf>
    <xf numFmtId="212" fontId="96" fillId="0" borderId="12">
      <alignment horizontal="left" vertical="center"/>
    </xf>
    <xf numFmtId="211" fontId="96" fillId="0" borderId="12">
      <alignment horizontal="left" vertical="center"/>
    </xf>
    <xf numFmtId="212" fontId="96" fillId="0" borderId="12">
      <alignment horizontal="left" vertical="center"/>
    </xf>
    <xf numFmtId="211" fontId="96" fillId="0" borderId="12">
      <alignment horizontal="left" vertical="center"/>
    </xf>
    <xf numFmtId="212" fontId="96" fillId="0" borderId="12">
      <alignment horizontal="left" vertical="center"/>
    </xf>
    <xf numFmtId="211" fontId="96" fillId="0" borderId="12">
      <alignment horizontal="left" vertical="center"/>
    </xf>
    <xf numFmtId="212" fontId="96" fillId="0" borderId="12">
      <alignment horizontal="left" vertical="center"/>
    </xf>
    <xf numFmtId="211" fontId="96" fillId="0" borderId="12">
      <alignment horizontal="left" vertical="center"/>
    </xf>
    <xf numFmtId="212" fontId="96" fillId="0" borderId="12">
      <alignment horizontal="left" vertical="center"/>
    </xf>
    <xf numFmtId="204" fontId="49" fillId="110" borderId="62">
      <alignment vertical="center" wrapText="1"/>
    </xf>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204" fontId="97" fillId="0" borderId="35" applyNumberFormat="0" applyFill="0" applyAlignment="0" applyProtection="0"/>
    <xf numFmtId="204" fontId="97" fillId="0" borderId="35"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204" fontId="98" fillId="0" borderId="36" applyNumberFormat="0" applyFill="0" applyAlignment="0" applyProtection="0"/>
    <xf numFmtId="204" fontId="98"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204" fontId="186" fillId="0" borderId="0" applyNumberFormat="0" applyFill="0" applyBorder="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204" fontId="92" fillId="0" borderId="37" applyNumberFormat="0" applyFill="0" applyAlignment="0" applyProtection="0"/>
    <xf numFmtId="211" fontId="187" fillId="0" borderId="64" applyNumberFormat="0" applyFill="0" applyAlignment="0" applyProtection="0"/>
    <xf numFmtId="204" fontId="92" fillId="0" borderId="37"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204" fontId="92" fillId="0" borderId="0" applyNumberFormat="0" applyFill="0" applyBorder="0" applyAlignment="0" applyProtection="0"/>
    <xf numFmtId="204" fontId="92" fillId="0" borderId="0" applyNumberFormat="0" applyFill="0" applyBorder="0" applyAlignment="0" applyProtection="0"/>
    <xf numFmtId="204" fontId="188" fillId="0" borderId="0" applyNumberFormat="0" applyFill="0" applyBorder="0" applyAlignment="0" applyProtection="0"/>
    <xf numFmtId="204" fontId="179" fillId="0" borderId="0" applyNumberFormat="0" applyFill="0" applyBorder="0" applyAlignment="0" applyProtection="0"/>
    <xf numFmtId="211" fontId="189"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211" fontId="159" fillId="0" borderId="0" applyNumberFormat="0" applyFill="0" applyBorder="0" applyAlignment="0" applyProtection="0">
      <alignment vertical="top"/>
      <protection locked="0"/>
    </xf>
    <xf numFmtId="211" fontId="159" fillId="0" borderId="0" applyNumberFormat="0" applyFill="0" applyBorder="0" applyAlignment="0" applyProtection="0">
      <alignment vertical="top"/>
      <protection locked="0"/>
    </xf>
    <xf numFmtId="211" fontId="159" fillId="0" borderId="0" applyNumberFormat="0" applyFill="0" applyBorder="0" applyAlignment="0" applyProtection="0">
      <alignment vertical="top"/>
      <protection locked="0"/>
    </xf>
    <xf numFmtId="211" fontId="159" fillId="0" borderId="0" applyNumberFormat="0" applyFill="0" applyBorder="0" applyAlignment="0" applyProtection="0">
      <alignment vertical="top"/>
      <protection locked="0"/>
    </xf>
    <xf numFmtId="211" fontId="190" fillId="0" borderId="0" applyNumberFormat="0" applyFill="0" applyBorder="0" applyAlignment="0" applyProtection="0">
      <alignment vertical="top"/>
      <protection locked="0"/>
    </xf>
    <xf numFmtId="0" fontId="191"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3" fillId="0" borderId="0" applyNumberFormat="0" applyFill="0" applyBorder="0" applyAlignment="0" applyProtection="0">
      <alignment vertical="top"/>
      <protection locked="0"/>
    </xf>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211" fontId="189" fillId="0" borderId="0" applyNumberFormat="0" applyFill="0" applyBorder="0" applyAlignment="0" applyProtection="0">
      <alignment vertical="top"/>
      <protection locked="0"/>
    </xf>
    <xf numFmtId="211" fontId="189"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11" fontId="189" fillId="0" borderId="0" applyNumberFormat="0" applyFill="0" applyBorder="0" applyAlignment="0" applyProtection="0">
      <alignment vertical="top"/>
      <protection locked="0"/>
    </xf>
    <xf numFmtId="204" fontId="160" fillId="0" borderId="0" applyNumberFormat="0" applyFill="0" applyBorder="0" applyAlignment="0" applyProtection="0">
      <alignment vertical="top"/>
      <protection locked="0"/>
    </xf>
    <xf numFmtId="204" fontId="159" fillId="0" borderId="0" applyNumberFormat="0" applyFill="0" applyBorder="0" applyAlignment="0" applyProtection="0">
      <alignment vertical="top"/>
      <protection locked="0"/>
    </xf>
    <xf numFmtId="211" fontId="196" fillId="45" borderId="0" applyNumberFormat="0" applyBorder="0" applyAlignment="0" applyProtection="0"/>
    <xf numFmtId="211" fontId="196" fillId="45" borderId="0" applyNumberFormat="0" applyBorder="0" applyAlignment="0" applyProtection="0"/>
    <xf numFmtId="212" fontId="62" fillId="10" borderId="0" applyNumberFormat="0" applyBorder="0" applyAlignment="0" applyProtection="0"/>
    <xf numFmtId="0" fontId="197" fillId="45" borderId="0" applyNumberFormat="0" applyBorder="0" applyAlignment="0" applyProtection="0"/>
    <xf numFmtId="204" fontId="9" fillId="0" borderId="0"/>
    <xf numFmtId="238" fontId="119" fillId="0" borderId="0"/>
    <xf numFmtId="239" fontId="119" fillId="0" borderId="0"/>
    <xf numFmtId="240" fontId="119" fillId="0" borderId="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0" fontId="198" fillId="50" borderId="30" applyNumberFormat="0" applyAlignment="0" applyProtection="0"/>
    <xf numFmtId="0" fontId="198" fillId="50"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4" fontId="94" fillId="83" borderId="30" applyNumberFormat="0" applyAlignment="0" applyProtection="0"/>
    <xf numFmtId="205" fontId="199" fillId="0" borderId="48">
      <alignment vertical="center"/>
    </xf>
    <xf numFmtId="205" fontId="200" fillId="99" borderId="48" applyBorder="0"/>
    <xf numFmtId="205" fontId="118" fillId="0" borderId="13">
      <protection locked="0"/>
    </xf>
    <xf numFmtId="205" fontId="201" fillId="99" borderId="48" applyBorder="0"/>
    <xf numFmtId="241" fontId="202" fillId="117" borderId="0">
      <protection locked="0"/>
    </xf>
    <xf numFmtId="242" fontId="170" fillId="99" borderId="0" applyBorder="0" applyAlignment="0">
      <protection locked="0"/>
    </xf>
    <xf numFmtId="168" fontId="30" fillId="99" borderId="18" applyNumberFormat="0" applyFont="0" applyAlignment="0" applyProtection="0">
      <alignment horizontal="center"/>
      <protection locked="0"/>
    </xf>
    <xf numFmtId="3" fontId="203" fillId="118" borderId="38">
      <protection locked="0"/>
    </xf>
    <xf numFmtId="204" fontId="119" fillId="6" borderId="0" applyNumberFormat="0" applyFont="0" applyFill="0" applyBorder="0" applyAlignment="0"/>
    <xf numFmtId="204" fontId="8" fillId="0" borderId="0" applyNumberFormat="0" applyFont="0" applyBorder="0" applyAlignment="0"/>
    <xf numFmtId="204" fontId="116" fillId="119" borderId="0" applyNumberFormat="0" applyFont="0" applyBorder="0" applyProtection="0"/>
    <xf numFmtId="37" fontId="41" fillId="0" borderId="38" applyNumberFormat="0" applyFont="0" applyFill="0" applyAlignment="0" applyProtection="0"/>
    <xf numFmtId="204" fontId="101" fillId="0" borderId="39" applyNumberFormat="0" applyFill="0" applyAlignment="0" applyProtection="0"/>
    <xf numFmtId="204" fontId="101" fillId="0" borderId="39" applyNumberFormat="0" applyFill="0" applyAlignment="0" applyProtection="0"/>
    <xf numFmtId="204" fontId="204" fillId="0" borderId="1" applyNumberFormat="0" applyBorder="0" applyAlignment="0">
      <alignment horizontal="left"/>
    </xf>
    <xf numFmtId="204" fontId="205" fillId="0" borderId="48">
      <alignment horizontal="left"/>
      <protection locked="0"/>
    </xf>
    <xf numFmtId="182" fontId="8" fillId="0" borderId="0" applyFont="0" applyFill="0" applyBorder="0" applyAlignment="0" applyProtection="0"/>
    <xf numFmtId="41" fontId="8" fillId="0" borderId="0" applyFont="0" applyFill="0" applyBorder="0" applyAlignment="0" applyProtection="0"/>
    <xf numFmtId="40" fontId="108" fillId="0" borderId="0" applyFont="0" applyFill="0" applyBorder="0" applyAlignment="0" applyProtection="0"/>
    <xf numFmtId="204" fontId="206" fillId="0" borderId="0" applyBorder="0"/>
    <xf numFmtId="215" fontId="32" fillId="0" borderId="0" applyFont="0" applyFill="0" applyBorder="0" applyAlignment="0" applyProtection="0"/>
    <xf numFmtId="38" fontId="116" fillId="0" borderId="49">
      <alignment vertical="center"/>
    </xf>
    <xf numFmtId="40" fontId="116" fillId="0" borderId="49">
      <alignment vertical="center"/>
    </xf>
    <xf numFmtId="38" fontId="116" fillId="0" borderId="49">
      <alignment vertical="center"/>
    </xf>
    <xf numFmtId="40" fontId="116" fillId="0" borderId="47" applyBorder="0">
      <alignment vertical="center"/>
    </xf>
    <xf numFmtId="40" fontId="116" fillId="0" borderId="49">
      <alignment vertical="center"/>
    </xf>
    <xf numFmtId="40" fontId="116" fillId="0" borderId="49">
      <alignment vertical="center"/>
    </xf>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3" fontId="207"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3" fontId="207"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3" fillId="0" borderId="0" applyFont="0" applyFill="0" applyBorder="0" applyAlignment="0" applyProtection="0"/>
    <xf numFmtId="243"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67" fontId="8"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243" fontId="207" fillId="0" borderId="0" applyFont="0" applyFill="0" applyBorder="0" applyAlignment="0" applyProtection="0"/>
    <xf numFmtId="245"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7"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207" fillId="0" borderId="0" applyFont="0" applyFill="0" applyBorder="0" applyAlignment="0" applyProtection="0"/>
    <xf numFmtId="170"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7" fontId="7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7" fontId="7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7" fontId="71"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53" fillId="0" borderId="0" applyFont="0" applyFill="0" applyBorder="0" applyAlignment="0" applyProtection="0"/>
    <xf numFmtId="167" fontId="8" fillId="0" borderId="0" applyFont="0" applyFill="0" applyBorder="0" applyAlignment="0" applyProtection="0"/>
    <xf numFmtId="167" fontId="53" fillId="0" borderId="0" applyFont="0" applyFill="0" applyBorder="0" applyAlignment="0" applyProtection="0"/>
    <xf numFmtId="167" fontId="8" fillId="0" borderId="0" applyFont="0" applyFill="0" applyBorder="0" applyAlignment="0" applyProtection="0"/>
    <xf numFmtId="167" fontId="5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0" fontId="10" fillId="0" borderId="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167" fontId="207"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167"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167" fontId="207" fillId="0" borderId="0" applyFont="0" applyFill="0" applyBorder="0" applyAlignment="0" applyProtection="0"/>
    <xf numFmtId="245"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167" fontId="207"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207" fillId="0" borderId="0" applyFont="0" applyFill="0" applyBorder="0" applyAlignment="0" applyProtection="0"/>
    <xf numFmtId="245" fontId="8" fillId="0" borderId="0" applyFont="0" applyFill="0" applyBorder="0" applyAlignment="0" applyProtection="0"/>
    <xf numFmtId="0" fontId="10" fillId="0" borderId="0"/>
    <xf numFmtId="167" fontId="207" fillId="0" borderId="0" applyFont="0" applyFill="0" applyBorder="0" applyAlignment="0" applyProtection="0"/>
    <xf numFmtId="245" fontId="8" fillId="0" borderId="0" applyFont="0" applyFill="0" applyBorder="0" applyAlignment="0" applyProtection="0"/>
    <xf numFmtId="0" fontId="10" fillId="0" borderId="0"/>
    <xf numFmtId="167" fontId="207" fillId="0" borderId="0" applyFont="0" applyFill="0" applyBorder="0" applyAlignment="0" applyProtection="0"/>
    <xf numFmtId="167" fontId="207" fillId="0" borderId="0" applyFont="0" applyFill="0" applyBorder="0" applyAlignment="0" applyProtection="0"/>
    <xf numFmtId="167" fontId="207"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167"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207"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207"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167" fontId="207" fillId="0" borderId="0" applyFont="0" applyFill="0" applyBorder="0" applyAlignment="0" applyProtection="0"/>
    <xf numFmtId="167" fontId="207" fillId="0" borderId="0" applyFont="0" applyFill="0" applyBorder="0" applyAlignment="0" applyProtection="0"/>
    <xf numFmtId="167" fontId="207" fillId="0" borderId="0" applyFont="0" applyFill="0" applyBorder="0" applyAlignment="0" applyProtection="0"/>
    <xf numFmtId="167" fontId="207"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167" fontId="8" fillId="0" borderId="0" applyFont="0" applyFill="0" applyBorder="0" applyAlignment="0" applyProtection="0"/>
    <xf numFmtId="245"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5"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212"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0" fontId="10" fillId="0" borderId="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247" fontId="71"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7"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0" fontId="10" fillId="0" borderId="0"/>
    <xf numFmtId="167" fontId="10" fillId="0" borderId="0" applyFont="0" applyFill="0" applyBorder="0" applyAlignment="0" applyProtection="0"/>
    <xf numFmtId="245" fontId="207" fillId="0" borderId="0" applyFont="0" applyFill="0" applyBorder="0" applyAlignment="0" applyProtection="0"/>
    <xf numFmtId="0" fontId="10" fillId="0" borderId="0"/>
    <xf numFmtId="0" fontId="10" fillId="0" borderId="0"/>
    <xf numFmtId="211"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5"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6"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47" fontId="71"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2" fontId="8" fillId="0" borderId="0" applyFont="0" applyFill="0" applyBorder="0" applyAlignment="0" applyProtection="0"/>
    <xf numFmtId="21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11"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3" fillId="0" borderId="0" applyFont="0" applyFill="0" applyBorder="0" applyAlignment="0" applyProtection="0"/>
    <xf numFmtId="203" fontId="8" fillId="0" borderId="0" applyFont="0" applyFill="0" applyBorder="0" applyAlignment="0" applyProtection="0"/>
    <xf numFmtId="167" fontId="53"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167" fontId="207"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207"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245" fontId="11" fillId="0" borderId="0" applyFont="0" applyFill="0" applyBorder="0" applyAlignment="0" applyProtection="0"/>
    <xf numFmtId="167" fontId="11" fillId="0" borderId="0" applyFont="0" applyFill="0" applyBorder="0" applyAlignment="0" applyProtection="0"/>
    <xf numFmtId="245"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103" fillId="0" borderId="0" applyFont="0" applyFill="0" applyBorder="0" applyAlignment="0" applyProtection="0"/>
    <xf numFmtId="167" fontId="103"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0" fontId="10" fillId="0" borderId="0"/>
    <xf numFmtId="167" fontId="103" fillId="0" borderId="0" applyFont="0" applyFill="0" applyBorder="0" applyAlignment="0" applyProtection="0"/>
    <xf numFmtId="167" fontId="103"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0" fontId="10" fillId="0" borderId="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103" fillId="0" borderId="0" applyFont="0" applyFill="0" applyBorder="0" applyAlignment="0" applyProtection="0"/>
    <xf numFmtId="167" fontId="103" fillId="0" borderId="0" applyFont="0" applyFill="0" applyBorder="0" applyAlignment="0" applyProtection="0"/>
    <xf numFmtId="0" fontId="10" fillId="0" borderId="0"/>
    <xf numFmtId="167" fontId="10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7"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7"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207"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167"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103" fillId="0" borderId="0" applyFont="0" applyFill="0" applyBorder="0" applyAlignment="0" applyProtection="0"/>
    <xf numFmtId="167" fontId="7" fillId="0" borderId="0" applyFont="0" applyFill="0" applyBorder="0" applyAlignment="0" applyProtection="0"/>
    <xf numFmtId="167" fontId="103" fillId="0" borderId="0" applyFont="0" applyFill="0" applyBorder="0" applyAlignment="0" applyProtection="0"/>
    <xf numFmtId="167" fontId="7" fillId="0" borderId="0" applyFont="0" applyFill="0" applyBorder="0" applyAlignment="0" applyProtection="0"/>
    <xf numFmtId="167" fontId="103" fillId="0" borderId="0" applyFont="0" applyFill="0" applyBorder="0" applyAlignment="0" applyProtection="0"/>
    <xf numFmtId="167" fontId="7" fillId="0" borderId="0" applyFont="0" applyFill="0" applyBorder="0" applyAlignment="0" applyProtection="0"/>
    <xf numFmtId="167" fontId="103" fillId="0" borderId="0" applyFont="0" applyFill="0" applyBorder="0" applyAlignment="0" applyProtection="0"/>
    <xf numFmtId="167" fontId="7" fillId="0" borderId="0" applyFont="0" applyFill="0" applyBorder="0" applyAlignment="0" applyProtection="0"/>
    <xf numFmtId="167" fontId="103" fillId="0" borderId="0" applyFont="0" applyFill="0" applyBorder="0" applyAlignment="0" applyProtection="0"/>
    <xf numFmtId="167" fontId="7" fillId="0" borderId="0" applyFont="0" applyFill="0" applyBorder="0" applyAlignment="0" applyProtection="0"/>
    <xf numFmtId="167" fontId="103"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103"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170" fontId="8" fillId="0" borderId="0" applyFont="0" applyFill="0" applyBorder="0" applyAlignment="0" applyProtection="0"/>
    <xf numFmtId="243" fontId="207"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43" fontId="207"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3" fontId="207" fillId="0" borderId="0" applyFont="0" applyFill="0" applyBorder="0" applyAlignment="0" applyProtection="0"/>
    <xf numFmtId="243" fontId="207"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0" fontId="10" fillId="0" borderId="0"/>
    <xf numFmtId="243" fontId="207" fillId="0" borderId="0" applyFont="0" applyFill="0" applyBorder="0" applyAlignment="0" applyProtection="0"/>
    <xf numFmtId="243" fontId="207" fillId="0" borderId="0" applyFont="0" applyFill="0" applyBorder="0" applyAlignment="0" applyProtection="0"/>
    <xf numFmtId="243"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xf numFmtId="211" fontId="8" fillId="0" borderId="0"/>
    <xf numFmtId="211" fontId="8" fillId="0" borderId="0"/>
    <xf numFmtId="211" fontId="8" fillId="0" borderId="0"/>
    <xf numFmtId="211" fontId="8" fillId="0" borderId="0"/>
    <xf numFmtId="243" fontId="207" fillId="0" borderId="0" applyFont="0" applyFill="0" applyBorder="0" applyAlignment="0" applyProtection="0"/>
    <xf numFmtId="211" fontId="8" fillId="0" borderId="0"/>
    <xf numFmtId="167"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11" fontId="8" fillId="0" borderId="0"/>
    <xf numFmtId="211" fontId="8" fillId="0" borderId="0"/>
    <xf numFmtId="211" fontId="8" fillId="0" borderId="0"/>
    <xf numFmtId="211" fontId="8" fillId="0" borderId="0"/>
    <xf numFmtId="211" fontId="8" fillId="0" borderId="0"/>
    <xf numFmtId="243" fontId="207" fillId="0" borderId="0" applyFont="0" applyFill="0" applyBorder="0" applyAlignment="0" applyProtection="0"/>
    <xf numFmtId="211" fontId="8" fillId="0" borderId="0"/>
    <xf numFmtId="167"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11" fontId="8" fillId="0" borderId="0"/>
    <xf numFmtId="211" fontId="8" fillId="0" borderId="0"/>
    <xf numFmtId="211" fontId="8" fillId="0" borderId="0"/>
    <xf numFmtId="211" fontId="8" fillId="0" borderId="0"/>
    <xf numFmtId="211" fontId="8" fillId="0" borderId="0"/>
    <xf numFmtId="243" fontId="207" fillId="0" borderId="0" applyFont="0" applyFill="0" applyBorder="0" applyAlignment="0" applyProtection="0"/>
    <xf numFmtId="211" fontId="8" fillId="0" borderId="0"/>
    <xf numFmtId="211" fontId="8" fillId="0" borderId="0"/>
    <xf numFmtId="243" fontId="207" fillId="0" borderId="0" applyFont="0" applyFill="0" applyBorder="0" applyAlignment="0" applyProtection="0"/>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11" fontId="8" fillId="0" borderId="0"/>
    <xf numFmtId="211" fontId="8" fillId="0" borderId="0"/>
    <xf numFmtId="211" fontId="8" fillId="0" borderId="0"/>
    <xf numFmtId="211" fontId="8" fillId="0" borderId="0"/>
    <xf numFmtId="211" fontId="8" fillId="0" borderId="0"/>
    <xf numFmtId="243" fontId="207" fillId="0" borderId="0" applyFont="0" applyFill="0" applyBorder="0" applyAlignment="0" applyProtection="0"/>
    <xf numFmtId="211" fontId="8" fillId="0" borderId="0"/>
    <xf numFmtId="243" fontId="207" fillId="0" borderId="0" applyFont="0" applyFill="0" applyBorder="0" applyAlignment="0" applyProtection="0"/>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167" fontId="7" fillId="0" borderId="0" applyFont="0" applyFill="0" applyBorder="0" applyAlignment="0" applyProtection="0"/>
    <xf numFmtId="211" fontId="8" fillId="0" borderId="0"/>
    <xf numFmtId="211" fontId="8" fillId="0" borderId="0"/>
    <xf numFmtId="211" fontId="8" fillId="0" borderId="0"/>
    <xf numFmtId="211" fontId="8" fillId="0" borderId="0"/>
    <xf numFmtId="211" fontId="8" fillId="0" borderId="0"/>
    <xf numFmtId="243" fontId="207" fillId="0" borderId="0" applyFont="0" applyFill="0" applyBorder="0" applyAlignment="0" applyProtection="0"/>
    <xf numFmtId="211" fontId="8" fillId="0" borderId="0"/>
    <xf numFmtId="243" fontId="207" fillId="0" borderId="0" applyFont="0" applyFill="0" applyBorder="0" applyAlignment="0" applyProtection="0"/>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167" fontId="7" fillId="0" borderId="0" applyFont="0" applyFill="0" applyBorder="0" applyAlignment="0" applyProtection="0"/>
    <xf numFmtId="211" fontId="8" fillId="0" borderId="0"/>
    <xf numFmtId="211" fontId="8" fillId="0" borderId="0"/>
    <xf numFmtId="211" fontId="8" fillId="0" borderId="0"/>
    <xf numFmtId="211" fontId="8" fillId="0" borderId="0"/>
    <xf numFmtId="211" fontId="8" fillId="0" borderId="0"/>
    <xf numFmtId="243" fontId="207" fillId="0" borderId="0" applyFont="0" applyFill="0" applyBorder="0" applyAlignment="0" applyProtection="0"/>
    <xf numFmtId="211" fontId="8" fillId="0" borderId="0"/>
    <xf numFmtId="243" fontId="207" fillId="0" borderId="0" applyFont="0" applyFill="0" applyBorder="0" applyAlignment="0" applyProtection="0"/>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167" fontId="33" fillId="0" borderId="0" applyFont="0" applyFill="0" applyBorder="0" applyAlignment="0" applyProtection="0"/>
    <xf numFmtId="211" fontId="8" fillId="0" borderId="0"/>
    <xf numFmtId="211" fontId="8" fillId="0" borderId="0"/>
    <xf numFmtId="211" fontId="8" fillId="0" borderId="0"/>
    <xf numFmtId="211" fontId="8" fillId="0" borderId="0"/>
    <xf numFmtId="211" fontId="8" fillId="0" borderId="0"/>
    <xf numFmtId="243" fontId="207" fillId="0" borderId="0" applyFont="0" applyFill="0" applyBorder="0" applyAlignment="0" applyProtection="0"/>
    <xf numFmtId="211" fontId="8" fillId="0" borderId="0"/>
    <xf numFmtId="243" fontId="207" fillId="0" borderId="0" applyFont="0" applyFill="0" applyBorder="0" applyAlignment="0" applyProtection="0"/>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167" fontId="8"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243" fontId="207"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7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10" fillId="0" borderId="0" applyFont="0" applyFill="0" applyBorder="0" applyAlignment="0" applyProtection="0"/>
    <xf numFmtId="167" fontId="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243" fontId="20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43" fontId="207" fillId="0" borderId="0" applyFont="0" applyFill="0" applyBorder="0" applyAlignment="0" applyProtection="0"/>
    <xf numFmtId="243" fontId="207" fillId="0" borderId="0" applyFont="0" applyFill="0" applyBorder="0" applyAlignment="0" applyProtection="0"/>
    <xf numFmtId="243" fontId="207"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67" fontId="7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211" fontId="8" fillId="0" borderId="0" applyFont="0" applyFill="0" applyBorder="0" applyAlignment="0" applyProtection="0"/>
    <xf numFmtId="243"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211" fontId="8" fillId="0" borderId="0" applyFont="0" applyFill="0" applyBorder="0" applyAlignment="0" applyProtection="0"/>
    <xf numFmtId="167" fontId="207" fillId="0" borderId="0" applyFont="0" applyFill="0" applyBorder="0" applyAlignment="0" applyProtection="0"/>
    <xf numFmtId="167"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07"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167" fontId="10"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211" fontId="8" fillId="0" borderId="0" applyFont="0" applyFill="0" applyBorder="0" applyAlignment="0" applyProtection="0"/>
    <xf numFmtId="0" fontId="10" fillId="0" borderId="0"/>
    <xf numFmtId="167" fontId="207"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243" fontId="207"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243" fontId="207" fillId="0" borderId="0" applyFont="0" applyFill="0" applyBorder="0" applyAlignment="0" applyProtection="0"/>
    <xf numFmtId="0" fontId="10" fillId="0" borderId="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88"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0" fontId="10" fillId="0" borderId="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67" fontId="10"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0" fontId="10" fillId="0" borderId="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67" fontId="10"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0" fontId="10" fillId="0" borderId="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67" fontId="10"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0" fontId="10" fillId="0" borderId="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67" fontId="10"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0" fontId="10" fillId="0" borderId="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67" fontId="10"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3" fontId="207" fillId="0" borderId="0" applyFont="0" applyFill="0" applyBorder="0" applyAlignment="0" applyProtection="0"/>
    <xf numFmtId="167"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2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243" fontId="207" fillId="0" borderId="0" applyFont="0" applyFill="0" applyBorder="0" applyAlignment="0" applyProtection="0"/>
    <xf numFmtId="0" fontId="10" fillId="0" borderId="0"/>
    <xf numFmtId="167" fontId="8" fillId="0" borderId="0" applyFont="0" applyFill="0" applyBorder="0" applyAlignment="0" applyProtection="0"/>
    <xf numFmtId="40" fontId="116" fillId="0" borderId="47" applyBorder="0">
      <alignment vertical="center"/>
    </xf>
    <xf numFmtId="40" fontId="116" fillId="0" borderId="47" applyBorder="0">
      <alignment vertical="center"/>
    </xf>
    <xf numFmtId="40" fontId="116" fillId="0" borderId="47" applyBorder="0">
      <alignment vertical="center"/>
    </xf>
    <xf numFmtId="186" fontId="8" fillId="0" borderId="0" applyFont="0" applyFill="0" applyBorder="0" applyAlignment="0" applyProtection="0"/>
    <xf numFmtId="187" fontId="8" fillId="0" borderId="0" applyFont="0" applyFill="0" applyBorder="0" applyAlignment="0" applyProtection="0"/>
    <xf numFmtId="183"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183" fontId="8" fillId="0" borderId="0" applyFont="0" applyFill="0" applyBorder="0" applyAlignment="0" applyProtection="0"/>
    <xf numFmtId="224" fontId="71" fillId="0" borderId="0" applyFont="0" applyFill="0" applyBorder="0" applyAlignment="0" applyProtection="0"/>
    <xf numFmtId="224" fontId="8" fillId="0" borderId="0" applyFont="0" applyFill="0" applyBorder="0" applyAlignment="0" applyProtection="0"/>
    <xf numFmtId="0" fontId="10" fillId="0" borderId="0"/>
    <xf numFmtId="183" fontId="10" fillId="0" borderId="0" applyFont="0" applyFill="0" applyBorder="0" applyAlignment="0" applyProtection="0"/>
    <xf numFmtId="224" fontId="71" fillId="0" borderId="0" applyFont="0" applyFill="0" applyBorder="0" applyAlignment="0" applyProtection="0"/>
    <xf numFmtId="224" fontId="71" fillId="0" borderId="0" applyFont="0" applyFill="0" applyBorder="0" applyAlignment="0" applyProtection="0"/>
    <xf numFmtId="180" fontId="8"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103" fillId="0" borderId="0" applyFont="0" applyFill="0" applyBorder="0" applyAlignment="0" applyProtection="0"/>
    <xf numFmtId="248" fontId="8" fillId="0" borderId="0" applyFill="0" applyBorder="0" applyAlignment="0" applyProtection="0"/>
    <xf numFmtId="3" fontId="208" fillId="120" borderId="18">
      <alignment horizontal="center"/>
    </xf>
    <xf numFmtId="249" fontId="8" fillId="0" borderId="0" applyFont="0" applyFill="0" applyBorder="0" applyAlignment="0" applyProtection="0"/>
    <xf numFmtId="250" fontId="164" fillId="0" borderId="0" applyFont="0" applyFill="0" applyBorder="0" applyAlignment="0" applyProtection="0">
      <alignment horizontal="right"/>
    </xf>
    <xf numFmtId="251" fontId="8" fillId="98" borderId="0" applyFont="0" applyBorder="0" applyAlignment="0" applyProtection="0">
      <alignment horizontal="right"/>
      <protection hidden="1"/>
    </xf>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80" fillId="83" borderId="0" applyNumberFormat="0" applyBorder="0" applyAlignment="0" applyProtection="0"/>
    <xf numFmtId="211" fontId="104" fillId="102" borderId="0" applyNumberFormat="0" applyBorder="0" applyAlignment="0" applyProtection="0"/>
    <xf numFmtId="204" fontId="104"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10" fillId="0" borderId="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80" fillId="83"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104" fillId="102" borderId="0" applyNumberFormat="0" applyBorder="0" applyAlignment="0" applyProtection="0"/>
    <xf numFmtId="0" fontId="104" fillId="102"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37" fontId="211" fillId="0" borderId="0"/>
    <xf numFmtId="204" fontId="9" fillId="0" borderId="0"/>
    <xf numFmtId="204" fontId="9" fillId="0" borderId="0"/>
    <xf numFmtId="252" fontId="8" fillId="0" borderId="0"/>
    <xf numFmtId="253" fontId="212" fillId="0" borderId="0"/>
    <xf numFmtId="240" fontId="119" fillId="0" borderId="0"/>
    <xf numFmtId="254" fontId="8" fillId="0" borderId="0">
      <alignment horizontal="right"/>
    </xf>
    <xf numFmtId="38" fontId="30" fillId="0" borderId="0" applyFont="0" applyFill="0" applyBorder="0" applyAlignment="0"/>
    <xf numFmtId="195" fontId="30" fillId="0" borderId="0" applyFont="0" applyFill="0" applyBorder="0" applyAlignment="0" applyProtection="0"/>
    <xf numFmtId="39" fontId="8" fillId="0" borderId="0" applyFont="0" applyFill="0" applyBorder="0" applyAlignment="0" applyProtection="0"/>
    <xf numFmtId="255" fontId="8" fillId="0" borderId="0" applyFont="0" applyFill="0" applyBorder="0" applyAlignment="0" applyProtection="0"/>
    <xf numFmtId="211" fontId="8" fillId="0" borderId="0" applyProtection="0">
      <protection locked="0"/>
    </xf>
    <xf numFmtId="0" fontId="10" fillId="0" borderId="0"/>
    <xf numFmtId="211" fontId="8" fillId="0" borderId="0" applyProtection="0">
      <protection locked="0"/>
    </xf>
    <xf numFmtId="0" fontId="10" fillId="0" borderId="0"/>
    <xf numFmtId="0" fontId="30" fillId="103" borderId="0"/>
    <xf numFmtId="211" fontId="8" fillId="0" borderId="0"/>
    <xf numFmtId="211" fontId="8" fillId="0" borderId="0" applyProtection="0">
      <protection locked="0"/>
    </xf>
    <xf numFmtId="0" fontId="10" fillId="0" borderId="0"/>
    <xf numFmtId="0" fontId="10" fillId="0" borderId="0"/>
    <xf numFmtId="211" fontId="8" fillId="0" borderId="0" applyProtection="0">
      <protection locked="0"/>
    </xf>
    <xf numFmtId="0" fontId="10" fillId="0" borderId="0"/>
    <xf numFmtId="211" fontId="8" fillId="0" borderId="0" applyProtection="0">
      <protection locked="0"/>
    </xf>
    <xf numFmtId="212" fontId="28" fillId="0" borderId="0"/>
    <xf numFmtId="211" fontId="8" fillId="0" borderId="0" applyProtection="0">
      <protection locked="0"/>
    </xf>
    <xf numFmtId="212" fontId="28" fillId="0" borderId="0"/>
    <xf numFmtId="211" fontId="8" fillId="0" borderId="0" applyProtection="0">
      <protection locked="0"/>
    </xf>
    <xf numFmtId="212" fontId="28" fillId="0" borderId="0"/>
    <xf numFmtId="211"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1" fontId="8" fillId="0" borderId="0" applyProtection="0">
      <protection locked="0"/>
    </xf>
    <xf numFmtId="0" fontId="10" fillId="0" borderId="0"/>
    <xf numFmtId="0" fontId="8" fillId="0" borderId="0"/>
    <xf numFmtId="211" fontId="8" fillId="0" borderId="0" applyProtection="0">
      <protection locked="0"/>
    </xf>
    <xf numFmtId="204" fontId="7" fillId="0" borderId="0"/>
    <xf numFmtId="204" fontId="7" fillId="0" borderId="0"/>
    <xf numFmtId="204" fontId="7" fillId="0" borderId="0"/>
    <xf numFmtId="0" fontId="7" fillId="0" borderId="0"/>
    <xf numFmtId="211" fontId="8" fillId="0" borderId="0" applyProtection="0">
      <protection locked="0"/>
    </xf>
    <xf numFmtId="204" fontId="7" fillId="0" borderId="0"/>
    <xf numFmtId="211" fontId="10" fillId="0" borderId="0"/>
    <xf numFmtId="204" fontId="7" fillId="0" borderId="0"/>
    <xf numFmtId="0" fontId="7" fillId="0" borderId="0"/>
    <xf numFmtId="211" fontId="8" fillId="0" borderId="0"/>
    <xf numFmtId="211" fontId="8" fillId="0" borderId="0"/>
    <xf numFmtId="204" fontId="7" fillId="0" borderId="0"/>
    <xf numFmtId="211" fontId="10" fillId="0" borderId="0"/>
    <xf numFmtId="0" fontId="10" fillId="0" borderId="0"/>
    <xf numFmtId="211"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11"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04" fontId="7" fillId="0" borderId="0"/>
    <xf numFmtId="204" fontId="7" fillId="0" borderId="0"/>
    <xf numFmtId="204" fontId="7" fillId="0" borderId="0"/>
    <xf numFmtId="0" fontId="10" fillId="0" borderId="0"/>
    <xf numFmtId="204" fontId="7" fillId="0" borderId="0"/>
    <xf numFmtId="204" fontId="7" fillId="0" borderId="0"/>
    <xf numFmtId="204" fontId="7" fillId="0" borderId="0"/>
    <xf numFmtId="0" fontId="72" fillId="0" borderId="0">
      <alignment vertical="top"/>
    </xf>
    <xf numFmtId="211" fontId="8" fillId="0" borderId="0"/>
    <xf numFmtId="211" fontId="8" fillId="0" borderId="0" applyProtection="0">
      <protection locked="0"/>
    </xf>
    <xf numFmtId="0" fontId="10" fillId="0" borderId="0"/>
    <xf numFmtId="0" fontId="10" fillId="0" borderId="0"/>
    <xf numFmtId="0" fontId="30" fillId="103" borderId="0"/>
    <xf numFmtId="0" fontId="8" fillId="0" borderId="0"/>
    <xf numFmtId="0" fontId="10"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11"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1" fontId="8" fillId="0" borderId="0" applyProtection="0">
      <protection locked="0"/>
    </xf>
    <xf numFmtId="0" fontId="10" fillId="0" borderId="0"/>
    <xf numFmtId="0" fontId="10" fillId="0" borderId="0"/>
    <xf numFmtId="0" fontId="10" fillId="0" borderId="0"/>
    <xf numFmtId="0" fontId="10" fillId="0" borderId="0"/>
    <xf numFmtId="211"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1" fontId="8" fillId="0" borderId="0"/>
    <xf numFmtId="211" fontId="8" fillId="0" borderId="0"/>
    <xf numFmtId="211" fontId="8" fillId="0" borderId="0"/>
    <xf numFmtId="211" fontId="8" fillId="0" borderId="0"/>
    <xf numFmtId="211" fontId="8" fillId="0" borderId="0"/>
    <xf numFmtId="211" fontId="8" fillId="0" borderId="0" applyProtection="0">
      <protection locked="0"/>
    </xf>
    <xf numFmtId="211" fontId="8" fillId="0" borderId="0"/>
    <xf numFmtId="0" fontId="7" fillId="0" borderId="0"/>
    <xf numFmtId="211" fontId="8" fillId="0" borderId="0"/>
    <xf numFmtId="211" fontId="8" fillId="0" borderId="0" applyProtection="0">
      <protection locked="0"/>
    </xf>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211"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1" fontId="8" fillId="0" borderId="0" applyProtection="0">
      <protection locked="0"/>
    </xf>
    <xf numFmtId="0" fontId="10" fillId="0" borderId="0"/>
    <xf numFmtId="211" fontId="8" fillId="0" borderId="0" applyProtection="0">
      <protection locked="0"/>
    </xf>
    <xf numFmtId="211" fontId="8" fillId="0" borderId="0"/>
    <xf numFmtId="211" fontId="8" fillId="0" borderId="0" applyProtection="0">
      <protection locked="0"/>
    </xf>
    <xf numFmtId="0" fontId="10" fillId="0" borderId="0"/>
    <xf numFmtId="0" fontId="10" fillId="0" borderId="0"/>
    <xf numFmtId="211" fontId="8" fillId="0" borderId="0" applyProtection="0">
      <protection locked="0"/>
    </xf>
    <xf numFmtId="211" fontId="8" fillId="0" borderId="0"/>
    <xf numFmtId="0" fontId="7" fillId="0" borderId="0"/>
    <xf numFmtId="0" fontId="10" fillId="0" borderId="0"/>
    <xf numFmtId="211"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1" fontId="8" fillId="0" borderId="0" applyProtection="0">
      <protection locked="0"/>
    </xf>
    <xf numFmtId="0" fontId="7" fillId="0" borderId="0"/>
    <xf numFmtId="211"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0" fontId="30" fillId="103" borderId="0"/>
    <xf numFmtId="212" fontId="213" fillId="0" borderId="0"/>
    <xf numFmtId="0" fontId="27" fillId="0" borderId="0"/>
    <xf numFmtId="0"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1" fontId="213" fillId="0" borderId="0"/>
    <xf numFmtId="212" fontId="213" fillId="0" borderId="0"/>
    <xf numFmtId="211" fontId="8" fillId="0" borderId="0"/>
    <xf numFmtId="212" fontId="8" fillId="0" borderId="0"/>
    <xf numFmtId="212" fontId="8" fillId="0" borderId="0"/>
    <xf numFmtId="212" fontId="8" fillId="0" borderId="0"/>
    <xf numFmtId="0" fontId="30" fillId="103" borderId="0"/>
    <xf numFmtId="212" fontId="213" fillId="0" borderId="0"/>
    <xf numFmtId="0" fontId="27" fillId="0" borderId="0"/>
    <xf numFmtId="0"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0" fontId="27" fillId="0" borderId="0"/>
    <xf numFmtId="212" fontId="213" fillId="0" borderId="0"/>
    <xf numFmtId="0"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211" fontId="8" fillId="0" borderId="0"/>
    <xf numFmtId="212"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211" fontId="8" fillId="0" borderId="0"/>
    <xf numFmtId="212"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2"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2"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8" fillId="0" borderId="0"/>
    <xf numFmtId="211" fontId="7" fillId="0" borderId="0"/>
    <xf numFmtId="212" fontId="213"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211" fontId="8" fillId="0" borderId="0"/>
    <xf numFmtId="212"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211" fontId="8" fillId="0" borderId="0"/>
    <xf numFmtId="212"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211" fontId="8" fillId="0" borderId="0"/>
    <xf numFmtId="212"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211" fontId="8" fillId="0" borderId="0"/>
    <xf numFmtId="212"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2"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207" fillId="0" borderId="0"/>
    <xf numFmtId="0" fontId="8" fillId="0" borderId="0"/>
    <xf numFmtId="0" fontId="8" fillId="0" borderId="0"/>
    <xf numFmtId="0" fontId="20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7" fillId="0" borderId="0"/>
    <xf numFmtId="0" fontId="207" fillId="0" borderId="0"/>
    <xf numFmtId="0" fontId="20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33"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7" fillId="0" borderId="0"/>
    <xf numFmtId="0" fontId="7" fillId="0" borderId="0"/>
    <xf numFmtId="0" fontId="7" fillId="0" borderId="0"/>
    <xf numFmtId="0" fontId="7" fillId="0" borderId="0"/>
    <xf numFmtId="0" fontId="7" fillId="0" borderId="0"/>
    <xf numFmtId="0" fontId="7" fillId="0" borderId="0"/>
    <xf numFmtId="211" fontId="8" fillId="0" borderId="0"/>
    <xf numFmtId="211" fontId="8" fillId="0" borderId="0"/>
    <xf numFmtId="211" fontId="7" fillId="0" borderId="0"/>
    <xf numFmtId="211" fontId="8" fillId="0" borderId="0"/>
    <xf numFmtId="212"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4" fontId="8"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53" fillId="0" borderId="0"/>
    <xf numFmtId="0" fontId="8" fillId="0" borderId="0"/>
    <xf numFmtId="0" fontId="207" fillId="0" borderId="0"/>
    <xf numFmtId="0" fontId="207" fillId="0" borderId="0"/>
    <xf numFmtId="0" fontId="8"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4" fontId="8" fillId="0" borderId="0"/>
    <xf numFmtId="0" fontId="27" fillId="0" borderId="0"/>
    <xf numFmtId="0" fontId="27" fillId="0" borderId="0"/>
    <xf numFmtId="0" fontId="27" fillId="0" borderId="0"/>
    <xf numFmtId="0" fontId="8"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8" fillId="0" borderId="0"/>
    <xf numFmtId="211" fontId="7" fillId="0" borderId="0"/>
    <xf numFmtId="212" fontId="214" fillId="0" borderId="0"/>
    <xf numFmtId="0" fontId="8" fillId="0" borderId="0">
      <alignment vertical="top"/>
    </xf>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8" fillId="0" borderId="0"/>
    <xf numFmtId="211" fontId="7" fillId="0" borderId="0"/>
    <xf numFmtId="212" fontId="214" fillId="0" borderId="0"/>
    <xf numFmtId="0" fontId="33" fillId="0" borderId="0">
      <alignment vertical="top"/>
    </xf>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7" fillId="0" borderId="0"/>
    <xf numFmtId="0" fontId="8"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8" fillId="0" borderId="0"/>
    <xf numFmtId="211" fontId="7" fillId="0" borderId="0"/>
    <xf numFmtId="256" fontId="8"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211" fontId="7" fillId="0" borderId="0"/>
    <xf numFmtId="0" fontId="10" fillId="0" borderId="0"/>
    <xf numFmtId="0" fontId="108" fillId="0" borderId="0"/>
    <xf numFmtId="0" fontId="30" fillId="103" borderId="0"/>
    <xf numFmtId="0" fontId="8" fillId="0" borderId="0"/>
    <xf numFmtId="211" fontId="207" fillId="0" borderId="0"/>
    <xf numFmtId="0" fontId="10"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4" fontId="7" fillId="0" borderId="0"/>
    <xf numFmtId="212" fontId="213" fillId="0" borderId="0"/>
    <xf numFmtId="211" fontId="8" fillId="0" borderId="0"/>
    <xf numFmtId="0" fontId="7" fillId="0" borderId="0"/>
    <xf numFmtId="0" fontId="7" fillId="0" borderId="0"/>
    <xf numFmtId="211" fontId="8" fillId="0" borderId="0"/>
    <xf numFmtId="211" fontId="8" fillId="0" borderId="0"/>
    <xf numFmtId="211" fontId="7" fillId="0" borderId="0"/>
    <xf numFmtId="211" fontId="8" fillId="0" borderId="0"/>
    <xf numFmtId="0" fontId="7" fillId="0" borderId="0"/>
    <xf numFmtId="204" fontId="7" fillId="0" borderId="0"/>
    <xf numFmtId="211" fontId="8" fillId="0" borderId="0"/>
    <xf numFmtId="212" fontId="4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204" fontId="8" fillId="0" borderId="0"/>
    <xf numFmtId="211" fontId="8" fillId="0" borderId="0"/>
    <xf numFmtId="211" fontId="8" fillId="0" borderId="0"/>
    <xf numFmtId="211" fontId="7" fillId="0" borderId="0"/>
    <xf numFmtId="211" fontId="8" fillId="0" borderId="0"/>
    <xf numFmtId="0" fontId="7" fillId="0" borderId="0"/>
    <xf numFmtId="204" fontId="7"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27" fillId="0" borderId="0"/>
    <xf numFmtId="204" fontId="7" fillId="0" borderId="0"/>
    <xf numFmtId="0" fontId="7" fillId="0" borderId="0"/>
    <xf numFmtId="0" fontId="27" fillId="0" borderId="0"/>
    <xf numFmtId="204" fontId="7" fillId="0" borderId="0"/>
    <xf numFmtId="0" fontId="7" fillId="0" borderId="0"/>
    <xf numFmtId="0" fontId="27" fillId="0" borderId="0"/>
    <xf numFmtId="204" fontId="7" fillId="0" borderId="0"/>
    <xf numFmtId="0" fontId="7" fillId="0" borderId="0"/>
    <xf numFmtId="0" fontId="33" fillId="0" borderId="0"/>
    <xf numFmtId="204" fontId="7" fillId="0" borderId="0"/>
    <xf numFmtId="0" fontId="7" fillId="0" borderId="0"/>
    <xf numFmtId="0" fontId="33" fillId="0" borderId="0"/>
    <xf numFmtId="204" fontId="7" fillId="0" borderId="0"/>
    <xf numFmtId="0" fontId="7" fillId="0" borderId="0"/>
    <xf numFmtId="0" fontId="33" fillId="0" borderId="0"/>
    <xf numFmtId="204" fontId="7" fillId="0" borderId="0"/>
    <xf numFmtId="0" fontId="7" fillId="0" borderId="0"/>
    <xf numFmtId="211" fontId="207" fillId="0" borderId="0"/>
    <xf numFmtId="0" fontId="8"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2" fontId="8" fillId="0" borderId="0"/>
    <xf numFmtId="0" fontId="33" fillId="0" borderId="0"/>
    <xf numFmtId="0" fontId="33" fillId="0" borderId="0"/>
    <xf numFmtId="0" fontId="33" fillId="0" borderId="0"/>
    <xf numFmtId="0" fontId="33" fillId="0" borderId="0"/>
    <xf numFmtId="0" fontId="33" fillId="0" borderId="0"/>
    <xf numFmtId="0" fontId="33" fillId="0" borderId="0"/>
    <xf numFmtId="204" fontId="8" fillId="0" borderId="0"/>
    <xf numFmtId="0" fontId="8" fillId="0" borderId="0">
      <alignment vertical="top"/>
    </xf>
    <xf numFmtId="0" fontId="30" fillId="103" borderId="0"/>
    <xf numFmtId="211" fontId="8" fillId="0" borderId="0"/>
    <xf numFmtId="212" fontId="8" fillId="0" borderId="0"/>
    <xf numFmtId="0" fontId="10" fillId="0" borderId="0"/>
    <xf numFmtId="0" fontId="33" fillId="0" borderId="0"/>
    <xf numFmtId="204" fontId="7" fillId="0" borderId="0"/>
    <xf numFmtId="0" fontId="7" fillId="0" borderId="0"/>
    <xf numFmtId="0" fontId="33" fillId="0" borderId="0"/>
    <xf numFmtId="204" fontId="7" fillId="0" borderId="0"/>
    <xf numFmtId="0" fontId="7" fillId="0" borderId="0"/>
    <xf numFmtId="0" fontId="33" fillId="0" borderId="0"/>
    <xf numFmtId="204" fontId="7" fillId="0" borderId="0"/>
    <xf numFmtId="0" fontId="7" fillId="0" borderId="0"/>
    <xf numFmtId="0" fontId="33" fillId="0" borderId="0"/>
    <xf numFmtId="204" fontId="7" fillId="0" borderId="0"/>
    <xf numFmtId="0" fontId="7" fillId="0" borderId="0"/>
    <xf numFmtId="0" fontId="33" fillId="0" borderId="0"/>
    <xf numFmtId="204" fontId="7" fillId="0" borderId="0"/>
    <xf numFmtId="0" fontId="33" fillId="0" borderId="0"/>
    <xf numFmtId="204" fontId="7" fillId="0" borderId="0"/>
    <xf numFmtId="0" fontId="33" fillId="0" borderId="0"/>
    <xf numFmtId="204" fontId="7" fillId="0" borderId="0"/>
    <xf numFmtId="0" fontId="33" fillId="0" borderId="0"/>
    <xf numFmtId="204" fontId="7" fillId="0" borderId="0"/>
    <xf numFmtId="0" fontId="33" fillId="0" borderId="0"/>
    <xf numFmtId="204" fontId="7" fillId="0" borderId="0"/>
    <xf numFmtId="0" fontId="33"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0" fontId="215"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29" fillId="0" borderId="0"/>
    <xf numFmtId="0" fontId="33" fillId="0" borderId="0"/>
    <xf numFmtId="0" fontId="214"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lignment vertical="top"/>
    </xf>
    <xf numFmtId="211" fontId="8" fillId="0" borderId="0"/>
    <xf numFmtId="0"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0" fontId="7" fillId="0" borderId="0"/>
    <xf numFmtId="0" fontId="33" fillId="0" borderId="0">
      <alignment vertical="top"/>
    </xf>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2" fontId="213" fillId="0" borderId="0"/>
    <xf numFmtId="0" fontId="33" fillId="0" borderId="0">
      <alignment vertical="top"/>
    </xf>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114"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207" fillId="0" borderId="0"/>
    <xf numFmtId="0" fontId="33" fillId="0" borderId="0"/>
    <xf numFmtId="0" fontId="8" fillId="0" borderId="0"/>
    <xf numFmtId="0" fontId="8" fillId="0" borderId="0"/>
    <xf numFmtId="0" fontId="27" fillId="0" borderId="0"/>
    <xf numFmtId="0" fontId="33" fillId="0" borderId="0">
      <alignment vertical="top"/>
    </xf>
    <xf numFmtId="0" fontId="30" fillId="103"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2" fontId="21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3" fillId="0" borderId="0"/>
    <xf numFmtId="211"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211" fontId="10" fillId="0" borderId="0"/>
    <xf numFmtId="212"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207" fillId="0" borderId="0"/>
    <xf numFmtId="211" fontId="8" fillId="0" borderId="0" applyProtection="0">
      <protection locked="0"/>
    </xf>
    <xf numFmtId="212" fontId="213" fillId="0" borderId="0"/>
    <xf numFmtId="0"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04"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7"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0" fontId="27" fillId="0" borderId="0"/>
    <xf numFmtId="211" fontId="207"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213" fillId="0" borderId="0"/>
    <xf numFmtId="212" fontId="213" fillId="0" borderId="0"/>
    <xf numFmtId="0" fontId="27"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211" fontId="207"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0" fontId="8" fillId="0" borderId="0"/>
    <xf numFmtId="204"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211" fontId="207"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04"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207"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0" fontId="27"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12" fontId="213" fillId="0" borderId="0"/>
    <xf numFmtId="212" fontId="213" fillId="0" borderId="0"/>
    <xf numFmtId="212" fontId="213" fillId="0" borderId="0"/>
    <xf numFmtId="212" fontId="213" fillId="0" borderId="0"/>
    <xf numFmtId="212" fontId="213" fillId="0" borderId="0"/>
    <xf numFmtId="212" fontId="7" fillId="0" borderId="0"/>
    <xf numFmtId="212" fontId="7" fillId="0" borderId="0"/>
    <xf numFmtId="211" fontId="7"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211" fontId="207"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211" fontId="207"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211" fontId="207"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207"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11" fontId="7"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11" fontId="7" fillId="0" borderId="0"/>
    <xf numFmtId="211" fontId="7"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7" fillId="0" borderId="0"/>
    <xf numFmtId="211" fontId="7"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7" fillId="0" borderId="0"/>
    <xf numFmtId="211"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alignment vertical="top"/>
    </xf>
    <xf numFmtId="204" fontId="7" fillId="0" borderId="0"/>
    <xf numFmtId="204" fontId="7" fillId="0" borderId="0"/>
    <xf numFmtId="204" fontId="7" fillId="0" borderId="0"/>
    <xf numFmtId="204" fontId="7" fillId="0" borderId="0"/>
    <xf numFmtId="204" fontId="7" fillId="0" borderId="0"/>
    <xf numFmtId="204" fontId="7" fillId="0" borderId="0"/>
    <xf numFmtId="0" fontId="10" fillId="0" borderId="0"/>
    <xf numFmtId="0" fontId="33" fillId="0" borderId="0"/>
    <xf numFmtId="0" fontId="33" fillId="0" borderId="0"/>
    <xf numFmtId="204" fontId="7" fillId="0" borderId="0"/>
    <xf numFmtId="204" fontId="7" fillId="0" borderId="0"/>
    <xf numFmtId="204"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0" fillId="103" borderId="0"/>
    <xf numFmtId="204" fontId="7" fillId="0" borderId="0"/>
    <xf numFmtId="211" fontId="71" fillId="0" borderId="0"/>
    <xf numFmtId="204" fontId="7" fillId="0" borderId="0"/>
    <xf numFmtId="0" fontId="8" fillId="0" borderId="0">
      <alignment vertical="top"/>
    </xf>
    <xf numFmtId="0" fontId="30" fillId="103" borderId="0"/>
    <xf numFmtId="211" fontId="8" fillId="0" borderId="0"/>
    <xf numFmtId="204" fontId="7" fillId="0" borderId="0"/>
    <xf numFmtId="0" fontId="1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4" fontId="7" fillId="0" borderId="0"/>
    <xf numFmtId="204" fontId="7" fillId="0" borderId="0"/>
    <xf numFmtId="204" fontId="7"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4"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4" fontId="7"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1"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211" fontId="10"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207"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8"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207"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207"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207"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211" fontId="207"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4" fontId="8" fillId="0" borderId="0"/>
    <xf numFmtId="0" fontId="8" fillId="0" borderId="0"/>
    <xf numFmtId="211" fontId="213" fillId="0" borderId="0"/>
    <xf numFmtId="212" fontId="213"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10" fillId="0" borderId="0"/>
    <xf numFmtId="211" fontId="10" fillId="0" borderId="0"/>
    <xf numFmtId="211" fontId="8" fillId="0" borderId="0" applyProtection="0">
      <protection locked="0"/>
    </xf>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xf numFmtId="211" fontId="8" fillId="0" borderId="0" applyProtection="0">
      <protection locked="0"/>
    </xf>
    <xf numFmtId="211" fontId="10"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0"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applyProtection="0">
      <protection locked="0"/>
    </xf>
    <xf numFmtId="0" fontId="72" fillId="0" borderId="0"/>
    <xf numFmtId="211" fontId="8" fillId="0" borderId="0"/>
    <xf numFmtId="211" fontId="8" fillId="0" borderId="0" applyProtection="0">
      <protection locked="0"/>
    </xf>
    <xf numFmtId="0" fontId="10" fillId="0" borderId="0"/>
    <xf numFmtId="211" fontId="8" fillId="0" borderId="0"/>
    <xf numFmtId="211" fontId="8" fillId="0" borderId="0" applyProtection="0">
      <protection locked="0"/>
    </xf>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211" fontId="10" fillId="0" borderId="0"/>
    <xf numFmtId="211" fontId="10" fillId="0" borderId="0"/>
    <xf numFmtId="0" fontId="7" fillId="0" borderId="0"/>
    <xf numFmtId="204" fontId="8" fillId="0" borderId="0"/>
    <xf numFmtId="211" fontId="8" fillId="0" borderId="0"/>
    <xf numFmtId="211" fontId="8" fillId="0" borderId="0"/>
    <xf numFmtId="211" fontId="8" fillId="0" borderId="0"/>
    <xf numFmtId="211" fontId="8" fillId="0" borderId="0"/>
    <xf numFmtId="211" fontId="8" fillId="0" borderId="0"/>
    <xf numFmtId="211" fontId="8" fillId="0" borderId="0" applyProtection="0">
      <protection locked="0"/>
    </xf>
    <xf numFmtId="211" fontId="8" fillId="0" borderId="0"/>
    <xf numFmtId="211" fontId="8" fillId="0" borderId="0" applyProtection="0">
      <protection locked="0"/>
    </xf>
    <xf numFmtId="0"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7" fillId="0" borderId="0"/>
    <xf numFmtId="211" fontId="8" fillId="0" borderId="0"/>
    <xf numFmtId="211" fontId="8" fillId="0" borderId="0"/>
    <xf numFmtId="211" fontId="8" fillId="0" borderId="0"/>
    <xf numFmtId="211" fontId="8" fillId="0" borderId="0"/>
    <xf numFmtId="211" fontId="8" fillId="0" borderId="0"/>
    <xf numFmtId="211" fontId="10"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211" fontId="8" fillId="0" borderId="0"/>
    <xf numFmtId="0" fontId="10" fillId="0" borderId="0"/>
    <xf numFmtId="0" fontId="30" fillId="103" borderId="0"/>
    <xf numFmtId="211" fontId="8" fillId="0" borderId="0"/>
    <xf numFmtId="211" fontId="8" fillId="0" borderId="0"/>
    <xf numFmtId="211" fontId="8" fillId="0" borderId="0"/>
    <xf numFmtId="211" fontId="10" fillId="0" borderId="0"/>
    <xf numFmtId="0" fontId="27" fillId="0" borderId="0"/>
    <xf numFmtId="0" fontId="27" fillId="0" borderId="0"/>
    <xf numFmtId="0" fontId="27" fillId="0" borderId="0"/>
    <xf numFmtId="0" fontId="27" fillId="0" borderId="0"/>
    <xf numFmtId="0" fontId="27" fillId="0" borderId="0"/>
    <xf numFmtId="0" fontId="27"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2" fontId="213" fillId="0" borderId="0"/>
    <xf numFmtId="0" fontId="7" fillId="0" borderId="0"/>
    <xf numFmtId="211" fontId="8" fillId="0" borderId="0" applyProtection="0">
      <protection locked="0"/>
    </xf>
    <xf numFmtId="0" fontId="8" fillId="0" borderId="0"/>
    <xf numFmtId="211" fontId="10" fillId="0" borderId="0"/>
    <xf numFmtId="0"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2" fontId="7" fillId="0" borderId="0"/>
    <xf numFmtId="0" fontId="8" fillId="0" borderId="0"/>
    <xf numFmtId="211" fontId="8" fillId="0" borderId="0" applyProtection="0">
      <protection locked="0"/>
    </xf>
    <xf numFmtId="0" fontId="7"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2" fontId="7" fillId="0" borderId="0"/>
    <xf numFmtId="0" fontId="8"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0" fontId="27"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2" fontId="7" fillId="0" borderId="0"/>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0" fontId="122" fillId="0" borderId="0">
      <alignment vertical="top"/>
    </xf>
    <xf numFmtId="0" fontId="30" fillId="103"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0" fontId="10"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0" fontId="8" fillId="0" borderId="0"/>
    <xf numFmtId="0" fontId="10" fillId="0" borderId="0"/>
    <xf numFmtId="211" fontId="8" fillId="0" borderId="0" applyProtection="0">
      <protection locked="0"/>
    </xf>
    <xf numFmtId="0" fontId="8" fillId="0" borderId="0"/>
    <xf numFmtId="211" fontId="8" fillId="0" borderId="0" applyProtection="0">
      <protection locked="0"/>
    </xf>
    <xf numFmtId="0" fontId="8" fillId="0" borderId="0"/>
    <xf numFmtId="0" fontId="8" fillId="0" borderId="0"/>
    <xf numFmtId="0" fontId="8" fillId="0" borderId="0"/>
    <xf numFmtId="0" fontId="8" fillId="0" borderId="0"/>
    <xf numFmtId="211" fontId="71"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0" fontId="8" fillId="0" borderId="0"/>
    <xf numFmtId="204" fontId="8" fillId="0" borderId="0"/>
    <xf numFmtId="0" fontId="8" fillId="0" borderId="0"/>
    <xf numFmtId="204" fontId="7" fillId="0" borderId="0"/>
    <xf numFmtId="212" fontId="8" fillId="0" borderId="0"/>
    <xf numFmtId="204" fontId="7" fillId="0" borderId="0"/>
    <xf numFmtId="204" fontId="7" fillId="0" borderId="0"/>
    <xf numFmtId="204" fontId="7" fillId="0" borderId="0"/>
    <xf numFmtId="0" fontId="10" fillId="0" borderId="0"/>
    <xf numFmtId="211" fontId="8" fillId="0" borderId="0" applyProtection="0">
      <protection locked="0"/>
    </xf>
    <xf numFmtId="0" fontId="8" fillId="0" borderId="0"/>
    <xf numFmtId="0" fontId="10" fillId="0" borderId="0"/>
    <xf numFmtId="211" fontId="7" fillId="0" borderId="0"/>
    <xf numFmtId="204" fontId="7" fillId="0" borderId="0"/>
    <xf numFmtId="0" fontId="30" fillId="103" borderId="0"/>
    <xf numFmtId="211" fontId="8" fillId="0" borderId="0" applyProtection="0">
      <protection locked="0"/>
    </xf>
    <xf numFmtId="0" fontId="8" fillId="0" borderId="0"/>
    <xf numFmtId="204" fontId="8" fillId="0" borderId="0"/>
    <xf numFmtId="211" fontId="8" fillId="0" borderId="0"/>
    <xf numFmtId="211" fontId="7" fillId="0" borderId="0"/>
    <xf numFmtId="0" fontId="8" fillId="0" borderId="0"/>
    <xf numFmtId="0" fontId="10"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11"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8" fillId="0" borderId="0" applyProtection="0">
      <protection locked="0"/>
    </xf>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213" fillId="0" borderId="0"/>
    <xf numFmtId="212" fontId="213" fillId="0" borderId="0"/>
    <xf numFmtId="0" fontId="8" fillId="0" borderId="0"/>
    <xf numFmtId="211" fontId="8" fillId="0" borderId="0" applyProtection="0">
      <protection locked="0"/>
    </xf>
    <xf numFmtId="211" fontId="7" fillId="0" borderId="0"/>
    <xf numFmtId="0" fontId="8" fillId="0" borderId="0"/>
    <xf numFmtId="0" fontId="10"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0" fontId="10" fillId="0" borderId="0"/>
    <xf numFmtId="0" fontId="27" fillId="0" borderId="0"/>
    <xf numFmtId="0" fontId="27" fillId="0" borderId="0"/>
    <xf numFmtId="0" fontId="27"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8" fillId="0" borderId="0" applyProtection="0">
      <protection locked="0"/>
    </xf>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xf numFmtId="212" fontId="8" fillId="0" borderId="0"/>
    <xf numFmtId="204" fontId="8" fillId="0" borderId="0"/>
    <xf numFmtId="211" fontId="8" fillId="0" borderId="0" applyProtection="0">
      <protection locked="0"/>
    </xf>
    <xf numFmtId="211" fontId="7" fillId="0" borderId="0"/>
    <xf numFmtId="0" fontId="8" fillId="0" borderId="0"/>
    <xf numFmtId="0" fontId="10"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8" fillId="0" borderId="0" applyProtection="0">
      <protection locked="0"/>
    </xf>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7" fillId="0" borderId="0"/>
    <xf numFmtId="204" fontId="8" fillId="0" borderId="0"/>
    <xf numFmtId="211" fontId="8" fillId="0" borderId="0" applyProtection="0">
      <protection locked="0"/>
    </xf>
    <xf numFmtId="211" fontId="7" fillId="0" borderId="0"/>
    <xf numFmtId="0" fontId="8" fillId="0" borderId="0"/>
    <xf numFmtId="0" fontId="10"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0" fontId="10" fillId="0" borderId="0"/>
    <xf numFmtId="0" fontId="27" fillId="0" borderId="0"/>
    <xf numFmtId="0" fontId="27" fillId="0" borderId="0"/>
    <xf numFmtId="0" fontId="27" fillId="0" borderId="0"/>
    <xf numFmtId="0" fontId="27" fillId="0" borderId="0"/>
    <xf numFmtId="0" fontId="27" fillId="0" borderId="0"/>
    <xf numFmtId="0" fontId="33" fillId="0" borderId="0"/>
    <xf numFmtId="0" fontId="27" fillId="0" borderId="0"/>
    <xf numFmtId="0" fontId="33" fillId="0" borderId="0">
      <alignment vertical="top"/>
    </xf>
    <xf numFmtId="0" fontId="30" fillId="103" borderId="0"/>
    <xf numFmtId="0" fontId="7"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8" fillId="0" borderId="0" applyProtection="0">
      <protection locked="0"/>
    </xf>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7" fillId="0" borderId="0"/>
    <xf numFmtId="204" fontId="8" fillId="0" borderId="0"/>
    <xf numFmtId="211" fontId="8" fillId="0" borderId="0" applyProtection="0">
      <protection locked="0"/>
    </xf>
    <xf numFmtId="211" fontId="7" fillId="0" borderId="0"/>
    <xf numFmtId="0" fontId="8" fillId="0" borderId="0"/>
    <xf numFmtId="0" fontId="10"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0" fontId="10"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8" fillId="0" borderId="0" applyProtection="0">
      <protection locked="0"/>
    </xf>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7" fillId="0" borderId="0"/>
    <xf numFmtId="204" fontId="8" fillId="0" borderId="0"/>
    <xf numFmtId="211" fontId="8" fillId="0" borderId="0" applyProtection="0">
      <protection locked="0"/>
    </xf>
    <xf numFmtId="211" fontId="7" fillId="0" borderId="0"/>
    <xf numFmtId="0" fontId="8" fillId="0" borderId="0"/>
    <xf numFmtId="0" fontId="10"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204" fontId="8" fillId="0" borderId="0"/>
    <xf numFmtId="211" fontId="7" fillId="0" borderId="0"/>
    <xf numFmtId="0" fontId="8" fillId="0" borderId="0"/>
    <xf numFmtId="0" fontId="10" fillId="0" borderId="0"/>
    <xf numFmtId="211" fontId="7" fillId="0" borderId="0"/>
    <xf numFmtId="0" fontId="8" fillId="0" borderId="0"/>
    <xf numFmtId="211" fontId="7" fillId="0" borderId="0"/>
    <xf numFmtId="0" fontId="8" fillId="0" borderId="0"/>
    <xf numFmtId="211" fontId="7" fillId="0" borderId="0"/>
    <xf numFmtId="0" fontId="8" fillId="0" borderId="0"/>
    <xf numFmtId="211" fontId="7" fillId="0" borderId="0"/>
    <xf numFmtId="0" fontId="8" fillId="0" borderId="0"/>
    <xf numFmtId="211" fontId="7" fillId="0" borderId="0"/>
    <xf numFmtId="0" fontId="8" fillId="0" borderId="0"/>
    <xf numFmtId="211" fontId="8" fillId="0" borderId="0" applyProtection="0">
      <protection locked="0"/>
    </xf>
    <xf numFmtId="0" fontId="8" fillId="0" borderId="0"/>
    <xf numFmtId="0" fontId="8" fillId="0" borderId="0"/>
    <xf numFmtId="0" fontId="8" fillId="0" borderId="0"/>
    <xf numFmtId="0" fontId="8" fillId="0" borderId="0"/>
    <xf numFmtId="0" fontId="10" fillId="0" borderId="0"/>
    <xf numFmtId="211" fontId="7" fillId="0" borderId="0"/>
    <xf numFmtId="0" fontId="8" fillId="0" borderId="0"/>
    <xf numFmtId="211" fontId="7" fillId="0" borderId="0"/>
    <xf numFmtId="0" fontId="8" fillId="0" borderId="0"/>
    <xf numFmtId="211" fontId="7" fillId="0" borderId="0"/>
    <xf numFmtId="0" fontId="8" fillId="0" borderId="0"/>
    <xf numFmtId="211" fontId="7" fillId="0" borderId="0"/>
    <xf numFmtId="0" fontId="8" fillId="0" borderId="0"/>
    <xf numFmtId="211" fontId="7" fillId="0" borderId="0"/>
    <xf numFmtId="0" fontId="8" fillId="0" borderId="0"/>
    <xf numFmtId="211" fontId="7" fillId="0" borderId="0"/>
    <xf numFmtId="0" fontId="8" fillId="0" borderId="0"/>
    <xf numFmtId="0" fontId="10"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11" fontId="8" fillId="0" borderId="0" applyProtection="0">
      <protection locked="0"/>
    </xf>
    <xf numFmtId="204" fontId="8" fillId="0" borderId="0"/>
    <xf numFmtId="0"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204" fontId="8" fillId="0" borderId="0"/>
    <xf numFmtId="0" fontId="8" fillId="0" borderId="0"/>
    <xf numFmtId="0" fontId="10" fillId="0" borderId="0"/>
    <xf numFmtId="204" fontId="7" fillId="0" borderId="0"/>
    <xf numFmtId="211" fontId="207" fillId="0" borderId="0"/>
    <xf numFmtId="211" fontId="207" fillId="0" borderId="0"/>
    <xf numFmtId="211" fontId="207" fillId="0" borderId="0"/>
    <xf numFmtId="212" fontId="213" fillId="0" borderId="0"/>
    <xf numFmtId="0" fontId="10" fillId="0" borderId="0"/>
    <xf numFmtId="204" fontId="7" fillId="0" borderId="0"/>
    <xf numFmtId="204" fontId="7" fillId="0" borderId="0"/>
    <xf numFmtId="204" fontId="7" fillId="0" borderId="0"/>
    <xf numFmtId="204" fontId="7" fillId="0" borderId="0"/>
    <xf numFmtId="204" fontId="7" fillId="0" borderId="0"/>
    <xf numFmtId="204" fontId="7" fillId="0" borderId="0"/>
    <xf numFmtId="211" fontId="10" fillId="0" borderId="0"/>
    <xf numFmtId="211" fontId="10" fillId="0" borderId="0"/>
    <xf numFmtId="211" fontId="10"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0" fontId="10"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0" fontId="29" fillId="0" borderId="0"/>
    <xf numFmtId="204" fontId="8" fillId="0" borderId="0" applyNumberFormat="0" applyFill="0" applyBorder="0" applyAlignment="0" applyProtection="0"/>
    <xf numFmtId="211" fontId="8" fillId="0" borderId="0" applyProtection="0">
      <protection locked="0"/>
    </xf>
    <xf numFmtId="0" fontId="30" fillId="103"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2" fontId="7" fillId="0" borderId="0"/>
    <xf numFmtId="0" fontId="8"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xf numFmtId="211" fontId="8"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12" fontId="7" fillId="0" borderId="0"/>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8" fillId="0" borderId="0"/>
    <xf numFmtId="204" fontId="216" fillId="0" borderId="0"/>
    <xf numFmtId="0" fontId="7" fillId="0" borderId="0"/>
    <xf numFmtId="211" fontId="10" fillId="0" borderId="0"/>
    <xf numFmtId="211" fontId="10" fillId="0" borderId="0"/>
    <xf numFmtId="211" fontId="10" fillId="0" borderId="0"/>
    <xf numFmtId="211" fontId="10" fillId="0" borderId="0"/>
    <xf numFmtId="211" fontId="10" fillId="0" borderId="0"/>
    <xf numFmtId="211" fontId="8" fillId="0" borderId="0" applyProtection="0">
      <protection locked="0"/>
    </xf>
    <xf numFmtId="211" fontId="10" fillId="0" borderId="0"/>
    <xf numFmtId="256" fontId="214" fillId="0" borderId="0"/>
    <xf numFmtId="211" fontId="10" fillId="0" borderId="0"/>
    <xf numFmtId="211" fontId="8" fillId="0" borderId="0" applyProtection="0">
      <protection locked="0"/>
    </xf>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8"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211" fontId="10" fillId="0" borderId="0"/>
    <xf numFmtId="0" fontId="10"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04" fontId="7"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2" fontId="213" fillId="0" borderId="0"/>
    <xf numFmtId="211" fontId="213" fillId="0" borderId="0"/>
    <xf numFmtId="212" fontId="213" fillId="0" borderId="0"/>
    <xf numFmtId="211" fontId="7" fillId="0" borderId="0"/>
    <xf numFmtId="212" fontId="7"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2" fontId="213" fillId="0" borderId="0"/>
    <xf numFmtId="204" fontId="7" fillId="0" borderId="0"/>
    <xf numFmtId="204" fontId="7" fillId="0" borderId="0"/>
    <xf numFmtId="204" fontId="7" fillId="0" borderId="0"/>
    <xf numFmtId="211" fontId="8" fillId="0" borderId="0"/>
    <xf numFmtId="211" fontId="8" fillId="0" borderId="0" applyProtection="0">
      <protection locked="0"/>
    </xf>
    <xf numFmtId="0" fontId="10" fillId="0" borderId="0"/>
    <xf numFmtId="0" fontId="10" fillId="0" borderId="0"/>
    <xf numFmtId="211" fontId="8" fillId="0" borderId="0" applyProtection="0">
      <protection locked="0"/>
    </xf>
    <xf numFmtId="0" fontId="215" fillId="0" borderId="0"/>
    <xf numFmtId="0" fontId="10" fillId="0" borderId="0"/>
    <xf numFmtId="204" fontId="7" fillId="0" borderId="0"/>
    <xf numFmtId="211" fontId="8" fillId="0" borderId="0" applyProtection="0">
      <protection locked="0"/>
    </xf>
    <xf numFmtId="0" fontId="10" fillId="0" borderId="0"/>
    <xf numFmtId="211" fontId="207" fillId="0" borderId="0"/>
    <xf numFmtId="211" fontId="8" fillId="0" borderId="0" applyProtection="0">
      <protection locked="0"/>
    </xf>
    <xf numFmtId="0" fontId="8" fillId="0" borderId="0"/>
    <xf numFmtId="0" fontId="10" fillId="0" borderId="0"/>
    <xf numFmtId="204" fontId="8" fillId="0" borderId="0" applyProtection="0">
      <protection locked="0"/>
    </xf>
    <xf numFmtId="0" fontId="7" fillId="0" borderId="0"/>
    <xf numFmtId="211" fontId="8" fillId="0" borderId="0" applyProtection="0">
      <protection locked="0"/>
    </xf>
    <xf numFmtId="256" fontId="8" fillId="0" borderId="0"/>
    <xf numFmtId="0" fontId="10" fillId="0" borderId="0"/>
    <xf numFmtId="0" fontId="10"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2" fontId="213" fillId="0" borderId="0"/>
    <xf numFmtId="211" fontId="213" fillId="0" borderId="0"/>
    <xf numFmtId="212" fontId="213" fillId="0" borderId="0"/>
    <xf numFmtId="211" fontId="10" fillId="34" borderId="18" applyNumberFormat="0" applyFont="0" applyAlignment="0" applyProtection="0"/>
    <xf numFmtId="211" fontId="10" fillId="34" borderId="18" applyNumberFormat="0" applyFont="0" applyAlignment="0" applyProtection="0"/>
    <xf numFmtId="212" fontId="10" fillId="34" borderId="18" applyNumberFormat="0" applyFont="0" applyAlignment="0" applyProtection="0"/>
    <xf numFmtId="212" fontId="10" fillId="34" borderId="18" applyNumberFormat="0" applyFont="0" applyAlignment="0" applyProtection="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7" fillId="0" borderId="0"/>
    <xf numFmtId="204" fontId="8" fillId="0" borderId="0" applyNumberFormat="0" applyFill="0" applyBorder="0" applyAlignment="0" applyProtection="0"/>
    <xf numFmtId="0" fontId="8" fillId="0" borderId="0"/>
    <xf numFmtId="256" fontId="8" fillId="0" borderId="0"/>
    <xf numFmtId="0" fontId="33" fillId="0" borderId="0">
      <alignment vertical="top"/>
    </xf>
    <xf numFmtId="0" fontId="30" fillId="103" borderId="0"/>
    <xf numFmtId="211" fontId="7" fillId="0" borderId="0"/>
    <xf numFmtId="211" fontId="7" fillId="0" borderId="0"/>
    <xf numFmtId="211" fontId="7" fillId="0" borderId="0"/>
    <xf numFmtId="0" fontId="10" fillId="0" borderId="0"/>
    <xf numFmtId="204" fontId="7"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213" fillId="0" borderId="0"/>
    <xf numFmtId="212" fontId="213" fillId="0" borderId="0"/>
    <xf numFmtId="211" fontId="7" fillId="0" borderId="0"/>
    <xf numFmtId="212" fontId="7" fillId="0" borderId="0"/>
    <xf numFmtId="212" fontId="213" fillId="0" borderId="0"/>
    <xf numFmtId="0" fontId="7" fillId="0" borderId="0"/>
    <xf numFmtId="211" fontId="213" fillId="0" borderId="0"/>
    <xf numFmtId="211" fontId="8" fillId="0" borderId="0" applyProtection="0">
      <protection locked="0"/>
    </xf>
    <xf numFmtId="211" fontId="8" fillId="0" borderId="0" applyProtection="0">
      <protection locked="0"/>
    </xf>
    <xf numFmtId="211" fontId="8" fillId="0" borderId="0"/>
    <xf numFmtId="211" fontId="8" fillId="0" borderId="0" applyProtection="0">
      <protection locked="0"/>
    </xf>
    <xf numFmtId="0" fontId="10" fillId="0" borderId="0"/>
    <xf numFmtId="211" fontId="8" fillId="0" borderId="0" applyProtection="0">
      <protection locked="0"/>
    </xf>
    <xf numFmtId="211" fontId="8" fillId="0" borderId="0" applyProtection="0">
      <protection locked="0"/>
    </xf>
    <xf numFmtId="211" fontId="8" fillId="0" borderId="0"/>
    <xf numFmtId="211" fontId="8" fillId="0" borderId="0"/>
    <xf numFmtId="211" fontId="8" fillId="0" borderId="0"/>
    <xf numFmtId="211" fontId="8" fillId="0" borderId="0"/>
    <xf numFmtId="211" fontId="7" fillId="0" borderId="0"/>
    <xf numFmtId="211" fontId="8" fillId="0" borderId="0"/>
    <xf numFmtId="211" fontId="8" fillId="0" borderId="0" applyProtection="0">
      <protection locked="0"/>
    </xf>
    <xf numFmtId="0" fontId="10" fillId="0" borderId="0"/>
    <xf numFmtId="0" fontId="10" fillId="0" borderId="0"/>
    <xf numFmtId="211" fontId="8" fillId="0" borderId="0" applyProtection="0">
      <protection locked="0"/>
    </xf>
    <xf numFmtId="0" fontId="8" fillId="0" borderId="0"/>
    <xf numFmtId="0" fontId="10" fillId="0" borderId="0"/>
    <xf numFmtId="204" fontId="217" fillId="0" borderId="0"/>
    <xf numFmtId="0" fontId="7" fillId="0" borderId="0"/>
    <xf numFmtId="256" fontId="8" fillId="0" borderId="0"/>
    <xf numFmtId="211" fontId="8" fillId="0" borderId="0" applyProtection="0">
      <protection locked="0"/>
    </xf>
    <xf numFmtId="211" fontId="8" fillId="0" borderId="0" applyProtection="0">
      <protection locked="0"/>
    </xf>
    <xf numFmtId="211" fontId="8" fillId="0" borderId="0" applyProtection="0">
      <protection locked="0"/>
    </xf>
    <xf numFmtId="211" fontId="8" fillId="0" borderId="0" applyProtection="0">
      <protection locked="0"/>
    </xf>
    <xf numFmtId="0" fontId="10" fillId="0" borderId="0"/>
    <xf numFmtId="0" fontId="7" fillId="0" borderId="0"/>
    <xf numFmtId="241" fontId="41" fillId="0" borderId="0" applyNumberFormat="0" applyFill="0" applyBorder="0" applyAlignment="0" applyProtection="0"/>
    <xf numFmtId="257" fontId="30" fillId="0" borderId="0" applyFont="0" applyFill="0" applyBorder="0" applyAlignment="0" applyProtection="0"/>
    <xf numFmtId="204" fontId="168" fillId="0" borderId="0" applyFill="0" applyBorder="0">
      <protection locked="0"/>
    </xf>
    <xf numFmtId="253" fontId="161" fillId="0" borderId="0" applyNumberFormat="0" applyFill="0" applyBorder="0" applyAlignment="0">
      <alignment vertical="center"/>
      <protection locked="0"/>
    </xf>
    <xf numFmtId="204" fontId="116" fillId="0" borderId="0"/>
    <xf numFmtId="241" fontId="30" fillId="0" borderId="0"/>
    <xf numFmtId="204" fontId="83" fillId="0" borderId="0"/>
    <xf numFmtId="258" fontId="30" fillId="0" borderId="0" applyFont="0" applyFill="0" applyBorder="0" applyAlignment="0" applyProtection="0"/>
    <xf numFmtId="181" fontId="218"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04" fontId="8" fillId="42" borderId="40" applyNumberFormat="0" applyFont="0" applyAlignment="0" applyProtection="0"/>
    <xf numFmtId="211" fontId="10" fillId="42" borderId="40" applyNumberFormat="0" applyFont="0" applyAlignment="0" applyProtection="0"/>
    <xf numFmtId="0" fontId="10" fillId="42" borderId="40"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0" fontId="10" fillId="0" borderId="0"/>
    <xf numFmtId="211" fontId="10" fillId="42" borderId="40" applyNumberFormat="0" applyFont="0" applyAlignment="0" applyProtection="0"/>
    <xf numFmtId="0" fontId="10" fillId="42" borderId="40" applyNumberFormat="0" applyFont="0" applyAlignment="0" applyProtection="0"/>
    <xf numFmtId="0" fontId="10" fillId="42" borderId="40" applyNumberFormat="0" applyFont="0" applyAlignment="0" applyProtection="0"/>
    <xf numFmtId="0" fontId="10" fillId="0" borderId="0"/>
    <xf numFmtId="204" fontId="8" fillId="42" borderId="40" applyNumberFormat="0" applyFont="0" applyAlignment="0" applyProtection="0"/>
    <xf numFmtId="0" fontId="10" fillId="15" borderId="28" applyNumberFormat="0" applyFont="0" applyAlignment="0" applyProtection="0"/>
    <xf numFmtId="0" fontId="10" fillId="42" borderId="40" applyNumberFormat="0" applyFont="0" applyAlignment="0" applyProtection="0"/>
    <xf numFmtId="204" fontId="8" fillId="42" borderId="40" applyNumberFormat="0" applyFont="0" applyAlignment="0" applyProtection="0"/>
    <xf numFmtId="0" fontId="10" fillId="42" borderId="40" applyNumberFormat="0" applyFont="0" applyAlignment="0" applyProtection="0"/>
    <xf numFmtId="211" fontId="10" fillId="42" borderId="40" applyNumberFormat="0" applyFont="0" applyAlignment="0" applyProtection="0"/>
    <xf numFmtId="0" fontId="10" fillId="42" borderId="40" applyNumberFormat="0" applyFont="0" applyAlignment="0" applyProtection="0"/>
    <xf numFmtId="211" fontId="10" fillId="42" borderId="40" applyNumberFormat="0" applyFont="0" applyAlignment="0" applyProtection="0"/>
    <xf numFmtId="0" fontId="10" fillId="42" borderId="40" applyNumberFormat="0" applyFont="0" applyAlignment="0" applyProtection="0"/>
    <xf numFmtId="211" fontId="10" fillId="42" borderId="40" applyNumberFormat="0" applyFont="0" applyAlignment="0" applyProtection="0"/>
    <xf numFmtId="0" fontId="10"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0" fontId="10" fillId="42" borderId="40"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0" fontId="10" fillId="42" borderId="40"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0" fontId="7"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7" fillId="10" borderId="0" applyNumberFormat="0" applyBorder="0" applyAlignment="0" applyProtection="0"/>
    <xf numFmtId="212" fontId="7" fillId="10" borderId="0" applyNumberFormat="0" applyBorder="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211" fontId="11" fillId="42" borderId="40" applyNumberFormat="0" applyFont="0" applyAlignment="0" applyProtection="0"/>
    <xf numFmtId="0" fontId="11" fillId="42" borderId="40"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42" borderId="40" applyNumberFormat="0" applyFont="0" applyAlignment="0" applyProtection="0"/>
    <xf numFmtId="212" fontId="10" fillId="15" borderId="28" applyNumberFormat="0" applyFont="0" applyAlignment="0" applyProtection="0"/>
    <xf numFmtId="0" fontId="10" fillId="0" borderId="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1" fontId="10" fillId="15" borderId="28" applyNumberFormat="0" applyFont="0" applyAlignment="0" applyProtection="0"/>
    <xf numFmtId="211"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0" fontId="10" fillId="0" borderId="0"/>
    <xf numFmtId="259" fontId="8" fillId="0" borderId="0" applyFont="0" applyFill="0" applyBorder="0" applyAlignment="0" applyProtection="0"/>
    <xf numFmtId="260" fontId="8" fillId="0" borderId="0" applyFont="0" applyFill="0" applyBorder="0" applyAlignment="0" applyProtection="0"/>
    <xf numFmtId="204" fontId="8" fillId="0" borderId="38">
      <alignment vertical="center" wrapText="1"/>
    </xf>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204" fontId="106" fillId="86" borderId="41" applyNumberFormat="0" applyAlignment="0" applyProtection="0"/>
    <xf numFmtId="204" fontId="106" fillId="86"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205" fontId="220" fillId="0" borderId="13" applyBorder="0">
      <protection locked="0"/>
    </xf>
    <xf numFmtId="0" fontId="10" fillId="0" borderId="0"/>
    <xf numFmtId="204" fontId="49" fillId="0" borderId="0"/>
    <xf numFmtId="1" fontId="221" fillId="0" borderId="0" applyProtection="0">
      <alignment horizontal="right" vertical="center"/>
    </xf>
    <xf numFmtId="204" fontId="108" fillId="0" borderId="0"/>
    <xf numFmtId="204" fontId="108" fillId="0" borderId="0"/>
    <xf numFmtId="204" fontId="100" fillId="0" borderId="0"/>
    <xf numFmtId="9" fontId="108" fillId="0" borderId="50" applyBorder="0"/>
    <xf numFmtId="261" fontId="8" fillId="0" borderId="0" applyFont="0" applyFill="0" applyBorder="0" applyAlignment="0"/>
    <xf numFmtId="262" fontId="168" fillId="0" borderId="0" applyFill="0" applyBorder="0">
      <protection locked="0"/>
    </xf>
    <xf numFmtId="168" fontId="8" fillId="0" borderId="0" applyFont="0" applyFill="0" applyBorder="0" applyAlignment="0" applyProtection="0"/>
    <xf numFmtId="263" fontId="168" fillId="0" borderId="0" applyFill="0" applyBorder="0">
      <protection locked="0"/>
    </xf>
    <xf numFmtId="263"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4" fontId="8" fillId="0" borderId="0" applyFont="0" applyFill="0" applyBorder="0" applyProtection="0">
      <alignment horizontal="right"/>
    </xf>
    <xf numFmtId="9" fontId="108" fillId="0" borderId="50" applyBorder="0"/>
    <xf numFmtId="168" fontId="10" fillId="0" borderId="0" applyFont="0" applyFill="0" applyBorder="0" applyAlignment="0" applyProtection="0"/>
    <xf numFmtId="265" fontId="8" fillId="0" borderId="0" applyFont="0" applyFill="0" applyBorder="0" applyAlignment="0" applyProtection="0"/>
    <xf numFmtId="266" fontId="8" fillId="0" borderId="0" applyFont="0" applyFill="0" applyBorder="0" applyAlignment="0" applyProtection="0"/>
    <xf numFmtId="37" fontId="8" fillId="0" borderId="38" applyFont="0" applyFill="0" applyBorder="0" applyProtection="0"/>
    <xf numFmtId="267" fontId="164"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2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1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71"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5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71"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11"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0" fontId="10" fillId="0" borderId="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5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4" fontId="75" fillId="0" borderId="65" applyNumberFormat="0" applyAlignment="0"/>
    <xf numFmtId="204" fontId="75" fillId="0" borderId="65" applyNumberFormat="0" applyAlignment="0"/>
    <xf numFmtId="15" fontId="108" fillId="0" borderId="0" applyFont="0" applyFill="0" applyBorder="0" applyAlignment="0" applyProtection="0"/>
    <xf numFmtId="4" fontId="108" fillId="0" borderId="0" applyFont="0" applyFill="0" applyBorder="0" applyAlignment="0" applyProtection="0"/>
    <xf numFmtId="204" fontId="8" fillId="0" borderId="3">
      <alignment horizontal="center"/>
    </xf>
    <xf numFmtId="3" fontId="108" fillId="0" borderId="0" applyFont="0" applyFill="0" applyBorder="0" applyAlignment="0" applyProtection="0"/>
    <xf numFmtId="204" fontId="108" fillId="112" borderId="0" applyNumberFormat="0" applyFont="0" applyBorder="0" applyAlignment="0" applyProtection="0"/>
    <xf numFmtId="39" fontId="8" fillId="0" borderId="0" applyFill="0" applyBorder="0" applyAlignment="0" applyProtection="0"/>
    <xf numFmtId="3" fontId="163" fillId="0" borderId="0" applyFont="0" applyFill="0" applyBorder="0" applyAlignment="0" applyProtection="0"/>
    <xf numFmtId="204" fontId="83" fillId="0" borderId="0"/>
    <xf numFmtId="3" fontId="163" fillId="0" borderId="0" applyFont="0" applyFill="0" applyBorder="0" applyAlignment="0" applyProtection="0"/>
    <xf numFmtId="204" fontId="83" fillId="0" borderId="0"/>
    <xf numFmtId="3" fontId="223" fillId="0" borderId="0"/>
    <xf numFmtId="204" fontId="224" fillId="0" borderId="0">
      <alignment horizontal="left" indent="7"/>
    </xf>
    <xf numFmtId="204" fontId="224" fillId="6" borderId="0">
      <alignment horizontal="left" indent="7"/>
    </xf>
    <xf numFmtId="204" fontId="223" fillId="0" borderId="0">
      <alignment horizontal="left" indent="6"/>
    </xf>
    <xf numFmtId="204" fontId="225" fillId="6" borderId="0">
      <alignment horizontal="left" indent="6"/>
    </xf>
    <xf numFmtId="3" fontId="49" fillId="0" borderId="55" applyFill="0"/>
    <xf numFmtId="204" fontId="41" fillId="121" borderId="38" applyNumberFormat="0" applyBorder="0" applyAlignment="0">
      <alignment horizontal="right"/>
    </xf>
    <xf numFmtId="204" fontId="41" fillId="121" borderId="38" applyNumberFormat="0" applyBorder="0" applyAlignment="0">
      <alignment horizontal="right"/>
    </xf>
    <xf numFmtId="211" fontId="41" fillId="121" borderId="38" applyNumberFormat="0" applyBorder="0" applyAlignment="0">
      <alignment horizontal="right"/>
    </xf>
    <xf numFmtId="212" fontId="41" fillId="121" borderId="38" applyNumberFormat="0" applyBorder="0" applyAlignment="0">
      <alignment horizontal="right"/>
    </xf>
    <xf numFmtId="211" fontId="41" fillId="121" borderId="38" applyNumberFormat="0" applyBorder="0" applyAlignment="0">
      <alignment horizontal="right"/>
    </xf>
    <xf numFmtId="212" fontId="41" fillId="121" borderId="38" applyNumberFormat="0" applyBorder="0" applyAlignment="0">
      <alignment horizontal="right"/>
    </xf>
    <xf numFmtId="211" fontId="41" fillId="121" borderId="38" applyNumberFormat="0" applyBorder="0" applyAlignment="0">
      <alignment horizontal="right"/>
    </xf>
    <xf numFmtId="212" fontId="41" fillId="121" borderId="38" applyNumberFormat="0" applyBorder="0" applyAlignment="0">
      <alignment horizontal="right"/>
    </xf>
    <xf numFmtId="211" fontId="41" fillId="121" borderId="38" applyNumberFormat="0" applyBorder="0" applyAlignment="0">
      <alignment horizontal="right"/>
    </xf>
    <xf numFmtId="212" fontId="41" fillId="121" borderId="38" applyNumberFormat="0" applyBorder="0" applyAlignment="0">
      <alignment horizontal="right"/>
    </xf>
    <xf numFmtId="211" fontId="41" fillId="121" borderId="38" applyNumberFormat="0" applyBorder="0" applyAlignment="0">
      <alignment horizontal="right"/>
    </xf>
    <xf numFmtId="212" fontId="41" fillId="121" borderId="38" applyNumberFormat="0" applyBorder="0" applyAlignment="0">
      <alignment horizontal="right"/>
    </xf>
    <xf numFmtId="211" fontId="41" fillId="121" borderId="38" applyNumberFormat="0" applyBorder="0" applyAlignment="0">
      <alignment horizontal="right"/>
    </xf>
    <xf numFmtId="212" fontId="41" fillId="121" borderId="38" applyNumberFormat="0" applyBorder="0" applyAlignment="0">
      <alignment horizontal="right"/>
    </xf>
    <xf numFmtId="211" fontId="41" fillId="121" borderId="38" applyNumberFormat="0" applyBorder="0" applyAlignment="0">
      <alignment horizontal="right"/>
    </xf>
    <xf numFmtId="212" fontId="41" fillId="121" borderId="38" applyNumberFormat="0" applyBorder="0" applyAlignment="0">
      <alignment horizontal="right"/>
    </xf>
    <xf numFmtId="211" fontId="41" fillId="121" borderId="38" applyNumberFormat="0" applyBorder="0" applyAlignment="0">
      <alignment horizontal="right"/>
    </xf>
    <xf numFmtId="212" fontId="41" fillId="121" borderId="38" applyNumberFormat="0" applyBorder="0" applyAlignment="0">
      <alignment horizontal="right"/>
    </xf>
    <xf numFmtId="204" fontId="226" fillId="122" borderId="0"/>
    <xf numFmtId="204" fontId="226" fillId="122" borderId="0"/>
    <xf numFmtId="204" fontId="49" fillId="0" borderId="0" applyFill="0"/>
    <xf numFmtId="204" fontId="49" fillId="0" borderId="0"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204" fontId="8" fillId="123" borderId="0" applyNumberFormat="0" applyFont="0" applyBorder="0" applyAlignment="0"/>
    <xf numFmtId="204" fontId="8" fillId="123" borderId="0" applyNumberFormat="0" applyFont="0" applyBorder="0" applyAlignment="0"/>
    <xf numFmtId="204" fontId="8" fillId="123" borderId="0" applyNumberFormat="0" applyFont="0" applyBorder="0" applyAlignment="0"/>
    <xf numFmtId="204" fontId="8" fillId="123" borderId="0" applyNumberFormat="0" applyFont="0" applyBorder="0" applyAlignment="0"/>
    <xf numFmtId="204" fontId="226" fillId="124" borderId="0">
      <alignment horizontal="left" indent="2"/>
    </xf>
    <xf numFmtId="204" fontId="226" fillId="124" borderId="0">
      <alignment horizontal="left" indent="2"/>
    </xf>
    <xf numFmtId="204" fontId="226" fillId="0" borderId="0" applyFill="0">
      <alignment horizontal="left" indent="2"/>
    </xf>
    <xf numFmtId="204" fontId="226" fillId="0" borderId="0" applyFill="0">
      <alignment horizontal="left" indent="2"/>
    </xf>
    <xf numFmtId="3" fontId="49" fillId="0" borderId="0" applyFill="0"/>
    <xf numFmtId="204" fontId="8" fillId="0" borderId="0" applyNumberFormat="0" applyFont="0" applyBorder="0" applyAlignment="0"/>
    <xf numFmtId="204" fontId="8" fillId="125" borderId="0" applyNumberFormat="0" applyFont="0" applyBorder="0" applyAlignment="0"/>
    <xf numFmtId="204" fontId="227" fillId="0" borderId="0">
      <alignment horizontal="left" indent="4"/>
    </xf>
    <xf numFmtId="204" fontId="228" fillId="125" borderId="0">
      <alignment horizontal="left" indent="4"/>
    </xf>
    <xf numFmtId="204" fontId="229" fillId="0" borderId="0">
      <alignment horizontal="left" indent="4"/>
    </xf>
    <xf numFmtId="204" fontId="230" fillId="125" borderId="0">
      <alignment horizontal="left" indent="4"/>
    </xf>
    <xf numFmtId="3" fontId="144" fillId="0" borderId="0" applyFill="0"/>
    <xf numFmtId="204" fontId="8" fillId="0" borderId="0" applyNumberFormat="0" applyFont="0" applyBorder="0" applyAlignment="0"/>
    <xf numFmtId="204" fontId="8" fillId="0" borderId="0" applyNumberFormat="0" applyFont="0" applyBorder="0" applyAlignment="0"/>
    <xf numFmtId="204" fontId="231" fillId="0" borderId="0">
      <alignment horizontal="left" indent="6"/>
    </xf>
    <xf numFmtId="204" fontId="231" fillId="0" borderId="0">
      <alignment horizontal="left" indent="6"/>
    </xf>
    <xf numFmtId="204" fontId="231" fillId="0" borderId="0" applyFill="0">
      <alignment horizontal="left" indent="6"/>
    </xf>
    <xf numFmtId="204" fontId="231" fillId="0" borderId="0" applyFill="0">
      <alignment horizontal="left" indent="6"/>
    </xf>
    <xf numFmtId="217" fontId="71" fillId="0" borderId="0" applyFill="0"/>
    <xf numFmtId="204" fontId="8" fillId="0" borderId="0" applyNumberFormat="0" applyFont="0" applyBorder="0" applyAlignment="0"/>
    <xf numFmtId="204" fontId="8" fillId="0" borderId="0" applyNumberFormat="0" applyFont="0" applyBorder="0" applyAlignment="0"/>
    <xf numFmtId="204" fontId="232" fillId="0" borderId="0">
      <alignment horizontal="left" indent="7"/>
    </xf>
    <xf numFmtId="204" fontId="232" fillId="0" borderId="0">
      <alignment horizontal="left" indent="7"/>
    </xf>
    <xf numFmtId="218" fontId="232" fillId="0" borderId="0" applyFill="0">
      <alignment horizontal="left" indent="7"/>
    </xf>
    <xf numFmtId="217" fontId="145" fillId="0" borderId="0" applyFill="0"/>
    <xf numFmtId="204" fontId="8" fillId="0" borderId="0" applyNumberFormat="0" applyFont="0" applyBorder="0" applyAlignment="0"/>
    <xf numFmtId="204" fontId="8" fillId="0" borderId="0" applyNumberFormat="0" applyFont="0" applyBorder="0" applyAlignment="0"/>
    <xf numFmtId="204" fontId="146" fillId="0" borderId="0">
      <alignment horizontal="left" indent="8"/>
    </xf>
    <xf numFmtId="204" fontId="146" fillId="0" borderId="0">
      <alignment horizontal="left" indent="8"/>
    </xf>
    <xf numFmtId="204" fontId="147" fillId="0" borderId="0" applyFill="0">
      <alignment horizontal="left" indent="8"/>
    </xf>
    <xf numFmtId="204" fontId="147" fillId="0" borderId="0" applyFill="0">
      <alignment horizontal="left" indent="8"/>
    </xf>
    <xf numFmtId="217" fontId="148" fillId="0" borderId="0" applyFill="0"/>
    <xf numFmtId="204" fontId="8" fillId="0" borderId="0" applyNumberFormat="0" applyFont="0" applyFill="0" applyBorder="0" applyAlignment="0"/>
    <xf numFmtId="204" fontId="8" fillId="0" borderId="0" applyNumberFormat="0" applyFont="0" applyFill="0" applyBorder="0" applyAlignment="0"/>
    <xf numFmtId="204" fontId="149" fillId="0" borderId="0" applyFill="0">
      <alignment horizontal="left" indent="9"/>
    </xf>
    <xf numFmtId="204" fontId="149" fillId="0" borderId="0" applyFill="0">
      <alignment horizontal="left" indent="9"/>
    </xf>
    <xf numFmtId="204" fontId="145" fillId="0" borderId="0" applyFill="0">
      <alignment horizontal="left" indent="9"/>
    </xf>
    <xf numFmtId="204" fontId="145" fillId="0" borderId="0" applyFill="0">
      <alignment horizontal="left" indent="9"/>
    </xf>
    <xf numFmtId="201" fontId="233" fillId="0" borderId="0"/>
    <xf numFmtId="268" fontId="116" fillId="0" borderId="16" applyFont="0" applyFill="0" applyBorder="0" applyAlignment="0" applyProtection="0"/>
    <xf numFmtId="269" fontId="8" fillId="0" borderId="0" applyFont="0" applyFill="0" applyBorder="0" applyProtection="0">
      <alignment horizontal="right"/>
    </xf>
    <xf numFmtId="270" fontId="8" fillId="0" borderId="0" applyFont="0" applyFill="0" applyBorder="0" applyProtection="0">
      <alignment horizontal="right"/>
    </xf>
    <xf numFmtId="181" fontId="234" fillId="116" borderId="0"/>
    <xf numFmtId="241" fontId="235" fillId="0" borderId="0" applyNumberFormat="0" applyFill="0" applyBorder="0" applyAlignment="0" applyProtection="0">
      <alignment horizontal="left"/>
    </xf>
    <xf numFmtId="204" fontId="236" fillId="0" borderId="48" applyNumberFormat="0" applyFill="0" applyBorder="0" applyAlignment="0" applyProtection="0">
      <protection hidden="1"/>
    </xf>
    <xf numFmtId="204" fontId="237" fillId="0" borderId="0" applyNumberFormat="0" applyBorder="0" applyAlignment="0" applyProtection="0"/>
    <xf numFmtId="204" fontId="237" fillId="0" borderId="0" applyNumberFormat="0" applyAlignment="0" applyProtection="0"/>
    <xf numFmtId="271" fontId="238" fillId="0" borderId="48" applyFont="0" applyFill="0" applyBorder="0" applyAlignment="0" applyProtection="0"/>
    <xf numFmtId="0" fontId="48" fillId="0" borderId="42" applyNumberFormat="0" applyBorder="0"/>
    <xf numFmtId="204" fontId="30" fillId="0" borderId="0">
      <alignment horizontal="right"/>
    </xf>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211"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212" fontId="64" fillId="13" borderId="25"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4" fontId="7" fillId="0" borderId="0" applyNumberFormat="0" applyProtection="0">
      <alignment vertical="center"/>
    </xf>
    <xf numFmtId="4" fontId="7" fillId="0" borderId="0"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239" fillId="110" borderId="31" applyNumberFormat="0" applyProtection="0">
      <alignment vertical="center"/>
    </xf>
    <xf numFmtId="4" fontId="30" fillId="110" borderId="31" applyNumberFormat="0" applyProtection="0">
      <alignment horizontal="left" vertical="center" indent="1"/>
    </xf>
    <xf numFmtId="0" fontId="240" fillId="102" borderId="43" applyNumberFormat="0" applyProtection="0">
      <alignment horizontal="left" vertical="top" indent="1"/>
    </xf>
    <xf numFmtId="0" fontId="240" fillId="102" borderId="43" applyNumberFormat="0" applyProtection="0">
      <alignment horizontal="left" vertical="top" indent="1"/>
    </xf>
    <xf numFmtId="4" fontId="30" fillId="58" borderId="31" applyNumberFormat="0" applyProtection="0">
      <alignment horizontal="left" vertical="center" indent="1"/>
    </xf>
    <xf numFmtId="4" fontId="30" fillId="45" borderId="31" applyNumberFormat="0" applyProtection="0">
      <alignment horizontal="right" vertical="center"/>
    </xf>
    <xf numFmtId="4" fontId="30" fillId="101" borderId="31" applyNumberFormat="0" applyProtection="0">
      <alignment horizontal="right" vertical="center"/>
    </xf>
    <xf numFmtId="4" fontId="30" fillId="95" borderId="66" applyNumberFormat="0" applyProtection="0">
      <alignment horizontal="right" vertical="center"/>
    </xf>
    <xf numFmtId="4" fontId="30" fillId="55" borderId="31" applyNumberFormat="0" applyProtection="0">
      <alignment horizontal="right" vertical="center"/>
    </xf>
    <xf numFmtId="4" fontId="30" fillId="59" borderId="31" applyNumberFormat="0" applyProtection="0">
      <alignment horizontal="right" vertical="center"/>
    </xf>
    <xf numFmtId="4" fontId="30" fillId="96" borderId="31" applyNumberFormat="0" applyProtection="0">
      <alignment horizontal="right" vertical="center"/>
    </xf>
    <xf numFmtId="4" fontId="30" fillId="52" borderId="31" applyNumberFormat="0" applyProtection="0">
      <alignment horizontal="right" vertical="center"/>
    </xf>
    <xf numFmtId="4" fontId="30" fillId="104" borderId="31" applyNumberFormat="0" applyProtection="0">
      <alignment horizontal="right" vertical="center"/>
    </xf>
    <xf numFmtId="4" fontId="30" fillId="54" borderId="31" applyNumberFormat="0" applyProtection="0">
      <alignment horizontal="right" vertical="center"/>
    </xf>
    <xf numFmtId="4" fontId="30" fillId="105"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40" borderId="31"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4" fontId="165" fillId="42" borderId="43" applyNumberFormat="0" applyProtection="0">
      <alignment vertical="center"/>
    </xf>
    <xf numFmtId="4" fontId="239" fillId="99" borderId="38" applyNumberFormat="0" applyProtection="0">
      <alignment vertical="center"/>
    </xf>
    <xf numFmtId="4" fontId="165" fillId="53" borderId="43" applyNumberFormat="0" applyProtection="0">
      <alignment horizontal="left" vertical="center"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239" fillId="6" borderId="31" applyNumberFormat="0" applyProtection="0">
      <alignment horizontal="right" vertical="center"/>
    </xf>
    <xf numFmtId="4" fontId="30" fillId="58" borderId="31" applyNumberFormat="0" applyProtection="0">
      <alignment horizontal="left" vertical="center" indent="1"/>
    </xf>
    <xf numFmtId="0" fontId="165" fillId="40" borderId="43" applyNumberFormat="0" applyProtection="0">
      <alignment horizontal="left" vertical="top" indent="1"/>
    </xf>
    <xf numFmtId="0" fontId="165" fillId="40" borderId="43" applyNumberFormat="0" applyProtection="0">
      <alignment horizontal="left" vertical="top" indent="1"/>
    </xf>
    <xf numFmtId="4" fontId="241" fillId="100" borderId="66" applyNumberFormat="0" applyProtection="0">
      <alignment horizontal="left" vertical="center" indent="1"/>
    </xf>
    <xf numFmtId="4" fontId="242" fillId="43" borderId="31" applyNumberFormat="0" applyProtection="0">
      <alignment horizontal="right" vertical="center"/>
    </xf>
    <xf numFmtId="204" fontId="96" fillId="0" borderId="0" applyFill="0" applyBorder="0" applyProtection="0">
      <alignment horizontal="left"/>
    </xf>
    <xf numFmtId="41" fontId="8" fillId="0" borderId="0" applyFont="0" applyFill="0" applyBorder="0" applyAlignment="0" applyProtection="0"/>
    <xf numFmtId="272" fontId="164" fillId="0" borderId="0" applyFont="0" applyFill="0" applyBorder="0" applyAlignment="0" applyProtection="0">
      <alignment horizontal="right"/>
    </xf>
    <xf numFmtId="204" fontId="243" fillId="98" borderId="4">
      <alignment horizontal="centerContinuous" vertical="center" wrapText="1"/>
    </xf>
    <xf numFmtId="38" fontId="244" fillId="126" borderId="67">
      <alignment horizontal="centerContinuous" vertical="center"/>
    </xf>
    <xf numFmtId="204" fontId="108" fillId="0" borderId="0" applyFont="0" applyProtection="0"/>
    <xf numFmtId="3" fontId="128" fillId="127" borderId="0">
      <alignment horizontal="left"/>
    </xf>
    <xf numFmtId="195" fontId="143" fillId="6" borderId="0">
      <protection locked="0"/>
    </xf>
    <xf numFmtId="204" fontId="8" fillId="0" borderId="7">
      <alignment wrapText="1"/>
      <protection locked="0"/>
    </xf>
    <xf numFmtId="12" fontId="8" fillId="0" borderId="0" applyFont="0" applyFill="0" applyBorder="0" applyProtection="0">
      <alignment horizontal="right"/>
    </xf>
    <xf numFmtId="273" fontId="8" fillId="126" borderId="0" applyFont="0" applyFill="0" applyBorder="0" applyProtection="0">
      <alignment horizontal="right"/>
    </xf>
    <xf numFmtId="3" fontId="245" fillId="127" borderId="0">
      <alignment horizontal="left"/>
    </xf>
    <xf numFmtId="204" fontId="49" fillId="0" borderId="0"/>
    <xf numFmtId="38" fontId="244" fillId="0" borderId="0" applyNumberFormat="0" applyFill="0">
      <alignment horizontal="centerContinuous"/>
    </xf>
    <xf numFmtId="3" fontId="8" fillId="0" borderId="38" applyNumberFormat="0" applyFont="0" applyFill="0" applyAlignment="0" applyProtection="0">
      <alignment vertical="center"/>
    </xf>
    <xf numFmtId="204" fontId="246" fillId="0" borderId="0" applyBorder="0" applyProtection="0">
      <alignment vertical="center"/>
    </xf>
    <xf numFmtId="231" fontId="246" fillId="0" borderId="18" applyBorder="0" applyProtection="0">
      <alignment horizontal="right" vertical="center"/>
    </xf>
    <xf numFmtId="204" fontId="247" fillId="111" borderId="0" applyBorder="0" applyProtection="0">
      <alignment horizontal="centerContinuous" vertical="center"/>
    </xf>
    <xf numFmtId="204" fontId="247" fillId="128" borderId="18" applyBorder="0" applyProtection="0">
      <alignment horizontal="centerContinuous" vertical="center"/>
    </xf>
    <xf numFmtId="204" fontId="248" fillId="0" borderId="0" applyFill="0" applyBorder="0" applyAlignment="0"/>
    <xf numFmtId="204" fontId="249" fillId="0" borderId="0" applyFill="0" applyBorder="0" applyProtection="0">
      <alignment horizontal="left"/>
    </xf>
    <xf numFmtId="204" fontId="181" fillId="0" borderId="13" applyFill="0" applyBorder="0" applyProtection="0">
      <alignment horizontal="left" vertical="top"/>
    </xf>
    <xf numFmtId="1" fontId="250" fillId="0" borderId="0"/>
    <xf numFmtId="204" fontId="8" fillId="0" borderId="0"/>
    <xf numFmtId="204" fontId="30" fillId="0" borderId="0"/>
    <xf numFmtId="204" fontId="9" fillId="0" borderId="0"/>
    <xf numFmtId="211" fontId="251" fillId="0" borderId="0" applyNumberFormat="0" applyFill="0" applyBorder="0" applyAlignment="0" applyProtection="0"/>
    <xf numFmtId="212" fontId="67" fillId="0" borderId="0" applyNumberFormat="0" applyFill="0" applyBorder="0" applyAlignment="0" applyProtection="0"/>
    <xf numFmtId="0" fontId="10" fillId="0" borderId="0"/>
    <xf numFmtId="211" fontId="252" fillId="0" borderId="0" applyNumberFormat="0" applyFill="0" applyBorder="0" applyAlignment="0" applyProtection="0"/>
    <xf numFmtId="211" fontId="252" fillId="0" borderId="0" applyNumberFormat="0" applyFill="0" applyBorder="0" applyAlignment="0" applyProtection="0"/>
    <xf numFmtId="211" fontId="252" fillId="0" borderId="0" applyNumberFormat="0" applyFill="0" applyBorder="0" applyAlignment="0" applyProtection="0"/>
    <xf numFmtId="212" fontId="68" fillId="0" borderId="0" applyNumberFormat="0" applyFill="0" applyBorder="0" applyAlignment="0" applyProtection="0"/>
    <xf numFmtId="0" fontId="10" fillId="0" borderId="0"/>
    <xf numFmtId="212" fontId="68" fillId="0" borderId="0" applyNumberFormat="0" applyFill="0" applyBorder="0" applyAlignment="0" applyProtection="0"/>
    <xf numFmtId="211" fontId="252" fillId="0" borderId="0" applyNumberFormat="0" applyFill="0" applyBorder="0" applyAlignment="0" applyProtection="0"/>
    <xf numFmtId="211" fontId="252" fillId="0" borderId="0" applyNumberFormat="0" applyFill="0" applyBorder="0" applyAlignment="0" applyProtection="0"/>
    <xf numFmtId="211" fontId="252" fillId="0" borderId="0" applyNumberFormat="0" applyFill="0" applyBorder="0" applyAlignment="0" applyProtection="0"/>
    <xf numFmtId="211" fontId="252" fillId="0" borderId="0" applyNumberFormat="0" applyFill="0" applyBorder="0" applyAlignment="0" applyProtection="0"/>
    <xf numFmtId="274" fontId="8" fillId="0" borderId="0" applyFill="0" applyBorder="0" applyAlignment="0" applyProtection="0">
      <alignment horizontal="right"/>
    </xf>
    <xf numFmtId="204" fontId="253" fillId="0" borderId="0" applyProtection="0">
      <alignment vertical="top"/>
    </xf>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204" fontId="255"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205" fontId="256" fillId="0" borderId="0" applyNumberFormat="0">
      <alignment vertical="center"/>
    </xf>
    <xf numFmtId="1" fontId="116" fillId="129" borderId="0" applyNumberFormat="0" applyFont="0" applyBorder="0" applyProtection="0">
      <alignment horizontal="left"/>
    </xf>
    <xf numFmtId="3" fontId="257" fillId="127" borderId="0">
      <alignment horizontal="center"/>
    </xf>
    <xf numFmtId="181" fontId="258" fillId="0" borderId="0"/>
    <xf numFmtId="211" fontId="259" fillId="0" borderId="63" applyNumberFormat="0" applyFill="0" applyAlignment="0" applyProtection="0"/>
    <xf numFmtId="212" fontId="58" fillId="0" borderId="21" applyNumberFormat="0" applyFill="0" applyAlignment="0" applyProtection="0"/>
    <xf numFmtId="0" fontId="259" fillId="0" borderId="63" applyNumberFormat="0" applyFill="0" applyAlignment="0" applyProtection="0"/>
    <xf numFmtId="211" fontId="254" fillId="0" borderId="0" applyNumberFormat="0" applyFill="0" applyBorder="0" applyAlignment="0" applyProtection="0"/>
    <xf numFmtId="211" fontId="254" fillId="0" borderId="0" applyNumberFormat="0" applyFill="0" applyBorder="0" applyAlignment="0" applyProtection="0"/>
    <xf numFmtId="211" fontId="254" fillId="0" borderId="0" applyNumberFormat="0" applyFill="0" applyBorder="0" applyAlignment="0" applyProtection="0"/>
    <xf numFmtId="211" fontId="260" fillId="0" borderId="36" applyNumberFormat="0" applyFill="0" applyAlignment="0" applyProtection="0"/>
    <xf numFmtId="212" fontId="59" fillId="0" borderId="22" applyNumberFormat="0" applyFill="0" applyAlignment="0" applyProtection="0"/>
    <xf numFmtId="0" fontId="260" fillId="0" borderId="36" applyNumberFormat="0" applyFill="0" applyAlignment="0" applyProtection="0"/>
    <xf numFmtId="211" fontId="171" fillId="0" borderId="64" applyNumberFormat="0" applyFill="0" applyAlignment="0" applyProtection="0"/>
    <xf numFmtId="212" fontId="60" fillId="0" borderId="23" applyNumberFormat="0" applyFill="0" applyAlignment="0" applyProtection="0"/>
    <xf numFmtId="0" fontId="171" fillId="0" borderId="64" applyNumberFormat="0" applyFill="0" applyAlignment="0" applyProtection="0"/>
    <xf numFmtId="211" fontId="254" fillId="0" borderId="0" applyNumberFormat="0" applyFill="0" applyBorder="0" applyAlignment="0" applyProtection="0"/>
    <xf numFmtId="211" fontId="254" fillId="0" borderId="0" applyNumberFormat="0" applyFill="0" applyBorder="0" applyAlignment="0" applyProtection="0"/>
    <xf numFmtId="212" fontId="115" fillId="0" borderId="0" applyNumberFormat="0" applyFill="0" applyBorder="0" applyAlignment="0" applyProtection="0"/>
    <xf numFmtId="0" fontId="10" fillId="0" borderId="0"/>
    <xf numFmtId="211" fontId="254" fillId="0" borderId="0" applyNumberFormat="0" applyFill="0" applyBorder="0" applyAlignment="0" applyProtection="0"/>
    <xf numFmtId="211" fontId="254" fillId="0" borderId="0" applyNumberFormat="0" applyFill="0" applyBorder="0" applyAlignment="0" applyProtection="0"/>
    <xf numFmtId="3" fontId="208" fillId="6" borderId="18">
      <alignment horizontal="center" vertical="center"/>
    </xf>
    <xf numFmtId="3" fontId="261" fillId="127" borderId="0">
      <alignment horizontal="left"/>
    </xf>
    <xf numFmtId="204" fontId="262" fillId="0" borderId="0" applyFill="0" applyBorder="0" applyAlignment="0" applyProtection="0"/>
    <xf numFmtId="204" fontId="109" fillId="53" borderId="48"/>
    <xf numFmtId="205" fontId="49" fillId="0" borderId="12" applyFill="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90" fillId="0" borderId="68" applyNumberFormat="0" applyFill="0" applyAlignment="0" applyProtection="0"/>
    <xf numFmtId="0" fontId="90" fillId="0" borderId="68" applyNumberFormat="0" applyFill="0" applyAlignment="0" applyProtection="0"/>
    <xf numFmtId="0" fontId="263" fillId="0" borderId="68" applyNumberFormat="0" applyFill="0" applyAlignment="0" applyProtection="0"/>
    <xf numFmtId="0" fontId="90" fillId="0" borderId="68" applyNumberFormat="0" applyFill="0" applyAlignment="0" applyProtection="0"/>
    <xf numFmtId="182" fontId="8" fillId="0" borderId="0" applyFont="0" applyFill="0" applyBorder="0" applyAlignment="0" applyProtection="0"/>
    <xf numFmtId="167" fontId="8" fillId="0" borderId="0" applyFont="0" applyFill="0" applyBorder="0" applyAlignment="0" applyProtection="0"/>
    <xf numFmtId="182" fontId="8" fillId="0" borderId="0" applyFont="0" applyFill="0" applyBorder="0" applyAlignment="0" applyProtection="0"/>
    <xf numFmtId="167" fontId="8" fillId="0" borderId="0" applyFont="0" applyFill="0" applyBorder="0" applyAlignment="0" applyProtection="0"/>
    <xf numFmtId="181" fontId="264" fillId="0" borderId="0">
      <alignment horizontal="left"/>
      <protection locked="0"/>
    </xf>
    <xf numFmtId="204" fontId="8" fillId="0" borderId="0"/>
    <xf numFmtId="205" fontId="220" fillId="6" borderId="13" applyNumberFormat="0" applyBorder="0">
      <protection locked="0"/>
    </xf>
    <xf numFmtId="4" fontId="265" fillId="0" borderId="69"/>
    <xf numFmtId="275" fontId="116" fillId="0" borderId="0" applyFont="0" applyFill="0" applyBorder="0" applyAlignment="0" applyProtection="0"/>
    <xf numFmtId="186" fontId="8" fillId="0" borderId="0" applyFont="0" applyFill="0" applyBorder="0" applyAlignment="0" applyProtection="0"/>
    <xf numFmtId="275" fontId="116" fillId="0" borderId="0" applyFont="0" applyFill="0" applyBorder="0" applyAlignment="0" applyProtection="0"/>
    <xf numFmtId="204" fontId="266" fillId="0" borderId="0" applyNumberFormat="0" applyFill="0" applyBorder="0"/>
    <xf numFmtId="204" fontId="251" fillId="0" borderId="0" applyNumberFormat="0" applyFill="0" applyBorder="0" applyAlignment="0" applyProtection="0"/>
    <xf numFmtId="204" fontId="41" fillId="6" borderId="16" applyNumberFormat="0" applyFont="0" applyAlignment="0" applyProtection="0">
      <protection locked="0"/>
    </xf>
    <xf numFmtId="276" fontId="116" fillId="0" borderId="0" applyNumberFormat="0" applyFont="0" applyFill="0" applyBorder="0" applyProtection="0">
      <alignment vertical="top" wrapText="1"/>
    </xf>
    <xf numFmtId="182" fontId="267" fillId="0" borderId="0" applyFont="0" applyFill="0" applyBorder="0" applyAlignment="0" applyProtection="0"/>
    <xf numFmtId="167" fontId="267" fillId="0" borderId="0" applyFont="0" applyFill="0" applyBorder="0" applyAlignment="0" applyProtection="0"/>
    <xf numFmtId="277" fontId="267" fillId="0" borderId="0" applyFont="0" applyFill="0" applyBorder="0" applyAlignment="0" applyProtection="0"/>
    <xf numFmtId="278" fontId="267" fillId="0" borderId="0" applyFont="0" applyFill="0" applyBorder="0" applyAlignment="0" applyProtection="0"/>
    <xf numFmtId="204" fontId="267" fillId="0" borderId="0"/>
    <xf numFmtId="204" fontId="8" fillId="0" borderId="0"/>
    <xf numFmtId="0" fontId="269"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79" fontId="8" fillId="0" borderId="0" applyNumberFormat="0" applyFill="0" applyBorder="0" applyAlignment="0" applyProtection="0"/>
    <xf numFmtId="256" fontId="10" fillId="0" borderId="0"/>
    <xf numFmtId="256"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0" fontId="7" fillId="46"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17"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0"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6"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0" fontId="7" fillId="45"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21"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0" fontId="7" fillId="0" borderId="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109"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5"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0" fontId="7" fillId="47"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25"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4" borderId="18" applyNumberFormat="0" applyFont="0" applyAlignment="0" applyProtection="0"/>
    <xf numFmtId="256" fontId="10" fillId="44" borderId="18" applyNumberFormat="0" applyFont="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95"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7"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0"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0" fontId="7" fillId="48"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29"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4" borderId="18" applyNumberFormat="0" applyFont="0" applyAlignment="0" applyProtection="0"/>
    <xf numFmtId="256" fontId="10" fillId="44" borderId="18" applyNumberFormat="0" applyFont="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8"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0"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33"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49"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0" fontId="27" fillId="45" borderId="0" applyNumberFormat="0" applyBorder="0" applyAlignment="0" applyProtection="0"/>
    <xf numFmtId="0" fontId="27" fillId="37"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0" borderId="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256"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18"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18" applyNumberFormat="0" applyFont="0" applyAlignment="0" applyProtection="0"/>
    <xf numFmtId="256" fontId="10" fillId="44" borderId="18" applyNumberFormat="0" applyFont="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4"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0" fontId="27" fillId="22"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0"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41"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0" fontId="7" fillId="54"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26"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8"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45"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96"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10" fillId="54" borderId="0" applyNumberFormat="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30" borderId="0" applyNumberFormat="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34" borderId="0" applyNumberFormat="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38" borderId="0" applyNumberFormat="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3" fillId="19" borderId="0" applyNumberFormat="0" applyBorder="0" applyAlignment="0" applyProtection="0"/>
    <xf numFmtId="256" fontId="8" fillId="0" borderId="0"/>
    <xf numFmtId="256" fontId="8" fillId="0" borderId="0"/>
    <xf numFmtId="0" fontId="3" fillId="27" borderId="0" applyNumberFormat="0" applyBorder="0" applyAlignment="0" applyProtection="0"/>
    <xf numFmtId="256" fontId="8" fillId="0" borderId="0"/>
    <xf numFmtId="0" fontId="3" fillId="31" borderId="0" applyNumberFormat="0" applyBorder="0" applyAlignment="0" applyProtection="0"/>
    <xf numFmtId="256" fontId="8" fillId="0" borderId="0"/>
    <xf numFmtId="0" fontId="3" fillId="35" borderId="0" applyNumberFormat="0" applyBorder="0" applyAlignment="0" applyProtection="0"/>
    <xf numFmtId="256" fontId="8" fillId="0" borderId="0"/>
    <xf numFmtId="0" fontId="3" fillId="39" borderId="0" applyNumberFormat="0" applyBorder="0" applyAlignment="0" applyProtection="0"/>
    <xf numFmtId="256" fontId="8" fillId="0" borderId="0"/>
    <xf numFmtId="0" fontId="270" fillId="51" borderId="0" applyNumberFormat="0" applyBorder="0" applyAlignment="0" applyProtection="0"/>
    <xf numFmtId="0" fontId="270" fillId="51" borderId="0" applyNumberFormat="0" applyBorder="0" applyAlignment="0" applyProtection="0"/>
    <xf numFmtId="0" fontId="270" fillId="19" borderId="0" applyNumberFormat="0" applyBorder="0" applyAlignment="0" applyProtection="0"/>
    <xf numFmtId="256" fontId="8" fillId="0" borderId="0"/>
    <xf numFmtId="256" fontId="8" fillId="0" borderId="0"/>
    <xf numFmtId="256" fontId="8" fillId="0" borderId="0"/>
    <xf numFmtId="256" fontId="8" fillId="0" borderId="0"/>
    <xf numFmtId="0" fontId="3" fillId="54" borderId="0" applyNumberFormat="0" applyBorder="0" applyAlignment="0" applyProtection="0"/>
    <xf numFmtId="0" fontId="270" fillId="52" borderId="0" applyNumberFormat="0" applyBorder="0" applyAlignment="0" applyProtection="0"/>
    <xf numFmtId="0" fontId="270" fillId="52" borderId="0" applyNumberFormat="0" applyBorder="0" applyAlignment="0" applyProtection="0"/>
    <xf numFmtId="0" fontId="270" fillId="27" borderId="0" applyNumberFormat="0" applyBorder="0" applyAlignment="0" applyProtection="0"/>
    <xf numFmtId="256" fontId="8" fillId="0" borderId="0"/>
    <xf numFmtId="256" fontId="8" fillId="0" borderId="0"/>
    <xf numFmtId="0" fontId="3" fillId="57" borderId="0" applyNumberFormat="0" applyBorder="0" applyAlignment="0" applyProtection="0"/>
    <xf numFmtId="0" fontId="270" fillId="53" borderId="0" applyNumberFormat="0" applyBorder="0" applyAlignment="0" applyProtection="0"/>
    <xf numFmtId="0" fontId="270" fillId="53" borderId="0" applyNumberFormat="0" applyBorder="0" applyAlignment="0" applyProtection="0"/>
    <xf numFmtId="0" fontId="270" fillId="31" borderId="0" applyNumberFormat="0" applyBorder="0" applyAlignment="0" applyProtection="0"/>
    <xf numFmtId="256" fontId="8" fillId="0" borderId="0"/>
    <xf numFmtId="256" fontId="8" fillId="0" borderId="0"/>
    <xf numFmtId="0" fontId="270" fillId="51" borderId="0" applyNumberFormat="0" applyBorder="0" applyAlignment="0" applyProtection="0"/>
    <xf numFmtId="0" fontId="270" fillId="51" borderId="0" applyNumberFormat="0" applyBorder="0" applyAlignment="0" applyProtection="0"/>
    <xf numFmtId="0" fontId="270" fillId="35" borderId="0" applyNumberFormat="0" applyBorder="0" applyAlignment="0" applyProtection="0"/>
    <xf numFmtId="256" fontId="8" fillId="0" borderId="0"/>
    <xf numFmtId="256" fontId="8" fillId="0" borderId="0"/>
    <xf numFmtId="0" fontId="3" fillId="59" borderId="0" applyNumberFormat="0" applyBorder="0" applyAlignment="0" applyProtection="0"/>
    <xf numFmtId="0" fontId="270" fillId="50" borderId="0" applyNumberFormat="0" applyBorder="0" applyAlignment="0" applyProtection="0"/>
    <xf numFmtId="0" fontId="270" fillId="50" borderId="0" applyNumberFormat="0" applyBorder="0" applyAlignment="0" applyProtection="0"/>
    <xf numFmtId="0" fontId="270" fillId="39" borderId="0" applyNumberFormat="0" applyBorder="0" applyAlignment="0" applyProtection="0"/>
    <xf numFmtId="256" fontId="8" fillId="0" borderId="0"/>
    <xf numFmtId="256"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6"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6" fontId="8" fillId="0" borderId="0"/>
    <xf numFmtId="256"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6"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6" fontId="8" fillId="0" borderId="0"/>
    <xf numFmtId="256"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6"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6" fontId="8" fillId="0" borderId="0"/>
    <xf numFmtId="256"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6"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6" fontId="8" fillId="0" borderId="0"/>
    <xf numFmtId="256"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6"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6" fontId="8" fillId="0" borderId="0"/>
    <xf numFmtId="256"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6"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6" fontId="8" fillId="0" borderId="0"/>
    <xf numFmtId="256" fontId="8" fillId="0" borderId="0"/>
    <xf numFmtId="0" fontId="3" fillId="36" borderId="0" applyNumberFormat="0" applyBorder="0" applyAlignment="0" applyProtection="0"/>
    <xf numFmtId="256" fontId="8" fillId="0" borderId="0"/>
    <xf numFmtId="0" fontId="62" fillId="10" borderId="0" applyNumberFormat="0" applyBorder="0" applyAlignment="0" applyProtection="0"/>
    <xf numFmtId="256" fontId="8" fillId="0" borderId="0"/>
    <xf numFmtId="256" fontId="8" fillId="0" borderId="0"/>
    <xf numFmtId="0" fontId="271" fillId="104" borderId="0" applyNumberFormat="0" applyBorder="0" applyAlignment="0" applyProtection="0"/>
    <xf numFmtId="0" fontId="271" fillId="104" borderId="0" applyNumberFormat="0" applyBorder="0" applyAlignment="0" applyProtection="0"/>
    <xf numFmtId="0" fontId="271" fillId="9" borderId="0" applyNumberFormat="0" applyBorder="0" applyAlignment="0" applyProtection="0"/>
    <xf numFmtId="256" fontId="8" fillId="0" borderId="0"/>
    <xf numFmtId="0" fontId="10" fillId="75" borderId="0" applyNumberFormat="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80" fontId="8" fillId="0" borderId="0" applyFill="0" applyBorder="0" applyAlignment="0"/>
    <xf numFmtId="280" fontId="8" fillId="0" borderId="0" applyFill="0" applyBorder="0" applyAlignment="0"/>
    <xf numFmtId="280" fontId="8" fillId="0" borderId="0" applyFill="0" applyBorder="0" applyAlignment="0"/>
    <xf numFmtId="189" fontId="8" fillId="0" borderId="0" applyFill="0" applyBorder="0" applyAlignment="0"/>
    <xf numFmtId="280" fontId="8" fillId="0" borderId="0" applyFill="0" applyBorder="0" applyAlignment="0"/>
    <xf numFmtId="189" fontId="8" fillId="0" borderId="0" applyFill="0" applyBorder="0" applyAlignment="0"/>
    <xf numFmtId="280" fontId="8" fillId="0" borderId="0" applyFill="0" applyBorder="0" applyAlignment="0"/>
    <xf numFmtId="189" fontId="8" fillId="0" borderId="0" applyFill="0" applyBorder="0" applyAlignment="0"/>
    <xf numFmtId="256" fontId="8" fillId="0" borderId="0"/>
    <xf numFmtId="0" fontId="272" fillId="43" borderId="24" applyNumberFormat="0" applyAlignment="0" applyProtection="0"/>
    <xf numFmtId="0" fontId="272" fillId="43" borderId="24" applyNumberFormat="0" applyAlignment="0" applyProtection="0"/>
    <xf numFmtId="0" fontId="273" fillId="13" borderId="24" applyNumberFormat="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4" fillId="0" borderId="39" applyNumberFormat="0" applyFill="0" applyAlignment="0" applyProtection="0"/>
    <xf numFmtId="0" fontId="274" fillId="0" borderId="39" applyNumberFormat="0" applyFill="0" applyAlignment="0" applyProtection="0"/>
    <xf numFmtId="0" fontId="275" fillId="0" borderId="26" applyNumberFormat="0" applyFill="0" applyAlignment="0" applyProtection="0"/>
    <xf numFmtId="256" fontId="8" fillId="0" borderId="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66" fillId="0" borderId="26" applyNumberFormat="0" applyFill="0" applyAlignment="0" applyProtection="0"/>
    <xf numFmtId="0" fontId="80" fillId="0" borderId="33" applyNumberFormat="0" applyFill="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165" fontId="8" fillId="0" borderId="0" applyFont="0" applyFill="0" applyBorder="0" applyAlignment="0" applyProtection="0"/>
    <xf numFmtId="165" fontId="8"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6" fillId="0" borderId="0" applyNumberFormat="0" applyFill="0" applyBorder="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256" fontId="8"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60" fillId="0" borderId="0" applyNumberFormat="0" applyFill="0" applyBorder="0" applyAlignment="0" applyProtection="0"/>
    <xf numFmtId="256" fontId="8" fillId="0" borderId="0"/>
    <xf numFmtId="0" fontId="270" fillId="58" borderId="0" applyNumberFormat="0" applyBorder="0" applyAlignment="0" applyProtection="0"/>
    <xf numFmtId="0" fontId="270" fillId="58" borderId="0" applyNumberFormat="0" applyBorder="0" applyAlignment="0" applyProtection="0"/>
    <xf numFmtId="0" fontId="270" fillId="16" borderId="0" applyNumberFormat="0" applyBorder="0" applyAlignment="0" applyProtection="0"/>
    <xf numFmtId="256" fontId="8" fillId="0" borderId="0"/>
    <xf numFmtId="0" fontId="74" fillId="60" borderId="0" applyNumberFormat="0" applyBorder="0" applyAlignment="0" applyProtection="0"/>
    <xf numFmtId="256" fontId="8" fillId="0" borderId="0"/>
    <xf numFmtId="256" fontId="8" fillId="0" borderId="0"/>
    <xf numFmtId="256" fontId="8" fillId="0" borderId="0"/>
    <xf numFmtId="256" fontId="8" fillId="0" borderId="0"/>
    <xf numFmtId="256" fontId="8" fillId="0" borderId="0"/>
    <xf numFmtId="0" fontId="270" fillId="107" borderId="0" applyNumberFormat="0" applyBorder="0" applyAlignment="0" applyProtection="0"/>
    <xf numFmtId="0" fontId="270" fillId="107" borderId="0" applyNumberFormat="0" applyBorder="0" applyAlignment="0" applyProtection="0"/>
    <xf numFmtId="0" fontId="270" fillId="28" borderId="0" applyNumberFormat="0" applyBorder="0" applyAlignment="0" applyProtection="0"/>
    <xf numFmtId="256" fontId="8" fillId="0" borderId="0"/>
    <xf numFmtId="0" fontId="74" fillId="79" borderId="0" applyNumberFormat="0" applyBorder="0" applyAlignment="0" applyProtection="0"/>
    <xf numFmtId="256" fontId="8" fillId="0" borderId="0"/>
    <xf numFmtId="256" fontId="8" fillId="0" borderId="0"/>
    <xf numFmtId="256" fontId="8" fillId="0" borderId="0"/>
    <xf numFmtId="0" fontId="270" fillId="55" borderId="0" applyNumberFormat="0" applyBorder="0" applyAlignment="0" applyProtection="0"/>
    <xf numFmtId="0" fontId="270" fillId="55" borderId="0" applyNumberFormat="0" applyBorder="0" applyAlignment="0" applyProtection="0"/>
    <xf numFmtId="0" fontId="270" fillId="36" borderId="0" applyNumberFormat="0" applyBorder="0" applyAlignment="0" applyProtection="0"/>
    <xf numFmtId="256" fontId="8" fillId="0" borderId="0"/>
    <xf numFmtId="0" fontId="74" fillId="85" borderId="0" applyNumberFormat="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61" fillId="9" borderId="0" applyNumberFormat="0" applyBorder="0" applyAlignment="0" applyProtection="0"/>
    <xf numFmtId="38" fontId="30" fillId="98" borderId="0" applyNumberFormat="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58" fillId="0" borderId="2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59" fillId="0" borderId="22" applyNumberFormat="0" applyFill="0" applyAlignment="0" applyProtection="0"/>
    <xf numFmtId="256" fontId="8" fillId="0" borderId="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60" fillId="0" borderId="23" applyNumberFormat="0" applyFill="0" applyAlignment="0" applyProtection="0"/>
    <xf numFmtId="256" fontId="8"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60" fillId="0" borderId="0" applyNumberFormat="0" applyFill="0" applyBorder="0" applyAlignment="0" applyProtection="0"/>
    <xf numFmtId="256" fontId="8" fillId="0" borderId="0"/>
    <xf numFmtId="256" fontId="8" fillId="0" borderId="0"/>
    <xf numFmtId="256" fontId="8" fillId="0" borderId="0"/>
    <xf numFmtId="0" fontId="278" fillId="48" borderId="0" applyNumberFormat="0" applyBorder="0" applyAlignment="0" applyProtection="0"/>
    <xf numFmtId="0" fontId="278" fillId="48" borderId="0" applyNumberFormat="0" applyBorder="0" applyAlignment="0" applyProtection="0"/>
    <xf numFmtId="0" fontId="278" fillId="10" borderId="0" applyNumberFormat="0" applyBorder="0" applyAlignment="0" applyProtection="0"/>
    <xf numFmtId="256" fontId="8" fillId="0" borderId="0"/>
    <xf numFmtId="0" fontId="99" fillId="82" borderId="0" applyNumberFormat="0" applyBorder="0" applyAlignment="0" applyProtection="0"/>
    <xf numFmtId="256" fontId="8" fillId="0" borderId="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66" fillId="0" borderId="26" applyNumberFormat="0" applyFill="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6" fontId="8" fillId="0" borderId="0"/>
    <xf numFmtId="256" fontId="8" fillId="0" borderId="0"/>
    <xf numFmtId="256" fontId="8" fillId="0" borderId="0"/>
    <xf numFmtId="256" fontId="8" fillId="0" borderId="0"/>
    <xf numFmtId="167" fontId="8"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6" fontId="8" fillId="0" borderId="0"/>
    <xf numFmtId="256"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7"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7" fillId="0" borderId="0" applyFont="0" applyFill="0" applyBorder="0" applyAlignment="0" applyProtection="0"/>
    <xf numFmtId="256" fontId="8" fillId="0" borderId="0"/>
    <xf numFmtId="167" fontId="27" fillId="0" borderId="0" applyFont="0" applyFill="0" applyBorder="0" applyAlignment="0" applyProtection="0"/>
    <xf numFmtId="256" fontId="8" fillId="0" borderId="0"/>
    <xf numFmtId="167" fontId="2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256" fontId="8" fillId="0" borderId="0"/>
    <xf numFmtId="256" fontId="8" fillId="0" borderId="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167" fontId="103" fillId="0" borderId="0" applyFont="0" applyFill="0" applyBorder="0" applyAlignment="0" applyProtection="0"/>
    <xf numFmtId="256" fontId="8" fillId="0" borderId="0"/>
    <xf numFmtId="256" fontId="8" fillId="0" borderId="0"/>
    <xf numFmtId="256" fontId="8" fillId="0" borderId="0"/>
    <xf numFmtId="167" fontId="10"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256" fontId="8" fillId="0" borderId="0"/>
    <xf numFmtId="167" fontId="27"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27" fillId="0" borderId="0" applyFont="0" applyFill="0" applyBorder="0" applyAlignment="0" applyProtection="0"/>
    <xf numFmtId="167" fontId="103" fillId="0" borderId="0" applyFont="0" applyFill="0" applyBorder="0" applyAlignment="0" applyProtection="0"/>
    <xf numFmtId="167" fontId="27"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6" fontId="8" fillId="0" borderId="0"/>
    <xf numFmtId="256" fontId="8" fillId="0" borderId="0"/>
    <xf numFmtId="256" fontId="8" fillId="0" borderId="0"/>
    <xf numFmtId="0" fontId="268" fillId="11" borderId="0" applyNumberFormat="0" applyBorder="0" applyAlignment="0" applyProtection="0"/>
    <xf numFmtId="0" fontId="279" fillId="50" borderId="0" applyNumberFormat="0" applyBorder="0" applyAlignment="0" applyProtection="0"/>
    <xf numFmtId="0" fontId="279" fillId="50" borderId="0" applyNumberFormat="0" applyBorder="0" applyAlignment="0" applyProtection="0"/>
    <xf numFmtId="0" fontId="279" fillId="11" borderId="0" applyNumberFormat="0" applyBorder="0" applyAlignment="0" applyProtection="0"/>
    <xf numFmtId="256" fontId="8" fillId="0" borderId="0"/>
    <xf numFmtId="179" fontId="8" fillId="0" borderId="0"/>
    <xf numFmtId="179" fontId="8" fillId="0" borderId="0"/>
    <xf numFmtId="179" fontId="8" fillId="0" borderId="0"/>
    <xf numFmtId="256" fontId="8" fillId="0" borderId="0"/>
    <xf numFmtId="0" fontId="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256" fontId="8" fillId="0" borderId="0"/>
    <xf numFmtId="0" fontId="33"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0" fontId="33" fillId="0" borderId="0"/>
    <xf numFmtId="256" fontId="8" fillId="0" borderId="0"/>
    <xf numFmtId="0" fontId="33" fillId="0" borderId="0"/>
    <xf numFmtId="256" fontId="8" fillId="0" borderId="0"/>
    <xf numFmtId="0" fontId="27"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256" fontId="8" fillId="0" borderId="0"/>
    <xf numFmtId="256" fontId="8"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0" fontId="33" fillId="0" borderId="0"/>
    <xf numFmtId="256" fontId="8" fillId="0" borderId="0"/>
    <xf numFmtId="256" fontId="8" fillId="0" borderId="0"/>
    <xf numFmtId="256" fontId="8" fillId="0" borderId="0"/>
    <xf numFmtId="256" fontId="8" fillId="0" borderId="0"/>
    <xf numFmtId="0" fontId="33" fillId="0" borderId="0"/>
    <xf numFmtId="256" fontId="8" fillId="0" borderId="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256" fontId="8" fillId="0" borderId="0"/>
    <xf numFmtId="0" fontId="33"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6"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7" fillId="0" borderId="0"/>
    <xf numFmtId="281" fontId="7" fillId="0" borderId="0"/>
    <xf numFmtId="281" fontId="7" fillId="0" borderId="0"/>
    <xf numFmtId="0" fontId="7" fillId="0" borderId="0"/>
    <xf numFmtId="0" fontId="7" fillId="0" borderId="0"/>
    <xf numFmtId="0" fontId="7" fillId="0" borderId="0"/>
    <xf numFmtId="256"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6" fontId="8" fillId="0" borderId="0"/>
    <xf numFmtId="0" fontId="8" fillId="0" borderId="0" applyNumberFormat="0" applyFill="0" applyBorder="0" applyAlignment="0" applyProtection="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6"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6" fontId="8" fillId="0" borderId="0"/>
    <xf numFmtId="256" fontId="8" fillId="0" borderId="0"/>
    <xf numFmtId="0"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256" fontId="8" fillId="0" borderId="0"/>
    <xf numFmtId="256" fontId="8" fillId="0" borderId="0"/>
    <xf numFmtId="0" fontId="27" fillId="0" borderId="0"/>
    <xf numFmtId="0" fontId="27" fillId="0" borderId="0"/>
    <xf numFmtId="0" fontId="27" fillId="0" borderId="0"/>
    <xf numFmtId="256" fontId="8" fillId="0" borderId="0"/>
    <xf numFmtId="0" fontId="27" fillId="0" borderId="0"/>
    <xf numFmtId="0" fontId="27" fillId="0" borderId="0"/>
    <xf numFmtId="0" fontId="27" fillId="0" borderId="0"/>
    <xf numFmtId="256" fontId="8" fillId="0" borderId="0"/>
    <xf numFmtId="0" fontId="27" fillId="0" borderId="0"/>
    <xf numFmtId="0" fontId="27" fillId="0" borderId="0"/>
    <xf numFmtId="256" fontId="8" fillId="0" borderId="0"/>
    <xf numFmtId="0" fontId="27" fillId="0" borderId="0"/>
    <xf numFmtId="0" fontId="27" fillId="0" borderId="0"/>
    <xf numFmtId="0" fontId="27" fillId="0" borderId="0"/>
    <xf numFmtId="0" fontId="27" fillId="0" borderId="0"/>
    <xf numFmtId="256" fontId="8" fillId="0" borderId="0"/>
    <xf numFmtId="256" fontId="8" fillId="0" borderId="0"/>
    <xf numFmtId="256" fontId="8" fillId="0" borderId="0"/>
    <xf numFmtId="0" fontId="27" fillId="0" borderId="0"/>
    <xf numFmtId="0" fontId="33" fillId="0" borderId="0"/>
    <xf numFmtId="256" fontId="8" fillId="0" borderId="0"/>
    <xf numFmtId="0" fontId="27" fillId="0" borderId="0"/>
    <xf numFmtId="0" fontId="27" fillId="0" borderId="0"/>
    <xf numFmtId="0" fontId="27" fillId="0" borderId="0"/>
    <xf numFmtId="0" fontId="27" fillId="0" borderId="0"/>
    <xf numFmtId="256" fontId="8"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0" fontId="27" fillId="0" borderId="0"/>
    <xf numFmtId="256" fontId="8" fillId="0" borderId="0"/>
    <xf numFmtId="0" fontId="27" fillId="0" borderId="0"/>
    <xf numFmtId="0" fontId="27" fillId="0" borderId="0"/>
    <xf numFmtId="256" fontId="8"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256" fontId="8" fillId="0" borderId="0"/>
    <xf numFmtId="256" fontId="8"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0" fontId="27" fillId="0" borderId="0"/>
    <xf numFmtId="0" fontId="27" fillId="0" borderId="0"/>
    <xf numFmtId="0" fontId="27" fillId="0" borderId="0"/>
    <xf numFmtId="0" fontId="27" fillId="0" borderId="0"/>
    <xf numFmtId="256" fontId="8" fillId="0" borderId="0"/>
    <xf numFmtId="0" fontId="27" fillId="0" borderId="0"/>
    <xf numFmtId="0" fontId="27" fillId="0" borderId="0"/>
    <xf numFmtId="0" fontId="27" fillId="0" borderId="0"/>
    <xf numFmtId="0" fontId="2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8" fillId="0" borderId="0"/>
    <xf numFmtId="0" fontId="8" fillId="0" borderId="0"/>
    <xf numFmtId="0" fontId="30" fillId="103" borderId="0"/>
    <xf numFmtId="256" fontId="8" fillId="0" borderId="0"/>
    <xf numFmtId="256" fontId="8" fillId="0" borderId="0"/>
    <xf numFmtId="0" fontId="33"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33"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103" fillId="15" borderId="28" applyNumberFormat="0" applyFont="0" applyAlignment="0" applyProtection="0"/>
    <xf numFmtId="0" fontId="103" fillId="15" borderId="28" applyNumberFormat="0" applyFont="0" applyAlignment="0" applyProtection="0"/>
    <xf numFmtId="0" fontId="27" fillId="15" borderId="28" applyNumberFormat="0" applyFont="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7" fillId="15" borderId="28" applyNumberFormat="0" applyFont="0" applyAlignment="0" applyProtection="0"/>
    <xf numFmtId="0" fontId="10" fillId="15" borderId="28" applyNumberFormat="0" applyFont="0" applyAlignment="0" applyProtection="0"/>
    <xf numFmtId="256" fontId="8" fillId="0" borderId="0"/>
    <xf numFmtId="256" fontId="8" fillId="0" borderId="0"/>
    <xf numFmtId="256" fontId="8" fillId="0" borderId="0"/>
    <xf numFmtId="9" fontId="8"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9" fontId="7" fillId="0" borderId="0" applyFont="0" applyFill="0" applyBorder="0" applyAlignment="0" applyProtection="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00" fontId="107" fillId="0" borderId="0"/>
    <xf numFmtId="184" fontId="107"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0" fontId="280" fillId="43" borderId="25" applyNumberFormat="0" applyAlignment="0" applyProtection="0"/>
    <xf numFmtId="0" fontId="280" fillId="43" borderId="25" applyNumberFormat="0" applyAlignment="0" applyProtection="0"/>
    <xf numFmtId="0" fontId="280" fillId="13" borderId="25" applyNumberFormat="0" applyAlignment="0" applyProtection="0"/>
    <xf numFmtId="256" fontId="8" fillId="0" borderId="0"/>
    <xf numFmtId="4" fontId="30" fillId="102" borderId="31" applyNumberFormat="0" applyProtection="0">
      <alignment vertical="center"/>
    </xf>
    <xf numFmtId="4" fontId="30" fillId="102" borderId="31" applyNumberFormat="0" applyProtection="0">
      <alignment vertical="center"/>
    </xf>
    <xf numFmtId="256" fontId="8" fillId="0" borderId="0"/>
    <xf numFmtId="256" fontId="8" fillId="0" borderId="0"/>
    <xf numFmtId="4" fontId="30" fillId="110" borderId="31" applyNumberFormat="0" applyProtection="0">
      <alignment horizontal="left" vertical="center" indent="1"/>
    </xf>
    <xf numFmtId="4" fontId="30" fillId="110" borderId="31" applyNumberFormat="0" applyProtection="0">
      <alignment horizontal="left" vertical="center" indent="1"/>
    </xf>
    <xf numFmtId="256" fontId="8" fillId="0" borderId="0"/>
    <xf numFmtId="256" fontId="8" fillId="0" borderId="0"/>
    <xf numFmtId="4" fontId="30" fillId="58" borderId="31" applyNumberFormat="0" applyProtection="0">
      <alignment horizontal="left" vertical="center" indent="1"/>
    </xf>
    <xf numFmtId="4" fontId="30" fillId="58" borderId="31" applyNumberFormat="0" applyProtection="0">
      <alignment horizontal="left" vertical="center" indent="1"/>
    </xf>
    <xf numFmtId="4" fontId="72" fillId="45" borderId="43" applyNumberFormat="0" applyProtection="0">
      <alignment horizontal="right" vertical="center"/>
    </xf>
    <xf numFmtId="4" fontId="72" fillId="45" borderId="43" applyNumberFormat="0" applyProtection="0">
      <alignment horizontal="right" vertical="center"/>
    </xf>
    <xf numFmtId="4" fontId="72" fillId="45" borderId="43" applyNumberFormat="0" applyProtection="0">
      <alignment horizontal="right" vertical="center"/>
    </xf>
    <xf numFmtId="4" fontId="30" fillId="45" borderId="31" applyNumberFormat="0" applyProtection="0">
      <alignment horizontal="right" vertical="center"/>
    </xf>
    <xf numFmtId="256" fontId="8" fillId="0" borderId="0"/>
    <xf numFmtId="4" fontId="72" fillId="41" borderId="43" applyNumberFormat="0" applyProtection="0">
      <alignment horizontal="right" vertical="center"/>
    </xf>
    <xf numFmtId="4" fontId="72" fillId="41" borderId="43" applyNumberFormat="0" applyProtection="0">
      <alignment horizontal="right" vertical="center"/>
    </xf>
    <xf numFmtId="4" fontId="72" fillId="41" borderId="43" applyNumberFormat="0" applyProtection="0">
      <alignment horizontal="right" vertical="center"/>
    </xf>
    <xf numFmtId="4" fontId="30" fillId="101" borderId="31" applyNumberFormat="0" applyProtection="0">
      <alignment horizontal="right" vertical="center"/>
    </xf>
    <xf numFmtId="256" fontId="8" fillId="0" borderId="0"/>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30" fillId="95" borderId="66" applyNumberFormat="0" applyProtection="0">
      <alignment horizontal="right" vertical="center"/>
    </xf>
    <xf numFmtId="256" fontId="8" fillId="0" borderId="0"/>
    <xf numFmtId="4" fontId="72" fillId="55" borderId="43" applyNumberFormat="0" applyProtection="0">
      <alignment horizontal="right" vertical="center"/>
    </xf>
    <xf numFmtId="4" fontId="72" fillId="55" borderId="43" applyNumberFormat="0" applyProtection="0">
      <alignment horizontal="right" vertical="center"/>
    </xf>
    <xf numFmtId="4" fontId="72" fillId="55" borderId="43" applyNumberFormat="0" applyProtection="0">
      <alignment horizontal="right" vertical="center"/>
    </xf>
    <xf numFmtId="4" fontId="30" fillId="55" borderId="31" applyNumberFormat="0" applyProtection="0">
      <alignment horizontal="right" vertical="center"/>
    </xf>
    <xf numFmtId="256" fontId="8" fillId="0" borderId="0"/>
    <xf numFmtId="4" fontId="72" fillId="59" borderId="43" applyNumberFormat="0" applyProtection="0">
      <alignment horizontal="right" vertical="center"/>
    </xf>
    <xf numFmtId="4" fontId="72" fillId="59" borderId="43" applyNumberFormat="0" applyProtection="0">
      <alignment horizontal="right" vertical="center"/>
    </xf>
    <xf numFmtId="4" fontId="72" fillId="59" borderId="43" applyNumberFormat="0" applyProtection="0">
      <alignment horizontal="right" vertical="center"/>
    </xf>
    <xf numFmtId="4" fontId="30" fillId="59" borderId="31" applyNumberFormat="0" applyProtection="0">
      <alignment horizontal="right" vertical="center"/>
    </xf>
    <xf numFmtId="256" fontId="8" fillId="0" borderId="0"/>
    <xf numFmtId="4" fontId="72" fillId="96" borderId="43" applyNumberFormat="0" applyProtection="0">
      <alignment horizontal="right" vertical="center"/>
    </xf>
    <xf numFmtId="4" fontId="72" fillId="96" borderId="43" applyNumberFormat="0" applyProtection="0">
      <alignment horizontal="right" vertical="center"/>
    </xf>
    <xf numFmtId="4" fontId="72" fillId="96" borderId="43" applyNumberFormat="0" applyProtection="0">
      <alignment horizontal="right" vertical="center"/>
    </xf>
    <xf numFmtId="4" fontId="30" fillId="96" borderId="31" applyNumberFormat="0" applyProtection="0">
      <alignment horizontal="right" vertical="center"/>
    </xf>
    <xf numFmtId="256" fontId="8" fillId="0" borderId="0"/>
    <xf numFmtId="4" fontId="72" fillId="52" borderId="43" applyNumberFormat="0" applyProtection="0">
      <alignment horizontal="right" vertical="center"/>
    </xf>
    <xf numFmtId="4" fontId="72" fillId="52" borderId="43" applyNumberFormat="0" applyProtection="0">
      <alignment horizontal="right" vertical="center"/>
    </xf>
    <xf numFmtId="4" fontId="72" fillId="52" borderId="43" applyNumberFormat="0" applyProtection="0">
      <alignment horizontal="right" vertical="center"/>
    </xf>
    <xf numFmtId="4" fontId="30" fillId="52" borderId="31" applyNumberFormat="0" applyProtection="0">
      <alignment horizontal="right" vertical="center"/>
    </xf>
    <xf numFmtId="256" fontId="8" fillId="0" borderId="0"/>
    <xf numFmtId="4" fontId="72" fillId="104" borderId="43" applyNumberFormat="0" applyProtection="0">
      <alignment horizontal="right" vertical="center"/>
    </xf>
    <xf numFmtId="4" fontId="72" fillId="104" borderId="43" applyNumberFormat="0" applyProtection="0">
      <alignment horizontal="right" vertical="center"/>
    </xf>
    <xf numFmtId="4" fontId="72" fillId="104" borderId="43" applyNumberFormat="0" applyProtection="0">
      <alignment horizontal="right" vertical="center"/>
    </xf>
    <xf numFmtId="4" fontId="30" fillId="104" borderId="31" applyNumberFormat="0" applyProtection="0">
      <alignment horizontal="right" vertical="center"/>
    </xf>
    <xf numFmtId="256" fontId="8" fillId="0" borderId="0"/>
    <xf numFmtId="4" fontId="72" fillId="54" borderId="43" applyNumberFormat="0" applyProtection="0">
      <alignment horizontal="right" vertical="center"/>
    </xf>
    <xf numFmtId="4" fontId="72" fillId="54" borderId="43" applyNumberFormat="0" applyProtection="0">
      <alignment horizontal="right" vertical="center"/>
    </xf>
    <xf numFmtId="4" fontId="72" fillId="54" borderId="43" applyNumberFormat="0" applyProtection="0">
      <alignment horizontal="right" vertical="center"/>
    </xf>
    <xf numFmtId="4" fontId="30" fillId="54" borderId="31" applyNumberFormat="0" applyProtection="0">
      <alignment horizontal="right" vertical="center"/>
    </xf>
    <xf numFmtId="256" fontId="8" fillId="0" borderId="0"/>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8" fillId="51" borderId="66" applyNumberFormat="0" applyProtection="0">
      <alignment horizontal="left" vertical="center" indent="1"/>
    </xf>
    <xf numFmtId="4" fontId="72" fillId="40" borderId="43" applyNumberFormat="0" applyProtection="0">
      <alignment horizontal="right" vertical="center"/>
    </xf>
    <xf numFmtId="4" fontId="72" fillId="40" borderId="43" applyNumberFormat="0" applyProtection="0">
      <alignment horizontal="right" vertical="center"/>
    </xf>
    <xf numFmtId="4" fontId="72" fillId="40" borderId="43"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256" fontId="8" fillId="0" borderId="0"/>
    <xf numFmtId="4" fontId="30" fillId="106" borderId="66" applyNumberFormat="0" applyProtection="0">
      <alignment horizontal="left" vertical="center" indent="1"/>
    </xf>
    <xf numFmtId="4" fontId="30" fillId="40" borderId="66" applyNumberFormat="0" applyProtection="0">
      <alignment horizontal="left" vertical="center" indent="1"/>
    </xf>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256" fontId="8" fillId="0" borderId="0"/>
    <xf numFmtId="4" fontId="72" fillId="42" borderId="43" applyNumberFormat="0" applyProtection="0">
      <alignment vertical="center"/>
    </xf>
    <xf numFmtId="4" fontId="72" fillId="42" borderId="43" applyNumberFormat="0" applyProtection="0">
      <alignment vertical="center"/>
    </xf>
    <xf numFmtId="4" fontId="72" fillId="42" borderId="43" applyNumberFormat="0" applyProtection="0">
      <alignment vertical="center"/>
    </xf>
    <xf numFmtId="4" fontId="165" fillId="42" borderId="43" applyNumberFormat="0" applyProtection="0">
      <alignment vertical="center"/>
    </xf>
    <xf numFmtId="256" fontId="8" fillId="0" borderId="0"/>
    <xf numFmtId="256" fontId="8" fillId="0" borderId="0"/>
    <xf numFmtId="4" fontId="72" fillId="42" borderId="43" applyNumberFormat="0" applyProtection="0">
      <alignment horizontal="left" vertical="center" indent="1"/>
    </xf>
    <xf numFmtId="4" fontId="72" fillId="42" borderId="43" applyNumberFormat="0" applyProtection="0">
      <alignment horizontal="left" vertical="center" indent="1"/>
    </xf>
    <xf numFmtId="4" fontId="72" fillId="42" borderId="43" applyNumberFormat="0" applyProtection="0">
      <alignment horizontal="left" vertical="center" indent="1"/>
    </xf>
    <xf numFmtId="4" fontId="165" fillId="53" borderId="43" applyNumberFormat="0" applyProtection="0">
      <alignment horizontal="left" vertical="center" indent="1"/>
    </xf>
    <xf numFmtId="256" fontId="8" fillId="0" borderId="0"/>
    <xf numFmtId="0" fontId="72" fillId="42" borderId="43" applyNumberFormat="0" applyProtection="0">
      <alignment horizontal="left" vertical="top" indent="1"/>
    </xf>
    <xf numFmtId="0" fontId="72" fillId="42" borderId="43" applyNumberFormat="0" applyProtection="0">
      <alignment horizontal="left" vertical="top" indent="1"/>
    </xf>
    <xf numFmtId="0" fontId="72" fillId="42" borderId="43" applyNumberFormat="0" applyProtection="0">
      <alignment horizontal="left" vertical="top" indent="1"/>
    </xf>
    <xf numFmtId="256" fontId="8" fillId="0" borderId="0"/>
    <xf numFmtId="4" fontId="30" fillId="0" borderId="31" applyNumberFormat="0" applyProtection="0">
      <alignment horizontal="right" vertical="center"/>
    </xf>
    <xf numFmtId="4" fontId="72" fillId="106" borderId="43" applyNumberFormat="0" applyProtection="0">
      <alignment horizontal="right" vertical="center"/>
    </xf>
    <xf numFmtId="4" fontId="72" fillId="106" borderId="43"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256" fontId="8" fillId="0" borderId="0"/>
    <xf numFmtId="256" fontId="8" fillId="0" borderId="0"/>
    <xf numFmtId="4" fontId="72" fillId="40" borderId="43" applyNumberFormat="0" applyProtection="0">
      <alignment horizontal="left" vertical="center" indent="1"/>
    </xf>
    <xf numFmtId="4" fontId="72" fillId="40" borderId="43" applyNumberFormat="0" applyProtection="0">
      <alignment horizontal="left" vertical="center" indent="1"/>
    </xf>
    <xf numFmtId="4" fontId="72" fillId="40" borderId="43"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256" fontId="8" fillId="0" borderId="0"/>
    <xf numFmtId="0" fontId="72" fillId="40" borderId="43" applyNumberFormat="0" applyProtection="0">
      <alignment horizontal="left" vertical="top" indent="1"/>
    </xf>
    <xf numFmtId="0" fontId="72" fillId="40" borderId="43" applyNumberFormat="0" applyProtection="0">
      <alignment horizontal="left" vertical="top" indent="1"/>
    </xf>
    <xf numFmtId="0" fontId="72" fillId="40" borderId="43" applyNumberFormat="0" applyProtection="0">
      <alignment horizontal="left" vertical="top" indent="1"/>
    </xf>
    <xf numFmtId="256" fontId="8" fillId="0" borderId="0"/>
    <xf numFmtId="256" fontId="8" fillId="0" borderId="0"/>
    <xf numFmtId="256" fontId="8" fillId="0" borderId="0"/>
    <xf numFmtId="256" fontId="8" fillId="0" borderId="0"/>
    <xf numFmtId="256" fontId="8" fillId="0" borderId="0"/>
    <xf numFmtId="256" fontId="8" fillId="0" borderId="0"/>
    <xf numFmtId="0" fontId="281" fillId="0" borderId="70" applyNumberFormat="0" applyFill="0" applyAlignment="0" applyProtection="0"/>
    <xf numFmtId="0" fontId="281" fillId="0" borderId="70" applyNumberFormat="0" applyFill="0" applyAlignment="0" applyProtection="0"/>
    <xf numFmtId="0" fontId="282" fillId="0" borderId="21" applyNumberFormat="0" applyFill="0" applyAlignment="0" applyProtection="0"/>
    <xf numFmtId="256" fontId="8" fillId="0" borderId="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58" fillId="0" borderId="21" applyNumberFormat="0" applyFill="0" applyAlignment="0" applyProtection="0"/>
    <xf numFmtId="0" fontId="97" fillId="0" borderId="35" applyNumberFormat="0" applyFill="0" applyAlignment="0" applyProtection="0"/>
    <xf numFmtId="0" fontId="283" fillId="0" borderId="71" applyNumberFormat="0" applyFill="0" applyAlignment="0" applyProtection="0"/>
    <xf numFmtId="0" fontId="283" fillId="0" borderId="71" applyNumberFormat="0" applyFill="0" applyAlignment="0" applyProtection="0"/>
    <xf numFmtId="0" fontId="284" fillId="0" borderId="22" applyNumberFormat="0" applyFill="0" applyAlignment="0" applyProtection="0"/>
    <xf numFmtId="256" fontId="8" fillId="0" borderId="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59" fillId="0" borderId="22" applyNumberFormat="0" applyFill="0" applyAlignment="0" applyProtection="0"/>
    <xf numFmtId="0" fontId="98" fillId="0" borderId="73" applyNumberFormat="0" applyFill="0" applyAlignment="0" applyProtection="0"/>
    <xf numFmtId="0" fontId="276" fillId="0" borderId="72" applyNumberFormat="0" applyFill="0" applyAlignment="0" applyProtection="0"/>
    <xf numFmtId="0" fontId="276" fillId="0" borderId="72" applyNumberFormat="0" applyFill="0" applyAlignment="0" applyProtection="0"/>
    <xf numFmtId="0" fontId="277" fillId="0" borderId="23" applyNumberFormat="0" applyFill="0" applyAlignment="0" applyProtection="0"/>
    <xf numFmtId="256" fontId="8" fillId="0" borderId="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60" fillId="0" borderId="23" applyNumberFormat="0" applyFill="0" applyAlignment="0" applyProtection="0"/>
    <xf numFmtId="0" fontId="92" fillId="0" borderId="74" applyNumberFormat="0" applyFill="0" applyAlignment="0" applyProtection="0"/>
    <xf numFmtId="0" fontId="285" fillId="0" borderId="75" applyNumberFormat="0" applyFill="0" applyAlignment="0" applyProtection="0"/>
    <xf numFmtId="0" fontId="285" fillId="0" borderId="29" applyNumberFormat="0" applyFill="0" applyAlignment="0" applyProtection="0"/>
    <xf numFmtId="256" fontId="8"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0" fontId="11" fillId="0" borderId="0"/>
    <xf numFmtId="0" fontId="11" fillId="0" borderId="0"/>
    <xf numFmtId="9" fontId="33"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14" fillId="0" borderId="0"/>
    <xf numFmtId="167" fontId="7" fillId="0" borderId="0" applyFont="0" applyFill="0" applyBorder="0" applyAlignment="0" applyProtection="0"/>
    <xf numFmtId="167" fontId="114"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114"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7" fillId="0" borderId="0"/>
    <xf numFmtId="167" fontId="7"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7" fillId="0" borderId="0"/>
    <xf numFmtId="167" fontId="7"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7" fillId="0" borderId="0"/>
    <xf numFmtId="167" fontId="7"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7" fillId="0" borderId="0"/>
    <xf numFmtId="167" fontId="7"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7" fillId="0" borderId="0"/>
    <xf numFmtId="167" fontId="7"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14" fillId="0" borderId="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3"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114"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14"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8" fillId="0" borderId="0" applyNumberForma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xf numFmtId="0" fontId="10" fillId="46" borderId="0" applyNumberFormat="0" applyBorder="0" applyAlignment="0" applyProtection="0"/>
    <xf numFmtId="0" fontId="286" fillId="46" borderId="0" applyNumberFormat="0" applyBorder="0" applyAlignment="0" applyProtection="0"/>
    <xf numFmtId="204"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86" fillId="45" borderId="0" applyNumberFormat="0" applyBorder="0" applyAlignment="0" applyProtection="0"/>
    <xf numFmtId="204"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86" fillId="47" borderId="0" applyNumberFormat="0" applyBorder="0" applyAlignment="0" applyProtection="0"/>
    <xf numFmtId="204"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86" fillId="48" borderId="0" applyNumberFormat="0" applyBorder="0" applyAlignment="0" applyProtection="0"/>
    <xf numFmtId="204"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86" fillId="49" borderId="0" applyNumberFormat="0" applyBorder="0" applyAlignment="0" applyProtection="0"/>
    <xf numFmtId="204"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86" fillId="50" borderId="0" applyNumberFormat="0" applyBorder="0" applyAlignment="0" applyProtection="0"/>
    <xf numFmtId="204"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86" fillId="44" borderId="0" applyNumberFormat="0" applyBorder="0" applyAlignment="0" applyProtection="0"/>
    <xf numFmtId="204"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86" fillId="41" borderId="0" applyNumberFormat="0" applyBorder="0" applyAlignment="0" applyProtection="0"/>
    <xf numFmtId="204"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86" fillId="54" borderId="0" applyNumberFormat="0" applyBorder="0" applyAlignment="0" applyProtection="0"/>
    <xf numFmtId="204"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86" fillId="48" borderId="0" applyNumberFormat="0" applyBorder="0" applyAlignment="0" applyProtection="0"/>
    <xf numFmtId="204"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86" fillId="44" borderId="0" applyNumberFormat="0" applyBorder="0" applyAlignment="0" applyProtection="0"/>
    <xf numFmtId="204"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86" fillId="55" borderId="0" applyNumberFormat="0" applyBorder="0" applyAlignment="0" applyProtection="0"/>
    <xf numFmtId="204"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74" fillId="56" borderId="0" applyNumberFormat="0" applyBorder="0" applyAlignment="0" applyProtection="0"/>
    <xf numFmtId="204" fontId="74" fillId="56" borderId="0" applyNumberFormat="0" applyBorder="0" applyAlignment="0" applyProtection="0"/>
    <xf numFmtId="0" fontId="74" fillId="56" borderId="0" applyNumberFormat="0" applyBorder="0" applyAlignment="0" applyProtection="0"/>
    <xf numFmtId="0" fontId="74" fillId="41" borderId="0" applyNumberFormat="0" applyBorder="0" applyAlignment="0" applyProtection="0"/>
    <xf numFmtId="204" fontId="74" fillId="41" borderId="0" applyNumberFormat="0" applyBorder="0" applyAlignment="0" applyProtection="0"/>
    <xf numFmtId="0" fontId="74" fillId="41" borderId="0" applyNumberFormat="0" applyBorder="0" applyAlignment="0" applyProtection="0"/>
    <xf numFmtId="0" fontId="74" fillId="54" borderId="0" applyNumberFormat="0" applyBorder="0" applyAlignment="0" applyProtection="0"/>
    <xf numFmtId="204" fontId="74" fillId="54" borderId="0" applyNumberFormat="0" applyBorder="0" applyAlignment="0" applyProtection="0"/>
    <xf numFmtId="0" fontId="74" fillId="54" borderId="0" applyNumberFormat="0" applyBorder="0" applyAlignment="0" applyProtection="0"/>
    <xf numFmtId="0" fontId="74" fillId="57" borderId="0" applyNumberFormat="0" applyBorder="0" applyAlignment="0" applyProtection="0"/>
    <xf numFmtId="204" fontId="74" fillId="57" borderId="0" applyNumberFormat="0" applyBorder="0" applyAlignment="0" applyProtection="0"/>
    <xf numFmtId="0" fontId="74" fillId="57" borderId="0" applyNumberFormat="0" applyBorder="0" applyAlignment="0" applyProtection="0"/>
    <xf numFmtId="0" fontId="74" fillId="58" borderId="0" applyNumberFormat="0" applyBorder="0" applyAlignment="0" applyProtection="0"/>
    <xf numFmtId="204" fontId="74" fillId="58"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204" fontId="74" fillId="59" borderId="0" applyNumberFormat="0" applyBorder="0" applyAlignment="0" applyProtection="0"/>
    <xf numFmtId="0" fontId="74" fillId="59" borderId="0" applyNumberFormat="0" applyBorder="0" applyAlignment="0" applyProtection="0"/>
    <xf numFmtId="204" fontId="10" fillId="61" borderId="0" applyNumberFormat="0" applyBorder="0" applyAlignment="0" applyProtection="0"/>
    <xf numFmtId="0" fontId="10" fillId="61" borderId="0" applyNumberFormat="0" applyBorder="0" applyAlignment="0" applyProtection="0"/>
    <xf numFmtId="204" fontId="10" fillId="63" borderId="0" applyNumberFormat="0" applyBorder="0" applyAlignment="0" applyProtection="0"/>
    <xf numFmtId="0" fontId="10" fillId="63" borderId="0" applyNumberFormat="0" applyBorder="0" applyAlignment="0" applyProtection="0"/>
    <xf numFmtId="204" fontId="74" fillId="65" borderId="0" applyNumberFormat="0" applyBorder="0" applyAlignment="0" applyProtection="0"/>
    <xf numFmtId="0" fontId="74" fillId="65" borderId="0" applyNumberFormat="0" applyBorder="0" applyAlignment="0" applyProtection="0"/>
    <xf numFmtId="204" fontId="10" fillId="68" borderId="0" applyNumberFormat="0" applyBorder="0" applyAlignment="0" applyProtection="0"/>
    <xf numFmtId="0" fontId="10" fillId="68" borderId="0" applyNumberFormat="0" applyBorder="0" applyAlignment="0" applyProtection="0"/>
    <xf numFmtId="204" fontId="10" fillId="70" borderId="0" applyNumberFormat="0" applyBorder="0" applyAlignment="0" applyProtection="0"/>
    <xf numFmtId="0" fontId="10" fillId="70" borderId="0" applyNumberFormat="0" applyBorder="0" applyAlignment="0" applyProtection="0"/>
    <xf numFmtId="204" fontId="74" fillId="72" borderId="0" applyNumberFormat="0" applyBorder="0" applyAlignment="0" applyProtection="0"/>
    <xf numFmtId="0" fontId="74" fillId="72" borderId="0" applyNumberFormat="0" applyBorder="0" applyAlignment="0" applyProtection="0"/>
    <xf numFmtId="204" fontId="10" fillId="73" borderId="0" applyNumberFormat="0" applyBorder="0" applyAlignment="0" applyProtection="0"/>
    <xf numFmtId="0" fontId="10" fillId="73" borderId="0" applyNumberFormat="0" applyBorder="0" applyAlignment="0" applyProtection="0"/>
    <xf numFmtId="204" fontId="10" fillId="71" borderId="0" applyNumberFormat="0" applyBorder="0" applyAlignment="0" applyProtection="0"/>
    <xf numFmtId="0" fontId="10" fillId="71" borderId="0" applyNumberFormat="0" applyBorder="0" applyAlignment="0" applyProtection="0"/>
    <xf numFmtId="204" fontId="74" fillId="64" borderId="0" applyNumberFormat="0" applyBorder="0" applyAlignment="0" applyProtection="0"/>
    <xf numFmtId="0" fontId="74" fillId="64" borderId="0" applyNumberFormat="0" applyBorder="0" applyAlignment="0" applyProtection="0"/>
    <xf numFmtId="204" fontId="10" fillId="71" borderId="0" applyNumberFormat="0" applyBorder="0" applyAlignment="0" applyProtection="0"/>
    <xf numFmtId="0" fontId="10" fillId="71" borderId="0" applyNumberFormat="0" applyBorder="0" applyAlignment="0" applyProtection="0"/>
    <xf numFmtId="204" fontId="10" fillId="64" borderId="0" applyNumberFormat="0" applyBorder="0" applyAlignment="0" applyProtection="0"/>
    <xf numFmtId="0" fontId="10" fillId="64" borderId="0" applyNumberFormat="0" applyBorder="0" applyAlignment="0" applyProtection="0"/>
    <xf numFmtId="204" fontId="74" fillId="64" borderId="0" applyNumberFormat="0" applyBorder="0" applyAlignment="0" applyProtection="0"/>
    <xf numFmtId="0" fontId="74" fillId="64" borderId="0" applyNumberFormat="0" applyBorder="0" applyAlignment="0" applyProtection="0"/>
    <xf numFmtId="204" fontId="10" fillId="61" borderId="0" applyNumberFormat="0" applyBorder="0" applyAlignment="0" applyProtection="0"/>
    <xf numFmtId="0" fontId="10" fillId="61" borderId="0" applyNumberFormat="0" applyBorder="0" applyAlignment="0" applyProtection="0"/>
    <xf numFmtId="204" fontId="74" fillId="63" borderId="0" applyNumberFormat="0" applyBorder="0" applyAlignment="0" applyProtection="0"/>
    <xf numFmtId="0" fontId="74" fillId="63" borderId="0" applyNumberFormat="0" applyBorder="0" applyAlignment="0" applyProtection="0"/>
    <xf numFmtId="204" fontId="10" fillId="70" borderId="0" applyNumberFormat="0" applyBorder="0" applyAlignment="0" applyProtection="0"/>
    <xf numFmtId="0" fontId="10" fillId="70" borderId="0" applyNumberFormat="0" applyBorder="0" applyAlignment="0" applyProtection="0"/>
    <xf numFmtId="204" fontId="74" fillId="83" borderId="0" applyNumberFormat="0" applyBorder="0" applyAlignment="0" applyProtection="0"/>
    <xf numFmtId="0" fontId="74" fillId="83" borderId="0" applyNumberFormat="0" applyBorder="0" applyAlignment="0" applyProtection="0"/>
    <xf numFmtId="204" fontId="75" fillId="0" borderId="0">
      <alignment horizontal="center" wrapText="1"/>
      <protection locked="0"/>
    </xf>
    <xf numFmtId="204" fontId="133" fillId="0" borderId="18" applyNumberFormat="0" applyFill="0" applyAlignment="0" applyProtection="0"/>
    <xf numFmtId="0" fontId="80" fillId="47" borderId="0" applyNumberFormat="0" applyBorder="0" applyAlignment="0" applyProtection="0"/>
    <xf numFmtId="0" fontId="10" fillId="75" borderId="0" applyNumberFormat="0" applyBorder="0" applyAlignment="0" applyProtection="0"/>
    <xf numFmtId="204"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27" fillId="0" borderId="0"/>
    <xf numFmtId="0" fontId="27" fillId="0" borderId="0"/>
    <xf numFmtId="0" fontId="8" fillId="0" borderId="0">
      <alignment vertical="top"/>
    </xf>
    <xf numFmtId="0" fontId="27" fillId="0" borderId="0"/>
    <xf numFmtId="0" fontId="27" fillId="0" borderId="0"/>
    <xf numFmtId="0" fontId="27" fillId="0" borderId="0"/>
    <xf numFmtId="0" fontId="27" fillId="0" borderId="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0" fontId="27" fillId="0" borderId="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0" fontId="33" fillId="0" borderId="0" applyNumberFormat="0" applyFill="0" applyBorder="0" applyAlignment="0" applyProtection="0"/>
    <xf numFmtId="280" fontId="8" fillId="0" borderId="0" applyFill="0" applyBorder="0" applyAlignment="0"/>
    <xf numFmtId="280" fontId="8" fillId="0" borderId="0" applyFill="0" applyBorder="0" applyAlignment="0"/>
    <xf numFmtId="280" fontId="8" fillId="0" borderId="0" applyFill="0" applyBorder="0" applyAlignment="0"/>
    <xf numFmtId="280" fontId="8" fillId="0" borderId="0" applyFill="0" applyBorder="0" applyAlignment="0"/>
    <xf numFmtId="0" fontId="8" fillId="0" borderId="0">
      <alignment vertical="top"/>
    </xf>
    <xf numFmtId="0" fontId="27" fillId="0" borderId="0"/>
    <xf numFmtId="0" fontId="78" fillId="87" borderId="31" applyNumberFormat="0" applyAlignment="0" applyProtection="0"/>
    <xf numFmtId="204" fontId="152" fillId="53" borderId="30" applyNumberFormat="0" applyAlignment="0" applyProtection="0"/>
    <xf numFmtId="0" fontId="152" fillId="53" borderId="30" applyNumberFormat="0" applyAlignment="0" applyProtection="0"/>
    <xf numFmtId="0" fontId="33" fillId="0" borderId="0" applyNumberFormat="0" applyFill="0" applyBorder="0" applyAlignment="0" applyProtection="0"/>
    <xf numFmtId="0" fontId="79" fillId="88" borderId="32" applyNumberFormat="0" applyAlignment="0" applyProtection="0"/>
    <xf numFmtId="0" fontId="79" fillId="79" borderId="32" applyNumberFormat="0" applyAlignment="0" applyProtection="0"/>
    <xf numFmtId="204" fontId="79" fillId="88" borderId="32" applyNumberFormat="0" applyAlignment="0" applyProtection="0"/>
    <xf numFmtId="0" fontId="79" fillId="88" borderId="32" applyNumberFormat="0" applyAlignment="0" applyProtection="0"/>
    <xf numFmtId="0" fontId="79" fillId="88" borderId="32" applyNumberFormat="0" applyAlignment="0" applyProtection="0"/>
    <xf numFmtId="0" fontId="157" fillId="0" borderId="34" applyNumberFormat="0" applyFill="0" applyAlignment="0" applyProtection="0"/>
    <xf numFmtId="0" fontId="80" fillId="0" borderId="33" applyNumberFormat="0" applyFill="0" applyAlignment="0" applyProtection="0"/>
    <xf numFmtId="204" fontId="157" fillId="0" borderId="34" applyNumberFormat="0" applyFill="0" applyAlignment="0" applyProtection="0"/>
    <xf numFmtId="0" fontId="157" fillId="0" borderId="34" applyNumberFormat="0" applyFill="0" applyAlignment="0" applyProtection="0"/>
    <xf numFmtId="0" fontId="157" fillId="0" borderId="34" applyNumberFormat="0" applyFill="0" applyAlignment="0" applyProtection="0"/>
    <xf numFmtId="204" fontId="41" fillId="112" borderId="57" applyFont="0" applyFill="0" applyBorder="0"/>
    <xf numFmtId="204" fontId="81" fillId="0" borderId="0"/>
    <xf numFmtId="204" fontId="82" fillId="0" borderId="0"/>
    <xf numFmtId="204" fontId="82" fillId="0" borderId="0"/>
    <xf numFmtId="204" fontId="83" fillId="0" borderId="0"/>
    <xf numFmtId="204" fontId="85" fillId="0" borderId="0" applyNumberFormat="0" applyAlignment="0">
      <alignment horizontal="left"/>
    </xf>
    <xf numFmtId="204" fontId="9" fillId="0" borderId="0" applyNumberFormat="0" applyAlignment="0"/>
    <xf numFmtId="228" fontId="41" fillId="0" borderId="18"/>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xf numFmtId="204"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4" fontId="90" fillId="89" borderId="0" applyNumberFormat="0" applyBorder="0" applyAlignment="0" applyProtection="0"/>
    <xf numFmtId="0" fontId="90" fillId="89" borderId="0" applyNumberFormat="0" applyBorder="0" applyAlignment="0" applyProtection="0"/>
    <xf numFmtId="204" fontId="90" fillId="91" borderId="0" applyNumberFormat="0" applyBorder="0" applyAlignment="0" applyProtection="0"/>
    <xf numFmtId="0" fontId="90" fillId="91" borderId="0" applyNumberFormat="0" applyBorder="0" applyAlignment="0" applyProtection="0"/>
    <xf numFmtId="0" fontId="171" fillId="0" borderId="0" applyNumberFormat="0" applyFill="0" applyBorder="0" applyAlignment="0" applyProtection="0"/>
    <xf numFmtId="0" fontId="92" fillId="0" borderId="0" applyNumberFormat="0" applyFill="0" applyBorder="0" applyAlignment="0" applyProtection="0"/>
    <xf numFmtId="204"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74" fillId="94" borderId="0" applyNumberFormat="0" applyBorder="0" applyAlignment="0" applyProtection="0"/>
    <xf numFmtId="0" fontId="74" fillId="60" borderId="0" applyNumberFormat="0" applyBorder="0" applyAlignment="0" applyProtection="0"/>
    <xf numFmtId="204" fontId="74" fillId="94" borderId="0" applyNumberFormat="0" applyBorder="0" applyAlignment="0" applyProtection="0"/>
    <xf numFmtId="0" fontId="74" fillId="94" borderId="0" applyNumberFormat="0" applyBorder="0" applyAlignment="0" applyProtection="0"/>
    <xf numFmtId="0" fontId="74" fillId="94" borderId="0" applyNumberFormat="0" applyBorder="0" applyAlignment="0" applyProtection="0"/>
    <xf numFmtId="0" fontId="74" fillId="95" borderId="0" applyNumberFormat="0" applyBorder="0" applyAlignment="0" applyProtection="0"/>
    <xf numFmtId="0" fontId="74" fillId="67" borderId="0" applyNumberFormat="0" applyBorder="0" applyAlignment="0" applyProtection="0"/>
    <xf numFmtId="204" fontId="74" fillId="95"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52" borderId="0" applyNumberFormat="0" applyBorder="0" applyAlignment="0" applyProtection="0"/>
    <xf numFmtId="0" fontId="74" fillId="77" borderId="0" applyNumberFormat="0" applyBorder="0" applyAlignment="0" applyProtection="0"/>
    <xf numFmtId="204"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7" borderId="0" applyNumberFormat="0" applyBorder="0" applyAlignment="0" applyProtection="0"/>
    <xf numFmtId="0" fontId="74" fillId="79" borderId="0" applyNumberFormat="0" applyBorder="0" applyAlignment="0" applyProtection="0"/>
    <xf numFmtId="204"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8" borderId="0" applyNumberFormat="0" applyBorder="0" applyAlignment="0" applyProtection="0"/>
    <xf numFmtId="0" fontId="74" fillId="66" borderId="0" applyNumberFormat="0" applyBorder="0" applyAlignment="0" applyProtection="0"/>
    <xf numFmtId="204" fontId="74" fillId="58"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74" fillId="96" borderId="0" applyNumberFormat="0" applyBorder="0" applyAlignment="0" applyProtection="0"/>
    <xf numFmtId="0" fontId="74" fillId="85" borderId="0" applyNumberFormat="0" applyBorder="0" applyAlignment="0" applyProtection="0"/>
    <xf numFmtId="204" fontId="74" fillId="96" borderId="0" applyNumberFormat="0" applyBorder="0" applyAlignment="0" applyProtection="0"/>
    <xf numFmtId="0" fontId="74" fillId="96" borderId="0" applyNumberFormat="0" applyBorder="0" applyAlignment="0" applyProtection="0"/>
    <xf numFmtId="0" fontId="74" fillId="96" borderId="0" applyNumberFormat="0" applyBorder="0" applyAlignment="0" applyProtection="0"/>
    <xf numFmtId="204" fontId="93" fillId="0" borderId="0" applyNumberFormat="0" applyAlignment="0">
      <alignment horizontal="left"/>
    </xf>
    <xf numFmtId="0" fontId="94" fillId="83" borderId="31" applyNumberFormat="0" applyAlignment="0" applyProtection="0"/>
    <xf numFmtId="204" fontId="172" fillId="50" borderId="30" applyNumberFormat="0" applyAlignment="0" applyProtection="0"/>
    <xf numFmtId="0" fontId="172" fillId="50" borderId="30" applyNumberFormat="0" applyAlignment="0" applyProtection="0"/>
    <xf numFmtId="192" fontId="8" fillId="0" borderId="0" applyFont="0" applyFill="0" applyBorder="0" applyAlignment="0" applyProtection="0"/>
    <xf numFmtId="232" fontId="8" fillId="0" borderId="0" applyNumberFormat="0" applyFont="0" applyFill="0" applyBorder="0" applyAlignment="0" applyProtection="0"/>
    <xf numFmtId="0" fontId="96" fillId="0" borderId="9" applyNumberFormat="0" applyAlignment="0" applyProtection="0">
      <alignment horizontal="left" vertical="center"/>
    </xf>
    <xf numFmtId="204" fontId="96" fillId="0" borderId="9" applyNumberFormat="0" applyAlignment="0" applyProtection="0">
      <alignment horizontal="left" vertical="center"/>
    </xf>
    <xf numFmtId="204" fontId="96" fillId="0" borderId="12">
      <alignment horizontal="left" vertical="center"/>
    </xf>
    <xf numFmtId="0" fontId="196" fillId="45" borderId="0" applyNumberFormat="0" applyBorder="0" applyAlignment="0" applyProtection="0"/>
    <xf numFmtId="0" fontId="99" fillId="82" borderId="0" applyNumberFormat="0" applyBorder="0" applyAlignment="0" applyProtection="0"/>
    <xf numFmtId="204"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168" fontId="30" fillId="99" borderId="18" applyNumberFormat="0" applyFont="0" applyAlignment="0" applyProtection="0">
      <alignment horizontal="center"/>
      <protection locked="0"/>
    </xf>
    <xf numFmtId="204" fontId="204" fillId="0" borderId="1" applyNumberFormat="0" applyBorder="0" applyAlignment="0">
      <alignment horizontal="left"/>
    </xf>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20"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220"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20" fontId="8" fillId="0" borderId="0" applyFont="0" applyFill="0" applyBorder="0" applyAlignment="0" applyProtection="0"/>
    <xf numFmtId="171" fontId="8"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8" fillId="0" borderId="0" applyFont="0" applyFill="0" applyBorder="0" applyAlignment="0" applyProtection="0"/>
    <xf numFmtId="167" fontId="3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27"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8" fillId="0" borderId="0" applyFont="0" applyFill="0" applyBorder="0" applyAlignment="0" applyProtection="0"/>
    <xf numFmtId="0" fontId="8" fillId="0" borderId="0"/>
    <xf numFmtId="3" fontId="208" fillId="120" borderId="18">
      <alignment horizontal="center"/>
    </xf>
    <xf numFmtId="0" fontId="104" fillId="102" borderId="0" applyNumberFormat="0" applyBorder="0" applyAlignment="0" applyProtection="0"/>
    <xf numFmtId="204" fontId="104" fillId="102" borderId="0" applyNumberFormat="0" applyBorder="0" applyAlignment="0" applyProtection="0"/>
    <xf numFmtId="204" fontId="104" fillId="102" borderId="0" applyNumberFormat="0" applyBorder="0" applyAlignment="0" applyProtection="0"/>
    <xf numFmtId="0" fontId="104" fillId="102" borderId="0" applyNumberFormat="0" applyBorder="0" applyAlignment="0" applyProtection="0"/>
    <xf numFmtId="204" fontId="104" fillId="102" borderId="0" applyNumberFormat="0" applyBorder="0" applyAlignment="0" applyProtection="0"/>
    <xf numFmtId="0" fontId="104" fillId="102" borderId="0" applyNumberFormat="0" applyBorder="0" applyAlignment="0" applyProtection="0"/>
    <xf numFmtId="0" fontId="27" fillId="0" borderId="0"/>
    <xf numFmtId="0" fontId="27" fillId="0" borderId="0"/>
    <xf numFmtId="0" fontId="7" fillId="0" borderId="0"/>
    <xf numFmtId="0" fontId="8" fillId="0" borderId="0"/>
    <xf numFmtId="204"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0" fontId="33" fillId="0" borderId="0" applyNumberFormat="0" applyFill="0" applyBorder="0" applyAlignment="0" applyProtection="0"/>
    <xf numFmtId="0" fontId="10" fillId="0" borderId="0"/>
    <xf numFmtId="0" fontId="30" fillId="103" borderId="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204" fontId="8" fillId="0" borderId="0" applyNumberFormat="0" applyFill="0" applyBorder="0" applyAlignment="0" applyProtection="0"/>
    <xf numFmtId="0" fontId="27" fillId="0" borderId="0"/>
    <xf numFmtId="0" fontId="27" fillId="0" borderId="0"/>
    <xf numFmtId="0" fontId="8" fillId="0" borderId="0">
      <alignment vertical="top"/>
    </xf>
    <xf numFmtId="0" fontId="72" fillId="0" borderId="0">
      <alignment vertical="top"/>
    </xf>
    <xf numFmtId="0" fontId="8" fillId="0" borderId="0"/>
    <xf numFmtId="204" fontId="8" fillId="0" borderId="0" applyNumberFormat="0" applyFill="0" applyBorder="0" applyAlignment="0" applyProtection="0"/>
    <xf numFmtId="204" fontId="8"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8"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8" fillId="0" borderId="0">
      <alignment vertical="top"/>
    </xf>
    <xf numFmtId="0" fontId="8" fillId="0" borderId="0">
      <alignment vertical="top"/>
    </xf>
    <xf numFmtId="0" fontId="30" fillId="103" borderId="0"/>
    <xf numFmtId="0" fontId="27" fillId="0" borderId="0"/>
    <xf numFmtId="0" fontId="27" fillId="0" borderId="0"/>
    <xf numFmtId="0" fontId="8" fillId="0" borderId="0">
      <alignment vertical="top"/>
    </xf>
    <xf numFmtId="0" fontId="30" fillId="103" borderId="0"/>
    <xf numFmtId="0" fontId="27" fillId="0" borderId="0"/>
    <xf numFmtId="0" fontId="27" fillId="0" borderId="0"/>
    <xf numFmtId="0" fontId="7" fillId="0" borderId="0"/>
    <xf numFmtId="0" fontId="30" fillId="103" borderId="0"/>
    <xf numFmtId="0" fontId="27" fillId="0" borderId="0"/>
    <xf numFmtId="0" fontId="27" fillId="0" borderId="0"/>
    <xf numFmtId="0" fontId="33" fillId="0" borderId="0">
      <alignment vertical="top"/>
    </xf>
    <xf numFmtId="0" fontId="27" fillId="0" borderId="0"/>
    <xf numFmtId="0" fontId="27" fillId="0" borderId="0"/>
    <xf numFmtId="0" fontId="8" fillId="0" borderId="0"/>
    <xf numFmtId="0" fontId="33" fillId="0" borderId="0" applyNumberFormat="0" applyFill="0" applyBorder="0" applyAlignment="0" applyProtection="0"/>
    <xf numFmtId="0" fontId="7" fillId="0" borderId="0"/>
    <xf numFmtId="0" fontId="33" fillId="0" borderId="0">
      <alignment vertical="top"/>
    </xf>
    <xf numFmtId="0" fontId="8" fillId="0" borderId="0">
      <alignment vertical="top"/>
    </xf>
    <xf numFmtId="0" fontId="33" fillId="0" borderId="0" applyNumberFormat="0" applyFill="0" applyBorder="0" applyAlignment="0" applyProtection="0"/>
    <xf numFmtId="0" fontId="27" fillId="0" borderId="0"/>
    <xf numFmtId="0" fontId="27" fillId="0" borderId="0"/>
    <xf numFmtId="0" fontId="33" fillId="0" borderId="0" applyNumberFormat="0" applyFill="0" applyBorder="0" applyAlignment="0" applyProtection="0"/>
    <xf numFmtId="0" fontId="30" fillId="103" borderId="0"/>
    <xf numFmtId="0" fontId="27" fillId="0" borderId="0"/>
    <xf numFmtId="0" fontId="27" fillId="0" borderId="0"/>
    <xf numFmtId="0" fontId="8" fillId="0" borderId="0"/>
    <xf numFmtId="0" fontId="27" fillId="0" borderId="0"/>
    <xf numFmtId="0" fontId="27" fillId="0" borderId="0"/>
    <xf numFmtId="0" fontId="33" fillId="0" borderId="0" applyNumberFormat="0" applyFill="0" applyBorder="0" applyAlignment="0" applyProtection="0"/>
    <xf numFmtId="0" fontId="8" fillId="0" borderId="0"/>
    <xf numFmtId="0" fontId="27" fillId="0" borderId="0"/>
    <xf numFmtId="0" fontId="27" fillId="0" borderId="0"/>
    <xf numFmtId="167" fontId="8" fillId="0" borderId="0" applyFont="0" applyFill="0" applyBorder="0" applyAlignment="0" applyProtection="0"/>
    <xf numFmtId="171" fontId="8" fillId="0" borderId="0" applyFont="0" applyFill="0" applyBorder="0" applyAlignment="0" applyProtection="0"/>
    <xf numFmtId="167" fontId="27" fillId="0" borderId="0" applyFont="0" applyFill="0" applyBorder="0" applyAlignment="0" applyProtection="0"/>
    <xf numFmtId="167" fontId="8"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27"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71" fontId="8" fillId="0" borderId="0" applyFont="0" applyFill="0" applyBorder="0" applyAlignment="0" applyProtection="0"/>
    <xf numFmtId="220"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20"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20"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33" fillId="0" borderId="0"/>
    <xf numFmtId="0" fontId="33" fillId="0" borderId="0">
      <alignment vertical="top"/>
    </xf>
    <xf numFmtId="0" fontId="33" fillId="0" borderId="0" applyNumberFormat="0" applyFill="0" applyBorder="0" applyAlignment="0" applyProtection="0"/>
    <xf numFmtId="0" fontId="27" fillId="0" borderId="0"/>
    <xf numFmtId="0" fontId="8" fillId="0" borderId="0">
      <alignment vertical="top"/>
    </xf>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8" fillId="0" borderId="0">
      <alignment vertical="top"/>
    </xf>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10" fillId="44" borderId="0" applyNumberFormat="0" applyBorder="0" applyAlignment="0" applyProtection="0"/>
    <xf numFmtId="0" fontId="27" fillId="0" borderId="0"/>
    <xf numFmtId="0" fontId="27" fillId="0" borderId="0"/>
    <xf numFmtId="0" fontId="30" fillId="103" borderId="0"/>
    <xf numFmtId="0" fontId="27" fillId="0" borderId="0"/>
    <xf numFmtId="0" fontId="27" fillId="0" borderId="0"/>
    <xf numFmtId="0" fontId="30" fillId="103" borderId="0"/>
    <xf numFmtId="0" fontId="27" fillId="0" borderId="0"/>
    <xf numFmtId="0" fontId="38" fillId="0" borderId="0"/>
    <xf numFmtId="0" fontId="27" fillId="0" borderId="0"/>
    <xf numFmtId="0" fontId="30" fillId="0" borderId="0"/>
    <xf numFmtId="0" fontId="27" fillId="0" borderId="0"/>
    <xf numFmtId="0" fontId="7" fillId="0" borderId="0"/>
    <xf numFmtId="0" fontId="27" fillId="0" borderId="0"/>
    <xf numFmtId="0" fontId="27" fillId="0" borderId="0"/>
    <xf numFmtId="0" fontId="30" fillId="103" borderId="0"/>
    <xf numFmtId="0" fontId="27" fillId="0" borderId="0"/>
    <xf numFmtId="0" fontId="30" fillId="103" borderId="0"/>
    <xf numFmtId="0" fontId="27" fillId="0"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50" borderId="0" applyNumberFormat="0" applyBorder="0" applyAlignment="0" applyProtection="0"/>
    <xf numFmtId="204" fontId="33" fillId="0" borderId="0"/>
    <xf numFmtId="0" fontId="30" fillId="103"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7" fillId="0" borderId="0"/>
    <xf numFmtId="0" fontId="7" fillId="0" borderId="0"/>
    <xf numFmtId="0" fontId="7" fillId="0" borderId="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4" fontId="3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204" fontId="29" fillId="0" borderId="0"/>
    <xf numFmtId="0" fontId="33" fillId="0" borderId="0">
      <alignment vertical="top"/>
    </xf>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4" fontId="10" fillId="0" borderId="0" applyFill="0"/>
    <xf numFmtId="204" fontId="10" fillId="0" borderId="0" applyFill="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7" fillId="0"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42" borderId="40" applyNumberFormat="0" applyFont="0" applyAlignment="0" applyProtection="0"/>
    <xf numFmtId="0" fontId="30" fillId="82" borderId="31" applyNumberFormat="0" applyFont="0" applyAlignment="0" applyProtection="0"/>
    <xf numFmtId="204" fontId="10" fillId="42" borderId="40" applyNumberFormat="0" applyFont="0" applyAlignment="0" applyProtection="0"/>
    <xf numFmtId="0" fontId="33" fillId="42" borderId="40" applyNumberFormat="0" applyFont="0" applyAlignment="0" applyProtection="0"/>
    <xf numFmtId="0" fontId="72" fillId="42" borderId="40" applyNumberFormat="0" applyFont="0" applyAlignment="0" applyProtection="0"/>
    <xf numFmtId="0" fontId="33" fillId="42" borderId="40" applyNumberFormat="0" applyFont="0" applyAlignment="0" applyProtection="0"/>
    <xf numFmtId="204" fontId="8" fillId="82" borderId="40" applyNumberFormat="0" applyFont="0" applyAlignment="0" applyProtection="0"/>
    <xf numFmtId="204" fontId="105" fillId="43" borderId="8">
      <alignment horizontal="center" vertical="center" wrapText="1"/>
    </xf>
    <xf numFmtId="204" fontId="106" fillId="86" borderId="41"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200" fontId="107" fillId="0" borderId="0"/>
    <xf numFmtId="204" fontId="108" fillId="0" borderId="0" applyNumberFormat="0" applyFont="0" applyFill="0" applyBorder="0" applyAlignment="0" applyProtection="0">
      <alignment horizontal="left"/>
    </xf>
    <xf numFmtId="204" fontId="8" fillId="0" borderId="3">
      <alignment horizontal="center"/>
    </xf>
    <xf numFmtId="204" fontId="48" fillId="0" borderId="42" applyNumberFormat="0" applyBorder="0"/>
    <xf numFmtId="282" fontId="109" fillId="0" borderId="0" applyNumberFormat="0" applyFill="0" applyBorder="0" applyAlignment="0" applyProtection="0">
      <alignment horizontal="left"/>
    </xf>
    <xf numFmtId="0" fontId="106" fillId="87" borderId="41" applyNumberFormat="0" applyAlignment="0" applyProtection="0"/>
    <xf numFmtId="204" fontId="106" fillId="53" borderId="41" applyNumberFormat="0" applyAlignment="0" applyProtection="0"/>
    <xf numFmtId="0" fontId="106" fillId="53" borderId="41" applyNumberFormat="0" applyAlignment="0" applyProtection="0"/>
    <xf numFmtId="0" fontId="287" fillId="53" borderId="41" applyNumberFormat="0" applyAlignment="0" applyProtection="0"/>
    <xf numFmtId="0" fontId="106" fillId="53" borderId="41" applyNumberFormat="0" applyAlignment="0" applyProtection="0"/>
    <xf numFmtId="4" fontId="30" fillId="102" borderId="31" applyNumberFormat="0" applyProtection="0">
      <alignment vertical="center"/>
    </xf>
    <xf numFmtId="4" fontId="110" fillId="102" borderId="43" applyNumberFormat="0" applyProtection="0">
      <alignment vertical="center"/>
    </xf>
    <xf numFmtId="4" fontId="239" fillId="110" borderId="31" applyNumberFormat="0" applyProtection="0">
      <alignment vertical="center"/>
    </xf>
    <xf numFmtId="4" fontId="111" fillId="102" borderId="43" applyNumberFormat="0" applyProtection="0">
      <alignment vertical="center"/>
    </xf>
    <xf numFmtId="4" fontId="30" fillId="110" borderId="31" applyNumberFormat="0" applyProtection="0">
      <alignment horizontal="left" vertical="center" indent="1"/>
    </xf>
    <xf numFmtId="4" fontId="110" fillId="102" borderId="43" applyNumberFormat="0" applyProtection="0">
      <alignment horizontal="left" vertical="center" indent="1"/>
    </xf>
    <xf numFmtId="204" fontId="110" fillId="102" borderId="43" applyNumberFormat="0" applyProtection="0">
      <alignment horizontal="left" vertical="top" indent="1"/>
    </xf>
    <xf numFmtId="0" fontId="110" fillId="102" borderId="43" applyNumberFormat="0" applyProtection="0">
      <alignment horizontal="left" vertical="top" indent="1"/>
    </xf>
    <xf numFmtId="4" fontId="30" fillId="58" borderId="31" applyNumberFormat="0" applyProtection="0">
      <alignment horizontal="left" vertical="center" indent="1"/>
    </xf>
    <xf numFmtId="4" fontId="110" fillId="40" borderId="0" applyNumberFormat="0" applyProtection="0">
      <alignment horizontal="left" vertical="center" indent="1"/>
    </xf>
    <xf numFmtId="4" fontId="72" fillId="45" borderId="43" applyNumberFormat="0" applyProtection="0">
      <alignment horizontal="right" vertical="center"/>
    </xf>
    <xf numFmtId="4" fontId="72" fillId="45" borderId="43" applyNumberFormat="0" applyProtection="0">
      <alignment horizontal="right" vertical="center"/>
    </xf>
    <xf numFmtId="4" fontId="72" fillId="41" borderId="43" applyNumberFormat="0" applyProtection="0">
      <alignment horizontal="right" vertical="center"/>
    </xf>
    <xf numFmtId="4" fontId="72" fillId="41"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55" borderId="43" applyNumberFormat="0" applyProtection="0">
      <alignment horizontal="right" vertical="center"/>
    </xf>
    <xf numFmtId="4" fontId="72" fillId="55" borderId="43" applyNumberFormat="0" applyProtection="0">
      <alignment horizontal="right" vertical="center"/>
    </xf>
    <xf numFmtId="4" fontId="72" fillId="59" borderId="43" applyNumberFormat="0" applyProtection="0">
      <alignment horizontal="right" vertical="center"/>
    </xf>
    <xf numFmtId="4" fontId="72" fillId="59" borderId="43" applyNumberFormat="0" applyProtection="0">
      <alignment horizontal="right" vertical="center"/>
    </xf>
    <xf numFmtId="4" fontId="72" fillId="96" borderId="43" applyNumberFormat="0" applyProtection="0">
      <alignment horizontal="right" vertical="center"/>
    </xf>
    <xf numFmtId="4" fontId="72" fillId="96" borderId="43" applyNumberFormat="0" applyProtection="0">
      <alignment horizontal="right" vertical="center"/>
    </xf>
    <xf numFmtId="4" fontId="72" fillId="52" borderId="43" applyNumberFormat="0" applyProtection="0">
      <alignment horizontal="right" vertical="center"/>
    </xf>
    <xf numFmtId="4" fontId="72" fillId="52" borderId="43" applyNumberFormat="0" applyProtection="0">
      <alignment horizontal="right" vertical="center"/>
    </xf>
    <xf numFmtId="4" fontId="72" fillId="104" borderId="43" applyNumberFormat="0" applyProtection="0">
      <alignment horizontal="right" vertical="center"/>
    </xf>
    <xf numFmtId="4" fontId="72" fillId="104" borderId="43" applyNumberFormat="0" applyProtection="0">
      <alignment horizontal="right" vertical="center"/>
    </xf>
    <xf numFmtId="4" fontId="72" fillId="54" borderId="43" applyNumberFormat="0" applyProtection="0">
      <alignment horizontal="right" vertical="center"/>
    </xf>
    <xf numFmtId="4" fontId="72" fillId="54" borderId="43" applyNumberFormat="0" applyProtection="0">
      <alignment horizontal="right" vertical="center"/>
    </xf>
    <xf numFmtId="4" fontId="110" fillId="105" borderId="44" applyNumberFormat="0" applyProtection="0">
      <alignment horizontal="left" vertical="center" indent="1"/>
    </xf>
    <xf numFmtId="4" fontId="30" fillId="105" borderId="66" applyNumberFormat="0" applyProtection="0">
      <alignment horizontal="left" vertical="center" indent="1"/>
    </xf>
    <xf numFmtId="4" fontId="110" fillId="105" borderId="44"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8" fillId="51" borderId="66" applyNumberFormat="0" applyProtection="0">
      <alignment horizontal="left" vertical="center" indent="1"/>
    </xf>
    <xf numFmtId="4" fontId="112" fillId="51" borderId="0" applyNumberFormat="0" applyProtection="0">
      <alignment horizontal="left" vertical="center" indent="1"/>
    </xf>
    <xf numFmtId="4" fontId="112" fillId="51" borderId="0" applyNumberFormat="0" applyProtection="0">
      <alignment horizontal="left" vertical="center" indent="1"/>
    </xf>
    <xf numFmtId="4" fontId="72" fillId="40" borderId="43" applyNumberFormat="0" applyProtection="0">
      <alignment horizontal="right" vertical="center"/>
    </xf>
    <xf numFmtId="4" fontId="72" fillId="40" borderId="43" applyNumberFormat="0" applyProtection="0">
      <alignment horizontal="right" vertical="center"/>
    </xf>
    <xf numFmtId="4" fontId="30" fillId="106" borderId="66" applyNumberFormat="0" applyProtection="0">
      <alignment horizontal="left" vertical="center" indent="1"/>
    </xf>
    <xf numFmtId="4" fontId="30" fillId="40" borderId="66" applyNumberFormat="0" applyProtection="0">
      <alignment horizontal="left" vertical="center" indent="1"/>
    </xf>
    <xf numFmtId="204"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204"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107" borderId="31" applyNumberFormat="0" applyProtection="0">
      <alignment horizontal="left" vertical="center" indent="1"/>
    </xf>
    <xf numFmtId="204" fontId="8" fillId="40" borderId="43" applyNumberFormat="0" applyProtection="0">
      <alignment horizontal="left" vertical="center" indent="1"/>
    </xf>
    <xf numFmtId="0" fontId="30" fillId="107" borderId="31" applyNumberFormat="0" applyProtection="0">
      <alignment horizontal="left" vertical="center" indent="1"/>
    </xf>
    <xf numFmtId="204"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204"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top" indent="1"/>
    </xf>
    <xf numFmtId="204"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106" borderId="43" applyNumberFormat="0" applyProtection="0">
      <alignment horizontal="left" vertical="center" indent="1"/>
    </xf>
    <xf numFmtId="204"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top" indent="1"/>
    </xf>
    <xf numFmtId="204" fontId="8"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8" fillId="43" borderId="38" applyNumberFormat="0">
      <protection locked="0"/>
    </xf>
    <xf numFmtId="204" fontId="8" fillId="43" borderId="38"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41" fillId="51" borderId="77" applyBorder="0"/>
    <xf numFmtId="4" fontId="72" fillId="42" borderId="43" applyNumberFormat="0" applyProtection="0">
      <alignment vertical="center"/>
    </xf>
    <xf numFmtId="4" fontId="72" fillId="42" borderId="43" applyNumberFormat="0" applyProtection="0">
      <alignment vertical="center"/>
    </xf>
    <xf numFmtId="4" fontId="288" fillId="42" borderId="43" applyNumberFormat="0" applyProtection="0">
      <alignment vertical="center"/>
    </xf>
    <xf numFmtId="4" fontId="239" fillId="99" borderId="38" applyNumberFormat="0" applyProtection="0">
      <alignment vertical="center"/>
    </xf>
    <xf numFmtId="4" fontId="288" fillId="42" borderId="43" applyNumberFormat="0" applyProtection="0">
      <alignment vertical="center"/>
    </xf>
    <xf numFmtId="4" fontId="72" fillId="42" borderId="43" applyNumberFormat="0" applyProtection="0">
      <alignment horizontal="left" vertical="center" indent="1"/>
    </xf>
    <xf numFmtId="4" fontId="72" fillId="42" borderId="43" applyNumberFormat="0" applyProtection="0">
      <alignment horizontal="left" vertical="center" indent="1"/>
    </xf>
    <xf numFmtId="204" fontId="72" fillId="42" borderId="43" applyNumberFormat="0" applyProtection="0">
      <alignment horizontal="left" vertical="top" indent="1"/>
    </xf>
    <xf numFmtId="0" fontId="72" fillId="42" borderId="43" applyNumberFormat="0" applyProtection="0">
      <alignment horizontal="left" vertical="top" indent="1"/>
    </xf>
    <xf numFmtId="0" fontId="72" fillId="42" borderId="43" applyNumberFormat="0" applyProtection="0">
      <alignment horizontal="left" vertical="top" indent="1"/>
    </xf>
    <xf numFmtId="4" fontId="72" fillId="106" borderId="43" applyNumberFormat="0" applyProtection="0">
      <alignment horizontal="right" vertical="center"/>
    </xf>
    <xf numFmtId="4" fontId="72" fillId="106" borderId="43" applyNumberFormat="0" applyProtection="0">
      <alignment horizontal="right" vertical="center"/>
    </xf>
    <xf numFmtId="4" fontId="288" fillId="106" borderId="43" applyNumberFormat="0" applyProtection="0">
      <alignment horizontal="right" vertical="center"/>
    </xf>
    <xf numFmtId="4" fontId="239" fillId="6" borderId="31" applyNumberFormat="0" applyProtection="0">
      <alignment horizontal="right" vertical="center"/>
    </xf>
    <xf numFmtId="4" fontId="288" fillId="106" borderId="43" applyNumberFormat="0" applyProtection="0">
      <alignment horizontal="right" vertical="center"/>
    </xf>
    <xf numFmtId="4" fontId="72" fillId="40" borderId="43" applyNumberFormat="0" applyProtection="0">
      <alignment horizontal="left" vertical="center" indent="1"/>
    </xf>
    <xf numFmtId="4" fontId="72" fillId="40" borderId="43" applyNumberFormat="0" applyProtection="0">
      <alignment horizontal="left" vertical="center" indent="1"/>
    </xf>
    <xf numFmtId="204" fontId="72" fillId="40" borderId="43" applyNumberFormat="0" applyProtection="0">
      <alignment horizontal="left" vertical="top" indent="1"/>
    </xf>
    <xf numFmtId="0" fontId="72" fillId="40" borderId="43" applyNumberFormat="0" applyProtection="0">
      <alignment horizontal="left" vertical="top" indent="1"/>
    </xf>
    <xf numFmtId="0" fontId="72" fillId="40" borderId="43" applyNumberFormat="0" applyProtection="0">
      <alignment horizontal="left" vertical="top" indent="1"/>
    </xf>
    <xf numFmtId="4" fontId="289" fillId="100" borderId="0" applyNumberFormat="0" applyProtection="0">
      <alignment horizontal="left" vertical="center" indent="1"/>
    </xf>
    <xf numFmtId="4" fontId="241" fillId="100" borderId="66" applyNumberFormat="0" applyProtection="0">
      <alignment horizontal="left" vertical="center" indent="1"/>
    </xf>
    <xf numFmtId="4" fontId="289" fillId="100" borderId="0" applyNumberFormat="0" applyProtection="0">
      <alignment horizontal="left" vertical="center" indent="1"/>
    </xf>
    <xf numFmtId="0" fontId="30" fillId="130" borderId="38"/>
    <xf numFmtId="4" fontId="266" fillId="106" borderId="43" applyNumberFormat="0" applyProtection="0">
      <alignment horizontal="right" vertical="center"/>
    </xf>
    <xf numFmtId="4" fontId="242" fillId="43" borderId="31" applyNumberFormat="0" applyProtection="0">
      <alignment horizontal="right" vertical="center"/>
    </xf>
    <xf numFmtId="4" fontId="266" fillId="106" borderId="43" applyNumberFormat="0" applyProtection="0">
      <alignment horizontal="right" vertical="center"/>
    </xf>
    <xf numFmtId="0" fontId="255" fillId="0" borderId="0" applyNumberFormat="0" applyFill="0" applyBorder="0" applyAlignment="0" applyProtection="0"/>
    <xf numFmtId="204" fontId="255" fillId="0" borderId="0" applyNumberFormat="0" applyFill="0" applyBorder="0" applyAlignment="0" applyProtection="0"/>
    <xf numFmtId="204" fontId="243" fillId="98" borderId="4">
      <alignment horizontal="centerContinuous" vertical="center" wrapText="1"/>
    </xf>
    <xf numFmtId="231" fontId="246" fillId="0" borderId="18" applyBorder="0" applyProtection="0">
      <alignment horizontal="right" vertical="center"/>
    </xf>
    <xf numFmtId="204" fontId="247" fillId="128" borderId="18" applyBorder="0" applyProtection="0">
      <alignment horizontal="centerContinuous" vertical="center"/>
    </xf>
    <xf numFmtId="0" fontId="251" fillId="0" borderId="0" applyNumberFormat="0" applyFill="0" applyBorder="0" applyAlignment="0" applyProtection="0"/>
    <xf numFmtId="0" fontId="290" fillId="0" borderId="0" applyNumberFormat="0" applyFill="0" applyBorder="0" applyAlignment="0" applyProtection="0"/>
    <xf numFmtId="204" fontId="251" fillId="0" borderId="0" applyNumberFormat="0" applyFill="0" applyBorder="0" applyAlignment="0" applyProtection="0"/>
    <xf numFmtId="0" fontId="251" fillId="0" borderId="0" applyNumberFormat="0" applyFill="0" applyBorder="0" applyAlignment="0" applyProtection="0"/>
    <xf numFmtId="0" fontId="291"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92" fillId="0" borderId="0" applyNumberFormat="0" applyFill="0" applyBorder="0" applyAlignment="0" applyProtection="0"/>
    <xf numFmtId="204"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5" fillId="0" borderId="0" applyNumberFormat="0" applyFill="0" applyBorder="0" applyAlignment="0" applyProtection="0"/>
    <xf numFmtId="204" fontId="255" fillId="0" borderId="0" applyNumberFormat="0" applyFill="0" applyBorder="0" applyAlignment="0" applyProtection="0"/>
    <xf numFmtId="0" fontId="259" fillId="0" borderId="63" applyNumberFormat="0" applyFill="0" applyAlignment="0" applyProtection="0"/>
    <xf numFmtId="0" fontId="97" fillId="0" borderId="35" applyNumberFormat="0" applyFill="0" applyAlignment="0" applyProtection="0"/>
    <xf numFmtId="204" fontId="259" fillId="0" borderId="63" applyNumberFormat="0" applyFill="0" applyAlignment="0" applyProtection="0"/>
    <xf numFmtId="0" fontId="259" fillId="0" borderId="63" applyNumberFormat="0" applyFill="0" applyAlignment="0" applyProtection="0"/>
    <xf numFmtId="0" fontId="259" fillId="0" borderId="63" applyNumberFormat="0" applyFill="0" applyAlignment="0" applyProtection="0"/>
    <xf numFmtId="0" fontId="260" fillId="0" borderId="36" applyNumberFormat="0" applyFill="0" applyAlignment="0" applyProtection="0"/>
    <xf numFmtId="0" fontId="98" fillId="0" borderId="73" applyNumberFormat="0" applyFill="0" applyAlignment="0" applyProtection="0"/>
    <xf numFmtId="204" fontId="260" fillId="0" borderId="36" applyNumberFormat="0" applyFill="0" applyAlignment="0" applyProtection="0"/>
    <xf numFmtId="0" fontId="260" fillId="0" borderId="36" applyNumberFormat="0" applyFill="0" applyAlignment="0" applyProtection="0"/>
    <xf numFmtId="0" fontId="260" fillId="0" borderId="36" applyNumberFormat="0" applyFill="0" applyAlignment="0" applyProtection="0"/>
    <xf numFmtId="0" fontId="171" fillId="0" borderId="64" applyNumberFormat="0" applyFill="0" applyAlignment="0" applyProtection="0"/>
    <xf numFmtId="0" fontId="92" fillId="0" borderId="74" applyNumberFormat="0" applyFill="0" applyAlignment="0" applyProtection="0"/>
    <xf numFmtId="204" fontId="171" fillId="0" borderId="64" applyNumberFormat="0" applyFill="0" applyAlignment="0" applyProtection="0"/>
    <xf numFmtId="0" fontId="171" fillId="0" borderId="64" applyNumberFormat="0" applyFill="0" applyAlignment="0" applyProtection="0"/>
    <xf numFmtId="0" fontId="171" fillId="0" borderId="64" applyNumberFormat="0" applyFill="0" applyAlignment="0" applyProtection="0"/>
    <xf numFmtId="0" fontId="254" fillId="0" borderId="0" applyNumberFormat="0" applyFill="0" applyBorder="0" applyAlignment="0" applyProtection="0"/>
    <xf numFmtId="204"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3" fontId="208" fillId="6" borderId="18">
      <alignment horizontal="center" vertical="center"/>
    </xf>
    <xf numFmtId="204" fontId="90" fillId="0" borderId="68" applyNumberFormat="0" applyFill="0" applyAlignment="0" applyProtection="0"/>
    <xf numFmtId="0" fontId="90" fillId="0" borderId="78" applyNumberFormat="0" applyFill="0" applyAlignment="0" applyProtection="0"/>
    <xf numFmtId="204" fontId="90" fillId="0" borderId="68" applyNumberFormat="0" applyFill="0" applyAlignment="0" applyProtection="0"/>
    <xf numFmtId="0" fontId="90" fillId="0" borderId="68" applyNumberFormat="0" applyFill="0" applyAlignment="0" applyProtection="0"/>
    <xf numFmtId="205" fontId="8" fillId="0" borderId="16" applyFill="0"/>
    <xf numFmtId="0" fontId="90" fillId="0" borderId="68" applyNumberFormat="0" applyFill="0" applyAlignment="0" applyProtection="0"/>
    <xf numFmtId="204" fontId="90" fillId="0" borderId="68" applyNumberFormat="0" applyFill="0" applyAlignment="0" applyProtection="0"/>
    <xf numFmtId="0" fontId="90" fillId="0" borderId="78" applyNumberFormat="0" applyFill="0" applyAlignment="0" applyProtection="0"/>
    <xf numFmtId="0" fontId="251" fillId="0" borderId="0" applyNumberFormat="0" applyFill="0" applyBorder="0" applyAlignment="0" applyProtection="0"/>
    <xf numFmtId="204" fontId="251" fillId="0" borderId="0" applyNumberForma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applyNumberFormat="0" applyFill="0" applyBorder="0" applyAlignment="0" applyProtection="0"/>
    <xf numFmtId="0" fontId="119" fillId="0" borderId="0"/>
    <xf numFmtId="0" fontId="27" fillId="0" borderId="0"/>
    <xf numFmtId="0" fontId="27" fillId="0" borderId="0"/>
    <xf numFmtId="0" fontId="30" fillId="103" borderId="0"/>
    <xf numFmtId="0" fontId="27" fillId="0" borderId="0"/>
    <xf numFmtId="0" fontId="27" fillId="0" borderId="0"/>
    <xf numFmtId="0" fontId="30" fillId="103" borderId="0"/>
    <xf numFmtId="0" fontId="27" fillId="0" borderId="0"/>
    <xf numFmtId="0" fontId="38" fillId="0" borderId="0"/>
    <xf numFmtId="0" fontId="27" fillId="0" borderId="0"/>
    <xf numFmtId="0" fontId="30" fillId="0" borderId="0"/>
    <xf numFmtId="0" fontId="27" fillId="0" borderId="0"/>
    <xf numFmtId="0" fontId="7" fillId="0" borderId="0"/>
    <xf numFmtId="0" fontId="27" fillId="0" borderId="0"/>
    <xf numFmtId="0" fontId="27" fillId="0" borderId="0"/>
    <xf numFmtId="0" fontId="30" fillId="103" borderId="0"/>
    <xf numFmtId="0" fontId="27" fillId="0" borderId="0"/>
    <xf numFmtId="0" fontId="30" fillId="103" borderId="0"/>
    <xf numFmtId="0" fontId="27" fillId="0" borderId="0"/>
    <xf numFmtId="0" fontId="30" fillId="103" borderId="0"/>
    <xf numFmtId="0" fontId="27" fillId="0" borderId="0"/>
    <xf numFmtId="0" fontId="33" fillId="0" borderId="0" applyNumberFormat="0" applyFill="0" applyBorder="0" applyAlignment="0" applyProtection="0"/>
    <xf numFmtId="0" fontId="27" fillId="0" borderId="0"/>
    <xf numFmtId="204" fontId="33" fillId="0" borderId="0"/>
    <xf numFmtId="0" fontId="7" fillId="0" borderId="0"/>
    <xf numFmtId="0" fontId="8" fillId="0" borderId="0" applyNumberFormat="0" applyFill="0" applyBorder="0" applyAlignment="0" applyProtection="0"/>
    <xf numFmtId="0" fontId="27" fillId="0" borderId="0"/>
    <xf numFmtId="0" fontId="27" fillId="0" borderId="0"/>
    <xf numFmtId="0" fontId="27" fillId="0" borderId="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0" fontId="255"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15" borderId="28" applyNumberFormat="0" applyFont="0" applyAlignment="0" applyProtection="0"/>
    <xf numFmtId="167" fontId="10" fillId="0" borderId="0" applyFont="0" applyFill="0" applyBorder="0" applyAlignment="0" applyProtection="0"/>
    <xf numFmtId="0" fontId="115"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0"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9" fontId="33" fillId="0" borderId="0" applyFont="0" applyFill="0" applyBorder="0" applyAlignment="0" applyProtection="0"/>
    <xf numFmtId="9" fontId="33" fillId="0" borderId="0" applyFont="0" applyFill="0" applyBorder="0" applyAlignment="0" applyProtection="0"/>
    <xf numFmtId="0" fontId="7" fillId="0" borderId="0"/>
    <xf numFmtId="0" fontId="30" fillId="103" borderId="0"/>
    <xf numFmtId="0" fontId="77" fillId="86" borderId="30" applyNumberFormat="0" applyAlignment="0" applyProtection="0"/>
    <xf numFmtId="0" fontId="8" fillId="0" borderId="0"/>
    <xf numFmtId="0" fontId="8" fillId="0" borderId="0"/>
    <xf numFmtId="0" fontId="8" fillId="0" borderId="0"/>
    <xf numFmtId="0" fontId="30" fillId="103" borderId="0"/>
    <xf numFmtId="0" fontId="8" fillId="0" borderId="0"/>
    <xf numFmtId="0" fontId="94" fillId="83" borderId="30" applyNumberFormat="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0" fontId="8" fillId="0" borderId="0"/>
    <xf numFmtId="0" fontId="8" fillId="82" borderId="40" applyNumberFormat="0" applyFont="0" applyAlignment="0" applyProtection="0"/>
    <xf numFmtId="0" fontId="8" fillId="82" borderId="40" applyNumberFormat="0" applyFont="0" applyAlignment="0" applyProtection="0"/>
    <xf numFmtId="0" fontId="106" fillId="86" borderId="41" applyNumberFormat="0" applyAlignment="0" applyProtection="0"/>
    <xf numFmtId="9" fontId="11" fillId="0" borderId="0" applyFont="0" applyFill="0" applyBorder="0" applyAlignment="0" applyProtection="0"/>
    <xf numFmtId="9" fontId="33" fillId="0" borderId="0" applyFont="0" applyFill="0" applyBorder="0" applyAlignment="0" applyProtection="0"/>
    <xf numFmtId="171" fontId="8" fillId="0" borderId="0" applyFont="0" applyFill="0" applyBorder="0" applyAlignment="0" applyProtection="0"/>
    <xf numFmtId="4" fontId="110" fillId="102" borderId="43" applyNumberFormat="0" applyProtection="0">
      <alignment vertical="center"/>
    </xf>
    <xf numFmtId="4" fontId="111" fillId="102" borderId="43" applyNumberFormat="0" applyProtection="0">
      <alignment vertical="center"/>
    </xf>
    <xf numFmtId="4" fontId="110" fillId="102" borderId="43" applyNumberFormat="0" applyProtection="0">
      <alignment horizontal="left" vertical="center" indent="1"/>
    </xf>
    <xf numFmtId="0" fontId="110" fillId="102" borderId="43" applyNumberFormat="0" applyProtection="0">
      <alignment horizontal="left" vertical="top" indent="1"/>
    </xf>
    <xf numFmtId="4" fontId="72" fillId="45" borderId="43" applyNumberFormat="0" applyProtection="0">
      <alignment horizontal="right" vertical="center"/>
    </xf>
    <xf numFmtId="4" fontId="72" fillId="41" borderId="43" applyNumberFormat="0" applyProtection="0">
      <alignment horizontal="right" vertical="center"/>
    </xf>
    <xf numFmtId="4" fontId="72" fillId="95" borderId="43" applyNumberFormat="0" applyProtection="0">
      <alignment horizontal="right" vertical="center"/>
    </xf>
    <xf numFmtId="4" fontId="72" fillId="55" borderId="43" applyNumberFormat="0" applyProtection="0">
      <alignment horizontal="right" vertical="center"/>
    </xf>
    <xf numFmtId="4" fontId="72" fillId="59" borderId="43" applyNumberFormat="0" applyProtection="0">
      <alignment horizontal="right" vertical="center"/>
    </xf>
    <xf numFmtId="4" fontId="72" fillId="96" borderId="43" applyNumberFormat="0" applyProtection="0">
      <alignment horizontal="right" vertical="center"/>
    </xf>
    <xf numFmtId="4" fontId="72" fillId="52" borderId="43" applyNumberFormat="0" applyProtection="0">
      <alignment horizontal="right" vertical="center"/>
    </xf>
    <xf numFmtId="4" fontId="72" fillId="104" borderId="43" applyNumberFormat="0" applyProtection="0">
      <alignment horizontal="right" vertical="center"/>
    </xf>
    <xf numFmtId="4" fontId="72" fillId="54" borderId="43" applyNumberFormat="0" applyProtection="0">
      <alignment horizontal="right" vertical="center"/>
    </xf>
    <xf numFmtId="4" fontId="72" fillId="40" borderId="43" applyNumberFormat="0" applyProtection="0">
      <alignment horizontal="right" vertical="center"/>
    </xf>
    <xf numFmtId="0" fontId="8" fillId="0" borderId="0"/>
    <xf numFmtId="171" fontId="8" fillId="0" borderId="0" applyFont="0" applyFill="0" applyBorder="0" applyAlignment="0" applyProtection="0"/>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43" borderId="38" applyNumberFormat="0">
      <protection locked="0"/>
    </xf>
    <xf numFmtId="4" fontId="72" fillId="42" borderId="43" applyNumberFormat="0" applyProtection="0">
      <alignment vertical="center"/>
    </xf>
    <xf numFmtId="4" fontId="288" fillId="42" borderId="43" applyNumberFormat="0" applyProtection="0">
      <alignment vertical="center"/>
    </xf>
    <xf numFmtId="4" fontId="72" fillId="42" borderId="43" applyNumberFormat="0" applyProtection="0">
      <alignment horizontal="left" vertical="center" indent="1"/>
    </xf>
    <xf numFmtId="0" fontId="72" fillId="42" borderId="43" applyNumberFormat="0" applyProtection="0">
      <alignment horizontal="left" vertical="top" indent="1"/>
    </xf>
    <xf numFmtId="4" fontId="72" fillId="106" borderId="43" applyNumberFormat="0" applyProtection="0">
      <alignment horizontal="right" vertical="center"/>
    </xf>
    <xf numFmtId="4" fontId="288" fillId="106" borderId="43" applyNumberFormat="0" applyProtection="0">
      <alignment horizontal="right" vertical="center"/>
    </xf>
    <xf numFmtId="4" fontId="72" fillId="40" borderId="43" applyNumberFormat="0" applyProtection="0">
      <alignment horizontal="left" vertical="center" indent="1"/>
    </xf>
    <xf numFmtId="0" fontId="72" fillId="40" borderId="43" applyNumberFormat="0" applyProtection="0">
      <alignment horizontal="left" vertical="top" indent="1"/>
    </xf>
    <xf numFmtId="4" fontId="266" fillId="106" borderId="43" applyNumberFormat="0" applyProtection="0">
      <alignment horizontal="right" vertical="center"/>
    </xf>
    <xf numFmtId="0" fontId="255" fillId="0" borderId="0" applyNumberFormat="0" applyFill="0" applyBorder="0" applyAlignment="0" applyProtection="0"/>
    <xf numFmtId="0" fontId="90" fillId="0" borderId="78" applyNumberFormat="0" applyFill="0" applyAlignment="0" applyProtection="0"/>
    <xf numFmtId="0" fontId="30" fillId="44" borderId="31" applyNumberFormat="0" applyProtection="0">
      <alignment horizontal="left" vertical="center" indent="1"/>
    </xf>
    <xf numFmtId="4" fontId="30" fillId="0" borderId="31" applyNumberFormat="0" applyProtection="0">
      <alignment horizontal="right" vertical="center"/>
    </xf>
    <xf numFmtId="171" fontId="8" fillId="0" borderId="0" applyFont="0" applyFill="0" applyBorder="0" applyAlignment="0" applyProtection="0"/>
    <xf numFmtId="0" fontId="115" fillId="0" borderId="0" applyNumberFormat="0" applyFill="0" applyBorder="0" applyAlignment="0" applyProtection="0"/>
    <xf numFmtId="0" fontId="11" fillId="0" borderId="0"/>
    <xf numFmtId="0" fontId="90" fillId="0" borderId="78"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90" fillId="0" borderId="78"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90" fillId="0" borderId="78"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90" fillId="0" borderId="78"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90" fillId="0" borderId="78"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86" fillId="5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7" fillId="45" borderId="0" applyNumberFormat="0" applyBorder="0" applyAlignment="0" applyProtection="0"/>
    <xf numFmtId="0" fontId="90" fillId="0" borderId="78"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90" fillId="0" borderId="78"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90" fillId="0" borderId="78"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90" fillId="0" borderId="78"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90" fillId="0" borderId="78"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90" fillId="0" borderId="78"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3" fillId="0" borderId="0" applyFont="0" applyFill="0" applyBorder="0" applyAlignment="0" applyProtection="0"/>
    <xf numFmtId="0" fontId="7" fillId="50" borderId="0" applyNumberFormat="0" applyBorder="0" applyAlignment="0" applyProtection="0"/>
    <xf numFmtId="0" fontId="90" fillId="0" borderId="78" applyNumberFormat="0" applyFill="0" applyAlignment="0" applyProtection="0"/>
    <xf numFmtId="0" fontId="3" fillId="51" borderId="0" applyNumberFormat="0" applyBorder="0" applyAlignment="0" applyProtection="0"/>
    <xf numFmtId="0" fontId="74" fillId="56" borderId="0" applyNumberFormat="0" applyBorder="0" applyAlignment="0" applyProtection="0"/>
    <xf numFmtId="0" fontId="90" fillId="0" borderId="78" applyNumberFormat="0" applyFill="0" applyAlignment="0" applyProtection="0"/>
    <xf numFmtId="0" fontId="3" fillId="23" borderId="0" applyNumberFormat="0" applyBorder="0" applyAlignment="0" applyProtection="0"/>
    <xf numFmtId="0" fontId="74" fillId="41" borderId="0" applyNumberFormat="0" applyBorder="0" applyAlignment="0" applyProtection="0"/>
    <xf numFmtId="0" fontId="90" fillId="0" borderId="78" applyNumberFormat="0" applyFill="0" applyAlignment="0" applyProtection="0"/>
    <xf numFmtId="0" fontId="3" fillId="52" borderId="0" applyNumberFormat="0" applyBorder="0" applyAlignment="0" applyProtection="0"/>
    <xf numFmtId="0" fontId="74" fillId="54" borderId="0" applyNumberFormat="0" applyBorder="0" applyAlignment="0" applyProtection="0"/>
    <xf numFmtId="0" fontId="90" fillId="0" borderId="78" applyNumberFormat="0" applyFill="0" applyAlignment="0" applyProtection="0"/>
    <xf numFmtId="0" fontId="3" fillId="53" borderId="0" applyNumberFormat="0" applyBorder="0" applyAlignment="0" applyProtection="0"/>
    <xf numFmtId="0" fontId="74" fillId="57" borderId="0" applyNumberFormat="0" applyBorder="0" applyAlignment="0" applyProtection="0"/>
    <xf numFmtId="0" fontId="3" fillId="51" borderId="0" applyNumberFormat="0" applyBorder="0" applyAlignment="0" applyProtection="0"/>
    <xf numFmtId="0" fontId="74" fillId="58" borderId="0" applyNumberFormat="0" applyBorder="0" applyAlignment="0" applyProtection="0"/>
    <xf numFmtId="167" fontId="7" fillId="0" borderId="0" applyFont="0" applyFill="0" applyBorder="0" applyAlignment="0" applyProtection="0"/>
    <xf numFmtId="0" fontId="3" fillId="50" borderId="0" applyNumberFormat="0" applyBorder="0" applyAlignment="0" applyProtection="0"/>
    <xf numFmtId="0" fontId="74" fillId="59" borderId="0" applyNumberFormat="0" applyBorder="0" applyAlignment="0" applyProtection="0"/>
    <xf numFmtId="9" fontId="33" fillId="0" borderId="0" applyFont="0" applyFill="0" applyBorder="0" applyAlignment="0" applyProtection="0"/>
    <xf numFmtId="0" fontId="3" fillId="51" borderId="0" applyNumberFormat="0" applyBorder="0" applyAlignment="0" applyProtection="0"/>
    <xf numFmtId="0" fontId="270"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7" fillId="0" borderId="0"/>
    <xf numFmtId="0" fontId="30" fillId="103" borderId="0"/>
    <xf numFmtId="0" fontId="7" fillId="0" borderId="0"/>
    <xf numFmtId="0" fontId="3" fillId="58" borderId="0" applyNumberFormat="0" applyBorder="0" applyAlignment="0" applyProtection="0"/>
    <xf numFmtId="0" fontId="74" fillId="94" borderId="0" applyNumberFormat="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8" fillId="0" borderId="0"/>
    <xf numFmtId="0" fontId="3" fillId="20" borderId="0" applyNumberFormat="0" applyBorder="0" applyAlignment="0" applyProtection="0"/>
    <xf numFmtId="0" fontId="74" fillId="95" borderId="0" applyNumberFormat="0" applyBorder="0" applyAlignment="0" applyProtection="0"/>
    <xf numFmtId="167" fontId="7" fillId="0" borderId="0" applyFont="0" applyFill="0" applyBorder="0" applyAlignment="0" applyProtection="0"/>
    <xf numFmtId="0" fontId="3" fillId="24" borderId="0" applyNumberFormat="0" applyBorder="0" applyAlignment="0" applyProtection="0"/>
    <xf numFmtId="0" fontId="74" fillId="52" borderId="0" applyNumberFormat="0" applyBorder="0" applyAlignment="0" applyProtection="0"/>
    <xf numFmtId="0" fontId="3" fillId="107" borderId="0" applyNumberFormat="0" applyBorder="0" applyAlignment="0" applyProtection="0"/>
    <xf numFmtId="0" fontId="74" fillId="57" borderId="0" applyNumberFormat="0" applyBorder="0" applyAlignment="0" applyProtection="0"/>
    <xf numFmtId="0" fontId="3" fillId="32" borderId="0" applyNumberFormat="0" applyBorder="0" applyAlignment="0" applyProtection="0"/>
    <xf numFmtId="0" fontId="74" fillId="58" borderId="0" applyNumberFormat="0" applyBorder="0" applyAlignment="0" applyProtection="0"/>
    <xf numFmtId="0" fontId="3" fillId="55" borderId="0" applyNumberFormat="0" applyBorder="0" applyAlignment="0" applyProtection="0"/>
    <xf numFmtId="0" fontId="74" fillId="96" borderId="0" applyNumberFormat="0" applyBorder="0" applyAlignment="0" applyProtection="0"/>
    <xf numFmtId="0" fontId="30" fillId="103" borderId="0"/>
    <xf numFmtId="0" fontId="62" fillId="48" borderId="0" applyNumberFormat="0" applyBorder="0" applyAlignment="0" applyProtection="0"/>
    <xf numFmtId="0" fontId="196" fillId="45" borderId="0" applyNumberFormat="0" applyBorder="0" applyAlignment="0" applyProtection="0"/>
    <xf numFmtId="0" fontId="30" fillId="103" borderId="0"/>
    <xf numFmtId="0" fontId="61" fillId="104" borderId="0" applyNumberFormat="0" applyBorder="0" applyAlignment="0" applyProtection="0"/>
    <xf numFmtId="0" fontId="30" fillId="103" borderId="0"/>
    <xf numFmtId="0" fontId="293" fillId="43" borderId="24" applyNumberFormat="0" applyAlignment="0" applyProtection="0"/>
    <xf numFmtId="0" fontId="152" fillId="53" borderId="30" applyNumberFormat="0" applyAlignment="0" applyProtection="0"/>
    <xf numFmtId="0" fontId="78" fillId="87" borderId="31" applyNumberFormat="0" applyAlignment="0" applyProtection="0"/>
    <xf numFmtId="0" fontId="153" fillId="53" borderId="30" applyNumberFormat="0" applyAlignment="0" applyProtection="0"/>
    <xf numFmtId="0" fontId="27" fillId="0" borderId="0"/>
    <xf numFmtId="0" fontId="293" fillId="43" borderId="24" applyNumberFormat="0" applyAlignment="0" applyProtection="0"/>
    <xf numFmtId="0" fontId="8" fillId="0" borderId="0"/>
    <xf numFmtId="0" fontId="294" fillId="14" borderId="27" applyNumberFormat="0" applyAlignment="0" applyProtection="0"/>
    <xf numFmtId="0" fontId="1" fillId="14" borderId="27" applyNumberFormat="0" applyAlignment="0" applyProtection="0"/>
    <xf numFmtId="0" fontId="27" fillId="0" borderId="0"/>
    <xf numFmtId="0" fontId="27" fillId="0" borderId="0"/>
    <xf numFmtId="0" fontId="27" fillId="0" borderId="0"/>
    <xf numFmtId="0" fontId="27" fillId="0" borderId="0"/>
    <xf numFmtId="0" fontId="1" fillId="14" borderId="27" applyNumberFormat="0" applyAlignment="0" applyProtection="0"/>
    <xf numFmtId="0" fontId="79" fillId="88" borderId="32" applyNumberFormat="0" applyAlignment="0" applyProtection="0"/>
    <xf numFmtId="167" fontId="8" fillId="0" borderId="0" applyFont="0" applyFill="0" applyBorder="0" applyAlignment="0" applyProtection="0"/>
    <xf numFmtId="165" fontId="8" fillId="0" borderId="0" applyFont="0" applyFill="0" applyBorder="0" applyAlignment="0" applyProtection="0"/>
    <xf numFmtId="0" fontId="8" fillId="0" borderId="0"/>
    <xf numFmtId="0" fontId="27" fillId="0" borderId="0"/>
    <xf numFmtId="0" fontId="27" fillId="0" borderId="0"/>
    <xf numFmtId="0" fontId="27" fillId="0" borderId="0"/>
    <xf numFmtId="0" fontId="3" fillId="58" borderId="0" applyNumberFormat="0" applyBorder="0" applyAlignment="0" applyProtection="0"/>
    <xf numFmtId="0" fontId="270" fillId="20" borderId="0" applyNumberFormat="0" applyBorder="0" applyAlignment="0" applyProtection="0"/>
    <xf numFmtId="0" fontId="3" fillId="20" borderId="0" applyNumberFormat="0" applyBorder="0" applyAlignment="0" applyProtection="0"/>
    <xf numFmtId="0" fontId="27" fillId="0" borderId="0"/>
    <xf numFmtId="0" fontId="270" fillId="24" borderId="0" applyNumberFormat="0" applyBorder="0" applyAlignment="0" applyProtection="0"/>
    <xf numFmtId="0" fontId="3" fillId="24" borderId="0" applyNumberFormat="0" applyBorder="0" applyAlignment="0" applyProtection="0"/>
    <xf numFmtId="0" fontId="27" fillId="0" borderId="0"/>
    <xf numFmtId="0" fontId="3" fillId="107" borderId="0" applyNumberFormat="0" applyBorder="0" applyAlignment="0" applyProtection="0"/>
    <xf numFmtId="0" fontId="270"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94" fillId="83" borderId="31" applyNumberFormat="0" applyAlignment="0" applyProtection="0"/>
    <xf numFmtId="0" fontId="173" fillId="50" borderId="30" applyNumberFormat="0" applyAlignment="0" applyProtection="0"/>
    <xf numFmtId="0" fontId="295" fillId="12" borderId="24" applyNumberFormat="0" applyAlignment="0" applyProtection="0"/>
    <xf numFmtId="0" fontId="63" fillId="12" borderId="24" applyNumberFormat="0" applyAlignment="0" applyProtection="0"/>
    <xf numFmtId="192"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204" fontId="8" fillId="0" borderId="0" applyFont="0" applyFill="0" applyBorder="0" applyAlignment="0" applyProtection="0"/>
    <xf numFmtId="0" fontId="68" fillId="0" borderId="0" applyNumberFormat="0" applyFill="0" applyBorder="0" applyAlignment="0" applyProtection="0"/>
    <xf numFmtId="0" fontId="252" fillId="0" borderId="0" applyNumberFormat="0" applyFill="0" applyBorder="0" applyAlignment="0" applyProtection="0"/>
    <xf numFmtId="0" fontId="61" fillId="104" borderId="0" applyNumberFormat="0" applyBorder="0" applyAlignment="0" applyProtection="0"/>
    <xf numFmtId="0" fontId="80" fillId="47" borderId="0" applyNumberFormat="0" applyBorder="0" applyAlignment="0" applyProtection="0"/>
    <xf numFmtId="0" fontId="30" fillId="98" borderId="0" applyNumberFormat="0" applyBorder="0" applyAlignment="0" applyProtection="0"/>
    <xf numFmtId="0" fontId="259" fillId="0" borderId="63" applyNumberFormat="0" applyFill="0" applyAlignment="0" applyProtection="0"/>
    <xf numFmtId="0" fontId="260" fillId="0" borderId="36" applyNumberFormat="0" applyFill="0" applyAlignment="0" applyProtection="0"/>
    <xf numFmtId="0" fontId="171" fillId="0" borderId="64" applyNumberFormat="0" applyFill="0" applyAlignment="0" applyProtection="0"/>
    <xf numFmtId="0" fontId="171" fillId="0" borderId="0" applyNumberFormat="0" applyFill="0" applyBorder="0" applyAlignment="0" applyProtection="0"/>
    <xf numFmtId="0" fontId="62" fillId="48" borderId="0" applyNumberFormat="0" applyBorder="0" applyAlignment="0" applyProtection="0"/>
    <xf numFmtId="0" fontId="63" fillId="12" borderId="24" applyNumberFormat="0" applyAlignment="0" applyProtection="0"/>
    <xf numFmtId="0" fontId="63" fillId="12" borderId="24" applyNumberFormat="0" applyAlignment="0" applyProtection="0"/>
    <xf numFmtId="0" fontId="63" fillId="12" borderId="24" applyNumberFormat="0" applyAlignment="0" applyProtection="0"/>
    <xf numFmtId="0" fontId="172" fillId="50" borderId="30" applyNumberFormat="0" applyAlignment="0" applyProtection="0"/>
    <xf numFmtId="0" fontId="30" fillId="103" borderId="0"/>
    <xf numFmtId="0" fontId="157" fillId="0" borderId="34" applyNumberFormat="0" applyFill="0" applyAlignment="0" applyProtection="0"/>
    <xf numFmtId="167" fontId="11" fillId="0" borderId="0" applyFont="0" applyFill="0" applyBorder="0" applyAlignment="0" applyProtection="0"/>
    <xf numFmtId="167" fontId="8" fillId="0" borderId="0" applyFont="0" applyFill="0" applyBorder="0" applyAlignment="0" applyProtection="0"/>
    <xf numFmtId="0" fontId="30" fillId="103" borderId="0"/>
    <xf numFmtId="167" fontId="8" fillId="0" borderId="0" applyFont="0" applyFill="0" applyBorder="0" applyAlignment="0" applyProtection="0"/>
    <xf numFmtId="0" fontId="30" fillId="103" borderId="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0" fontId="30" fillId="103" borderId="0"/>
    <xf numFmtId="0" fontId="8" fillId="0" borderId="0"/>
    <xf numFmtId="171" fontId="8" fillId="0" borderId="0" applyFont="0" applyFill="0" applyBorder="0" applyAlignment="0" applyProtection="0"/>
    <xf numFmtId="0" fontId="30" fillId="103" borderId="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0" fontId="8" fillId="0" borderId="0"/>
    <xf numFmtId="167" fontId="103" fillId="0" borderId="0" applyFont="0" applyFill="0" applyBorder="0" applyAlignment="0" applyProtection="0"/>
    <xf numFmtId="167" fontId="103" fillId="0" borderId="0" applyFont="0" applyFill="0" applyBorder="0" applyAlignment="0" applyProtection="0"/>
    <xf numFmtId="0" fontId="8" fillId="0" borderId="0"/>
    <xf numFmtId="0" fontId="30" fillId="103" borderId="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0" fontId="8"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0" fillId="0" borderId="0" applyFont="0" applyFill="0" applyBorder="0" applyAlignment="0" applyProtection="0"/>
    <xf numFmtId="171" fontId="8" fillId="0" borderId="0" applyFont="0" applyFill="0" applyBorder="0" applyAlignment="0" applyProtection="0"/>
    <xf numFmtId="167" fontId="30"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1" fontId="8"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8"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71" fontId="8" fillId="0" borderId="0" applyFont="0" applyFill="0" applyBorder="0" applyAlignment="0" applyProtection="0"/>
    <xf numFmtId="167" fontId="30"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104" fillId="83" borderId="0" applyNumberFormat="0" applyBorder="0" applyAlignment="0" applyProtection="0"/>
    <xf numFmtId="0" fontId="80" fillId="83" borderId="0" applyNumberFormat="0" applyBorder="0" applyAlignment="0" applyProtection="0"/>
    <xf numFmtId="0" fontId="268" fillId="50" borderId="0" applyNumberFormat="0" applyBorder="0" applyAlignment="0" applyProtection="0"/>
    <xf numFmtId="0" fontId="104" fillId="83" borderId="0" applyNumberFormat="0" applyBorder="0" applyAlignment="0" applyProtection="0"/>
    <xf numFmtId="0" fontId="104" fillId="102" borderId="0" applyNumberFormat="0" applyBorder="0" applyAlignment="0" applyProtection="0"/>
    <xf numFmtId="0" fontId="104" fillId="83" borderId="0" applyNumberFormat="0" applyBorder="0" applyAlignment="0" applyProtection="0"/>
    <xf numFmtId="0" fontId="104" fillId="83" borderId="0" applyNumberFormat="0" applyBorder="0" applyAlignment="0" applyProtection="0"/>
    <xf numFmtId="0" fontId="8" fillId="0" borderId="0"/>
    <xf numFmtId="0" fontId="27" fillId="0" borderId="0"/>
    <xf numFmtId="0" fontId="8" fillId="0" borderId="0"/>
    <xf numFmtId="0" fontId="8" fillId="0" borderId="0"/>
    <xf numFmtId="0" fontId="8" fillId="0" borderId="0"/>
    <xf numFmtId="0" fontId="8"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27" fillId="0" borderId="0"/>
    <xf numFmtId="0" fontId="8" fillId="0" borderId="0"/>
    <xf numFmtId="0" fontId="27" fillId="0" borderId="0"/>
    <xf numFmtId="0" fontId="11" fillId="0" borderId="0"/>
    <xf numFmtId="167" fontId="10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3" borderId="0"/>
    <xf numFmtId="0" fontId="27"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27" fillId="0" borderId="0"/>
    <xf numFmtId="0" fontId="8"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11" fillId="0" borderId="0"/>
    <xf numFmtId="0" fontId="11" fillId="0" borderId="0"/>
    <xf numFmtId="171"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11" fillId="0" borderId="0"/>
    <xf numFmtId="0" fontId="11" fillId="0" borderId="0"/>
    <xf numFmtId="167"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167" fontId="8" fillId="0" borderId="0" applyFont="0" applyFill="0" applyBorder="0" applyAlignment="0" applyProtection="0"/>
    <xf numFmtId="0" fontId="27"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103" borderId="0"/>
    <xf numFmtId="0" fontId="30" fillId="103" borderId="0"/>
    <xf numFmtId="0" fontId="30" fillId="103" borderId="0"/>
    <xf numFmtId="0" fontId="27" fillId="0" borderId="0"/>
    <xf numFmtId="0" fontId="27" fillId="0" borderId="0"/>
    <xf numFmtId="0" fontId="27" fillId="0" borderId="0"/>
    <xf numFmtId="0" fontId="27" fillId="0" borderId="0"/>
    <xf numFmtId="0" fontId="11" fillId="0" borderId="0"/>
    <xf numFmtId="192" fontId="8" fillId="0" borderId="0" applyFont="0" applyFill="0" applyBorder="0" applyAlignment="0" applyProtection="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30" fillId="103" borderId="0"/>
    <xf numFmtId="0" fontId="8" fillId="0" borderId="0"/>
    <xf numFmtId="0" fontId="8" fillId="0" borderId="0"/>
    <xf numFmtId="0" fontId="8" fillId="0" borderId="0"/>
    <xf numFmtId="0" fontId="30" fillId="103" borderId="0"/>
    <xf numFmtId="0" fontId="7" fillId="0" borderId="0"/>
    <xf numFmtId="0" fontId="72" fillId="0" borderId="0"/>
    <xf numFmtId="0" fontId="30" fillId="103"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30" fillId="103" borderId="0"/>
    <xf numFmtId="0" fontId="30" fillId="103" borderId="0"/>
    <xf numFmtId="0" fontId="30" fillId="103" borderId="0"/>
    <xf numFmtId="0" fontId="8" fillId="0" borderId="0"/>
    <xf numFmtId="0" fontId="8" fillId="0" borderId="0"/>
    <xf numFmtId="0" fontId="30" fillId="103" borderId="0"/>
    <xf numFmtId="0" fontId="8" fillId="0" borderId="0"/>
    <xf numFmtId="0" fontId="27" fillId="0" borderId="0"/>
    <xf numFmtId="0" fontId="8" fillId="0" borderId="0"/>
    <xf numFmtId="0" fontId="8" fillId="0" borderId="0"/>
    <xf numFmtId="0" fontId="27" fillId="0" borderId="0"/>
    <xf numFmtId="0" fontId="27" fillId="0" borderId="0"/>
    <xf numFmtId="0" fontId="7" fillId="0" borderId="0"/>
    <xf numFmtId="0" fontId="27" fillId="0" borderId="0"/>
    <xf numFmtId="0" fontId="8" fillId="0" borderId="0"/>
    <xf numFmtId="0" fontId="8" fillId="0" borderId="0"/>
    <xf numFmtId="0" fontId="30" fillId="103" borderId="0"/>
    <xf numFmtId="0" fontId="30" fillId="103" borderId="0"/>
    <xf numFmtId="0" fontId="7" fillId="0" borderId="0"/>
    <xf numFmtId="0" fontId="30" fillId="103"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30" fillId="103"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27" fillId="0" borderId="0"/>
    <xf numFmtId="0" fontId="30" fillId="103" borderId="0"/>
    <xf numFmtId="0" fontId="30" fillId="103"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30" fillId="82" borderId="31" applyNumberFormat="0" applyFont="0" applyAlignment="0" applyProtection="0"/>
    <xf numFmtId="0" fontId="10" fillId="15" borderId="28" applyNumberFormat="0" applyFont="0" applyAlignment="0" applyProtection="0"/>
    <xf numFmtId="0" fontId="72" fillId="42" borderId="40" applyNumberFormat="0" applyFont="0" applyAlignment="0" applyProtection="0"/>
    <xf numFmtId="0" fontId="103" fillId="15" borderId="28" applyNumberFormat="0" applyFont="0" applyAlignment="0" applyProtection="0"/>
    <xf numFmtId="0" fontId="10" fillId="15" borderId="28" applyNumberFormat="0" applyFont="0" applyAlignment="0" applyProtection="0"/>
    <xf numFmtId="0" fontId="10" fillId="42" borderId="40" applyNumberFormat="0" applyFont="0" applyAlignment="0" applyProtection="0"/>
    <xf numFmtId="0" fontId="64" fillId="43" borderId="25" applyNumberFormat="0" applyAlignment="0" applyProtection="0"/>
    <xf numFmtId="0" fontId="106" fillId="53" borderId="41" applyNumberFormat="0" applyAlignment="0" applyProtection="0"/>
    <xf numFmtId="14" fontId="75" fillId="0" borderId="0">
      <alignment horizontal="center" wrapText="1"/>
      <protection locked="0"/>
    </xf>
    <xf numFmtId="16" fontId="75" fillId="0" borderId="0">
      <alignment horizontal="center" wrapText="1"/>
      <protection locked="0"/>
    </xf>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115" fillId="0" borderId="0" applyNumberFormat="0" applyFill="0" applyBorder="0" applyAlignment="0" applyProtection="0"/>
    <xf numFmtId="184" fontId="107" fillId="0" borderId="0"/>
    <xf numFmtId="200" fontId="107" fillId="0" borderId="0"/>
    <xf numFmtId="184" fontId="107" fillId="0" borderId="0"/>
    <xf numFmtId="0" fontId="11" fillId="0" borderId="0"/>
    <xf numFmtId="282" fontId="109" fillId="0" borderId="0" applyNumberFormat="0" applyFill="0" applyBorder="0" applyAlignment="0" applyProtection="0">
      <alignment horizontal="left"/>
    </xf>
    <xf numFmtId="38" fontId="109" fillId="0" borderId="0"/>
    <xf numFmtId="0" fontId="109" fillId="0" borderId="0"/>
    <xf numFmtId="0" fontId="106" fillId="87" borderId="41" applyNumberFormat="0" applyAlignment="0" applyProtection="0"/>
    <xf numFmtId="0" fontId="287" fillId="53" borderId="41" applyNumberFormat="0" applyAlignment="0" applyProtection="0"/>
    <xf numFmtId="0" fontId="64" fillId="43" borderId="25" applyNumberFormat="0" applyAlignment="0" applyProtection="0"/>
    <xf numFmtId="4" fontId="30" fillId="102" borderId="31"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4" fontId="110" fillId="102" borderId="43" applyNumberFormat="0" applyProtection="0">
      <alignment vertical="center"/>
    </xf>
    <xf numFmtId="4" fontId="239" fillId="110" borderId="31" applyNumberFormat="0" applyProtection="0">
      <alignment vertical="center"/>
    </xf>
    <xf numFmtId="4" fontId="111" fillId="102" borderId="43" applyNumberFormat="0" applyProtection="0">
      <alignment vertical="center"/>
    </xf>
    <xf numFmtId="4" fontId="239" fillId="110" borderId="31" applyNumberFormat="0" applyProtection="0">
      <alignment vertical="center"/>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110" fillId="102" borderId="43" applyNumberFormat="0" applyProtection="0">
      <alignment horizontal="left" vertical="center" indent="1"/>
    </xf>
    <xf numFmtId="0" fontId="240" fillId="102" borderId="43" applyNumberFormat="0" applyProtection="0">
      <alignment horizontal="left" vertical="top" indent="1"/>
    </xf>
    <xf numFmtId="0" fontId="110" fillId="102" borderId="43" applyNumberFormat="0" applyProtection="0">
      <alignment horizontal="left" vertical="top" indent="1"/>
    </xf>
    <xf numFmtId="0" fontId="240" fillId="102" borderId="43" applyNumberFormat="0" applyProtection="0">
      <alignment horizontal="left" vertical="top"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110" fillId="40" borderId="0" applyNumberFormat="0" applyProtection="0">
      <alignment horizontal="left" vertical="center" indent="1"/>
    </xf>
    <xf numFmtId="4" fontId="110" fillId="40" borderId="0" applyNumberFormat="0" applyProtection="0">
      <alignment horizontal="left" vertical="center" indent="1"/>
    </xf>
    <xf numFmtId="4" fontId="30" fillId="45" borderId="31" applyNumberFormat="0" applyProtection="0">
      <alignment horizontal="right" vertical="center"/>
    </xf>
    <xf numFmtId="4" fontId="72" fillId="45" borderId="43" applyNumberFormat="0" applyProtection="0">
      <alignment horizontal="right" vertical="center"/>
    </xf>
    <xf numFmtId="4" fontId="30" fillId="45" borderId="31" applyNumberFormat="0" applyProtection="0">
      <alignment horizontal="right" vertical="center"/>
    </xf>
    <xf numFmtId="4" fontId="30" fillId="101" borderId="31" applyNumberFormat="0" applyProtection="0">
      <alignment horizontal="right" vertical="center"/>
    </xf>
    <xf numFmtId="4" fontId="72" fillId="41" borderId="43" applyNumberFormat="0" applyProtection="0">
      <alignment horizontal="right" vertical="center"/>
    </xf>
    <xf numFmtId="4" fontId="30" fillId="101" borderId="31" applyNumberFormat="0" applyProtection="0">
      <alignment horizontal="right" vertical="center"/>
    </xf>
    <xf numFmtId="4" fontId="30" fillId="95" borderId="66" applyNumberFormat="0" applyProtection="0">
      <alignment horizontal="right" vertical="center"/>
    </xf>
    <xf numFmtId="4" fontId="72" fillId="95" borderId="43" applyNumberFormat="0" applyProtection="0">
      <alignment horizontal="right" vertical="center"/>
    </xf>
    <xf numFmtId="4" fontId="30" fillId="95" borderId="66" applyNumberFormat="0" applyProtection="0">
      <alignment horizontal="right" vertical="center"/>
    </xf>
    <xf numFmtId="4" fontId="30" fillId="55" borderId="31" applyNumberFormat="0" applyProtection="0">
      <alignment horizontal="right" vertical="center"/>
    </xf>
    <xf numFmtId="4" fontId="72" fillId="55" borderId="43" applyNumberFormat="0" applyProtection="0">
      <alignment horizontal="right" vertical="center"/>
    </xf>
    <xf numFmtId="4" fontId="30" fillId="55" borderId="31" applyNumberFormat="0" applyProtection="0">
      <alignment horizontal="right" vertical="center"/>
    </xf>
    <xf numFmtId="4" fontId="30" fillId="59" borderId="31" applyNumberFormat="0" applyProtection="0">
      <alignment horizontal="right" vertical="center"/>
    </xf>
    <xf numFmtId="4" fontId="72" fillId="59" borderId="43" applyNumberFormat="0" applyProtection="0">
      <alignment horizontal="right" vertical="center"/>
    </xf>
    <xf numFmtId="4" fontId="30" fillId="59" borderId="31" applyNumberFormat="0" applyProtection="0">
      <alignment horizontal="right" vertical="center"/>
    </xf>
    <xf numFmtId="4" fontId="30" fillId="96" borderId="31" applyNumberFormat="0" applyProtection="0">
      <alignment horizontal="right" vertical="center"/>
    </xf>
    <xf numFmtId="4" fontId="72" fillId="96" borderId="43" applyNumberFormat="0" applyProtection="0">
      <alignment horizontal="right" vertical="center"/>
    </xf>
    <xf numFmtId="4" fontId="30" fillId="96" borderId="31" applyNumberFormat="0" applyProtection="0">
      <alignment horizontal="right" vertical="center"/>
    </xf>
    <xf numFmtId="4" fontId="30" fillId="52" borderId="31" applyNumberFormat="0" applyProtection="0">
      <alignment horizontal="right" vertical="center"/>
    </xf>
    <xf numFmtId="4" fontId="72" fillId="52" borderId="43" applyNumberFormat="0" applyProtection="0">
      <alignment horizontal="right" vertical="center"/>
    </xf>
    <xf numFmtId="4" fontId="30" fillId="52" borderId="31" applyNumberFormat="0" applyProtection="0">
      <alignment horizontal="right" vertical="center"/>
    </xf>
    <xf numFmtId="4" fontId="30" fillId="104" borderId="31" applyNumberFormat="0" applyProtection="0">
      <alignment horizontal="right" vertical="center"/>
    </xf>
    <xf numFmtId="4" fontId="72" fillId="104" borderId="43" applyNumberFormat="0" applyProtection="0">
      <alignment horizontal="right" vertical="center"/>
    </xf>
    <xf numFmtId="4" fontId="30" fillId="104" borderId="31" applyNumberFormat="0" applyProtection="0">
      <alignment horizontal="right" vertical="center"/>
    </xf>
    <xf numFmtId="4" fontId="30" fillId="54" borderId="31" applyNumberFormat="0" applyProtection="0">
      <alignment horizontal="right" vertical="center"/>
    </xf>
    <xf numFmtId="4" fontId="72" fillId="54" borderId="43" applyNumberFormat="0" applyProtection="0">
      <alignment horizontal="right" vertical="center"/>
    </xf>
    <xf numFmtId="4" fontId="30" fillId="54" borderId="31" applyNumberFormat="0" applyProtection="0">
      <alignment horizontal="right" vertical="center"/>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40" borderId="31" applyNumberFormat="0" applyProtection="0">
      <alignment horizontal="right" vertical="center"/>
    </xf>
    <xf numFmtId="4" fontId="72" fillId="40" borderId="43" applyNumberFormat="0" applyProtection="0">
      <alignment horizontal="right" vertical="center"/>
    </xf>
    <xf numFmtId="4" fontId="30" fillId="40" borderId="31" applyNumberFormat="0" applyProtection="0">
      <alignment horizontal="right" vertical="center"/>
    </xf>
    <xf numFmtId="4" fontId="72" fillId="40" borderId="43" applyNumberFormat="0" applyProtection="0">
      <alignment horizontal="right" vertical="center"/>
    </xf>
    <xf numFmtId="4" fontId="72" fillId="40" borderId="43" applyNumberFormat="0" applyProtection="0">
      <alignment horizontal="right" vertical="center"/>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41" fillId="51" borderId="77" applyBorder="0"/>
    <xf numFmtId="4" fontId="165" fillId="42" borderId="43" applyNumberFormat="0" applyProtection="0">
      <alignment vertical="center"/>
    </xf>
    <xf numFmtId="4" fontId="72" fillId="42" borderId="43" applyNumberFormat="0" applyProtection="0">
      <alignment vertical="center"/>
    </xf>
    <xf numFmtId="4" fontId="165" fillId="42" borderId="43" applyNumberFormat="0" applyProtection="0">
      <alignment vertical="center"/>
    </xf>
    <xf numFmtId="4" fontId="288" fillId="42" borderId="43" applyNumberFormat="0" applyProtection="0">
      <alignment vertical="center"/>
    </xf>
    <xf numFmtId="4" fontId="165" fillId="53" borderId="43" applyNumberFormat="0" applyProtection="0">
      <alignment horizontal="left" vertical="center" indent="1"/>
    </xf>
    <xf numFmtId="4" fontId="72" fillId="42" borderId="43" applyNumberFormat="0" applyProtection="0">
      <alignment horizontal="left" vertical="center" indent="1"/>
    </xf>
    <xf numFmtId="4" fontId="165" fillId="53" borderId="43" applyNumberFormat="0" applyProtection="0">
      <alignment horizontal="left" vertical="center" indent="1"/>
    </xf>
    <xf numFmtId="0" fontId="165" fillId="42" borderId="43" applyNumberFormat="0" applyProtection="0">
      <alignment horizontal="left" vertical="top" indent="1"/>
    </xf>
    <xf numFmtId="0" fontId="72" fillId="42" borderId="43" applyNumberFormat="0" applyProtection="0">
      <alignment horizontal="left" vertical="top" indent="1"/>
    </xf>
    <xf numFmtId="0" fontId="165" fillId="42" borderId="43" applyNumberFormat="0" applyProtection="0">
      <alignment horizontal="left" vertical="top" indent="1"/>
    </xf>
    <xf numFmtId="4" fontId="30" fillId="0" borderId="31" applyNumberFormat="0" applyProtection="0">
      <alignment horizontal="right" vertical="center"/>
    </xf>
    <xf numFmtId="4" fontId="72" fillId="106" borderId="43" applyNumberFormat="0" applyProtection="0">
      <alignment horizontal="right" vertical="center"/>
    </xf>
    <xf numFmtId="4" fontId="30" fillId="0" borderId="31" applyNumberFormat="0" applyProtection="0">
      <alignment horizontal="right" vertical="center"/>
    </xf>
    <xf numFmtId="4" fontId="72" fillId="106" borderId="43" applyNumberFormat="0" applyProtection="0">
      <alignment horizontal="right" vertical="center"/>
    </xf>
    <xf numFmtId="4" fontId="72" fillId="106" borderId="43" applyNumberFormat="0" applyProtection="0">
      <alignment horizontal="right" vertical="center"/>
    </xf>
    <xf numFmtId="4" fontId="239" fillId="6" borderId="31" applyNumberFormat="0" applyProtection="0">
      <alignment horizontal="right" vertical="center"/>
    </xf>
    <xf numFmtId="4" fontId="288" fillId="106" borderId="43" applyNumberFormat="0" applyProtection="0">
      <alignment horizontal="right" vertical="center"/>
    </xf>
    <xf numFmtId="4" fontId="239" fillId="6" borderId="31" applyNumberFormat="0" applyProtection="0">
      <alignment horizontal="right" vertical="center"/>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72" fillId="40" borderId="43" applyNumberFormat="0" applyProtection="0">
      <alignment horizontal="left" vertical="center" indent="1"/>
    </xf>
    <xf numFmtId="0" fontId="165" fillId="40" borderId="43" applyNumberFormat="0" applyProtection="0">
      <alignment horizontal="left" vertical="top" indent="1"/>
    </xf>
    <xf numFmtId="0" fontId="72" fillId="40" borderId="43" applyNumberFormat="0" applyProtection="0">
      <alignment horizontal="left" vertical="top" indent="1"/>
    </xf>
    <xf numFmtId="0" fontId="165" fillId="40" borderId="43" applyNumberFormat="0" applyProtection="0">
      <alignment horizontal="left" vertical="top"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2" fillId="43" borderId="31" applyNumberFormat="0" applyProtection="0">
      <alignment horizontal="right" vertical="center"/>
    </xf>
    <xf numFmtId="4" fontId="266" fillId="106" borderId="43" applyNumberFormat="0" applyProtection="0">
      <alignment horizontal="right" vertical="center"/>
    </xf>
    <xf numFmtId="4" fontId="242" fillId="43" borderId="31" applyNumberFormat="0" applyProtection="0">
      <alignment horizontal="right" vertical="center"/>
    </xf>
    <xf numFmtId="40" fontId="113" fillId="0" borderId="0" applyBorder="0">
      <alignment horizontal="right"/>
    </xf>
    <xf numFmtId="0" fontId="113" fillId="0" borderId="0" applyBorder="0">
      <alignment horizontal="right"/>
    </xf>
    <xf numFmtId="0" fontId="296" fillId="0" borderId="0" applyNumberFormat="0" applyFill="0" applyBorder="0" applyAlignment="0" applyProtection="0"/>
    <xf numFmtId="0" fontId="67" fillId="0" borderId="0" applyNumberFormat="0" applyFill="0" applyBorder="0" applyAlignment="0" applyProtection="0"/>
    <xf numFmtId="0" fontId="297" fillId="0" borderId="0" applyNumberFormat="0" applyFill="0" applyBorder="0" applyAlignment="0" applyProtection="0"/>
    <xf numFmtId="0" fontId="68" fillId="0" borderId="0" applyNumberFormat="0" applyFill="0" applyBorder="0" applyAlignment="0" applyProtection="0"/>
    <xf numFmtId="0" fontId="255" fillId="0" borderId="0" applyNumberFormat="0" applyFill="0" applyBorder="0" applyAlignment="0" applyProtection="0"/>
    <xf numFmtId="0" fontId="8" fillId="0" borderId="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190" fontId="89" fillId="0" borderId="45">
      <protection locked="0"/>
    </xf>
    <xf numFmtId="4" fontId="72" fillId="106" borderId="0" applyNumberFormat="0" applyProtection="0">
      <alignment horizontal="left" vertical="center" indent="1"/>
    </xf>
    <xf numFmtId="0" fontId="90" fillId="0" borderId="78" applyNumberFormat="0" applyFill="0" applyAlignment="0" applyProtection="0"/>
    <xf numFmtId="0" fontId="2" fillId="0" borderId="75"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285" fillId="0" borderId="75" applyNumberFormat="0" applyFill="0" applyAlignment="0" applyProtection="0"/>
    <xf numFmtId="0" fontId="285" fillId="0" borderId="75" applyNumberFormat="0" applyFill="0" applyAlignment="0" applyProtection="0"/>
    <xf numFmtId="0" fontId="285" fillId="0" borderId="75" applyNumberFormat="0" applyFill="0" applyAlignment="0" applyProtection="0"/>
    <xf numFmtId="190" fontId="89" fillId="0" borderId="45">
      <protection locked="0"/>
    </xf>
    <xf numFmtId="0" fontId="90" fillId="0" borderId="68" applyNumberFormat="0" applyFill="0" applyAlignment="0" applyProtection="0"/>
    <xf numFmtId="0" fontId="90" fillId="0" borderId="78" applyNumberFormat="0" applyFill="0" applyAlignment="0" applyProtection="0"/>
    <xf numFmtId="190" fontId="89" fillId="0" borderId="45">
      <protection locked="0"/>
    </xf>
    <xf numFmtId="0" fontId="67" fillId="0" borderId="0" applyNumberFormat="0" applyFill="0" applyBorder="0" applyAlignment="0" applyProtection="0"/>
    <xf numFmtId="0" fontId="11" fillId="0" borderId="0"/>
    <xf numFmtId="0" fontId="11" fillId="0" borderId="0"/>
    <xf numFmtId="0" fontId="30" fillId="106" borderId="43"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61" fillId="9" borderId="0" applyNumberFormat="0" applyBorder="0" applyAlignment="0" applyProtection="0"/>
    <xf numFmtId="0" fontId="65" fillId="13" borderId="24" applyNumberFormat="0" applyAlignment="0" applyProtection="0"/>
    <xf numFmtId="0" fontId="27" fillId="0" borderId="0"/>
    <xf numFmtId="0" fontId="65" fillId="13" borderId="24" applyNumberFormat="0" applyAlignment="0" applyProtection="0"/>
    <xf numFmtId="0" fontId="27" fillId="0" borderId="0"/>
    <xf numFmtId="0" fontId="3" fillId="16" borderId="0" applyNumberFormat="0" applyBorder="0" applyAlignment="0" applyProtection="0"/>
    <xf numFmtId="0" fontId="27" fillId="0" borderId="0"/>
    <xf numFmtId="0" fontId="3" fillId="28" borderId="0" applyNumberFormat="0" applyBorder="0" applyAlignment="0" applyProtection="0"/>
    <xf numFmtId="0" fontId="3" fillId="36" borderId="0" applyNumberFormat="0" applyBorder="0" applyAlignment="0" applyProtection="0"/>
    <xf numFmtId="0" fontId="62" fillId="10" borderId="0" applyNumberFormat="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0" fontId="64" fillId="13" borderId="25" applyNumberFormat="0" applyAlignment="0" applyProtection="0"/>
    <xf numFmtId="0" fontId="64" fillId="13" borderId="25" applyNumberFormat="0" applyAlignment="0" applyProtection="0"/>
    <xf numFmtId="0" fontId="2" fillId="0" borderId="29" applyNumberFormat="0" applyFill="0" applyAlignment="0" applyProtection="0"/>
    <xf numFmtId="0" fontId="11" fillId="0" borderId="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190" fontId="89" fillId="0" borderId="45">
      <protection locked="0"/>
    </xf>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72" fillId="106" borderId="43" applyNumberFormat="0" applyProtection="0">
      <alignment horizontal="right" vertical="center"/>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0" fontId="30" fillId="43" borderId="76"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8" fillId="40" borderId="43" applyNumberFormat="0" applyProtection="0">
      <alignment horizontal="left" vertical="center"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0" fontId="94" fillId="83" borderId="30" applyNumberFormat="0" applyAlignment="0" applyProtection="0"/>
    <xf numFmtId="4" fontId="30" fillId="40" borderId="66" applyNumberFormat="0" applyProtection="0">
      <alignment horizontal="left" vertical="center" indent="1"/>
    </xf>
    <xf numFmtId="171" fontId="8" fillId="0" borderId="0" applyFont="0" applyFill="0" applyBorder="0" applyAlignment="0" applyProtection="0"/>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0" fontId="8" fillId="0" borderId="0"/>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9" fontId="33" fillId="0" borderId="0" applyFont="0" applyFill="0" applyBorder="0" applyAlignment="0" applyProtection="0"/>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72" fillId="40" borderId="43" applyNumberFormat="0" applyProtection="0">
      <alignment horizontal="right" vertical="center"/>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201" fontId="8" fillId="0" borderId="0" applyNumberFormat="0" applyFill="0" applyBorder="0" applyAlignment="0" applyProtection="0">
      <alignment horizontal="left"/>
    </xf>
    <xf numFmtId="0" fontId="255"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86" fillId="50" borderId="0" applyNumberFormat="0" applyBorder="0" applyAlignment="0" applyProtection="0"/>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103" borderId="0"/>
    <xf numFmtId="0" fontId="30" fillId="103" borderId="0"/>
    <xf numFmtId="0" fontId="30" fillId="103" borderId="0"/>
    <xf numFmtId="0" fontId="30" fillId="103" borderId="0"/>
    <xf numFmtId="0" fontId="30" fillId="103" borderId="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104" fillId="83" borderId="0" applyNumberFormat="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0" fontId="99" fillId="82" borderId="0" applyNumberFormat="0" applyBorder="0" applyAlignment="0" applyProtection="0"/>
    <xf numFmtId="191" fontId="8" fillId="0" borderId="0" applyFont="0" applyFill="0" applyBorder="0" applyAlignment="0" applyProtection="0"/>
    <xf numFmtId="0" fontId="27" fillId="0" borderId="0"/>
    <xf numFmtId="0" fontId="27" fillId="0" borderId="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74" fillId="85" borderId="0" applyNumberFormat="0" applyBorder="0" applyAlignment="0" applyProtection="0"/>
    <xf numFmtId="0" fontId="27" fillId="0" borderId="0"/>
    <xf numFmtId="0" fontId="27" fillId="0" borderId="0"/>
    <xf numFmtId="0" fontId="27" fillId="0" borderId="0"/>
    <xf numFmtId="0" fontId="74" fillId="66" borderId="0" applyNumberFormat="0" applyBorder="0" applyAlignment="0" applyProtection="0"/>
    <xf numFmtId="0" fontId="74" fillId="66" borderId="0" applyNumberFormat="0" applyBorder="0" applyAlignment="0" applyProtection="0"/>
    <xf numFmtId="0" fontId="74" fillId="79"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27" fillId="0" borderId="0"/>
    <xf numFmtId="0" fontId="74" fillId="67" borderId="0" applyNumberFormat="0" applyBorder="0" applyAlignment="0" applyProtection="0"/>
    <xf numFmtId="0" fontId="74" fillId="67" borderId="0" applyNumberFormat="0" applyBorder="0" applyAlignment="0" applyProtection="0"/>
    <xf numFmtId="0" fontId="27" fillId="0" borderId="0"/>
    <xf numFmtId="0" fontId="27" fillId="0" borderId="0"/>
    <xf numFmtId="0" fontId="27" fillId="0" borderId="0"/>
    <xf numFmtId="0" fontId="74" fillId="60" borderId="0" applyNumberFormat="0" applyBorder="0" applyAlignment="0" applyProtection="0"/>
    <xf numFmtId="0" fontId="27" fillId="0" borderId="0"/>
    <xf numFmtId="0" fontId="27" fillId="0" borderId="0"/>
    <xf numFmtId="0" fontId="92"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72" fillId="0" borderId="0"/>
    <xf numFmtId="0" fontId="30" fillId="103" borderId="0"/>
    <xf numFmtId="0" fontId="30" fillId="103" borderId="0"/>
    <xf numFmtId="0" fontId="80" fillId="0" borderId="33" applyNumberFormat="0" applyFill="0" applyAlignment="0" applyProtection="0"/>
    <xf numFmtId="0" fontId="27" fillId="0" borderId="0"/>
    <xf numFmtId="0" fontId="27" fillId="0" borderId="0"/>
    <xf numFmtId="0" fontId="27" fillId="0" borderId="0"/>
    <xf numFmtId="0" fontId="79" fillId="79" borderId="32" applyNumberFormat="0" applyAlignment="0" applyProtection="0"/>
    <xf numFmtId="0" fontId="79" fillId="79" borderId="32"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27" fillId="0" borderId="0"/>
    <xf numFmtId="0" fontId="7" fillId="0" borderId="0"/>
    <xf numFmtId="0" fontId="30" fillId="103" borderId="0"/>
    <xf numFmtId="0" fontId="30" fillId="103" borderId="0"/>
    <xf numFmtId="0" fontId="10" fillId="75" borderId="0" applyNumberFormat="0" applyBorder="0" applyAlignment="0" applyProtection="0"/>
    <xf numFmtId="0" fontId="27" fillId="0" borderId="0"/>
    <xf numFmtId="0" fontId="30" fillId="103" borderId="0"/>
    <xf numFmtId="9" fontId="7" fillId="0" borderId="0" applyFont="0" applyFill="0" applyBorder="0" applyAlignment="0" applyProtection="0"/>
    <xf numFmtId="167" fontId="7" fillId="0" borderId="0" applyFont="0" applyFill="0" applyBorder="0" applyAlignment="0" applyProtection="0"/>
    <xf numFmtId="0" fontId="27" fillId="0" borderId="0"/>
    <xf numFmtId="167" fontId="7" fillId="0" borderId="0" applyFont="0" applyFill="0" applyBorder="0" applyAlignment="0" applyProtection="0"/>
    <xf numFmtId="0" fontId="8" fillId="40" borderId="43" applyNumberFormat="0" applyProtection="0">
      <alignment horizontal="left" vertical="top" indent="1"/>
    </xf>
    <xf numFmtId="0" fontId="8" fillId="40" borderId="43" applyNumberFormat="0" applyProtection="0">
      <alignment horizontal="left" vertical="top" indent="1"/>
    </xf>
    <xf numFmtId="0" fontId="7" fillId="0" borderId="0"/>
    <xf numFmtId="0" fontId="7" fillId="0" borderId="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2" fillId="0" borderId="74" applyNumberFormat="0" applyFill="0" applyAlignment="0" applyProtection="0"/>
    <xf numFmtId="0" fontId="98" fillId="0" borderId="73" applyNumberFormat="0" applyFill="0" applyAlignment="0" applyProtection="0"/>
    <xf numFmtId="0" fontId="97" fillId="0" borderId="35" applyNumberFormat="0" applyFill="0" applyAlignment="0" applyProtection="0"/>
    <xf numFmtId="0" fontId="290" fillId="0" borderId="0" applyNumberFormat="0" applyFill="0" applyBorder="0" applyAlignment="0" applyProtection="0"/>
    <xf numFmtId="4" fontId="242" fillId="43" borderId="31" applyNumberFormat="0" applyProtection="0">
      <alignment horizontal="right" vertical="center"/>
    </xf>
    <xf numFmtId="4" fontId="242" fillId="43" borderId="31" applyNumberFormat="0" applyProtection="0">
      <alignment horizontal="right" vertical="center"/>
    </xf>
    <xf numFmtId="4" fontId="241" fillId="100" borderId="66" applyNumberFormat="0" applyProtection="0">
      <alignment horizontal="left" vertical="center"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165" fillId="53" borderId="43" applyNumberFormat="0" applyProtection="0">
      <alignment horizontal="left" vertical="center" indent="1"/>
    </xf>
    <xf numFmtId="4" fontId="165" fillId="42" borderId="43" applyNumberFormat="0" applyProtection="0">
      <alignment vertical="center"/>
    </xf>
    <xf numFmtId="4" fontId="165" fillId="42" borderId="43" applyNumberFormat="0" applyProtection="0">
      <alignment vertical="center"/>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106" borderId="43" applyNumberFormat="0" applyProtection="0">
      <alignment horizontal="left" vertical="top" indent="1"/>
    </xf>
    <xf numFmtId="0" fontId="8" fillId="40" borderId="43" applyNumberFormat="0" applyProtection="0">
      <alignment horizontal="left" vertical="top" indent="1"/>
    </xf>
    <xf numFmtId="0" fontId="8" fillId="106" borderId="43" applyNumberFormat="0" applyProtection="0">
      <alignment horizontal="left" vertical="center" indent="1"/>
    </xf>
    <xf numFmtId="0" fontId="8" fillId="106" borderId="43" applyNumberFormat="0" applyProtection="0">
      <alignment horizontal="left" vertical="top"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107" borderId="31"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51" borderId="43" applyNumberFormat="0" applyProtection="0">
      <alignment horizontal="left" vertical="top"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0" fontId="8" fillId="40" borderId="43" applyNumberFormat="0" applyProtection="0">
      <alignment horizontal="left" vertical="top" indent="1"/>
    </xf>
    <xf numFmtId="167" fontId="7" fillId="0" borderId="0" applyFont="0" applyFill="0" applyBorder="0" applyAlignment="0" applyProtection="0"/>
    <xf numFmtId="4" fontId="30" fillId="58" borderId="31" applyNumberFormat="0" applyProtection="0">
      <alignment horizontal="left" vertical="center" indent="1"/>
    </xf>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0" fillId="0" borderId="0" applyFont="0" applyFill="0" applyBorder="0" applyAlignment="0" applyProtection="0"/>
    <xf numFmtId="167" fontId="8" fillId="0" borderId="0" applyFont="0" applyFill="0" applyBorder="0" applyAlignment="0" applyProtection="0"/>
    <xf numFmtId="167" fontId="30"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10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15"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204" fontId="8" fillId="0" borderId="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43" fontId="69" fillId="0" borderId="0" applyFont="0" applyFill="0" applyBorder="0" applyAlignment="0" applyProtection="0"/>
    <xf numFmtId="0" fontId="7" fillId="0" borderId="0"/>
    <xf numFmtId="9" fontId="7"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0" fontId="11" fillId="0" borderId="0"/>
    <xf numFmtId="0" fontId="7" fillId="0" borderId="0"/>
    <xf numFmtId="172" fontId="7" fillId="0" borderId="0" applyFont="0" applyFill="0" applyBorder="0" applyAlignment="0" applyProtection="0"/>
    <xf numFmtId="9" fontId="7" fillId="0" borderId="0" applyFont="0" applyFill="0" applyBorder="0" applyAlignment="0" applyProtection="0"/>
    <xf numFmtId="0" fontId="8" fillId="0" borderId="0"/>
    <xf numFmtId="171" fontId="8" fillId="0" borderId="0" applyFont="0" applyFill="0" applyBorder="0" applyAlignment="0" applyProtection="0"/>
    <xf numFmtId="9" fontId="33" fillId="0" borderId="0" applyFont="0" applyFill="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51" borderId="0" applyNumberFormat="0" applyBorder="0" applyAlignment="0" applyProtection="0"/>
    <xf numFmtId="0" fontId="72" fillId="41"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1" borderId="0" applyNumberFormat="0" applyBorder="0" applyAlignment="0" applyProtection="0"/>
    <xf numFmtId="0" fontId="72" fillId="50" borderId="0" applyNumberFormat="0" applyBorder="0" applyAlignment="0" applyProtection="0"/>
    <xf numFmtId="167" fontId="33" fillId="0" borderId="0" applyFont="0" applyFill="0" applyBorder="0" applyAlignment="0" applyProtection="0"/>
    <xf numFmtId="167" fontId="33" fillId="0" borderId="0" applyFont="0" applyFill="0" applyBorder="0" applyAlignment="0" applyProtection="0"/>
    <xf numFmtId="0" fontId="74" fillId="60" borderId="0" applyNumberFormat="0" applyBorder="0" applyAlignment="0" applyProtection="0"/>
    <xf numFmtId="0" fontId="74" fillId="67" borderId="0" applyNumberFormat="0" applyBorder="0" applyAlignment="0" applyProtection="0"/>
    <xf numFmtId="0" fontId="74" fillId="72" borderId="0" applyNumberFormat="0" applyBorder="0" applyAlignment="0" applyProtection="0"/>
    <xf numFmtId="0" fontId="74" fillId="78" borderId="0" applyNumberFormat="0" applyBorder="0" applyAlignment="0" applyProtection="0"/>
    <xf numFmtId="0" fontId="74" fillId="81" borderId="0" applyNumberFormat="0" applyBorder="0" applyAlignment="0" applyProtection="0"/>
    <xf numFmtId="0" fontId="76" fillId="70" borderId="0" applyNumberFormat="0" applyBorder="0" applyAlignment="0" applyProtection="0"/>
    <xf numFmtId="0" fontId="79" fillId="72" borderId="32" applyNumberFormat="0" applyAlignment="0" applyProtection="0"/>
    <xf numFmtId="0" fontId="10" fillId="45" borderId="0" applyNumberFormat="0" applyBorder="0" applyAlignment="0" applyProtection="0"/>
    <xf numFmtId="0" fontId="95" fillId="0" borderId="0" applyNumberFormat="0" applyFill="0" applyBorder="0" applyAlignment="0" applyProtection="0"/>
    <xf numFmtId="0" fontId="80" fillId="97" borderId="0" applyNumberFormat="0" applyBorder="0" applyAlignment="0" applyProtection="0"/>
    <xf numFmtId="0" fontId="97" fillId="0" borderId="35" applyNumberFormat="0" applyFill="0" applyAlignment="0" applyProtection="0"/>
    <xf numFmtId="0" fontId="98" fillId="0" borderId="36" applyNumberFormat="0" applyFill="0" applyAlignment="0" applyProtection="0"/>
    <xf numFmtId="0" fontId="92" fillId="0" borderId="94" applyNumberFormat="0" applyFill="0" applyAlignment="0" applyProtection="0"/>
    <xf numFmtId="0" fontId="92" fillId="0" borderId="0" applyNumberFormat="0" applyFill="0" applyBorder="0" applyAlignment="0" applyProtection="0"/>
    <xf numFmtId="0" fontId="94" fillId="83" borderId="30" applyNumberFormat="0" applyAlignment="0" applyProtection="0"/>
    <xf numFmtId="0" fontId="101" fillId="0" borderId="39" applyNumberFormat="0" applyFill="0" applyAlignment="0" applyProtection="0"/>
    <xf numFmtId="0" fontId="92" fillId="0" borderId="97" applyNumberFormat="0" applyFill="0" applyAlignment="0" applyProtection="0"/>
    <xf numFmtId="0" fontId="74" fillId="81" borderId="0" applyNumberFormat="0" applyBorder="0" applyAlignment="0" applyProtection="0"/>
    <xf numFmtId="0" fontId="74" fillId="72" borderId="0" applyNumberFormat="0" applyBorder="0" applyAlignment="0" applyProtection="0"/>
    <xf numFmtId="9" fontId="33" fillId="0" borderId="0" applyFont="0" applyFill="0" applyBorder="0" applyAlignment="0" applyProtection="0"/>
    <xf numFmtId="0" fontId="255" fillId="0" borderId="0" applyNumberFormat="0" applyFill="0" applyBorder="0" applyAlignment="0" applyProtection="0"/>
    <xf numFmtId="0" fontId="251" fillId="0" borderId="0" applyNumberFormat="0" applyFill="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51" borderId="0" applyNumberFormat="0" applyBorder="0" applyAlignment="0" applyProtection="0"/>
    <xf numFmtId="43" fontId="33" fillId="0" borderId="0" applyFont="0" applyFill="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1" borderId="0" applyNumberFormat="0" applyBorder="0" applyAlignment="0" applyProtection="0"/>
    <xf numFmtId="0" fontId="10" fillId="50"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74" fillId="53" borderId="0" applyNumberFormat="0" applyBorder="0" applyAlignment="0" applyProtection="0"/>
    <xf numFmtId="0" fontId="74" fillId="51" borderId="0" applyNumberFormat="0" applyBorder="0" applyAlignment="0" applyProtection="0"/>
    <xf numFmtId="0" fontId="74" fillId="50" borderId="0" applyNumberFormat="0" applyBorder="0" applyAlignment="0" applyProtection="0"/>
    <xf numFmtId="0" fontId="10" fillId="63" borderId="0" applyNumberFormat="0" applyBorder="0" applyAlignment="0" applyProtection="0"/>
    <xf numFmtId="0" fontId="10" fillId="82" borderId="0" applyNumberFormat="0" applyBorder="0" applyAlignment="0" applyProtection="0"/>
    <xf numFmtId="0" fontId="80" fillId="104" borderId="0" applyNumberFormat="0" applyBorder="0" applyAlignment="0" applyProtection="0"/>
    <xf numFmtId="0" fontId="77" fillId="43" borderId="30" applyNumberFormat="0" applyAlignment="0" applyProtection="0"/>
    <xf numFmtId="0" fontId="101" fillId="0" borderId="39" applyNumberFormat="0" applyFill="0" applyAlignment="0" applyProtection="0"/>
    <xf numFmtId="0" fontId="74" fillId="58" borderId="0" applyNumberFormat="0" applyBorder="0" applyAlignment="0" applyProtection="0"/>
    <xf numFmtId="0" fontId="255" fillId="0" borderId="0" applyNumberFormat="0" applyFill="0" applyBorder="0" applyAlignment="0" applyProtection="0"/>
    <xf numFmtId="0" fontId="74" fillId="107" borderId="0" applyNumberFormat="0" applyBorder="0" applyAlignment="0" applyProtection="0"/>
    <xf numFmtId="0" fontId="74" fillId="55" borderId="0" applyNumberFormat="0" applyBorder="0" applyAlignment="0" applyProtection="0"/>
    <xf numFmtId="0" fontId="196" fillId="48" borderId="0" applyNumberFormat="0" applyBorder="0" applyAlignment="0" applyProtection="0"/>
    <xf numFmtId="0" fontId="94" fillId="83" borderId="31" applyNumberFormat="0" applyAlignment="0" applyProtection="0"/>
    <xf numFmtId="167" fontId="33" fillId="0" borderId="0" applyFont="0" applyFill="0" applyBorder="0" applyAlignment="0" applyProtection="0"/>
    <xf numFmtId="167"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67" fontId="7" fillId="0" borderId="0" applyFont="0" applyFill="0" applyBorder="0" applyAlignment="0" applyProtection="0"/>
    <xf numFmtId="0" fontId="104" fillId="50" borderId="0" applyNumberFormat="0" applyBorder="0" applyAlignment="0" applyProtection="0"/>
    <xf numFmtId="0" fontId="7" fillId="0" borderId="0"/>
    <xf numFmtId="0" fontId="27" fillId="0" borderId="0"/>
    <xf numFmtId="0" fontId="27" fillId="0" borderId="0"/>
    <xf numFmtId="0" fontId="30" fillId="103" borderId="0"/>
    <xf numFmtId="0" fontId="8" fillId="0" borderId="0"/>
    <xf numFmtId="0" fontId="8" fillId="0" borderId="0"/>
    <xf numFmtId="0" fontId="8" fillId="0" borderId="0"/>
    <xf numFmtId="0" fontId="33" fillId="0" borderId="0"/>
    <xf numFmtId="0" fontId="8" fillId="42" borderId="40" applyNumberFormat="0" applyFont="0" applyAlignment="0" applyProtection="0"/>
    <xf numFmtId="199" fontId="89" fillId="0" borderId="0">
      <protection locked="0"/>
    </xf>
    <xf numFmtId="9" fontId="33" fillId="0" borderId="0" applyFont="0" applyFill="0" applyBorder="0" applyAlignment="0" applyProtection="0"/>
    <xf numFmtId="9" fontId="33" fillId="0" borderId="0" applyFont="0" applyFill="0" applyBorder="0" applyAlignment="0" applyProtection="0"/>
    <xf numFmtId="0" fontId="106" fillId="43" borderId="41" applyNumberFormat="0" applyAlignment="0" applyProtection="0"/>
    <xf numFmtId="0" fontId="74" fillId="78" borderId="0" applyNumberFormat="0" applyBorder="0" applyAlignment="0" applyProtection="0"/>
    <xf numFmtId="0" fontId="74" fillId="67" borderId="0" applyNumberFormat="0" applyBorder="0" applyAlignment="0" applyProtection="0"/>
    <xf numFmtId="0" fontId="74" fillId="60" borderId="0" applyNumberFormat="0" applyBorder="0" applyAlignment="0" applyProtection="0"/>
    <xf numFmtId="171" fontId="8" fillId="0" borderId="0" applyFont="0" applyFill="0" applyBorder="0" applyAlignment="0" applyProtection="0"/>
    <xf numFmtId="0" fontId="8" fillId="0" borderId="0"/>
    <xf numFmtId="0" fontId="97" fillId="0" borderId="70" applyNumberFormat="0" applyFill="0" applyAlignment="0" applyProtection="0"/>
    <xf numFmtId="0" fontId="98" fillId="0" borderId="71" applyNumberFormat="0" applyFill="0" applyAlignment="0" applyProtection="0"/>
    <xf numFmtId="0" fontId="92" fillId="0" borderId="95" applyNumberFormat="0" applyFill="0" applyAlignment="0" applyProtection="0"/>
    <xf numFmtId="0" fontId="255" fillId="0" borderId="0" applyNumberFormat="0" applyFill="0" applyBorder="0" applyAlignment="0" applyProtection="0"/>
    <xf numFmtId="0" fontId="7" fillId="0" borderId="0"/>
    <xf numFmtId="167" fontId="7" fillId="0" borderId="0" applyFont="0" applyFill="0" applyBorder="0" applyAlignment="0" applyProtection="0"/>
    <xf numFmtId="167" fontId="10" fillId="0" borderId="0" applyFont="0" applyFill="0" applyBorder="0" applyAlignment="0" applyProtection="0"/>
    <xf numFmtId="0" fontId="299" fillId="0" borderId="0" applyNumberFormat="0" applyFill="0" applyBorder="0" applyAlignment="0" applyProtection="0"/>
    <xf numFmtId="43" fontId="33" fillId="0" borderId="0" applyFont="0" applyFill="0" applyBorder="0" applyAlignment="0" applyProtection="0"/>
    <xf numFmtId="167" fontId="7" fillId="0" borderId="0" applyFont="0" applyFill="0" applyBorder="0" applyAlignment="0" applyProtection="0"/>
    <xf numFmtId="0" fontId="7" fillId="0" borderId="0"/>
    <xf numFmtId="0" fontId="27" fillId="0" borderId="0"/>
    <xf numFmtId="0" fontId="27" fillId="0" borderId="0"/>
    <xf numFmtId="0" fontId="30" fillId="103" borderId="0"/>
    <xf numFmtId="0" fontId="8" fillId="0" borderId="0"/>
    <xf numFmtId="0" fontId="8" fillId="0" borderId="0"/>
    <xf numFmtId="0" fontId="8" fillId="0" borderId="0"/>
    <xf numFmtId="0" fontId="33" fillId="0" borderId="0"/>
    <xf numFmtId="0" fontId="8" fillId="42" borderId="40" applyNumberFormat="0" applyFont="0" applyAlignment="0" applyProtection="0"/>
    <xf numFmtId="9" fontId="33" fillId="0" borderId="0" applyFont="0" applyFill="0" applyBorder="0" applyAlignment="0" applyProtection="0"/>
    <xf numFmtId="9" fontId="33" fillId="0" borderId="0" applyFont="0" applyFill="0" applyBorder="0" applyAlignment="0" applyProtection="0"/>
    <xf numFmtId="0" fontId="92" fillId="0" borderId="98" applyNumberFormat="0" applyFill="0" applyAlignment="0" applyProtection="0"/>
    <xf numFmtId="0" fontId="7" fillId="0" borderId="0"/>
    <xf numFmtId="167" fontId="7" fillId="0" borderId="0" applyFont="0" applyFill="0" applyBorder="0" applyAlignment="0" applyProtection="0"/>
    <xf numFmtId="0" fontId="299" fillId="0" borderId="0" applyNumberFormat="0" applyFill="0" applyBorder="0" applyAlignment="0" applyProtection="0"/>
    <xf numFmtId="43" fontId="7" fillId="0" borderId="0" applyFont="0" applyFill="0" applyBorder="0" applyAlignment="0" applyProtection="0"/>
    <xf numFmtId="0" fontId="7" fillId="0" borderId="0"/>
    <xf numFmtId="0" fontId="4" fillId="0" borderId="0" applyNumberFormat="0" applyFill="0" applyBorder="0" applyAlignment="0" applyProtection="0"/>
    <xf numFmtId="0" fontId="8" fillId="0" borderId="0"/>
    <xf numFmtId="167" fontId="7" fillId="0" borderId="0" applyFont="0" applyFill="0" applyBorder="0" applyAlignment="0" applyProtection="0"/>
    <xf numFmtId="167" fontId="11" fillId="0" borderId="0" applyFont="0" applyFill="0" applyBorder="0" applyAlignment="0" applyProtection="0"/>
    <xf numFmtId="0" fontId="7" fillId="0" borderId="0"/>
  </cellStyleXfs>
  <cellXfs count="2570">
    <xf numFmtId="0" fontId="0" fillId="0" borderId="0" xfId="0"/>
    <xf numFmtId="0" fontId="0" fillId="3" borderId="0" xfId="0" applyFill="1"/>
    <xf numFmtId="0" fontId="0" fillId="3" borderId="3" xfId="0" applyFill="1" applyBorder="1"/>
    <xf numFmtId="0" fontId="5" fillId="3" borderId="0" xfId="0" applyFont="1" applyFill="1"/>
    <xf numFmtId="0" fontId="5" fillId="0" borderId="0" xfId="0" applyFont="1"/>
    <xf numFmtId="0" fontId="2" fillId="0" borderId="0" xfId="0" applyFont="1"/>
    <xf numFmtId="0" fontId="15" fillId="0" borderId="0" xfId="0" applyFont="1"/>
    <xf numFmtId="0" fontId="15" fillId="3" borderId="0" xfId="0" applyFont="1" applyFill="1"/>
    <xf numFmtId="0" fontId="16" fillId="0" borderId="0" xfId="0" applyFont="1"/>
    <xf numFmtId="0" fontId="22" fillId="0" borderId="0" xfId="0" applyFont="1"/>
    <xf numFmtId="0" fontId="24" fillId="0" borderId="0" xfId="1" applyFont="1"/>
    <xf numFmtId="0" fontId="25" fillId="0" borderId="0" xfId="0" applyFont="1"/>
    <xf numFmtId="0" fontId="26" fillId="0" borderId="0" xfId="0" applyFont="1"/>
    <xf numFmtId="0" fontId="34" fillId="0" borderId="6" xfId="0" applyFont="1" applyBorder="1" applyAlignment="1">
      <alignment vertical="center"/>
    </xf>
    <xf numFmtId="0" fontId="36" fillId="0" borderId="10" xfId="0" applyFont="1" applyBorder="1" applyAlignment="1">
      <alignment vertical="center"/>
    </xf>
    <xf numFmtId="170" fontId="34" fillId="0" borderId="6" xfId="13" applyNumberFormat="1" applyFont="1" applyBorder="1" applyAlignment="1">
      <alignment vertical="center"/>
    </xf>
    <xf numFmtId="170" fontId="36" fillId="0" borderId="9" xfId="13" applyNumberFormat="1" applyFont="1" applyBorder="1" applyAlignment="1">
      <alignment vertical="center"/>
    </xf>
    <xf numFmtId="0" fontId="34" fillId="0" borderId="6" xfId="0" applyFont="1" applyBorder="1"/>
    <xf numFmtId="0" fontId="38" fillId="0" borderId="0" xfId="0" quotePrefix="1" applyFont="1"/>
    <xf numFmtId="0" fontId="34" fillId="0" borderId="8" xfId="21" applyFont="1" applyBorder="1" applyAlignment="1">
      <alignment wrapText="1"/>
    </xf>
    <xf numFmtId="168" fontId="34" fillId="0" borderId="0" xfId="19" applyNumberFormat="1" applyFont="1" applyAlignment="1">
      <alignment horizontal="right" vertical="center"/>
    </xf>
    <xf numFmtId="175" fontId="37" fillId="3" borderId="2" xfId="0" quotePrefix="1" applyNumberFormat="1" applyFont="1" applyFill="1" applyBorder="1" applyAlignment="1">
      <alignment horizontal="left" vertical="center" wrapText="1"/>
    </xf>
    <xf numFmtId="170" fontId="13" fillId="0" borderId="0" xfId="30" applyNumberFormat="1" applyFont="1" applyFill="1" applyBorder="1" applyAlignment="1">
      <alignment vertical="center"/>
    </xf>
    <xf numFmtId="170" fontId="13" fillId="0" borderId="0" xfId="30" applyNumberFormat="1" applyFont="1" applyFill="1" applyAlignment="1">
      <alignment vertical="center"/>
    </xf>
    <xf numFmtId="0" fontId="13" fillId="0" borderId="0" xfId="0" applyFont="1"/>
    <xf numFmtId="170" fontId="12" fillId="0" borderId="0" xfId="30" applyNumberFormat="1" applyFont="1" applyFill="1" applyBorder="1" applyAlignment="1">
      <alignment vertical="center"/>
    </xf>
    <xf numFmtId="170" fontId="12" fillId="0" borderId="0" xfId="30" applyNumberFormat="1" applyFont="1" applyFill="1" applyBorder="1" applyAlignment="1">
      <alignment horizontal="center" vertical="center"/>
    </xf>
    <xf numFmtId="177" fontId="12" fillId="0" borderId="0" xfId="30" applyNumberFormat="1" applyFont="1" applyFill="1" applyBorder="1" applyAlignment="1">
      <alignment horizontal="center" vertical="center"/>
    </xf>
    <xf numFmtId="178" fontId="12" fillId="0" borderId="0" xfId="30" applyNumberFormat="1" applyFont="1" applyFill="1" applyAlignment="1">
      <alignment vertical="center"/>
    </xf>
    <xf numFmtId="170" fontId="13" fillId="0" borderId="6" xfId="30" applyNumberFormat="1" applyFont="1" applyFill="1" applyBorder="1" applyAlignment="1">
      <alignment horizontal="center" vertical="center"/>
    </xf>
    <xf numFmtId="170" fontId="12" fillId="0" borderId="10" xfId="30" applyNumberFormat="1" applyFont="1" applyFill="1" applyBorder="1" applyAlignment="1">
      <alignment horizontal="center" vertical="center"/>
    </xf>
    <xf numFmtId="0" fontId="39" fillId="5" borderId="0" xfId="12" applyFont="1" applyFill="1"/>
    <xf numFmtId="0" fontId="4" fillId="0" borderId="0" xfId="1"/>
    <xf numFmtId="0" fontId="34" fillId="5" borderId="6" xfId="7" applyFont="1" applyFill="1" applyBorder="1"/>
    <xf numFmtId="170" fontId="34" fillId="5" borderId="6" xfId="18" applyNumberFormat="1" applyFont="1" applyFill="1" applyBorder="1"/>
    <xf numFmtId="170" fontId="34" fillId="5" borderId="0" xfId="18" applyNumberFormat="1" applyFont="1" applyFill="1" applyBorder="1"/>
    <xf numFmtId="170" fontId="34" fillId="5" borderId="7" xfId="18" applyNumberFormat="1" applyFont="1" applyFill="1" applyBorder="1"/>
    <xf numFmtId="170" fontId="36" fillId="5" borderId="0" xfId="18" applyNumberFormat="1" applyFont="1" applyFill="1" applyBorder="1"/>
    <xf numFmtId="0" fontId="34" fillId="5" borderId="5" xfId="7" applyFont="1" applyFill="1" applyBorder="1"/>
    <xf numFmtId="0" fontId="36" fillId="5" borderId="2" xfId="7" applyFont="1" applyFill="1" applyBorder="1" applyAlignment="1">
      <alignment horizontal="left"/>
    </xf>
    <xf numFmtId="0" fontId="36" fillId="5" borderId="0" xfId="7" applyFont="1" applyFill="1" applyAlignment="1">
      <alignment horizontal="left"/>
    </xf>
    <xf numFmtId="170" fontId="41" fillId="5" borderId="0" xfId="18" applyNumberFormat="1" applyFont="1" applyFill="1" applyBorder="1" applyAlignment="1">
      <alignment horizontal="center"/>
    </xf>
    <xf numFmtId="0" fontId="42" fillId="5" borderId="0" xfId="7" applyFont="1" applyFill="1"/>
    <xf numFmtId="0" fontId="37" fillId="3" borderId="2" xfId="7" quotePrefix="1" applyFont="1" applyFill="1" applyBorder="1" applyAlignment="1">
      <alignment horizontal="left"/>
    </xf>
    <xf numFmtId="0" fontId="36" fillId="5" borderId="10" xfId="7" applyFont="1" applyFill="1" applyBorder="1" applyAlignment="1">
      <alignment horizontal="left"/>
    </xf>
    <xf numFmtId="168" fontId="34" fillId="0" borderId="0" xfId="19" quotePrefix="1" applyNumberFormat="1" applyFont="1" applyAlignment="1">
      <alignment horizontal="center" vertical="center"/>
    </xf>
    <xf numFmtId="0" fontId="34" fillId="5" borderId="0" xfId="0" applyFont="1" applyFill="1" applyAlignment="1">
      <alignment vertical="center" wrapText="1"/>
    </xf>
    <xf numFmtId="0" fontId="34" fillId="5" borderId="6" xfId="48" applyFont="1" applyFill="1" applyBorder="1"/>
    <xf numFmtId="3" fontId="34" fillId="0" borderId="6" xfId="48" applyNumberFormat="1" applyFont="1" applyBorder="1" applyAlignment="1">
      <alignment horizontal="center"/>
    </xf>
    <xf numFmtId="3" fontId="34" fillId="0" borderId="0" xfId="48" applyNumberFormat="1" applyFont="1" applyAlignment="1">
      <alignment horizontal="center"/>
    </xf>
    <xf numFmtId="0" fontId="36" fillId="0" borderId="10" xfId="48" applyFont="1" applyBorder="1" applyAlignment="1">
      <alignment horizontal="left" vertical="center" wrapText="1"/>
    </xf>
    <xf numFmtId="3" fontId="36" fillId="0" borderId="10" xfId="48" applyNumberFormat="1" applyFont="1" applyBorder="1" applyAlignment="1">
      <alignment horizontal="center" vertical="center"/>
    </xf>
    <xf numFmtId="3" fontId="36" fillId="0" borderId="9" xfId="48" applyNumberFormat="1" applyFont="1" applyBorder="1" applyAlignment="1">
      <alignment horizontal="center" vertical="center"/>
    </xf>
    <xf numFmtId="3" fontId="50" fillId="0" borderId="9" xfId="0" applyNumberFormat="1" applyFont="1" applyBorder="1" applyAlignment="1">
      <alignment horizontal="center" vertical="center"/>
    </xf>
    <xf numFmtId="3" fontId="50" fillId="0" borderId="11" xfId="0" applyNumberFormat="1" applyFont="1" applyBorder="1" applyAlignment="1">
      <alignment horizontal="center" vertical="center"/>
    </xf>
    <xf numFmtId="3" fontId="38" fillId="0" borderId="7" xfId="0" applyNumberFormat="1" applyFont="1" applyBorder="1" applyAlignment="1">
      <alignment horizontal="center"/>
    </xf>
    <xf numFmtId="0" fontId="51" fillId="0" borderId="0" xfId="0" applyFont="1"/>
    <xf numFmtId="37" fontId="37" fillId="3" borderId="18" xfId="0" quotePrefix="1" applyNumberFormat="1" applyFont="1" applyFill="1" applyBorder="1" applyAlignment="1">
      <alignment horizontal="center"/>
    </xf>
    <xf numFmtId="170" fontId="37" fillId="3" borderId="9" xfId="55" applyNumberFormat="1" applyFont="1" applyFill="1" applyBorder="1" applyAlignment="1">
      <alignment horizontal="center" vertical="center" wrapText="1"/>
    </xf>
    <xf numFmtId="0" fontId="56" fillId="0" borderId="0" xfId="0" applyFont="1"/>
    <xf numFmtId="0" fontId="34" fillId="5" borderId="0" xfId="12" applyFont="1" applyFill="1"/>
    <xf numFmtId="0" fontId="34" fillId="0" borderId="0" xfId="21" quotePrefix="1" applyFont="1" applyAlignment="1">
      <alignment vertical="center"/>
    </xf>
    <xf numFmtId="170" fontId="36" fillId="0" borderId="0" xfId="13" applyNumberFormat="1" applyFont="1" applyFill="1" applyBorder="1" applyAlignment="1">
      <alignment vertical="center"/>
    </xf>
    <xf numFmtId="0" fontId="0" fillId="0" borderId="0" xfId="0" quotePrefix="1"/>
    <xf numFmtId="0" fontId="0" fillId="5" borderId="0" xfId="0" applyFill="1"/>
    <xf numFmtId="17" fontId="21" fillId="3" borderId="81" xfId="0" quotePrefix="1" applyNumberFormat="1" applyFont="1" applyFill="1" applyBorder="1" applyAlignment="1">
      <alignment horizontal="center" vertical="center"/>
    </xf>
    <xf numFmtId="0" fontId="17" fillId="3" borderId="81" xfId="0" applyFont="1" applyFill="1" applyBorder="1"/>
    <xf numFmtId="0" fontId="15" fillId="3" borderId="81" xfId="0" applyFont="1" applyFill="1" applyBorder="1"/>
    <xf numFmtId="0" fontId="6" fillId="3" borderId="81" xfId="0" applyFont="1" applyFill="1" applyBorder="1"/>
    <xf numFmtId="0" fontId="5" fillId="3" borderId="81" xfId="0" applyFont="1" applyFill="1" applyBorder="1"/>
    <xf numFmtId="175" fontId="37" fillId="4" borderId="80" xfId="21" quotePrefix="1" applyNumberFormat="1" applyFont="1" applyFill="1" applyBorder="1"/>
    <xf numFmtId="176" fontId="37" fillId="3" borderId="81" xfId="0" applyNumberFormat="1" applyFont="1" applyFill="1" applyBorder="1" applyAlignment="1">
      <alignment horizontal="center"/>
    </xf>
    <xf numFmtId="176" fontId="37" fillId="3" borderId="82" xfId="0" applyNumberFormat="1" applyFont="1" applyFill="1" applyBorder="1" applyAlignment="1">
      <alignment horizontal="center"/>
    </xf>
    <xf numFmtId="1" fontId="37" fillId="3" borderId="80" xfId="18" applyNumberFormat="1" applyFont="1" applyFill="1" applyBorder="1" applyAlignment="1">
      <alignment horizontal="center" vertical="center"/>
    </xf>
    <xf numFmtId="1" fontId="37" fillId="3" borderId="81" xfId="18" applyNumberFormat="1" applyFont="1" applyFill="1" applyBorder="1" applyAlignment="1">
      <alignment horizontal="center" vertical="center"/>
    </xf>
    <xf numFmtId="1" fontId="37" fillId="3" borderId="82" xfId="18" applyNumberFormat="1" applyFont="1" applyFill="1" applyBorder="1" applyAlignment="1">
      <alignment horizontal="center" vertical="center"/>
    </xf>
    <xf numFmtId="170" fontId="34" fillId="5" borderId="79" xfId="18" applyNumberFormat="1" applyFont="1" applyFill="1" applyBorder="1"/>
    <xf numFmtId="3" fontId="38" fillId="8" borderId="79" xfId="0" applyNumberFormat="1" applyFont="1" applyFill="1" applyBorder="1"/>
    <xf numFmtId="168" fontId="36" fillId="5" borderId="80" xfId="32" applyNumberFormat="1" applyFont="1" applyFill="1" applyBorder="1"/>
    <xf numFmtId="168" fontId="36" fillId="5" borderId="82" xfId="32" applyNumberFormat="1" applyFont="1" applyFill="1" applyBorder="1"/>
    <xf numFmtId="168" fontId="36" fillId="5" borderId="81" xfId="32" applyNumberFormat="1" applyFont="1" applyFill="1" applyBorder="1"/>
    <xf numFmtId="0" fontId="36" fillId="5" borderId="81" xfId="7" applyFont="1" applyFill="1" applyBorder="1" applyAlignment="1">
      <alignment horizontal="left"/>
    </xf>
    <xf numFmtId="1" fontId="37" fillId="3" borderId="81" xfId="35" applyNumberFormat="1" applyFont="1" applyFill="1" applyBorder="1" applyAlignment="1">
      <alignment horizontal="center" vertical="center"/>
    </xf>
    <xf numFmtId="1" fontId="37" fillId="3" borderId="80" xfId="40" quotePrefix="1" applyNumberFormat="1" applyFont="1" applyFill="1" applyBorder="1" applyAlignment="1">
      <alignment horizontal="center" vertical="center"/>
    </xf>
    <xf numFmtId="1" fontId="37" fillId="3" borderId="82" xfId="40" quotePrefix="1" applyNumberFormat="1" applyFont="1" applyFill="1" applyBorder="1" applyAlignment="1">
      <alignment horizontal="center" vertical="center"/>
    </xf>
    <xf numFmtId="3" fontId="34" fillId="0" borderId="79" xfId="48" applyNumberFormat="1" applyFont="1" applyBorder="1" applyAlignment="1">
      <alignment horizontal="center"/>
    </xf>
    <xf numFmtId="0" fontId="34" fillId="5" borderId="80" xfId="48" applyFont="1" applyFill="1" applyBorder="1"/>
    <xf numFmtId="3" fontId="34" fillId="0" borderId="80" xfId="48" applyNumberFormat="1" applyFont="1" applyBorder="1" applyAlignment="1">
      <alignment horizontal="center"/>
    </xf>
    <xf numFmtId="3" fontId="34" fillId="0" borderId="81" xfId="48" applyNumberFormat="1" applyFont="1" applyBorder="1" applyAlignment="1">
      <alignment horizontal="center"/>
    </xf>
    <xf numFmtId="1" fontId="52" fillId="0" borderId="80" xfId="50" applyNumberFormat="1" applyFont="1" applyBorder="1" applyAlignment="1">
      <alignment horizontal="center"/>
    </xf>
    <xf numFmtId="0" fontId="37" fillId="3" borderId="80" xfId="12" applyFont="1" applyFill="1" applyBorder="1" applyAlignment="1">
      <alignment horizontal="center" vertical="center"/>
    </xf>
    <xf numFmtId="0" fontId="37" fillId="3" borderId="81" xfId="12" applyFont="1" applyFill="1" applyBorder="1" applyAlignment="1">
      <alignment horizontal="center" vertical="center"/>
    </xf>
    <xf numFmtId="0" fontId="0" fillId="8" borderId="0" xfId="0" applyFill="1"/>
    <xf numFmtId="0" fontId="34" fillId="5" borderId="83" xfId="7" applyFont="1" applyFill="1" applyBorder="1"/>
    <xf numFmtId="170" fontId="34" fillId="5" borderId="83" xfId="18" applyNumberFormat="1" applyFont="1" applyFill="1" applyBorder="1"/>
    <xf numFmtId="170" fontId="34" fillId="5" borderId="84" xfId="18" applyNumberFormat="1" applyFont="1" applyFill="1" applyBorder="1"/>
    <xf numFmtId="3" fontId="38" fillId="8" borderId="83" xfId="0" applyNumberFormat="1" applyFont="1" applyFill="1" applyBorder="1"/>
    <xf numFmtId="0" fontId="34" fillId="5" borderId="86" xfId="7" applyFont="1" applyFill="1" applyBorder="1"/>
    <xf numFmtId="3" fontId="38" fillId="5" borderId="84" xfId="0" applyNumberFormat="1" applyFont="1" applyFill="1" applyBorder="1"/>
    <xf numFmtId="0" fontId="37" fillId="3" borderId="86" xfId="7" applyFont="1" applyFill="1" applyBorder="1" applyAlignment="1">
      <alignment horizontal="left" vertical="top"/>
    </xf>
    <xf numFmtId="0" fontId="37" fillId="3" borderId="83" xfId="0" applyFont="1" applyFill="1" applyBorder="1" applyAlignment="1">
      <alignment vertical="top"/>
    </xf>
    <xf numFmtId="0" fontId="37" fillId="3" borderId="86" xfId="0" applyFont="1" applyFill="1" applyBorder="1" applyAlignment="1">
      <alignment vertical="top" wrapText="1"/>
    </xf>
    <xf numFmtId="0" fontId="34" fillId="5" borderId="83" xfId="48" applyFont="1" applyFill="1" applyBorder="1"/>
    <xf numFmtId="3" fontId="34" fillId="0" borderId="83" xfId="48" applyNumberFormat="1" applyFont="1" applyBorder="1" applyAlignment="1">
      <alignment horizontal="center"/>
    </xf>
    <xf numFmtId="170" fontId="13" fillId="0" borderId="83" xfId="30" applyNumberFormat="1" applyFont="1" applyFill="1" applyBorder="1" applyAlignment="1">
      <alignment horizontal="center" vertical="center"/>
    </xf>
    <xf numFmtId="170" fontId="34" fillId="0" borderId="0" xfId="13" applyNumberFormat="1" applyFont="1" applyBorder="1" applyAlignment="1">
      <alignment vertical="center"/>
    </xf>
    <xf numFmtId="170" fontId="34" fillId="0" borderId="0" xfId="13" applyNumberFormat="1" applyFont="1" applyFill="1" applyBorder="1" applyAlignment="1">
      <alignment horizontal="center" vertical="center"/>
    </xf>
    <xf numFmtId="14" fontId="37" fillId="3" borderId="81" xfId="40" quotePrefix="1" applyNumberFormat="1" applyFont="1" applyFill="1" applyBorder="1" applyAlignment="1">
      <alignment horizontal="center"/>
    </xf>
    <xf numFmtId="14" fontId="37" fillId="3" borderId="82" xfId="40" quotePrefix="1" applyNumberFormat="1" applyFont="1" applyFill="1" applyBorder="1" applyAlignment="1">
      <alignment horizontal="center"/>
    </xf>
    <xf numFmtId="168" fontId="36" fillId="5" borderId="93" xfId="32" applyNumberFormat="1" applyFont="1" applyFill="1" applyBorder="1"/>
    <xf numFmtId="0" fontId="37" fillId="3" borderId="86" xfId="7" applyFont="1" applyFill="1" applyBorder="1" applyAlignment="1">
      <alignment vertical="top" wrapText="1"/>
    </xf>
    <xf numFmtId="0" fontId="37" fillId="3" borderId="5" xfId="7" quotePrefix="1" applyFont="1" applyFill="1" applyBorder="1" applyAlignment="1">
      <alignment wrapText="1"/>
    </xf>
    <xf numFmtId="0" fontId="36" fillId="5" borderId="5" xfId="7" applyFont="1" applyFill="1" applyBorder="1"/>
    <xf numFmtId="3" fontId="38" fillId="0" borderId="6" xfId="0" applyNumberFormat="1" applyFont="1" applyBorder="1" applyAlignment="1">
      <alignment horizontal="center"/>
    </xf>
    <xf numFmtId="3" fontId="50" fillId="0" borderId="10" xfId="0" applyNumberFormat="1" applyFont="1" applyBorder="1" applyAlignment="1">
      <alignment horizontal="center" vertical="center"/>
    </xf>
    <xf numFmtId="1" fontId="37" fillId="3" borderId="81" xfId="40" quotePrefix="1" applyNumberFormat="1" applyFont="1" applyFill="1" applyBorder="1" applyAlignment="1">
      <alignment horizontal="center" vertical="center"/>
    </xf>
    <xf numFmtId="3" fontId="38" fillId="0" borderId="0" xfId="0" applyNumberFormat="1" applyFont="1" applyAlignment="1">
      <alignment horizontal="center"/>
    </xf>
    <xf numFmtId="14" fontId="47" fillId="2" borderId="6" xfId="49" quotePrefix="1" applyNumberFormat="1" applyFont="1" applyFill="1" applyBorder="1" applyAlignment="1">
      <alignment horizontal="center"/>
    </xf>
    <xf numFmtId="170" fontId="36" fillId="0" borderId="0" xfId="53484" applyNumberFormat="1" applyFont="1" applyFill="1" applyBorder="1" applyAlignment="1">
      <alignment vertical="center"/>
    </xf>
    <xf numFmtId="170" fontId="34" fillId="0" borderId="0" xfId="30" applyNumberFormat="1" applyFont="1" applyFill="1" applyAlignment="1">
      <alignment vertical="center"/>
    </xf>
    <xf numFmtId="167" fontId="36" fillId="0" borderId="0" xfId="30" applyFont="1" applyFill="1" applyBorder="1" applyAlignment="1">
      <alignment horizontal="center" vertical="center"/>
    </xf>
    <xf numFmtId="170" fontId="36" fillId="0" borderId="0" xfId="30" applyNumberFormat="1" applyFont="1" applyFill="1" applyBorder="1" applyAlignment="1">
      <alignment vertical="center"/>
    </xf>
    <xf numFmtId="177" fontId="36" fillId="0" borderId="0" xfId="30" applyNumberFormat="1" applyFont="1" applyFill="1" applyBorder="1" applyAlignment="1">
      <alignment horizontal="center" vertical="center"/>
    </xf>
    <xf numFmtId="178" fontId="36" fillId="0" borderId="0" xfId="30" applyNumberFormat="1" applyFont="1" applyFill="1" applyAlignment="1">
      <alignment vertical="center"/>
    </xf>
    <xf numFmtId="0" fontId="37" fillId="3" borderId="101" xfId="12" applyFont="1" applyFill="1" applyBorder="1" applyAlignment="1">
      <alignment horizontal="center" vertical="center"/>
    </xf>
    <xf numFmtId="0" fontId="37" fillId="3" borderId="0" xfId="12" applyFont="1" applyFill="1" applyAlignment="1">
      <alignment horizontal="center" vertical="center"/>
    </xf>
    <xf numFmtId="0" fontId="37" fillId="3" borderId="0" xfId="3" applyFont="1" applyFill="1" applyAlignment="1">
      <alignment horizontal="center"/>
    </xf>
    <xf numFmtId="10" fontId="57" fillId="0" borderId="0" xfId="0" applyNumberFormat="1" applyFont="1" applyAlignment="1">
      <alignment horizontal="center"/>
    </xf>
    <xf numFmtId="168" fontId="26" fillId="0" borderId="0" xfId="0" applyNumberFormat="1" applyFont="1"/>
    <xf numFmtId="168" fontId="34" fillId="0" borderId="86" xfId="0" applyNumberFormat="1" applyFont="1" applyBorder="1" applyAlignment="1">
      <alignment horizontal="center"/>
    </xf>
    <xf numFmtId="168" fontId="38" fillId="0" borderId="5" xfId="0" applyNumberFormat="1" applyFont="1" applyBorder="1" applyAlignment="1">
      <alignment horizontal="center"/>
    </xf>
    <xf numFmtId="168" fontId="38" fillId="0" borderId="2" xfId="0" applyNumberFormat="1" applyFont="1" applyBorder="1" applyAlignment="1">
      <alignment horizontal="center"/>
    </xf>
    <xf numFmtId="168" fontId="34" fillId="0" borderId="5" xfId="53394" applyNumberFormat="1" applyFont="1" applyBorder="1" applyAlignment="1">
      <alignment horizontal="center"/>
    </xf>
    <xf numFmtId="168" fontId="34" fillId="0" borderId="5" xfId="0" applyNumberFormat="1" applyFont="1" applyBorder="1" applyAlignment="1">
      <alignment horizontal="center"/>
    </xf>
    <xf numFmtId="168" fontId="34" fillId="0" borderId="2" xfId="0" applyNumberFormat="1" applyFont="1" applyBorder="1" applyAlignment="1">
      <alignment horizontal="center"/>
    </xf>
    <xf numFmtId="168" fontId="25" fillId="0" borderId="0" xfId="0" applyNumberFormat="1" applyFont="1"/>
    <xf numFmtId="170" fontId="37" fillId="3" borderId="11" xfId="55" applyNumberFormat="1" applyFont="1" applyFill="1" applyBorder="1" applyAlignment="1">
      <alignment horizontal="center" vertical="center" wrapText="1"/>
    </xf>
    <xf numFmtId="170" fontId="37" fillId="3" borderId="103" xfId="35" applyNumberFormat="1" applyFont="1" applyFill="1" applyBorder="1" applyAlignment="1">
      <alignment horizontal="center" vertical="center" wrapText="1"/>
    </xf>
    <xf numFmtId="170" fontId="37" fillId="3" borderId="100" xfId="35" applyNumberFormat="1" applyFont="1" applyFill="1" applyBorder="1" applyAlignment="1">
      <alignment horizontal="center" vertical="center" wrapText="1"/>
    </xf>
    <xf numFmtId="0" fontId="37" fillId="3" borderId="10" xfId="12" applyFont="1" applyFill="1" applyBorder="1" applyAlignment="1">
      <alignment horizontal="left" vertical="center" wrapText="1"/>
    </xf>
    <xf numFmtId="0" fontId="1" fillId="8" borderId="0" xfId="0" applyFont="1" applyFill="1"/>
    <xf numFmtId="0" fontId="2" fillId="8" borderId="0" xfId="0" applyFont="1" applyFill="1"/>
    <xf numFmtId="0" fontId="14" fillId="8" borderId="0" xfId="0" applyFont="1" applyFill="1" applyAlignment="1">
      <alignment horizontal="center" vertical="center"/>
    </xf>
    <xf numFmtId="0" fontId="5" fillId="8" borderId="0" xfId="0" applyFont="1" applyFill="1"/>
    <xf numFmtId="0" fontId="3" fillId="8" borderId="0" xfId="0" applyFont="1" applyFill="1"/>
    <xf numFmtId="0" fontId="37" fillId="3" borderId="20" xfId="3" applyFont="1" applyFill="1" applyBorder="1" applyAlignment="1">
      <alignment horizontal="center"/>
    </xf>
    <xf numFmtId="0" fontId="37" fillId="3" borderId="19" xfId="3" applyFont="1" applyFill="1" applyBorder="1" applyAlignment="1">
      <alignment horizontal="center"/>
    </xf>
    <xf numFmtId="0" fontId="25" fillId="0" borderId="0" xfId="0" applyFont="1" applyAlignment="1">
      <alignment horizontal="center"/>
    </xf>
    <xf numFmtId="0" fontId="37" fillId="3" borderId="102" xfId="12" applyFont="1" applyFill="1" applyBorder="1" applyAlignment="1">
      <alignment horizontal="center" vertical="center" wrapText="1"/>
    </xf>
    <xf numFmtId="0" fontId="37" fillId="3" borderId="103" xfId="12" applyFont="1" applyFill="1" applyBorder="1" applyAlignment="1">
      <alignment horizontal="center" vertical="center" wrapText="1"/>
    </xf>
    <xf numFmtId="168" fontId="37" fillId="3" borderId="103" xfId="12" applyNumberFormat="1" applyFont="1" applyFill="1" applyBorder="1" applyAlignment="1">
      <alignment horizontal="center" vertical="center" wrapText="1"/>
    </xf>
    <xf numFmtId="168" fontId="37" fillId="3" borderId="100" xfId="12" applyNumberFormat="1" applyFont="1" applyFill="1" applyBorder="1" applyAlignment="1">
      <alignment horizontal="center" vertical="center" wrapText="1"/>
    </xf>
    <xf numFmtId="0" fontId="26" fillId="0" borderId="0" xfId="0" applyFont="1" applyAlignment="1">
      <alignment horizontal="center"/>
    </xf>
    <xf numFmtId="168" fontId="26" fillId="0" borderId="0" xfId="0" applyNumberFormat="1" applyFont="1" applyAlignment="1">
      <alignment horizontal="center"/>
    </xf>
    <xf numFmtId="0" fontId="34" fillId="0" borderId="6" xfId="12" applyFont="1" applyBorder="1" applyAlignment="1">
      <alignment horizontal="left" vertical="center"/>
    </xf>
    <xf numFmtId="0" fontId="37" fillId="3" borderId="11" xfId="12" applyFont="1" applyFill="1" applyBorder="1" applyAlignment="1">
      <alignment horizontal="center" wrapText="1"/>
    </xf>
    <xf numFmtId="3" fontId="34" fillId="0" borderId="0" xfId="35" applyNumberFormat="1" applyFont="1" applyAlignment="1">
      <alignment horizontal="center"/>
    </xf>
    <xf numFmtId="168" fontId="34" fillId="6" borderId="105" xfId="12" applyNumberFormat="1" applyFont="1" applyFill="1" applyBorder="1" applyAlignment="1">
      <alignment horizontal="center" vertical="center" wrapText="1"/>
    </xf>
    <xf numFmtId="168" fontId="34" fillId="0" borderId="105" xfId="32" applyNumberFormat="1" applyFont="1" applyBorder="1" applyAlignment="1">
      <alignment horizontal="center"/>
    </xf>
    <xf numFmtId="3" fontId="34" fillId="0" borderId="9" xfId="35" applyNumberFormat="1" applyFont="1" applyBorder="1" applyAlignment="1">
      <alignment horizontal="center"/>
    </xf>
    <xf numFmtId="9" fontId="34" fillId="0" borderId="11" xfId="32" applyFont="1" applyBorder="1" applyAlignment="1">
      <alignment horizontal="center"/>
    </xf>
    <xf numFmtId="17" fontId="37" fillId="3" borderId="9" xfId="12" quotePrefix="1" applyNumberFormat="1" applyFont="1" applyFill="1" applyBorder="1" applyAlignment="1">
      <alignment horizontal="center" wrapText="1"/>
    </xf>
    <xf numFmtId="170" fontId="37" fillId="3" borderId="9" xfId="35" applyNumberFormat="1" applyFont="1" applyFill="1" applyBorder="1" applyAlignment="1">
      <alignment horizontal="center" vertical="top" wrapText="1"/>
    </xf>
    <xf numFmtId="170" fontId="37" fillId="3" borderId="9" xfId="35" applyNumberFormat="1" applyFont="1" applyFill="1" applyBorder="1" applyAlignment="1">
      <alignment horizontal="center" vertical="center" wrapText="1"/>
    </xf>
    <xf numFmtId="170" fontId="37" fillId="3" borderId="11" xfId="35" applyNumberFormat="1" applyFont="1" applyFill="1" applyBorder="1" applyAlignment="1">
      <alignment horizontal="center" vertical="top" wrapText="1"/>
    </xf>
    <xf numFmtId="283" fontId="34" fillId="0" borderId="0" xfId="53511" applyNumberFormat="1" applyFont="1" applyAlignment="1">
      <alignment horizontal="right" vertical="center"/>
    </xf>
    <xf numFmtId="0" fontId="13" fillId="0" borderId="0" xfId="0" applyFont="1" applyAlignment="1">
      <alignment horizontal="left" vertical="center" wrapText="1"/>
    </xf>
    <xf numFmtId="0" fontId="37" fillId="3" borderId="79" xfId="0" applyFont="1" applyFill="1" applyBorder="1" applyAlignment="1">
      <alignment horizontal="center" vertical="center"/>
    </xf>
    <xf numFmtId="0" fontId="37" fillId="3" borderId="84" xfId="0" applyFont="1" applyFill="1" applyBorder="1" applyAlignment="1">
      <alignment horizontal="center" vertical="center"/>
    </xf>
    <xf numFmtId="0" fontId="67" fillId="135" borderId="0" xfId="0" applyFont="1" applyFill="1"/>
    <xf numFmtId="0" fontId="0" fillId="135" borderId="0" xfId="0" applyFill="1"/>
    <xf numFmtId="0" fontId="51" fillId="135" borderId="0" xfId="0" applyFont="1" applyFill="1"/>
    <xf numFmtId="0" fontId="22" fillId="135" borderId="0" xfId="0" applyFont="1" applyFill="1"/>
    <xf numFmtId="17" fontId="1" fillId="3" borderId="82" xfId="0" quotePrefix="1" applyNumberFormat="1" applyFont="1" applyFill="1" applyBorder="1" applyAlignment="1">
      <alignment horizontal="center" vertical="center"/>
    </xf>
    <xf numFmtId="0" fontId="26" fillId="0" borderId="0" xfId="0" applyFont="1" applyFill="1"/>
    <xf numFmtId="176" fontId="37" fillId="3" borderId="117" xfId="0" applyNumberFormat="1" applyFont="1" applyFill="1" applyBorder="1" applyAlignment="1">
      <alignment horizontal="center"/>
    </xf>
    <xf numFmtId="170" fontId="36" fillId="0" borderId="10" xfId="13" applyNumberFormat="1" applyFont="1" applyBorder="1" applyAlignment="1">
      <alignment vertical="center"/>
    </xf>
    <xf numFmtId="0" fontId="34" fillId="5" borderId="117" xfId="48" applyFont="1" applyFill="1" applyBorder="1"/>
    <xf numFmtId="0" fontId="37" fillId="3" borderId="86" xfId="48" applyFont="1" applyFill="1" applyBorder="1" applyAlignment="1">
      <alignment vertical="top"/>
    </xf>
    <xf numFmtId="0" fontId="37" fillId="3" borderId="2" xfId="48" quotePrefix="1" applyFont="1" applyFill="1" applyBorder="1" applyAlignment="1">
      <alignment vertical="center"/>
    </xf>
    <xf numFmtId="49" fontId="37" fillId="3" borderId="81" xfId="4" quotePrefix="1" applyNumberFormat="1" applyFont="1" applyFill="1" applyBorder="1" applyAlignment="1">
      <alignment horizontal="center"/>
    </xf>
    <xf numFmtId="37" fontId="37" fillId="3" borderId="0" xfId="0" applyNumberFormat="1" applyFont="1" applyFill="1" applyBorder="1" applyAlignment="1">
      <alignment horizontal="center"/>
    </xf>
    <xf numFmtId="37" fontId="37" fillId="3" borderId="0" xfId="0" applyNumberFormat="1" applyFont="1" applyFill="1" applyBorder="1"/>
    <xf numFmtId="37" fontId="37" fillId="3" borderId="6" xfId="0" applyNumberFormat="1" applyFont="1" applyFill="1" applyBorder="1" applyAlignment="1">
      <alignment horizontal="center"/>
    </xf>
    <xf numFmtId="37" fontId="37" fillId="3" borderId="105" xfId="0" applyNumberFormat="1" applyFont="1" applyFill="1" applyBorder="1" applyAlignment="1">
      <alignment horizontal="center"/>
    </xf>
    <xf numFmtId="0" fontId="37" fillId="3" borderId="0" xfId="12" applyFont="1" applyFill="1" applyBorder="1" applyAlignment="1">
      <alignment horizontal="center" vertical="center"/>
    </xf>
    <xf numFmtId="0" fontId="37" fillId="3" borderId="6" xfId="12" applyFont="1" applyFill="1" applyBorder="1" applyAlignment="1">
      <alignment horizontal="center" vertical="center"/>
    </xf>
    <xf numFmtId="178" fontId="12" fillId="0" borderId="0" xfId="30" applyNumberFormat="1" applyFont="1" applyFill="1" applyBorder="1" applyAlignment="1">
      <alignment vertical="center"/>
    </xf>
    <xf numFmtId="0" fontId="23" fillId="135" borderId="0" xfId="0" applyFont="1" applyFill="1"/>
    <xf numFmtId="168" fontId="20" fillId="135" borderId="0" xfId="0" applyNumberFormat="1" applyFont="1" applyFill="1" applyAlignment="1">
      <alignment horizontal="center" vertical="center"/>
    </xf>
    <xf numFmtId="0" fontId="0" fillId="0" borderId="0" xfId="0" applyFont="1" applyAlignment="1">
      <alignment horizontal="left"/>
    </xf>
    <xf numFmtId="0" fontId="0" fillId="0" borderId="0" xfId="0" applyFont="1" applyAlignment="1">
      <alignment horizontal="right"/>
    </xf>
    <xf numFmtId="0" fontId="0" fillId="135" borderId="0" xfId="0" applyFont="1" applyFill="1" applyAlignment="1">
      <alignment horizontal="right"/>
    </xf>
    <xf numFmtId="0" fontId="13" fillId="0" borderId="0" xfId="7" applyFont="1" applyAlignment="1">
      <alignment horizontal="right"/>
    </xf>
    <xf numFmtId="0" fontId="13" fillId="0" borderId="0" xfId="0" quotePrefix="1" applyFont="1" applyAlignment="1">
      <alignment horizontal="right"/>
    </xf>
    <xf numFmtId="17" fontId="21" fillId="3" borderId="117" xfId="0" quotePrefix="1" applyNumberFormat="1" applyFont="1" applyFill="1" applyBorder="1" applyAlignment="1">
      <alignment horizontal="center" vertical="center"/>
    </xf>
    <xf numFmtId="0" fontId="0" fillId="134" borderId="0" xfId="0" applyFill="1"/>
    <xf numFmtId="0" fontId="0" fillId="131" borderId="0" xfId="0" applyFill="1"/>
    <xf numFmtId="205" fontId="34" fillId="0" borderId="83" xfId="53511" applyNumberFormat="1" applyFont="1" applyFill="1" applyBorder="1" applyAlignment="1">
      <alignment horizontal="center" vertical="center"/>
    </xf>
    <xf numFmtId="205" fontId="34" fillId="0" borderId="79" xfId="53511" applyNumberFormat="1" applyFont="1" applyFill="1" applyBorder="1" applyAlignment="1">
      <alignment horizontal="center" vertical="center"/>
    </xf>
    <xf numFmtId="205" fontId="34" fillId="0" borderId="84" xfId="53511" applyNumberFormat="1" applyFont="1" applyFill="1" applyBorder="1" applyAlignment="1">
      <alignment horizontal="center" vertical="center"/>
    </xf>
    <xf numFmtId="205" fontId="34" fillId="0" borderId="6" xfId="53511" applyNumberFormat="1" applyFont="1" applyFill="1" applyBorder="1" applyAlignment="1">
      <alignment horizontal="center" vertical="center"/>
    </xf>
    <xf numFmtId="205" fontId="34" fillId="0" borderId="0" xfId="53511" applyNumberFormat="1" applyFont="1" applyFill="1" applyBorder="1" applyAlignment="1">
      <alignment horizontal="center" vertical="center"/>
    </xf>
    <xf numFmtId="205" fontId="34" fillId="0" borderId="105" xfId="53511" applyNumberFormat="1" applyFont="1" applyFill="1" applyBorder="1" applyAlignment="1">
      <alignment horizontal="center" vertical="center"/>
    </xf>
    <xf numFmtId="205" fontId="36" fillId="0" borderId="6" xfId="53511" applyNumberFormat="1" applyFont="1" applyFill="1" applyBorder="1" applyAlignment="1">
      <alignment horizontal="center" vertical="center"/>
    </xf>
    <xf numFmtId="205" fontId="36" fillId="0" borderId="0" xfId="53511" applyNumberFormat="1" applyFont="1" applyFill="1" applyBorder="1" applyAlignment="1">
      <alignment horizontal="center" vertical="center"/>
    </xf>
    <xf numFmtId="205" fontId="36" fillId="0" borderId="105" xfId="53511" applyNumberFormat="1" applyFont="1" applyFill="1" applyBorder="1" applyAlignment="1">
      <alignment horizontal="center" vertical="center"/>
    </xf>
    <xf numFmtId="205" fontId="34" fillId="0" borderId="117" xfId="53511" applyNumberFormat="1" applyFont="1" applyFill="1" applyBorder="1" applyAlignment="1">
      <alignment horizontal="center" vertical="center"/>
    </xf>
    <xf numFmtId="205" fontId="34" fillId="0" borderId="81" xfId="53511" applyNumberFormat="1" applyFont="1" applyFill="1" applyBorder="1" applyAlignment="1">
      <alignment horizontal="center" vertical="center"/>
    </xf>
    <xf numFmtId="205" fontId="34" fillId="0" borderId="82" xfId="53511" applyNumberFormat="1" applyFont="1" applyFill="1" applyBorder="1" applyAlignment="1">
      <alignment horizontal="center" vertical="center"/>
    </xf>
    <xf numFmtId="0" fontId="55" fillId="0" borderId="0" xfId="0" applyFont="1"/>
    <xf numFmtId="0" fontId="38" fillId="0" borderId="0" xfId="0" applyFont="1"/>
    <xf numFmtId="0" fontId="300" fillId="135" borderId="0" xfId="0" applyFont="1" applyFill="1"/>
    <xf numFmtId="0" fontId="301" fillId="135" borderId="0" xfId="0" applyFont="1" applyFill="1"/>
    <xf numFmtId="0" fontId="37" fillId="8" borderId="0" xfId="0" applyFont="1" applyFill="1"/>
    <xf numFmtId="0" fontId="38" fillId="8" borderId="0" xfId="0" applyFont="1" applyFill="1"/>
    <xf numFmtId="170" fontId="34" fillId="0" borderId="6" xfId="13" applyNumberFormat="1" applyFont="1" applyFill="1" applyBorder="1" applyAlignment="1">
      <alignment horizontal="right" vertical="center"/>
    </xf>
    <xf numFmtId="170" fontId="34" fillId="0" borderId="0" xfId="13" applyNumberFormat="1" applyFont="1" applyFill="1" applyBorder="1" applyAlignment="1">
      <alignment horizontal="right" vertical="center"/>
    </xf>
    <xf numFmtId="170" fontId="34" fillId="0" borderId="81" xfId="13" applyNumberFormat="1" applyFont="1" applyFill="1" applyBorder="1" applyAlignment="1">
      <alignment horizontal="right" vertical="center"/>
    </xf>
    <xf numFmtId="170" fontId="34" fillId="0" borderId="117" xfId="13" applyNumberFormat="1" applyFont="1" applyFill="1" applyBorder="1" applyAlignment="1">
      <alignment horizontal="right" vertical="center"/>
    </xf>
    <xf numFmtId="10" fontId="34" fillId="0" borderId="6" xfId="14" applyNumberFormat="1" applyFont="1" applyBorder="1" applyAlignment="1">
      <alignment horizontal="right" vertical="center"/>
    </xf>
    <xf numFmtId="10" fontId="34" fillId="0" borderId="0" xfId="14" applyNumberFormat="1" applyFont="1" applyAlignment="1">
      <alignment horizontal="right" vertical="center"/>
    </xf>
    <xf numFmtId="10" fontId="34" fillId="0" borderId="0" xfId="14" applyNumberFormat="1" applyFont="1" applyAlignment="1">
      <alignment horizontal="center" vertical="center"/>
    </xf>
    <xf numFmtId="0" fontId="55" fillId="8" borderId="0" xfId="0" applyFont="1" applyFill="1"/>
    <xf numFmtId="168" fontId="34" fillId="0" borderId="6" xfId="14" applyNumberFormat="1" applyFont="1" applyBorder="1" applyAlignment="1">
      <alignment horizontal="right" vertical="center"/>
    </xf>
    <xf numFmtId="168" fontId="34" fillId="0" borderId="0" xfId="14" applyNumberFormat="1" applyFont="1" applyAlignment="1">
      <alignment horizontal="right" vertical="center"/>
    </xf>
    <xf numFmtId="168" fontId="34" fillId="0" borderId="0" xfId="14" applyNumberFormat="1" applyFont="1" applyAlignment="1">
      <alignment horizontal="center" vertical="center"/>
    </xf>
    <xf numFmtId="168" fontId="34" fillId="0" borderId="80" xfId="14" applyNumberFormat="1" applyFont="1" applyBorder="1" applyAlignment="1">
      <alignment horizontal="right" vertical="center"/>
    </xf>
    <xf numFmtId="168" fontId="34" fillId="0" borderId="81" xfId="14" applyNumberFormat="1" applyFont="1" applyBorder="1" applyAlignment="1">
      <alignment horizontal="right" vertical="center"/>
    </xf>
    <xf numFmtId="168" fontId="34" fillId="0" borderId="81" xfId="14" applyNumberFormat="1" applyFont="1" applyBorder="1" applyAlignment="1">
      <alignment horizontal="center" vertical="center"/>
    </xf>
    <xf numFmtId="168" fontId="34" fillId="0" borderId="101" xfId="14" applyNumberFormat="1" applyFont="1" applyBorder="1" applyAlignment="1">
      <alignment horizontal="center" vertical="center"/>
    </xf>
    <xf numFmtId="10" fontId="34" fillId="0" borderId="80" xfId="14" applyNumberFormat="1" applyFont="1" applyBorder="1" applyAlignment="1">
      <alignment horizontal="right" vertical="center"/>
    </xf>
    <xf numFmtId="10" fontId="34" fillId="0" borderId="81" xfId="14" applyNumberFormat="1" applyFont="1" applyBorder="1" applyAlignment="1">
      <alignment horizontal="right" vertical="center"/>
    </xf>
    <xf numFmtId="10" fontId="34" fillId="0" borderId="81" xfId="14" applyNumberFormat="1" applyFont="1" applyBorder="1" applyAlignment="1">
      <alignment horizontal="center" vertical="center"/>
    </xf>
    <xf numFmtId="10" fontId="34" fillId="0" borderId="101" xfId="14" applyNumberFormat="1" applyFont="1" applyBorder="1" applyAlignment="1">
      <alignment horizontal="center" vertical="center"/>
    </xf>
    <xf numFmtId="168" fontId="34" fillId="0" borderId="6" xfId="15" applyNumberFormat="1" applyFont="1" applyFill="1" applyBorder="1" applyAlignment="1">
      <alignment horizontal="right" vertical="center"/>
    </xf>
    <xf numFmtId="168" fontId="34" fillId="0" borderId="0" xfId="15" applyNumberFormat="1" applyFont="1" applyFill="1" applyBorder="1" applyAlignment="1">
      <alignment horizontal="right" vertical="center"/>
    </xf>
    <xf numFmtId="168" fontId="34" fillId="0" borderId="0" xfId="15" applyNumberFormat="1" applyFont="1" applyFill="1" applyBorder="1" applyAlignment="1">
      <alignment horizontal="center" vertical="center"/>
    </xf>
    <xf numFmtId="10" fontId="34" fillId="0" borderId="6" xfId="15" applyNumberFormat="1" applyFont="1" applyFill="1" applyBorder="1" applyAlignment="1">
      <alignment horizontal="right" vertical="center"/>
    </xf>
    <xf numFmtId="10" fontId="34" fillId="0" borderId="0" xfId="15" applyNumberFormat="1" applyFont="1" applyFill="1" applyBorder="1" applyAlignment="1">
      <alignment horizontal="right" vertical="center"/>
    </xf>
    <xf numFmtId="10" fontId="34" fillId="0" borderId="0" xfId="15" applyNumberFormat="1" applyFont="1" applyFill="1" applyBorder="1" applyAlignment="1">
      <alignment horizontal="center" vertical="center"/>
    </xf>
    <xf numFmtId="10" fontId="34" fillId="0" borderId="80" xfId="15" applyNumberFormat="1" applyFont="1" applyFill="1" applyBorder="1" applyAlignment="1">
      <alignment horizontal="right" vertical="center"/>
    </xf>
    <xf numFmtId="10" fontId="34" fillId="0" borderId="81" xfId="15" applyNumberFormat="1" applyFont="1" applyFill="1" applyBorder="1" applyAlignment="1">
      <alignment horizontal="right" vertical="center"/>
    </xf>
    <xf numFmtId="10" fontId="34" fillId="0" borderId="81" xfId="15" applyNumberFormat="1" applyFont="1" applyFill="1" applyBorder="1" applyAlignment="1">
      <alignment horizontal="center" vertical="center"/>
    </xf>
    <xf numFmtId="10" fontId="34" fillId="0" borderId="101" xfId="15" applyNumberFormat="1" applyFont="1" applyFill="1" applyBorder="1" applyAlignment="1">
      <alignment horizontal="center" vertical="center"/>
    </xf>
    <xf numFmtId="10" fontId="34" fillId="0" borderId="117" xfId="15" applyNumberFormat="1" applyFont="1" applyFill="1" applyBorder="1" applyAlignment="1">
      <alignment horizontal="right" vertical="center"/>
    </xf>
    <xf numFmtId="170" fontId="36" fillId="0" borderId="83" xfId="13" applyNumberFormat="1" applyFont="1" applyFill="1" applyBorder="1" applyAlignment="1">
      <alignment horizontal="right"/>
    </xf>
    <xf numFmtId="170" fontId="36" fillId="0" borderId="79" xfId="13" applyNumberFormat="1" applyFont="1" applyFill="1" applyBorder="1" applyAlignment="1">
      <alignment horizontal="right"/>
    </xf>
    <xf numFmtId="170" fontId="34" fillId="0" borderId="6" xfId="13" applyNumberFormat="1" applyFont="1" applyFill="1" applyBorder="1" applyAlignment="1">
      <alignment horizontal="right"/>
    </xf>
    <xf numFmtId="170" fontId="34" fillId="0" borderId="0" xfId="13" applyNumberFormat="1" applyFont="1" applyFill="1" applyBorder="1" applyAlignment="1">
      <alignment horizontal="right"/>
    </xf>
    <xf numFmtId="0" fontId="34" fillId="0" borderId="0" xfId="24" quotePrefix="1" applyFont="1" applyAlignment="1">
      <alignment horizontal="left" vertical="center"/>
    </xf>
    <xf numFmtId="0" fontId="54" fillId="4" borderId="86" xfId="0" applyFont="1" applyFill="1" applyBorder="1" applyAlignment="1">
      <alignment vertical="top"/>
    </xf>
    <xf numFmtId="164" fontId="54" fillId="4" borderId="5" xfId="0" quotePrefix="1" applyNumberFormat="1" applyFont="1" applyFill="1" applyBorder="1" applyAlignment="1">
      <alignment vertical="center"/>
    </xf>
    <xf numFmtId="164" fontId="54" fillId="4" borderId="6" xfId="0" quotePrefix="1" applyNumberFormat="1" applyFont="1" applyFill="1" applyBorder="1" applyAlignment="1">
      <alignment vertical="center"/>
    </xf>
    <xf numFmtId="164" fontId="54" fillId="4" borderId="0" xfId="0" quotePrefix="1" applyNumberFormat="1" applyFont="1" applyFill="1" applyBorder="1" applyAlignment="1">
      <alignment vertical="center"/>
    </xf>
    <xf numFmtId="0" fontId="37" fillId="3" borderId="0" xfId="0" applyFont="1" applyFill="1" applyBorder="1" applyAlignment="1">
      <alignment vertical="center"/>
    </xf>
    <xf numFmtId="0" fontId="37" fillId="3" borderId="105" xfId="0" applyFont="1" applyFill="1" applyBorder="1" applyAlignment="1">
      <alignment vertical="center"/>
    </xf>
    <xf numFmtId="0" fontId="302" fillId="3" borderId="2" xfId="1" applyFont="1" applyFill="1" applyBorder="1"/>
    <xf numFmtId="0" fontId="37" fillId="3" borderId="6" xfId="0" quotePrefix="1" applyFont="1" applyFill="1" applyBorder="1" applyAlignment="1">
      <alignment horizontal="center" vertical="center"/>
    </xf>
    <xf numFmtId="0" fontId="37" fillId="3" borderId="0" xfId="0" quotePrefix="1" applyFont="1" applyFill="1" applyBorder="1" applyAlignment="1">
      <alignment horizontal="center" vertical="center"/>
    </xf>
    <xf numFmtId="17" fontId="37" fillId="3" borderId="101" xfId="0" quotePrefix="1" applyNumberFormat="1" applyFont="1" applyFill="1" applyBorder="1" applyAlignment="1">
      <alignment horizontal="center" vertical="center"/>
    </xf>
    <xf numFmtId="0" fontId="37" fillId="3" borderId="117" xfId="0" quotePrefix="1" applyFont="1" applyFill="1" applyBorder="1" applyAlignment="1">
      <alignment horizontal="center" vertical="center"/>
    </xf>
    <xf numFmtId="0" fontId="37" fillId="3" borderId="81" xfId="0" quotePrefix="1" applyFont="1" applyFill="1" applyBorder="1" applyAlignment="1">
      <alignment horizontal="center" vertical="center"/>
    </xf>
    <xf numFmtId="0" fontId="37" fillId="3" borderId="82" xfId="0" quotePrefix="1" applyFont="1" applyFill="1" applyBorder="1" applyAlignment="1">
      <alignment horizontal="center" vertical="center"/>
    </xf>
    <xf numFmtId="0" fontId="34" fillId="0" borderId="83" xfId="0" applyFont="1" applyBorder="1" applyAlignment="1">
      <alignment vertical="center"/>
    </xf>
    <xf numFmtId="0" fontId="34" fillId="2" borderId="6" xfId="0" applyFont="1" applyFill="1" applyBorder="1" applyAlignment="1">
      <alignment vertical="center" wrapText="1"/>
    </xf>
    <xf numFmtId="0" fontId="34" fillId="2" borderId="6" xfId="0" applyFont="1" applyFill="1" applyBorder="1" applyAlignment="1">
      <alignment vertical="center"/>
    </xf>
    <xf numFmtId="0" fontId="36" fillId="2" borderId="6" xfId="0" applyFont="1" applyFill="1" applyBorder="1" applyAlignment="1">
      <alignment vertical="center"/>
    </xf>
    <xf numFmtId="0" fontId="36" fillId="0" borderId="6" xfId="0" applyFont="1" applyBorder="1" applyAlignment="1">
      <alignment horizontal="justify" vertical="center" wrapText="1"/>
    </xf>
    <xf numFmtId="0" fontId="36" fillId="0" borderId="6" xfId="0" applyFont="1" applyBorder="1" applyAlignment="1">
      <alignment vertical="center"/>
    </xf>
    <xf numFmtId="0" fontId="300" fillId="135" borderId="0" xfId="0" applyFont="1" applyFill="1" applyAlignment="1">
      <alignment horizontal="center" vertical="center"/>
    </xf>
    <xf numFmtId="0" fontId="34" fillId="8" borderId="0" xfId="0" applyFont="1" applyFill="1" applyAlignment="1">
      <alignment horizontal="center" vertical="center"/>
    </xf>
    <xf numFmtId="0" fontId="36" fillId="0" borderId="10" xfId="0" applyFont="1" applyBorder="1"/>
    <xf numFmtId="0" fontId="36" fillId="0" borderId="83" xfId="0" applyFont="1" applyBorder="1"/>
    <xf numFmtId="0" fontId="34" fillId="0" borderId="0" xfId="0" applyFont="1"/>
    <xf numFmtId="0" fontId="34" fillId="0" borderId="0" xfId="0" applyFont="1" applyAlignment="1">
      <alignment vertical="top"/>
    </xf>
    <xf numFmtId="0" fontId="34" fillId="0" borderId="0" xfId="0" applyFont="1" applyAlignment="1">
      <alignment vertical="center"/>
    </xf>
    <xf numFmtId="0" fontId="34" fillId="0" borderId="0" xfId="0" applyFont="1" applyAlignment="1">
      <alignment horizontal="left" vertical="center" wrapText="1"/>
    </xf>
    <xf numFmtId="0" fontId="34" fillId="0" borderId="0" xfId="0" applyFont="1" applyAlignment="1">
      <alignment horizontal="left" vertical="top"/>
    </xf>
    <xf numFmtId="0" fontId="34" fillId="0" borderId="0" xfId="0" applyFont="1" applyAlignment="1">
      <alignment horizontal="left" vertical="top" wrapText="1"/>
    </xf>
    <xf numFmtId="0" fontId="34" fillId="0" borderId="0" xfId="0" applyFont="1" applyAlignment="1">
      <alignment horizontal="left" vertical="center"/>
    </xf>
    <xf numFmtId="3" fontId="13" fillId="0" borderId="10" xfId="13" applyNumberFormat="1" applyFont="1" applyFill="1" applyBorder="1" applyAlignment="1">
      <alignment horizontal="center" vertical="center"/>
    </xf>
    <xf numFmtId="3" fontId="13" fillId="0" borderId="9" xfId="13" applyNumberFormat="1" applyFont="1" applyFill="1" applyBorder="1" applyAlignment="1">
      <alignment horizontal="center"/>
    </xf>
    <xf numFmtId="3" fontId="13" fillId="0" borderId="11" xfId="13" applyNumberFormat="1" applyFont="1" applyFill="1" applyBorder="1" applyAlignment="1">
      <alignment horizontal="center"/>
    </xf>
    <xf numFmtId="170" fontId="12" fillId="0" borderId="83" xfId="13" applyNumberFormat="1" applyFont="1" applyFill="1" applyBorder="1" applyAlignment="1">
      <alignment horizontal="center"/>
    </xf>
    <xf numFmtId="170" fontId="12" fillId="0" borderId="79" xfId="13" applyNumberFormat="1" applyFont="1" applyFill="1" applyBorder="1" applyAlignment="1">
      <alignment horizontal="center"/>
    </xf>
    <xf numFmtId="170" fontId="12" fillId="0" borderId="84" xfId="13" applyNumberFormat="1" applyFont="1" applyFill="1" applyBorder="1" applyAlignment="1">
      <alignment horizontal="center"/>
    </xf>
    <xf numFmtId="3" fontId="13" fillId="0" borderId="79" xfId="13" applyNumberFormat="1" applyFont="1" applyFill="1" applyBorder="1" applyAlignment="1">
      <alignment horizontal="center"/>
    </xf>
    <xf numFmtId="3" fontId="13" fillId="0" borderId="84" xfId="13" applyNumberFormat="1" applyFont="1" applyFill="1" applyBorder="1" applyAlignment="1">
      <alignment horizontal="center"/>
    </xf>
    <xf numFmtId="170" fontId="12" fillId="0" borderId="0" xfId="13" applyNumberFormat="1" applyFont="1" applyFill="1" applyBorder="1" applyAlignment="1">
      <alignment horizontal="center"/>
    </xf>
    <xf numFmtId="170" fontId="12" fillId="0" borderId="6" xfId="13" applyNumberFormat="1" applyFont="1" applyFill="1" applyBorder="1" applyAlignment="1">
      <alignment horizontal="center"/>
    </xf>
    <xf numFmtId="3" fontId="13" fillId="0" borderId="9" xfId="13" applyNumberFormat="1" applyFont="1" applyFill="1" applyBorder="1" applyAlignment="1">
      <alignment horizontal="center" vertical="center"/>
    </xf>
    <xf numFmtId="170" fontId="34" fillId="0" borderId="108" xfId="13" applyNumberFormat="1" applyFont="1" applyFill="1" applyBorder="1" applyAlignment="1">
      <alignment horizontal="center" vertical="center"/>
    </xf>
    <xf numFmtId="170" fontId="34" fillId="0" borderId="79" xfId="13" applyNumberFormat="1" applyFont="1" applyFill="1" applyBorder="1" applyAlignment="1">
      <alignment horizontal="center" vertical="center"/>
    </xf>
    <xf numFmtId="170" fontId="34" fillId="0" borderId="109" xfId="13" applyNumberFormat="1" applyFont="1" applyFill="1" applyBorder="1" applyAlignment="1">
      <alignment horizontal="center" vertical="center"/>
    </xf>
    <xf numFmtId="10" fontId="34" fillId="0" borderId="20" xfId="14" applyNumberFormat="1" applyFont="1" applyBorder="1" applyAlignment="1">
      <alignment horizontal="center" vertical="center"/>
    </xf>
    <xf numFmtId="10" fontId="34" fillId="0" borderId="19" xfId="14" applyNumberFormat="1" applyFont="1" applyBorder="1" applyAlignment="1">
      <alignment horizontal="center" vertical="center"/>
    </xf>
    <xf numFmtId="168" fontId="34" fillId="0" borderId="20" xfId="14" applyNumberFormat="1" applyFont="1" applyBorder="1" applyAlignment="1">
      <alignment horizontal="center" vertical="center"/>
    </xf>
    <xf numFmtId="168" fontId="34" fillId="0" borderId="19" xfId="14" applyNumberFormat="1" applyFont="1" applyBorder="1" applyAlignment="1">
      <alignment horizontal="center" vertical="center"/>
    </xf>
    <xf numFmtId="10" fontId="34" fillId="0" borderId="106" xfId="14" applyNumberFormat="1" applyFont="1" applyBorder="1" applyAlignment="1">
      <alignment horizontal="center" vertical="center"/>
    </xf>
    <xf numFmtId="10" fontId="34" fillId="0" borderId="107" xfId="14" applyNumberFormat="1" applyFont="1" applyBorder="1" applyAlignment="1">
      <alignment horizontal="center" vertical="center"/>
    </xf>
    <xf numFmtId="168" fontId="34" fillId="0" borderId="108" xfId="14" applyNumberFormat="1" applyFont="1" applyBorder="1" applyAlignment="1">
      <alignment horizontal="center" vertical="center"/>
    </xf>
    <xf numFmtId="168" fontId="34" fillId="0" borderId="79" xfId="14" applyNumberFormat="1" applyFont="1" applyBorder="1" applyAlignment="1">
      <alignment horizontal="center" vertical="center"/>
    </xf>
    <xf numFmtId="168" fontId="34" fillId="0" borderId="109" xfId="14" applyNumberFormat="1" applyFont="1" applyBorder="1" applyAlignment="1">
      <alignment horizontal="center" vertical="center"/>
    </xf>
    <xf numFmtId="168" fontId="34" fillId="0" borderId="106" xfId="14" applyNumberFormat="1" applyFont="1" applyBorder="1" applyAlignment="1">
      <alignment horizontal="center" vertical="center"/>
    </xf>
    <xf numFmtId="168" fontId="34" fillId="0" borderId="107" xfId="14" applyNumberFormat="1" applyFont="1" applyBorder="1" applyAlignment="1">
      <alignment horizontal="center" vertical="center"/>
    </xf>
    <xf numFmtId="168" fontId="300" fillId="0" borderId="108" xfId="15" applyNumberFormat="1" applyFont="1" applyFill="1" applyBorder="1" applyAlignment="1">
      <alignment horizontal="center" vertical="center"/>
    </xf>
    <xf numFmtId="168" fontId="300" fillId="0" borderId="79" xfId="15" applyNumberFormat="1" applyFont="1" applyFill="1" applyBorder="1" applyAlignment="1">
      <alignment horizontal="center" vertical="center"/>
    </xf>
    <xf numFmtId="168" fontId="300" fillId="0" borderId="109" xfId="15" applyNumberFormat="1" applyFont="1" applyFill="1" applyBorder="1" applyAlignment="1">
      <alignment horizontal="center" vertical="center"/>
    </xf>
    <xf numFmtId="10" fontId="34" fillId="0" borderId="20" xfId="15" applyNumberFormat="1" applyFont="1" applyFill="1" applyBorder="1" applyAlignment="1">
      <alignment horizontal="center" vertical="center"/>
    </xf>
    <xf numFmtId="10" fontId="34" fillId="0" borderId="19" xfId="15" applyNumberFormat="1" applyFont="1" applyFill="1" applyBorder="1" applyAlignment="1">
      <alignment horizontal="center" vertical="center"/>
    </xf>
    <xf numFmtId="10" fontId="34" fillId="0" borderId="106" xfId="15" applyNumberFormat="1" applyFont="1" applyFill="1" applyBorder="1" applyAlignment="1">
      <alignment horizontal="center" vertical="center"/>
    </xf>
    <xf numFmtId="10" fontId="34" fillId="0" borderId="107" xfId="15" applyNumberFormat="1" applyFont="1" applyFill="1" applyBorder="1" applyAlignment="1">
      <alignment horizontal="center" vertical="center"/>
    </xf>
    <xf numFmtId="168" fontId="34" fillId="0" borderId="83" xfId="15" applyNumberFormat="1" applyFont="1" applyFill="1" applyBorder="1" applyAlignment="1">
      <alignment horizontal="right" vertical="center"/>
    </xf>
    <xf numFmtId="168" fontId="34" fillId="0" borderId="79" xfId="15" applyNumberFormat="1" applyFont="1" applyFill="1" applyBorder="1" applyAlignment="1">
      <alignment horizontal="right" vertical="center"/>
    </xf>
    <xf numFmtId="168" fontId="34" fillId="0" borderId="79" xfId="15" applyNumberFormat="1" applyFont="1" applyFill="1" applyBorder="1" applyAlignment="1">
      <alignment horizontal="center" vertical="center"/>
    </xf>
    <xf numFmtId="168" fontId="34" fillId="0" borderId="84" xfId="15" applyNumberFormat="1" applyFont="1" applyFill="1" applyBorder="1" applyAlignment="1">
      <alignment horizontal="center" vertical="center"/>
    </xf>
    <xf numFmtId="10" fontId="34" fillId="0" borderId="105" xfId="15" applyNumberFormat="1" applyFont="1" applyFill="1" applyBorder="1" applyAlignment="1">
      <alignment horizontal="center" vertical="center"/>
    </xf>
    <xf numFmtId="10" fontId="34" fillId="0" borderId="82" xfId="15" applyNumberFormat="1" applyFont="1" applyFill="1" applyBorder="1" applyAlignment="1">
      <alignment horizontal="center" vertical="center"/>
    </xf>
    <xf numFmtId="170" fontId="34" fillId="0" borderId="83" xfId="13" applyNumberFormat="1" applyFont="1" applyFill="1" applyBorder="1" applyAlignment="1">
      <alignment horizontal="right"/>
    </xf>
    <xf numFmtId="170" fontId="34" fillId="0" borderId="79" xfId="13" applyNumberFormat="1" applyFont="1" applyFill="1" applyBorder="1" applyAlignment="1">
      <alignment horizontal="right"/>
    </xf>
    <xf numFmtId="3" fontId="13" fillId="0" borderId="79" xfId="13" applyNumberFormat="1" applyFont="1" applyFill="1" applyBorder="1" applyAlignment="1">
      <alignment horizontal="center" vertical="center"/>
    </xf>
    <xf numFmtId="10" fontId="34" fillId="0" borderId="6" xfId="14" applyNumberFormat="1" applyFont="1" applyBorder="1" applyAlignment="1">
      <alignment horizontal="center" vertical="center"/>
    </xf>
    <xf numFmtId="10" fontId="34" fillId="0" borderId="0" xfId="14" applyNumberFormat="1" applyFont="1" applyBorder="1" applyAlignment="1">
      <alignment horizontal="center" vertical="center"/>
    </xf>
    <xf numFmtId="10" fontId="34" fillId="0" borderId="105" xfId="14" applyNumberFormat="1" applyFont="1" applyBorder="1" applyAlignment="1">
      <alignment horizontal="center" vertical="center"/>
    </xf>
    <xf numFmtId="168" fontId="34" fillId="0" borderId="6" xfId="14" applyNumberFormat="1" applyFont="1" applyBorder="1" applyAlignment="1">
      <alignment horizontal="center" vertical="center"/>
    </xf>
    <xf numFmtId="168" fontId="34" fillId="0" borderId="0" xfId="14" applyNumberFormat="1" applyFont="1" applyBorder="1" applyAlignment="1">
      <alignment horizontal="center" vertical="center"/>
    </xf>
    <xf numFmtId="168" fontId="34" fillId="0" borderId="105" xfId="14" applyNumberFormat="1" applyFont="1" applyBorder="1" applyAlignment="1">
      <alignment horizontal="center" vertical="center"/>
    </xf>
    <xf numFmtId="10" fontId="34" fillId="0" borderId="6" xfId="15" applyNumberFormat="1" applyFont="1" applyFill="1" applyBorder="1" applyAlignment="1">
      <alignment horizontal="center" vertical="center"/>
    </xf>
    <xf numFmtId="170" fontId="34" fillId="0" borderId="83" xfId="13" applyNumberFormat="1" applyFont="1" applyFill="1" applyBorder="1" applyAlignment="1">
      <alignment horizontal="center" vertical="center"/>
    </xf>
    <xf numFmtId="170" fontId="34" fillId="0" borderId="84" xfId="13" applyNumberFormat="1" applyFont="1" applyFill="1" applyBorder="1" applyAlignment="1">
      <alignment horizontal="center" vertical="center"/>
    </xf>
    <xf numFmtId="168" fontId="34" fillId="0" borderId="83" xfId="14" applyNumberFormat="1" applyFont="1" applyBorder="1" applyAlignment="1">
      <alignment horizontal="center" vertical="center"/>
    </xf>
    <xf numFmtId="168" fontId="34" fillId="0" borderId="84" xfId="14" applyNumberFormat="1" applyFont="1" applyBorder="1" applyAlignment="1">
      <alignment horizontal="center" vertical="center"/>
    </xf>
    <xf numFmtId="168" fontId="34" fillId="0" borderId="83" xfId="15" applyNumberFormat="1" applyFont="1" applyFill="1" applyBorder="1" applyAlignment="1">
      <alignment horizontal="center" vertical="center"/>
    </xf>
    <xf numFmtId="0" fontId="38" fillId="134" borderId="0" xfId="0" applyFont="1" applyFill="1"/>
    <xf numFmtId="0" fontId="38" fillId="5" borderId="0" xfId="0" applyFont="1" applyFill="1"/>
    <xf numFmtId="0" fontId="38" fillId="0" borderId="6" xfId="0" applyFont="1" applyBorder="1"/>
    <xf numFmtId="0" fontId="37" fillId="3" borderId="86" xfId="0" applyFont="1" applyFill="1" applyBorder="1"/>
    <xf numFmtId="0" fontId="37" fillId="3" borderId="83" xfId="0" applyFont="1" applyFill="1" applyBorder="1" applyAlignment="1">
      <alignment horizontal="center" vertical="center"/>
    </xf>
    <xf numFmtId="164" fontId="37" fillId="3" borderId="5" xfId="0" quotePrefix="1" applyNumberFormat="1" applyFont="1" applyFill="1" applyBorder="1"/>
    <xf numFmtId="0" fontId="37" fillId="3" borderId="6" xfId="0" applyFont="1" applyFill="1" applyBorder="1" applyAlignment="1">
      <alignment horizontal="center" vertical="center"/>
    </xf>
    <xf numFmtId="0" fontId="37" fillId="3" borderId="0"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0" xfId="0" applyFont="1" applyFill="1" applyAlignment="1">
      <alignment horizontal="center" vertical="center"/>
    </xf>
    <xf numFmtId="0" fontId="302" fillId="3" borderId="117" xfId="1" applyFont="1" applyFill="1" applyBorder="1"/>
    <xf numFmtId="17" fontId="37" fillId="3" borderId="80" xfId="0" quotePrefix="1" applyNumberFormat="1" applyFont="1" applyFill="1" applyBorder="1" applyAlignment="1">
      <alignment horizontal="center" vertical="center"/>
    </xf>
    <xf numFmtId="17" fontId="37" fillId="3" borderId="81" xfId="0" quotePrefix="1" applyNumberFormat="1" applyFont="1" applyFill="1" applyBorder="1" applyAlignment="1">
      <alignment horizontal="center" vertical="center"/>
    </xf>
    <xf numFmtId="17" fontId="37" fillId="3" borderId="82" xfId="0" quotePrefix="1" applyNumberFormat="1" applyFont="1" applyFill="1" applyBorder="1" applyAlignment="1">
      <alignment horizontal="center" vertical="center"/>
    </xf>
    <xf numFmtId="0" fontId="55" fillId="0" borderId="5" xfId="0" applyFont="1" applyBorder="1"/>
    <xf numFmtId="0" fontId="38" fillId="0" borderId="5" xfId="0" applyFont="1" applyBorder="1"/>
    <xf numFmtId="0" fontId="44" fillId="5" borderId="0" xfId="1" applyFont="1" applyFill="1" applyBorder="1"/>
    <xf numFmtId="0" fontId="55" fillId="0" borderId="117" xfId="0" applyFont="1" applyBorder="1"/>
    <xf numFmtId="0" fontId="37" fillId="3" borderId="105" xfId="0" quotePrefix="1" applyFont="1" applyFill="1" applyBorder="1" applyAlignment="1">
      <alignment horizontal="center" vertical="center"/>
    </xf>
    <xf numFmtId="0" fontId="12" fillId="2" borderId="83" xfId="0" applyFont="1" applyFill="1" applyBorder="1" applyAlignment="1">
      <alignment horizontal="center" vertical="center" wrapText="1"/>
    </xf>
    <xf numFmtId="0" fontId="12" fillId="2" borderId="79" xfId="0" applyFont="1" applyFill="1" applyBorder="1" applyAlignment="1">
      <alignment horizontal="center" vertical="center" wrapText="1"/>
    </xf>
    <xf numFmtId="0" fontId="12" fillId="2" borderId="84" xfId="0" applyFont="1" applyFill="1" applyBorder="1" applyAlignment="1">
      <alignment horizontal="center" vertical="center" wrapText="1"/>
    </xf>
    <xf numFmtId="205" fontId="36" fillId="0" borderId="10" xfId="53511" applyNumberFormat="1" applyFont="1" applyFill="1" applyBorder="1" applyAlignment="1">
      <alignment horizontal="center" vertical="center"/>
    </xf>
    <xf numFmtId="205" fontId="36" fillId="0" borderId="9" xfId="53511" applyNumberFormat="1" applyFont="1" applyFill="1" applyBorder="1" applyAlignment="1">
      <alignment horizontal="center" vertical="center"/>
    </xf>
    <xf numFmtId="205" fontId="36" fillId="0" borderId="11" xfId="53511" applyNumberFormat="1" applyFont="1" applyFill="1" applyBorder="1" applyAlignment="1">
      <alignment horizontal="center" vertical="center"/>
    </xf>
    <xf numFmtId="0" fontId="38" fillId="131" borderId="0" xfId="0" applyFont="1" applyFill="1"/>
    <xf numFmtId="0" fontId="217" fillId="8" borderId="0" xfId="0" applyFont="1" applyFill="1"/>
    <xf numFmtId="14" fontId="54" fillId="3" borderId="106" xfId="53391" quotePrefix="1" applyNumberFormat="1" applyFont="1" applyFill="1" applyBorder="1" applyAlignment="1">
      <alignment horizontal="center" vertical="center"/>
    </xf>
    <xf numFmtId="14" fontId="54" fillId="3" borderId="81" xfId="53391" quotePrefix="1" applyNumberFormat="1" applyFont="1" applyFill="1" applyBorder="1" applyAlignment="1">
      <alignment horizontal="center" vertical="center"/>
    </xf>
    <xf numFmtId="14" fontId="54" fillId="3" borderId="82" xfId="53391" quotePrefix="1" applyNumberFormat="1" applyFont="1" applyFill="1" applyBorder="1" applyAlignment="1">
      <alignment horizontal="center" vertical="center"/>
    </xf>
    <xf numFmtId="168" fontId="34" fillId="0" borderId="6" xfId="14" applyNumberFormat="1" applyFont="1" applyBorder="1" applyAlignment="1">
      <alignment horizontal="center"/>
    </xf>
    <xf numFmtId="168" fontId="34" fillId="0" borderId="0" xfId="14" applyNumberFormat="1" applyFont="1" applyBorder="1" applyAlignment="1">
      <alignment horizontal="center"/>
    </xf>
    <xf numFmtId="168" fontId="34" fillId="0" borderId="105" xfId="14" applyNumberFormat="1" applyFont="1" applyBorder="1" applyAlignment="1">
      <alignment horizontal="center"/>
    </xf>
    <xf numFmtId="168" fontId="305" fillId="0" borderId="6" xfId="14" applyNumberFormat="1" applyFont="1" applyBorder="1" applyAlignment="1">
      <alignment horizontal="center" wrapText="1"/>
    </xf>
    <xf numFmtId="168" fontId="305" fillId="0" borderId="0" xfId="14" applyNumberFormat="1" applyFont="1" applyBorder="1" applyAlignment="1">
      <alignment horizontal="center" wrapText="1"/>
    </xf>
    <xf numFmtId="168" fontId="305" fillId="0" borderId="105" xfId="14" applyNumberFormat="1" applyFont="1" applyBorder="1" applyAlignment="1">
      <alignment horizontal="center" wrapText="1"/>
    </xf>
    <xf numFmtId="168" fontId="305" fillId="0" borderId="117" xfId="14" applyNumberFormat="1" applyFont="1" applyBorder="1" applyAlignment="1">
      <alignment horizontal="center" wrapText="1"/>
    </xf>
    <xf numFmtId="168" fontId="305" fillId="0" borderId="81" xfId="14" applyNumberFormat="1" applyFont="1" applyBorder="1" applyAlignment="1">
      <alignment horizontal="center" wrapText="1"/>
    </xf>
    <xf numFmtId="168" fontId="305" fillId="0" borderId="82" xfId="14" applyNumberFormat="1" applyFont="1" applyBorder="1" applyAlignment="1">
      <alignment horizontal="center" wrapText="1"/>
    </xf>
    <xf numFmtId="168" fontId="306" fillId="5" borderId="10" xfId="14" applyNumberFormat="1" applyFont="1" applyFill="1" applyBorder="1" applyAlignment="1">
      <alignment horizontal="center" wrapText="1"/>
    </xf>
    <xf numFmtId="168" fontId="306" fillId="5" borderId="9" xfId="14" applyNumberFormat="1" applyFont="1" applyFill="1" applyBorder="1" applyAlignment="1">
      <alignment horizontal="center" wrapText="1"/>
    </xf>
    <xf numFmtId="168" fontId="306" fillId="5" borderId="11" xfId="14" applyNumberFormat="1" applyFont="1" applyFill="1" applyBorder="1" applyAlignment="1">
      <alignment horizontal="center" wrapText="1"/>
    </xf>
    <xf numFmtId="0" fontId="37" fillId="3" borderId="6" xfId="0" applyFont="1" applyFill="1" applyBorder="1" applyAlignment="1">
      <alignment vertical="center"/>
    </xf>
    <xf numFmtId="0" fontId="37" fillId="3" borderId="0" xfId="0" applyFont="1" applyFill="1" applyBorder="1" applyAlignment="1">
      <alignment horizontal="center" vertical="center"/>
    </xf>
    <xf numFmtId="0" fontId="37" fillId="3" borderId="105" xfId="0" applyFont="1" applyFill="1" applyBorder="1" applyAlignment="1">
      <alignment horizontal="center" vertical="center"/>
    </xf>
    <xf numFmtId="0" fontId="36" fillId="2" borderId="83" xfId="0" applyFont="1" applyFill="1" applyBorder="1" applyAlignment="1">
      <alignment horizontal="left" vertical="center"/>
    </xf>
    <xf numFmtId="0" fontId="36" fillId="0" borderId="83" xfId="0" applyFont="1" applyBorder="1" applyAlignment="1">
      <alignment horizontal="center" vertical="center" wrapText="1"/>
    </xf>
    <xf numFmtId="0" fontId="36" fillId="0" borderId="79" xfId="0" applyFont="1" applyBorder="1" applyAlignment="1">
      <alignment horizontal="center" vertical="center" wrapText="1"/>
    </xf>
    <xf numFmtId="0" fontId="36" fillId="0" borderId="84" xfId="0" applyFont="1" applyBorder="1" applyAlignment="1">
      <alignment horizontal="center" vertical="center" wrapText="1"/>
    </xf>
    <xf numFmtId="0" fontId="34" fillId="0" borderId="6" xfId="0" applyFont="1" applyBorder="1" applyAlignment="1">
      <alignment wrapText="1"/>
    </xf>
    <xf numFmtId="168" fontId="34" fillId="0" borderId="20" xfId="0" applyNumberFormat="1" applyFont="1" applyBorder="1" applyAlignment="1">
      <alignment horizontal="center"/>
    </xf>
    <xf numFmtId="168" fontId="34" fillId="0" borderId="0" xfId="0" applyNumberFormat="1" applyFont="1" applyAlignment="1">
      <alignment horizontal="center"/>
    </xf>
    <xf numFmtId="168" fontId="34" fillId="0" borderId="19" xfId="0" applyNumberFormat="1" applyFont="1" applyBorder="1" applyAlignment="1">
      <alignment horizontal="center"/>
    </xf>
    <xf numFmtId="168" fontId="307" fillId="0" borderId="20" xfId="0" applyNumberFormat="1" applyFont="1" applyBorder="1" applyAlignment="1">
      <alignment horizontal="center" wrapText="1"/>
    </xf>
    <xf numFmtId="168" fontId="307" fillId="0" borderId="0" xfId="0" applyNumberFormat="1" applyFont="1" applyAlignment="1">
      <alignment horizontal="center" wrapText="1"/>
    </xf>
    <xf numFmtId="168" fontId="307" fillId="0" borderId="19" xfId="0" applyNumberFormat="1" applyFont="1" applyBorder="1" applyAlignment="1">
      <alignment horizontal="center" wrapText="1"/>
    </xf>
    <xf numFmtId="0" fontId="36" fillId="0" borderId="6" xfId="0" applyFont="1" applyBorder="1" applyAlignment="1">
      <alignment wrapText="1"/>
    </xf>
    <xf numFmtId="168" fontId="50" fillId="0" borderId="20" xfId="0" applyNumberFormat="1" applyFont="1" applyBorder="1" applyAlignment="1">
      <alignment horizontal="center" wrapText="1"/>
    </xf>
    <xf numFmtId="168" fontId="50" fillId="0" borderId="0" xfId="0" applyNumberFormat="1" applyFont="1" applyAlignment="1">
      <alignment horizontal="center" wrapText="1"/>
    </xf>
    <xf numFmtId="168" fontId="50" fillId="0" borderId="19" xfId="0" applyNumberFormat="1" applyFont="1" applyBorder="1" applyAlignment="1">
      <alignment horizontal="center" wrapText="1"/>
    </xf>
    <xf numFmtId="0" fontId="34" fillId="0" borderId="6" xfId="0" applyFont="1" applyBorder="1" applyAlignment="1">
      <alignment horizontal="left" wrapText="1"/>
    </xf>
    <xf numFmtId="0" fontId="34" fillId="0" borderId="6" xfId="0" applyFont="1" applyBorder="1" applyAlignment="1">
      <alignment horizontal="left" vertical="center" wrapText="1"/>
    </xf>
    <xf numFmtId="0" fontId="36" fillId="0" borderId="6" xfId="0" applyFont="1" applyBorder="1" applyAlignment="1">
      <alignment horizontal="left" vertical="center" wrapText="1"/>
    </xf>
    <xf numFmtId="0" fontId="36" fillId="0" borderId="6" xfId="0" applyFont="1" applyBorder="1" applyAlignment="1">
      <alignment horizontal="left" vertical="center"/>
    </xf>
    <xf numFmtId="168" fontId="307" fillId="0" borderId="20" xfId="0" applyNumberFormat="1" applyFont="1" applyBorder="1" applyAlignment="1">
      <alignment horizontal="center" vertical="center" wrapText="1"/>
    </xf>
    <xf numFmtId="168" fontId="307" fillId="0" borderId="0" xfId="0" applyNumberFormat="1" applyFont="1" applyAlignment="1">
      <alignment horizontal="center" vertical="center" wrapText="1"/>
    </xf>
    <xf numFmtId="168" fontId="307" fillId="0" borderId="19" xfId="0" applyNumberFormat="1" applyFont="1" applyBorder="1" applyAlignment="1">
      <alignment horizontal="center" vertical="center" wrapText="1"/>
    </xf>
    <xf numFmtId="0" fontId="34" fillId="0" borderId="117" xfId="0" applyFont="1" applyBorder="1" applyAlignment="1">
      <alignment wrapText="1"/>
    </xf>
    <xf numFmtId="0" fontId="36" fillId="0" borderId="10" xfId="0" applyFont="1" applyBorder="1" applyAlignment="1">
      <alignment horizontal="left" vertical="center" wrapText="1"/>
    </xf>
    <xf numFmtId="168" fontId="50" fillId="0" borderId="89" xfId="0" applyNumberFormat="1" applyFont="1" applyBorder="1" applyAlignment="1">
      <alignment horizontal="center" vertical="center" wrapText="1"/>
    </xf>
    <xf numFmtId="168" fontId="50" fillId="0" borderId="104" xfId="0" applyNumberFormat="1" applyFont="1" applyBorder="1" applyAlignment="1">
      <alignment horizontal="center" vertical="center" wrapText="1"/>
    </xf>
    <xf numFmtId="168" fontId="50" fillId="0" borderId="90" xfId="0" applyNumberFormat="1" applyFont="1" applyBorder="1" applyAlignment="1">
      <alignment horizontal="center" vertical="center" wrapText="1"/>
    </xf>
    <xf numFmtId="0" fontId="38" fillId="0" borderId="20" xfId="0" applyFont="1" applyBorder="1" applyAlignment="1">
      <alignment horizontal="center"/>
    </xf>
    <xf numFmtId="0" fontId="38" fillId="0" borderId="0" xfId="0" applyFont="1" applyBorder="1" applyAlignment="1">
      <alignment horizontal="center"/>
    </xf>
    <xf numFmtId="0" fontId="38" fillId="0" borderId="19" xfId="0" applyFont="1" applyBorder="1" applyAlignment="1">
      <alignment horizontal="center"/>
    </xf>
    <xf numFmtId="0" fontId="38" fillId="131" borderId="0" xfId="0" applyFont="1" applyFill="1" applyAlignment="1">
      <alignment horizontal="center"/>
    </xf>
    <xf numFmtId="0" fontId="38" fillId="8" borderId="0" xfId="0" applyFont="1" applyFill="1" applyAlignment="1">
      <alignment horizontal="center"/>
    </xf>
    <xf numFmtId="17" fontId="37" fillId="3" borderId="99" xfId="0" quotePrefix="1" applyNumberFormat="1" applyFont="1" applyFill="1" applyBorder="1" applyAlignment="1">
      <alignment horizontal="center" vertical="center"/>
    </xf>
    <xf numFmtId="17" fontId="37" fillId="3" borderId="117" xfId="0" quotePrefix="1" applyNumberFormat="1" applyFont="1" applyFill="1" applyBorder="1" applyAlignment="1">
      <alignment horizontal="center" vertical="center"/>
    </xf>
    <xf numFmtId="0" fontId="37" fillId="4" borderId="83" xfId="36" applyFont="1" applyFill="1" applyBorder="1" applyAlignment="1">
      <alignment vertical="center" wrapText="1"/>
    </xf>
    <xf numFmtId="0" fontId="37" fillId="4" borderId="79" xfId="36" applyFont="1" applyFill="1" applyBorder="1" applyAlignment="1">
      <alignment vertical="center" wrapText="1"/>
    </xf>
    <xf numFmtId="3" fontId="50" fillId="7" borderId="83" xfId="36" applyNumberFormat="1" applyFont="1" applyFill="1" applyBorder="1" applyAlignment="1">
      <alignment horizontal="center" vertical="center"/>
    </xf>
    <xf numFmtId="3" fontId="50" fillId="7" borderId="79" xfId="36" applyNumberFormat="1" applyFont="1" applyFill="1" applyBorder="1" applyAlignment="1">
      <alignment horizontal="center" vertical="center"/>
    </xf>
    <xf numFmtId="3" fontId="50" fillId="7" borderId="84" xfId="36" applyNumberFormat="1" applyFont="1" applyFill="1" applyBorder="1" applyAlignment="1">
      <alignment horizontal="center" vertical="center"/>
    </xf>
    <xf numFmtId="3" fontId="50" fillId="7" borderId="6" xfId="36" applyNumberFormat="1" applyFont="1" applyFill="1" applyBorder="1" applyAlignment="1">
      <alignment horizontal="center" vertical="center"/>
    </xf>
    <xf numFmtId="3" fontId="50" fillId="7" borderId="0" xfId="36" applyNumberFormat="1" applyFont="1" applyFill="1" applyAlignment="1">
      <alignment horizontal="center" vertical="center"/>
    </xf>
    <xf numFmtId="3" fontId="307" fillId="7" borderId="6" xfId="36" applyNumberFormat="1" applyFont="1" applyFill="1" applyBorder="1" applyAlignment="1">
      <alignment horizontal="center" vertical="center"/>
    </xf>
    <xf numFmtId="0" fontId="50" fillId="7" borderId="6" xfId="36" applyFont="1" applyFill="1" applyBorder="1" applyAlignment="1">
      <alignment vertical="center"/>
    </xf>
    <xf numFmtId="3" fontId="50" fillId="7" borderId="10" xfId="36" applyNumberFormat="1" applyFont="1" applyFill="1" applyBorder="1" applyAlignment="1">
      <alignment horizontal="center" vertical="center"/>
    </xf>
    <xf numFmtId="3" fontId="50" fillId="7" borderId="9" xfId="36" applyNumberFormat="1" applyFont="1" applyFill="1" applyBorder="1" applyAlignment="1">
      <alignment horizontal="center" vertical="center"/>
    </xf>
    <xf numFmtId="3" fontId="50" fillId="7" borderId="11" xfId="36" applyNumberFormat="1" applyFont="1" applyFill="1" applyBorder="1" applyAlignment="1">
      <alignment horizontal="center" vertical="center"/>
    </xf>
    <xf numFmtId="0" fontId="50" fillId="7" borderId="0" xfId="36" applyFont="1" applyFill="1" applyAlignment="1">
      <alignment vertical="center"/>
    </xf>
    <xf numFmtId="0" fontId="34" fillId="5" borderId="0" xfId="39" applyFont="1" applyFill="1" applyAlignment="1">
      <alignment vertical="center"/>
    </xf>
    <xf numFmtId="0" fontId="38" fillId="0" borderId="0" xfId="36" applyFont="1"/>
    <xf numFmtId="0" fontId="34" fillId="5" borderId="0" xfId="39" applyFont="1" applyFill="1" applyAlignment="1">
      <alignment horizontal="left" vertical="center"/>
    </xf>
    <xf numFmtId="0" fontId="307" fillId="2" borderId="0" xfId="0" applyFont="1" applyFill="1" applyAlignment="1">
      <alignment vertical="center"/>
    </xf>
    <xf numFmtId="3" fontId="38" fillId="0" borderId="0" xfId="0" applyNumberFormat="1" applyFont="1"/>
    <xf numFmtId="41" fontId="50" fillId="133" borderId="83" xfId="36" applyNumberFormat="1" applyFont="1" applyFill="1" applyBorder="1" applyAlignment="1">
      <alignment horizontal="center" vertical="center"/>
    </xf>
    <xf numFmtId="41" fontId="50" fillId="133" borderId="6" xfId="36" applyNumberFormat="1" applyFont="1" applyFill="1" applyBorder="1" applyAlignment="1">
      <alignment horizontal="center" vertical="center"/>
    </xf>
    <xf numFmtId="41" fontId="307" fillId="133" borderId="6" xfId="36" applyNumberFormat="1" applyFont="1" applyFill="1" applyBorder="1" applyAlignment="1">
      <alignment horizontal="center" vertical="center"/>
    </xf>
    <xf numFmtId="41" fontId="50" fillId="133" borderId="10" xfId="36" applyNumberFormat="1" applyFont="1" applyFill="1" applyBorder="1" applyAlignment="1">
      <alignment horizontal="center" vertical="center"/>
    </xf>
    <xf numFmtId="43" fontId="50" fillId="133" borderId="9" xfId="36" applyNumberFormat="1" applyFont="1" applyFill="1" applyBorder="1" applyAlignment="1">
      <alignment horizontal="center" vertical="center"/>
    </xf>
    <xf numFmtId="0" fontId="50" fillId="0" borderId="86" xfId="0" applyFont="1" applyBorder="1" applyAlignment="1">
      <alignment vertical="center"/>
    </xf>
    <xf numFmtId="3" fontId="50" fillId="7" borderId="6" xfId="0" applyNumberFormat="1" applyFont="1" applyFill="1" applyBorder="1" applyAlignment="1">
      <alignment horizontal="center" vertical="center"/>
    </xf>
    <xf numFmtId="3" fontId="50" fillId="7" borderId="79" xfId="0" applyNumberFormat="1" applyFont="1" applyFill="1" applyBorder="1" applyAlignment="1">
      <alignment horizontal="center" vertical="center"/>
    </xf>
    <xf numFmtId="3" fontId="50" fillId="7" borderId="84" xfId="0" applyNumberFormat="1" applyFont="1" applyFill="1" applyBorder="1" applyAlignment="1">
      <alignment horizontal="center" vertical="center"/>
    </xf>
    <xf numFmtId="3" fontId="50" fillId="7" borderId="0" xfId="0" applyNumberFormat="1" applyFont="1" applyFill="1" applyBorder="1" applyAlignment="1">
      <alignment horizontal="center" vertical="center"/>
    </xf>
    <xf numFmtId="3" fontId="50" fillId="7" borderId="105" xfId="0" applyNumberFormat="1" applyFont="1" applyFill="1" applyBorder="1" applyAlignment="1">
      <alignment horizontal="center" vertical="center"/>
    </xf>
    <xf numFmtId="0" fontId="50" fillId="0" borderId="5" xfId="0" applyFont="1" applyBorder="1" applyAlignment="1">
      <alignment horizontal="left" vertical="center" indent="1"/>
    </xf>
    <xf numFmtId="3" fontId="50" fillId="0" borderId="6" xfId="0" applyNumberFormat="1" applyFont="1" applyBorder="1" applyAlignment="1">
      <alignment horizontal="center" vertical="center"/>
    </xf>
    <xf numFmtId="0" fontId="38" fillId="0" borderId="5" xfId="0" applyFont="1" applyBorder="1" applyAlignment="1">
      <alignment horizontal="left" vertical="center" indent="1"/>
    </xf>
    <xf numFmtId="3" fontId="307" fillId="0" borderId="6" xfId="0" applyNumberFormat="1" applyFont="1" applyBorder="1" applyAlignment="1">
      <alignment horizontal="center" vertical="center"/>
    </xf>
    <xf numFmtId="0" fontId="50" fillId="0" borderId="5" xfId="0" applyFont="1" applyBorder="1" applyAlignment="1">
      <alignment vertical="center"/>
    </xf>
    <xf numFmtId="167" fontId="50" fillId="0" borderId="6" xfId="37" applyFont="1" applyFill="1" applyBorder="1" applyAlignment="1">
      <alignment horizontal="center" vertical="center"/>
    </xf>
    <xf numFmtId="167" fontId="50" fillId="0" borderId="0" xfId="37" applyFont="1" applyFill="1" applyBorder="1" applyAlignment="1">
      <alignment horizontal="center" vertical="center"/>
    </xf>
    <xf numFmtId="0" fontId="50" fillId="0" borderId="2" xfId="0" applyFont="1" applyBorder="1" applyAlignment="1">
      <alignment vertical="center"/>
    </xf>
    <xf numFmtId="0" fontId="50" fillId="7" borderId="8" xfId="0" applyFont="1" applyFill="1" applyBorder="1" applyAlignment="1">
      <alignment vertical="center"/>
    </xf>
    <xf numFmtId="169" fontId="50" fillId="0" borderId="10" xfId="22" applyNumberFormat="1" applyFont="1" applyFill="1" applyBorder="1" applyAlignment="1">
      <alignment horizontal="center" vertical="center"/>
    </xf>
    <xf numFmtId="169" fontId="50" fillId="0" borderId="9" xfId="22" applyNumberFormat="1" applyFont="1" applyFill="1" applyBorder="1" applyAlignment="1">
      <alignment horizontal="center" vertical="center"/>
    </xf>
    <xf numFmtId="3" fontId="50" fillId="0" borderId="9" xfId="22" applyNumberFormat="1" applyFont="1" applyFill="1" applyBorder="1" applyAlignment="1">
      <alignment horizontal="center" vertical="center"/>
    </xf>
    <xf numFmtId="3" fontId="50" fillId="7" borderId="11" xfId="0" applyNumberFormat="1" applyFont="1" applyFill="1" applyBorder="1" applyAlignment="1">
      <alignment horizontal="center" vertical="center"/>
    </xf>
    <xf numFmtId="3" fontId="50" fillId="0" borderId="10" xfId="22" applyNumberFormat="1" applyFont="1" applyFill="1" applyBorder="1" applyAlignment="1">
      <alignment horizontal="center" vertical="center"/>
    </xf>
    <xf numFmtId="3" fontId="50" fillId="7" borderId="0" xfId="36" applyNumberFormat="1" applyFont="1" applyFill="1" applyBorder="1" applyAlignment="1">
      <alignment horizontal="center" vertical="center"/>
    </xf>
    <xf numFmtId="3" fontId="50" fillId="7" borderId="105" xfId="36" applyNumberFormat="1" applyFont="1" applyFill="1" applyBorder="1" applyAlignment="1">
      <alignment horizontal="center" vertical="center"/>
    </xf>
    <xf numFmtId="0" fontId="37" fillId="4" borderId="0" xfId="36" applyFont="1" applyFill="1" applyBorder="1" applyAlignment="1">
      <alignment vertical="center" wrapText="1"/>
    </xf>
    <xf numFmtId="17" fontId="37" fillId="3" borderId="0" xfId="0" quotePrefix="1" applyNumberFormat="1" applyFont="1" applyFill="1" applyBorder="1" applyAlignment="1">
      <alignment horizontal="center" vertical="center"/>
    </xf>
    <xf numFmtId="0" fontId="37" fillId="4" borderId="6" xfId="36" applyFont="1" applyFill="1" applyBorder="1" applyAlignment="1">
      <alignment vertical="center" wrapText="1"/>
    </xf>
    <xf numFmtId="0" fontId="37" fillId="4" borderId="84" xfId="36" applyFont="1" applyFill="1" applyBorder="1" applyAlignment="1">
      <alignment vertical="center" wrapText="1"/>
    </xf>
    <xf numFmtId="0" fontId="37" fillId="4" borderId="105" xfId="36" applyFont="1" applyFill="1" applyBorder="1" applyAlignment="1">
      <alignment vertical="center" wrapText="1"/>
    </xf>
    <xf numFmtId="0" fontId="38" fillId="3" borderId="84" xfId="0" applyFont="1" applyFill="1" applyBorder="1"/>
    <xf numFmtId="0" fontId="38" fillId="3" borderId="105" xfId="0" applyFont="1" applyFill="1" applyBorder="1"/>
    <xf numFmtId="0" fontId="50" fillId="7" borderId="83" xfId="36" applyFont="1" applyFill="1" applyBorder="1" applyAlignment="1">
      <alignment vertical="center"/>
    </xf>
    <xf numFmtId="0" fontId="50" fillId="7" borderId="6" xfId="36" applyFont="1" applyFill="1" applyBorder="1" applyAlignment="1">
      <alignment horizontal="left" vertical="center" indent="1"/>
    </xf>
    <xf numFmtId="0" fontId="38" fillId="7" borderId="6" xfId="36" applyFont="1" applyFill="1" applyBorder="1" applyAlignment="1">
      <alignment horizontal="left" vertical="center" indent="1"/>
    </xf>
    <xf numFmtId="0" fontId="50" fillId="7" borderId="10" xfId="36" applyFont="1" applyFill="1" applyBorder="1" applyAlignment="1">
      <alignment vertical="center"/>
    </xf>
    <xf numFmtId="17" fontId="37" fillId="3" borderId="6" xfId="0" quotePrefix="1" applyNumberFormat="1" applyFont="1" applyFill="1" applyBorder="1" applyAlignment="1">
      <alignment horizontal="center" vertical="center"/>
    </xf>
    <xf numFmtId="17" fontId="37" fillId="3" borderId="105" xfId="0" quotePrefix="1" applyNumberFormat="1" applyFont="1" applyFill="1" applyBorder="1" applyAlignment="1">
      <alignment horizontal="center" vertical="center"/>
    </xf>
    <xf numFmtId="3" fontId="307" fillId="7" borderId="0" xfId="36" applyNumberFormat="1" applyFont="1" applyFill="1" applyBorder="1" applyAlignment="1">
      <alignment horizontal="center" vertical="center"/>
    </xf>
    <xf numFmtId="43" fontId="50" fillId="7" borderId="0" xfId="36" applyNumberFormat="1" applyFont="1" applyFill="1" applyBorder="1" applyAlignment="1">
      <alignment horizontal="center" vertical="center"/>
    </xf>
    <xf numFmtId="3" fontId="307" fillId="7" borderId="105" xfId="36" applyNumberFormat="1" applyFont="1" applyFill="1" applyBorder="1" applyAlignment="1">
      <alignment horizontal="center" vertical="center"/>
    </xf>
    <xf numFmtId="43" fontId="50" fillId="7" borderId="6" xfId="36" applyNumberFormat="1" applyFont="1" applyFill="1" applyBorder="1" applyAlignment="1">
      <alignment horizontal="center" vertical="center"/>
    </xf>
    <xf numFmtId="3" fontId="50" fillId="7" borderId="117" xfId="36" applyNumberFormat="1" applyFont="1" applyFill="1" applyBorder="1" applyAlignment="1">
      <alignment horizontal="center" vertical="center"/>
    </xf>
    <xf numFmtId="3" fontId="50" fillId="7" borderId="81" xfId="36" applyNumberFormat="1" applyFont="1" applyFill="1" applyBorder="1" applyAlignment="1">
      <alignment horizontal="center" vertical="center"/>
    </xf>
    <xf numFmtId="3" fontId="50" fillId="7" borderId="82" xfId="36" applyNumberFormat="1" applyFont="1" applyFill="1" applyBorder="1" applyAlignment="1">
      <alignment horizontal="center" vertical="center"/>
    </xf>
    <xf numFmtId="43" fontId="50" fillId="133" borderId="0" xfId="36" applyNumberFormat="1" applyFont="1" applyFill="1" applyBorder="1" applyAlignment="1">
      <alignment horizontal="center" vertical="center"/>
    </xf>
    <xf numFmtId="43" fontId="50" fillId="133" borderId="79" xfId="36" applyNumberFormat="1" applyFont="1" applyFill="1" applyBorder="1" applyAlignment="1">
      <alignment horizontal="center" vertical="center"/>
    </xf>
    <xf numFmtId="0" fontId="37" fillId="4" borderId="83" xfId="0" applyFont="1" applyFill="1" applyBorder="1" applyAlignment="1">
      <alignment vertical="center"/>
    </xf>
    <xf numFmtId="0" fontId="37" fillId="4" borderId="79" xfId="0" applyFont="1" applyFill="1" applyBorder="1" applyAlignment="1">
      <alignment vertical="center"/>
    </xf>
    <xf numFmtId="0" fontId="37" fillId="4" borderId="84" xfId="0" applyFont="1" applyFill="1" applyBorder="1" applyAlignment="1">
      <alignment vertical="center"/>
    </xf>
    <xf numFmtId="0" fontId="38" fillId="3" borderId="79" xfId="0" applyFont="1" applyFill="1" applyBorder="1"/>
    <xf numFmtId="0" fontId="38" fillId="3" borderId="0" xfId="0" applyFont="1" applyFill="1" applyBorder="1"/>
    <xf numFmtId="0" fontId="309" fillId="4" borderId="6" xfId="0" applyFont="1" applyFill="1" applyBorder="1" applyAlignment="1">
      <alignment vertical="top"/>
    </xf>
    <xf numFmtId="0" fontId="309" fillId="4" borderId="0" xfId="0" applyFont="1" applyFill="1" applyBorder="1" applyAlignment="1">
      <alignment vertical="top"/>
    </xf>
    <xf numFmtId="0" fontId="38" fillId="3" borderId="83" xfId="0" applyFont="1" applyFill="1" applyBorder="1"/>
    <xf numFmtId="0" fontId="38" fillId="3" borderId="6" xfId="0" applyFont="1" applyFill="1" applyBorder="1"/>
    <xf numFmtId="0" fontId="309" fillId="4" borderId="105" xfId="0" applyFont="1" applyFill="1" applyBorder="1" applyAlignment="1">
      <alignment vertical="top"/>
    </xf>
    <xf numFmtId="3" fontId="307" fillId="0" borderId="0" xfId="0" applyNumberFormat="1" applyFont="1" applyBorder="1" applyAlignment="1">
      <alignment horizontal="center" vertical="center"/>
    </xf>
    <xf numFmtId="3" fontId="307" fillId="0" borderId="105" xfId="0" applyNumberFormat="1" applyFont="1" applyBorder="1" applyAlignment="1">
      <alignment horizontal="center" vertical="center"/>
    </xf>
    <xf numFmtId="3" fontId="50" fillId="0" borderId="0" xfId="0" applyNumberFormat="1" applyFont="1" applyBorder="1" applyAlignment="1">
      <alignment horizontal="center" vertical="center"/>
    </xf>
    <xf numFmtId="3" fontId="50" fillId="0" borderId="105" xfId="0" applyNumberFormat="1" applyFont="1" applyBorder="1" applyAlignment="1">
      <alignment horizontal="center" vertical="center"/>
    </xf>
    <xf numFmtId="3" fontId="50" fillId="7" borderId="83" xfId="0" applyNumberFormat="1" applyFont="1" applyFill="1" applyBorder="1" applyAlignment="1">
      <alignment horizontal="center" vertical="center"/>
    </xf>
    <xf numFmtId="3" fontId="307" fillId="7" borderId="6" xfId="0" applyNumberFormat="1" applyFont="1" applyFill="1" applyBorder="1" applyAlignment="1">
      <alignment horizontal="center" vertical="center"/>
    </xf>
    <xf numFmtId="3" fontId="307" fillId="7" borderId="0" xfId="0" applyNumberFormat="1" applyFont="1" applyFill="1" applyBorder="1" applyAlignment="1">
      <alignment horizontal="center" vertical="center"/>
    </xf>
    <xf numFmtId="3" fontId="307" fillId="7" borderId="105" xfId="0" applyNumberFormat="1" applyFont="1" applyFill="1" applyBorder="1" applyAlignment="1">
      <alignment horizontal="center" vertical="center"/>
    </xf>
    <xf numFmtId="0" fontId="50" fillId="0" borderId="83" xfId="0" applyFont="1" applyBorder="1" applyAlignment="1">
      <alignment vertical="center"/>
    </xf>
    <xf numFmtId="0" fontId="50" fillId="0" borderId="6" xfId="0" applyFont="1" applyBorder="1" applyAlignment="1">
      <alignment horizontal="left" vertical="center" indent="1"/>
    </xf>
    <xf numFmtId="0" fontId="38" fillId="0" borderId="6" xfId="0" applyFont="1" applyBorder="1" applyAlignment="1">
      <alignment horizontal="left" vertical="center" indent="1"/>
    </xf>
    <xf numFmtId="0" fontId="50" fillId="0" borderId="6" xfId="0" applyFont="1" applyBorder="1" applyAlignment="1">
      <alignment vertical="center"/>
    </xf>
    <xf numFmtId="0" fontId="50" fillId="0" borderId="117" xfId="0" applyFont="1" applyBorder="1" applyAlignment="1">
      <alignment vertical="center"/>
    </xf>
    <xf numFmtId="0" fontId="50" fillId="7" borderId="10" xfId="0" applyFont="1" applyFill="1" applyBorder="1" applyAlignment="1">
      <alignment vertical="center"/>
    </xf>
    <xf numFmtId="3" fontId="50" fillId="7" borderId="9" xfId="0" applyNumberFormat="1" applyFont="1" applyFill="1" applyBorder="1" applyAlignment="1">
      <alignment horizontal="center" vertical="center"/>
    </xf>
    <xf numFmtId="0" fontId="0" fillId="3" borderId="79" xfId="0" applyFill="1" applyBorder="1"/>
    <xf numFmtId="0" fontId="0" fillId="3" borderId="84" xfId="0" applyFill="1" applyBorder="1"/>
    <xf numFmtId="0" fontId="0" fillId="3" borderId="0" xfId="0" applyFill="1" applyBorder="1"/>
    <xf numFmtId="0" fontId="0" fillId="3" borderId="105" xfId="0" applyFill="1" applyBorder="1"/>
    <xf numFmtId="0" fontId="54" fillId="3" borderId="86" xfId="21" applyFont="1" applyFill="1" applyBorder="1" applyAlignment="1">
      <alignment vertical="top"/>
    </xf>
    <xf numFmtId="43" fontId="36" fillId="134" borderId="10" xfId="0" applyNumberFormat="1" applyFont="1" applyFill="1" applyBorder="1" applyAlignment="1">
      <alignment vertical="center"/>
    </xf>
    <xf numFmtId="43" fontId="36" fillId="134" borderId="9" xfId="0" applyNumberFormat="1" applyFont="1" applyFill="1" applyBorder="1" applyAlignment="1">
      <alignment vertical="center"/>
    </xf>
    <xf numFmtId="43" fontId="34" fillId="134" borderId="10" xfId="0" applyNumberFormat="1" applyFont="1" applyFill="1" applyBorder="1" applyAlignment="1">
      <alignment vertical="center"/>
    </xf>
    <xf numFmtId="43" fontId="34" fillId="134" borderId="9" xfId="0" applyNumberFormat="1" applyFont="1" applyFill="1" applyBorder="1" applyAlignment="1">
      <alignment vertical="center"/>
    </xf>
    <xf numFmtId="0" fontId="34" fillId="0" borderId="8" xfId="21" applyFont="1" applyBorder="1" applyAlignment="1">
      <alignment vertical="center"/>
    </xf>
    <xf numFmtId="43" fontId="34" fillId="134" borderId="6" xfId="22" applyNumberFormat="1" applyFont="1" applyFill="1" applyBorder="1" applyAlignment="1">
      <alignment vertical="center"/>
    </xf>
    <xf numFmtId="43" fontId="34" fillId="134" borderId="0" xfId="22" applyNumberFormat="1" applyFont="1" applyFill="1" applyBorder="1" applyAlignment="1">
      <alignment vertical="center"/>
    </xf>
    <xf numFmtId="43" fontId="34" fillId="134" borderId="81" xfId="22" applyNumberFormat="1" applyFont="1" applyFill="1" applyBorder="1" applyAlignment="1">
      <alignment vertical="center"/>
    </xf>
    <xf numFmtId="0" fontId="36" fillId="2" borderId="5" xfId="21" applyFont="1" applyFill="1" applyBorder="1" applyAlignment="1">
      <alignment vertical="center"/>
    </xf>
    <xf numFmtId="0" fontId="36" fillId="0" borderId="5" xfId="21" applyFont="1" applyBorder="1" applyAlignment="1">
      <alignment vertical="center"/>
    </xf>
    <xf numFmtId="0" fontId="34" fillId="2" borderId="2" xfId="21" applyFont="1" applyFill="1" applyBorder="1" applyAlignment="1">
      <alignment vertical="center"/>
    </xf>
    <xf numFmtId="164" fontId="37" fillId="3" borderId="5" xfId="0" quotePrefix="1" applyNumberFormat="1" applyFont="1" applyFill="1" applyBorder="1" applyAlignment="1">
      <alignment vertical="center"/>
    </xf>
    <xf numFmtId="0" fontId="34" fillId="2" borderId="6" xfId="0" applyFont="1" applyFill="1" applyBorder="1"/>
    <xf numFmtId="0" fontId="34" fillId="2" borderId="0" xfId="0" applyFont="1" applyFill="1" applyAlignment="1">
      <alignment vertical="center"/>
    </xf>
    <xf numFmtId="0" fontId="300" fillId="0" borderId="0" xfId="0" applyFont="1" applyAlignment="1">
      <alignment vertical="center"/>
    </xf>
    <xf numFmtId="0" fontId="307" fillId="0" borderId="0" xfId="0" applyFont="1"/>
    <xf numFmtId="168" fontId="38" fillId="0" borderId="0" xfId="53394" applyNumberFormat="1" applyFont="1"/>
    <xf numFmtId="168" fontId="38" fillId="0" borderId="0" xfId="32" applyNumberFormat="1" applyFont="1"/>
    <xf numFmtId="0" fontId="36" fillId="0" borderId="8" xfId="21" applyFont="1" applyBorder="1" applyAlignment="1">
      <alignment vertical="center"/>
    </xf>
    <xf numFmtId="205" fontId="36" fillId="0" borderId="79" xfId="53511" applyNumberFormat="1" applyFont="1" applyFill="1" applyBorder="1" applyAlignment="1">
      <alignment horizontal="center" vertical="center"/>
    </xf>
    <xf numFmtId="168" fontId="34" fillId="0" borderId="0" xfId="31" applyNumberFormat="1" applyFont="1" applyFill="1" applyBorder="1" applyAlignment="1">
      <alignment horizontal="center" vertical="center"/>
    </xf>
    <xf numFmtId="168" fontId="34" fillId="0" borderId="81" xfId="31" applyNumberFormat="1" applyFont="1" applyFill="1" applyBorder="1" applyAlignment="1">
      <alignment horizontal="center" vertical="center"/>
    </xf>
    <xf numFmtId="0" fontId="37" fillId="3" borderId="83" xfId="0" applyFont="1" applyFill="1" applyBorder="1" applyAlignment="1">
      <alignment vertical="center"/>
    </xf>
    <xf numFmtId="0" fontId="37" fillId="3" borderId="79" xfId="0" applyFont="1" applyFill="1" applyBorder="1" applyAlignment="1">
      <alignment vertical="center"/>
    </xf>
    <xf numFmtId="0" fontId="37" fillId="3" borderId="84" xfId="0" applyFont="1" applyFill="1" applyBorder="1" applyAlignment="1">
      <alignment vertical="center"/>
    </xf>
    <xf numFmtId="164" fontId="37" fillId="3" borderId="6" xfId="0" quotePrefix="1" applyNumberFormat="1" applyFont="1" applyFill="1" applyBorder="1" applyAlignment="1">
      <alignment vertical="center"/>
    </xf>
    <xf numFmtId="205" fontId="36" fillId="0" borderId="84" xfId="53511" applyNumberFormat="1" applyFont="1" applyFill="1" applyBorder="1" applyAlignment="1">
      <alignment horizontal="center" vertical="center"/>
    </xf>
    <xf numFmtId="0" fontId="34" fillId="0" borderId="10" xfId="0" applyFont="1" applyBorder="1" applyAlignment="1">
      <alignment vertical="center"/>
    </xf>
    <xf numFmtId="0" fontId="36" fillId="2" borderId="83" xfId="0" applyFont="1" applyFill="1" applyBorder="1" applyAlignment="1">
      <alignment vertical="center"/>
    </xf>
    <xf numFmtId="0" fontId="34" fillId="2" borderId="117" xfId="0" applyFont="1" applyFill="1" applyBorder="1" applyAlignment="1">
      <alignment vertical="center"/>
    </xf>
    <xf numFmtId="168" fontId="34" fillId="0" borderId="105" xfId="31" applyNumberFormat="1" applyFont="1" applyFill="1" applyBorder="1" applyAlignment="1">
      <alignment horizontal="center" vertical="center"/>
    </xf>
    <xf numFmtId="168" fontId="34" fillId="0" borderId="82" xfId="31" applyNumberFormat="1" applyFont="1" applyFill="1" applyBorder="1" applyAlignment="1">
      <alignment horizontal="center" vertical="center"/>
    </xf>
    <xf numFmtId="0" fontId="37" fillId="3" borderId="84" xfId="0" applyFont="1" applyFill="1" applyBorder="1" applyAlignment="1">
      <alignment horizontal="center" vertical="center"/>
    </xf>
    <xf numFmtId="0" fontId="37" fillId="3" borderId="84" xfId="0" applyFont="1" applyFill="1" applyBorder="1" applyAlignment="1">
      <alignment horizontal="center" vertical="top"/>
    </xf>
    <xf numFmtId="164" fontId="37" fillId="3" borderId="6" xfId="0" quotePrefix="1" applyNumberFormat="1" applyFont="1" applyFill="1" applyBorder="1"/>
    <xf numFmtId="0" fontId="302" fillId="3" borderId="93" xfId="1" applyFont="1" applyFill="1" applyBorder="1"/>
    <xf numFmtId="0" fontId="34" fillId="0" borderId="6" xfId="21" applyFont="1" applyBorder="1"/>
    <xf numFmtId="0" fontId="34" fillId="2" borderId="117" xfId="21" applyFont="1" applyFill="1" applyBorder="1"/>
    <xf numFmtId="43" fontId="34" fillId="134" borderId="83" xfId="22" applyNumberFormat="1" applyFont="1" applyFill="1" applyBorder="1" applyAlignment="1">
      <alignment vertical="center"/>
    </xf>
    <xf numFmtId="43" fontId="34" fillId="134" borderId="79" xfId="22" applyNumberFormat="1" applyFont="1" applyFill="1" applyBorder="1" applyAlignment="1">
      <alignment vertical="center"/>
    </xf>
    <xf numFmtId="43" fontId="34" fillId="134" borderId="117" xfId="22" applyNumberFormat="1" applyFont="1" applyFill="1" applyBorder="1" applyAlignment="1">
      <alignment vertical="center"/>
    </xf>
    <xf numFmtId="168" fontId="36" fillId="0" borderId="0" xfId="31" applyNumberFormat="1" applyFont="1" applyFill="1" applyBorder="1" applyAlignment="1">
      <alignment horizontal="center" vertical="center"/>
    </xf>
    <xf numFmtId="0" fontId="308" fillId="3" borderId="93" xfId="1" applyFont="1" applyFill="1" applyBorder="1"/>
    <xf numFmtId="10" fontId="38" fillId="0" borderId="0" xfId="53394" applyNumberFormat="1" applyFont="1"/>
    <xf numFmtId="0" fontId="302" fillId="5" borderId="0" xfId="1" applyFont="1" applyFill="1" applyBorder="1"/>
    <xf numFmtId="0" fontId="37" fillId="8" borderId="0" xfId="0" applyFont="1" applyFill="1" applyAlignment="1">
      <alignment vertical="top"/>
    </xf>
    <xf numFmtId="0" fontId="37" fillId="8" borderId="0" xfId="0" applyFont="1" applyFill="1" applyAlignment="1">
      <alignment vertical="center"/>
    </xf>
    <xf numFmtId="0" fontId="38" fillId="135" borderId="0" xfId="0" applyFont="1" applyFill="1"/>
    <xf numFmtId="0" fontId="43" fillId="3" borderId="87" xfId="0" applyFont="1" applyFill="1" applyBorder="1"/>
    <xf numFmtId="0" fontId="217" fillId="135" borderId="0" xfId="0" applyFont="1" applyFill="1"/>
    <xf numFmtId="0" fontId="43" fillId="3" borderId="20" xfId="0" quotePrefix="1" applyFont="1" applyFill="1" applyBorder="1"/>
    <xf numFmtId="0" fontId="37" fillId="3" borderId="5" xfId="0" quotePrefix="1" applyFont="1" applyFill="1" applyBorder="1"/>
    <xf numFmtId="0" fontId="44" fillId="3" borderId="106" xfId="1" applyFont="1" applyFill="1" applyBorder="1"/>
    <xf numFmtId="0" fontId="46" fillId="2" borderId="20" xfId="0" applyFont="1" applyFill="1" applyBorder="1" applyAlignment="1">
      <alignment vertical="center"/>
    </xf>
    <xf numFmtId="0" fontId="34" fillId="2" borderId="117" xfId="0" applyFont="1" applyFill="1" applyBorder="1" applyAlignment="1">
      <alignment horizontal="left"/>
    </xf>
    <xf numFmtId="0" fontId="36" fillId="2" borderId="10" xfId="0" applyFont="1" applyFill="1" applyBorder="1" applyAlignment="1">
      <alignment vertical="center"/>
    </xf>
    <xf numFmtId="0" fontId="46" fillId="2" borderId="106" xfId="0" applyFont="1" applyFill="1" applyBorder="1" applyAlignment="1">
      <alignment horizontal="left"/>
    </xf>
    <xf numFmtId="0" fontId="47" fillId="2" borderId="89" xfId="0" applyFont="1" applyFill="1" applyBorder="1" applyAlignment="1">
      <alignment vertical="center"/>
    </xf>
    <xf numFmtId="3" fontId="51" fillId="0" borderId="0" xfId="0" applyNumberFormat="1" applyFont="1"/>
    <xf numFmtId="0" fontId="37" fillId="3" borderId="83" xfId="0" applyFont="1" applyFill="1" applyBorder="1"/>
    <xf numFmtId="0" fontId="37" fillId="3" borderId="6" xfId="0" quotePrefix="1" applyFont="1" applyFill="1" applyBorder="1"/>
    <xf numFmtId="0" fontId="46" fillId="2" borderId="108" xfId="0" applyFont="1" applyFill="1" applyBorder="1" applyAlignment="1">
      <alignment vertical="center"/>
    </xf>
    <xf numFmtId="0" fontId="34" fillId="2" borderId="83" xfId="0" applyFont="1" applyFill="1" applyBorder="1" applyAlignment="1">
      <alignment vertical="center"/>
    </xf>
    <xf numFmtId="3" fontId="34" fillId="2" borderId="6" xfId="0" applyNumberFormat="1" applyFont="1" applyFill="1" applyBorder="1"/>
    <xf numFmtId="3" fontId="34" fillId="2" borderId="0" xfId="0" applyNumberFormat="1" applyFont="1" applyFill="1" applyBorder="1"/>
    <xf numFmtId="3" fontId="34" fillId="2" borderId="105" xfId="0" applyNumberFormat="1" applyFont="1" applyFill="1" applyBorder="1"/>
    <xf numFmtId="3" fontId="34" fillId="2" borderId="6" xfId="0" applyNumberFormat="1" applyFont="1" applyFill="1" applyBorder="1" applyAlignment="1">
      <alignment vertical="center"/>
    </xf>
    <xf numFmtId="3" fontId="34" fillId="2" borderId="0" xfId="0" applyNumberFormat="1" applyFont="1" applyFill="1" applyBorder="1" applyAlignment="1">
      <alignment vertical="center"/>
    </xf>
    <xf numFmtId="3" fontId="34" fillId="2" borderId="105" xfId="0" applyNumberFormat="1" applyFont="1" applyFill="1" applyBorder="1" applyAlignment="1">
      <alignment vertical="center"/>
    </xf>
    <xf numFmtId="0" fontId="46" fillId="2" borderId="106" xfId="0" applyFont="1" applyFill="1" applyBorder="1" applyAlignment="1">
      <alignment vertical="center"/>
    </xf>
    <xf numFmtId="3" fontId="34" fillId="2" borderId="117" xfId="0" applyNumberFormat="1" applyFont="1" applyFill="1" applyBorder="1"/>
    <xf numFmtId="3" fontId="34" fillId="2" borderId="81" xfId="0" applyNumberFormat="1" applyFont="1" applyFill="1" applyBorder="1"/>
    <xf numFmtId="3" fontId="34" fillId="2" borderId="82" xfId="0" applyNumberFormat="1" applyFont="1" applyFill="1" applyBorder="1"/>
    <xf numFmtId="3" fontId="36" fillId="2" borderId="10" xfId="0" applyNumberFormat="1" applyFont="1" applyFill="1" applyBorder="1" applyAlignment="1">
      <alignment vertical="center"/>
    </xf>
    <xf numFmtId="3" fontId="36" fillId="2" borderId="9" xfId="0" applyNumberFormat="1" applyFont="1" applyFill="1" applyBorder="1" applyAlignment="1">
      <alignment vertical="center"/>
    </xf>
    <xf numFmtId="3" fontId="36" fillId="2" borderId="11" xfId="0" applyNumberFormat="1" applyFont="1" applyFill="1" applyBorder="1" applyAlignment="1">
      <alignment vertical="center"/>
    </xf>
    <xf numFmtId="17" fontId="45" fillId="3" borderId="6" xfId="0" quotePrefix="1" applyNumberFormat="1" applyFont="1" applyFill="1" applyBorder="1" applyAlignment="1">
      <alignment horizontal="center" vertical="center"/>
    </xf>
    <xf numFmtId="17" fontId="45" fillId="3" borderId="0" xfId="0" quotePrefix="1" applyNumberFormat="1" applyFont="1" applyFill="1" applyBorder="1" applyAlignment="1">
      <alignment horizontal="center" vertical="center"/>
    </xf>
    <xf numFmtId="17" fontId="45" fillId="3" borderId="19" xfId="0" quotePrefix="1" applyNumberFormat="1" applyFont="1" applyFill="1" applyBorder="1" applyAlignment="1">
      <alignment horizontal="center" vertical="center"/>
    </xf>
    <xf numFmtId="0" fontId="310" fillId="5" borderId="0" xfId="1" applyFont="1" applyFill="1" applyBorder="1"/>
    <xf numFmtId="205" fontId="34" fillId="0" borderId="10" xfId="53511" applyNumberFormat="1" applyFont="1" applyFill="1" applyBorder="1" applyAlignment="1">
      <alignment horizontal="center" vertical="center"/>
    </xf>
    <xf numFmtId="205" fontId="34" fillId="0" borderId="9" xfId="53511" applyNumberFormat="1" applyFont="1" applyFill="1" applyBorder="1" applyAlignment="1">
      <alignment horizontal="center" vertical="center"/>
    </xf>
    <xf numFmtId="205" fontId="34" fillId="0" borderId="11" xfId="53511" applyNumberFormat="1" applyFont="1" applyFill="1" applyBorder="1" applyAlignment="1">
      <alignment horizontal="center" vertical="center"/>
    </xf>
    <xf numFmtId="17" fontId="37" fillId="3" borderId="117" xfId="0" applyNumberFormat="1" applyFont="1" applyFill="1" applyBorder="1" applyAlignment="1">
      <alignment horizontal="center" vertical="center"/>
    </xf>
    <xf numFmtId="1" fontId="37" fillId="3" borderId="0" xfId="18" quotePrefix="1" applyNumberFormat="1" applyFont="1" applyFill="1" applyBorder="1" applyAlignment="1">
      <alignment horizontal="center" vertical="center"/>
    </xf>
    <xf numFmtId="1" fontId="37" fillId="3" borderId="85" xfId="18" quotePrefix="1" applyNumberFormat="1" applyFont="1" applyFill="1" applyBorder="1" applyAlignment="1">
      <alignment horizontal="center" vertical="center"/>
    </xf>
    <xf numFmtId="1" fontId="37" fillId="3" borderId="117" xfId="18" quotePrefix="1" applyNumberFormat="1" applyFont="1" applyFill="1" applyBorder="1" applyAlignment="1">
      <alignment horizontal="center" vertical="center"/>
    </xf>
    <xf numFmtId="1" fontId="37" fillId="3" borderId="81" xfId="18" quotePrefix="1" applyNumberFormat="1" applyFont="1" applyFill="1" applyBorder="1" applyAlignment="1">
      <alignment horizontal="center" vertical="center"/>
    </xf>
    <xf numFmtId="1" fontId="37" fillId="3" borderId="101" xfId="18" quotePrefix="1" applyNumberFormat="1" applyFont="1" applyFill="1" applyBorder="1" applyAlignment="1">
      <alignment horizontal="center" vertical="center"/>
    </xf>
    <xf numFmtId="1" fontId="37" fillId="3" borderId="82" xfId="18" quotePrefix="1" applyNumberFormat="1" applyFont="1" applyFill="1" applyBorder="1" applyAlignment="1">
      <alignment horizontal="center" vertical="center"/>
    </xf>
    <xf numFmtId="0" fontId="37" fillId="3" borderId="6" xfId="0" quotePrefix="1" applyFont="1" applyFill="1" applyBorder="1" applyAlignment="1">
      <alignment vertical="top"/>
    </xf>
    <xf numFmtId="17" fontId="37" fillId="3" borderId="20" xfId="0" quotePrefix="1" applyNumberFormat="1" applyFont="1" applyFill="1" applyBorder="1" applyAlignment="1">
      <alignment horizontal="center" vertical="center"/>
    </xf>
    <xf numFmtId="17" fontId="37" fillId="3" borderId="0" xfId="0" quotePrefix="1" applyNumberFormat="1" applyFont="1" applyFill="1" applyAlignment="1">
      <alignment horizontal="center" vertical="center"/>
    </xf>
    <xf numFmtId="17" fontId="37" fillId="3" borderId="19" xfId="0" quotePrefix="1" applyNumberFormat="1" applyFont="1" applyFill="1" applyBorder="1" applyAlignment="1">
      <alignment horizontal="center" vertical="center"/>
    </xf>
    <xf numFmtId="0" fontId="37" fillId="3" borderId="0" xfId="0" applyFont="1" applyFill="1" applyAlignment="1">
      <alignment horizontal="center"/>
    </xf>
    <xf numFmtId="17" fontId="37" fillId="3" borderId="91" xfId="0" quotePrefix="1" applyNumberFormat="1" applyFont="1" applyFill="1" applyBorder="1" applyAlignment="1">
      <alignment horizontal="center" vertical="center"/>
    </xf>
    <xf numFmtId="17" fontId="37" fillId="3" borderId="85" xfId="0" quotePrefix="1" applyNumberFormat="1" applyFont="1" applyFill="1" applyBorder="1" applyAlignment="1">
      <alignment horizontal="center" vertical="center"/>
    </xf>
    <xf numFmtId="17" fontId="37" fillId="3" borderId="92" xfId="0" quotePrefix="1" applyNumberFormat="1" applyFont="1" applyFill="1" applyBorder="1" applyAlignment="1">
      <alignment horizontal="center" vertical="center"/>
    </xf>
    <xf numFmtId="0" fontId="37" fillId="3" borderId="86" xfId="0" applyFont="1" applyFill="1" applyBorder="1" applyAlignment="1">
      <alignment vertical="top"/>
    </xf>
    <xf numFmtId="0" fontId="34" fillId="0" borderId="5" xfId="0" applyFont="1" applyBorder="1" applyAlignment="1">
      <alignment vertical="center"/>
    </xf>
    <xf numFmtId="0" fontId="34" fillId="0" borderId="2" xfId="0" applyFont="1" applyBorder="1"/>
    <xf numFmtId="10" fontId="38" fillId="0" borderId="96" xfId="0" applyNumberFormat="1" applyFont="1" applyBorder="1" applyAlignment="1">
      <alignment horizontal="center"/>
    </xf>
    <xf numFmtId="10" fontId="34" fillId="5" borderId="87" xfId="32" applyNumberFormat="1" applyFont="1" applyFill="1" applyBorder="1" applyAlignment="1">
      <alignment horizontal="center" vertical="center"/>
    </xf>
    <xf numFmtId="10" fontId="34" fillId="5" borderId="96" xfId="32" applyNumberFormat="1" applyFont="1" applyFill="1" applyBorder="1" applyAlignment="1">
      <alignment horizontal="center" vertical="center"/>
    </xf>
    <xf numFmtId="10" fontId="34" fillId="0" borderId="96" xfId="32" applyNumberFormat="1" applyFont="1" applyBorder="1" applyAlignment="1">
      <alignment horizontal="center" vertical="center"/>
    </xf>
    <xf numFmtId="10" fontId="34" fillId="0" borderId="96" xfId="32" applyNumberFormat="1" applyFont="1" applyFill="1" applyBorder="1" applyAlignment="1">
      <alignment horizontal="center" vertical="center"/>
    </xf>
    <xf numFmtId="10" fontId="34" fillId="5" borderId="96" xfId="32" applyNumberFormat="1" applyFont="1" applyFill="1" applyBorder="1" applyAlignment="1">
      <alignment horizontal="center"/>
    </xf>
    <xf numFmtId="10" fontId="34" fillId="0" borderId="96" xfId="32" applyNumberFormat="1" applyFont="1" applyBorder="1" applyAlignment="1">
      <alignment horizontal="center"/>
    </xf>
    <xf numFmtId="10" fontId="34" fillId="0" borderId="88" xfId="32" applyNumberFormat="1" applyFont="1" applyFill="1" applyBorder="1" applyAlignment="1">
      <alignment horizontal="center"/>
    </xf>
    <xf numFmtId="10" fontId="38" fillId="0" borderId="85" xfId="0" applyNumberFormat="1" applyFont="1" applyBorder="1" applyAlignment="1">
      <alignment horizontal="center"/>
    </xf>
    <xf numFmtId="10" fontId="34" fillId="5" borderId="91" xfId="32" applyNumberFormat="1" applyFont="1" applyFill="1" applyBorder="1" applyAlignment="1">
      <alignment horizontal="center" vertical="center"/>
    </xf>
    <xf numFmtId="10" fontId="34" fillId="5" borderId="85" xfId="32" applyNumberFormat="1" applyFont="1" applyFill="1" applyBorder="1" applyAlignment="1">
      <alignment horizontal="center" vertical="center"/>
    </xf>
    <xf numFmtId="10" fontId="34" fillId="0" borderId="85" xfId="32" applyNumberFormat="1" applyFont="1" applyBorder="1" applyAlignment="1">
      <alignment horizontal="center" vertical="center"/>
    </xf>
    <xf numFmtId="10" fontId="34" fillId="0" borderId="85" xfId="32" applyNumberFormat="1" applyFont="1" applyFill="1" applyBorder="1" applyAlignment="1">
      <alignment horizontal="center" vertical="center"/>
    </xf>
    <xf numFmtId="10" fontId="34" fillId="5" borderId="85" xfId="32" applyNumberFormat="1" applyFont="1" applyFill="1" applyBorder="1" applyAlignment="1">
      <alignment horizontal="center"/>
    </xf>
    <xf numFmtId="10" fontId="34" fillId="0" borderId="85" xfId="32" applyNumberFormat="1" applyFont="1" applyBorder="1" applyAlignment="1">
      <alignment horizontal="center"/>
    </xf>
    <xf numFmtId="10" fontId="34" fillId="0" borderId="92" xfId="32" applyNumberFormat="1" applyFont="1" applyFill="1" applyBorder="1" applyAlignment="1">
      <alignment horizontal="center"/>
    </xf>
    <xf numFmtId="10" fontId="34" fillId="8" borderId="83" xfId="48322" applyNumberFormat="1" applyFont="1" applyFill="1" applyBorder="1" applyAlignment="1">
      <alignment horizontal="center"/>
    </xf>
    <xf numFmtId="10" fontId="38" fillId="8" borderId="79" xfId="0" applyNumberFormat="1" applyFont="1" applyFill="1" applyBorder="1" applyAlignment="1">
      <alignment horizontal="center"/>
    </xf>
    <xf numFmtId="10" fontId="38" fillId="8" borderId="84" xfId="0" applyNumberFormat="1" applyFont="1" applyFill="1" applyBorder="1" applyAlignment="1">
      <alignment horizontal="center"/>
    </xf>
    <xf numFmtId="10" fontId="38" fillId="0" borderId="117" xfId="0" applyNumberFormat="1" applyFont="1" applyFill="1" applyBorder="1" applyAlignment="1">
      <alignment horizontal="center"/>
    </xf>
    <xf numFmtId="10" fontId="38" fillId="0" borderId="81" xfId="0" applyNumberFormat="1" applyFont="1" applyFill="1" applyBorder="1" applyAlignment="1">
      <alignment horizontal="center"/>
    </xf>
    <xf numFmtId="10" fontId="38" fillId="0" borderId="101" xfId="0" applyNumberFormat="1" applyFont="1" applyFill="1" applyBorder="1" applyAlignment="1">
      <alignment horizontal="center"/>
    </xf>
    <xf numFmtId="10" fontId="38" fillId="0" borderId="82" xfId="0" applyNumberFormat="1" applyFont="1" applyFill="1" applyBorder="1" applyAlignment="1">
      <alignment horizontal="center"/>
    </xf>
    <xf numFmtId="0" fontId="37" fillId="4" borderId="83" xfId="0" applyFont="1" applyFill="1" applyBorder="1" applyAlignment="1">
      <alignment vertical="top"/>
    </xf>
    <xf numFmtId="0" fontId="37" fillId="4" borderId="79" xfId="0" applyFont="1" applyFill="1" applyBorder="1" applyAlignment="1">
      <alignment vertical="top"/>
    </xf>
    <xf numFmtId="0" fontId="37" fillId="4" borderId="84" xfId="0" applyFont="1" applyFill="1" applyBorder="1" applyAlignment="1">
      <alignment vertical="top"/>
    </xf>
    <xf numFmtId="0" fontId="37" fillId="3" borderId="86" xfId="0" applyFont="1" applyFill="1" applyBorder="1" applyAlignment="1">
      <alignment vertical="center"/>
    </xf>
    <xf numFmtId="0" fontId="37" fillId="3" borderId="5" xfId="0" quotePrefix="1" applyFont="1" applyFill="1" applyBorder="1" applyAlignment="1">
      <alignment horizontal="left" vertical="center"/>
    </xf>
    <xf numFmtId="1" fontId="37" fillId="3" borderId="6" xfId="13" applyNumberFormat="1" applyFont="1" applyFill="1" applyBorder="1" applyAlignment="1">
      <alignment horizontal="center"/>
    </xf>
    <xf numFmtId="1" fontId="37" fillId="3" borderId="0" xfId="13" applyNumberFormat="1" applyFont="1" applyFill="1" applyBorder="1" applyAlignment="1">
      <alignment horizontal="center"/>
    </xf>
    <xf numFmtId="0" fontId="37" fillId="3" borderId="7" xfId="0" applyFont="1" applyFill="1" applyBorder="1" applyAlignment="1">
      <alignment horizontal="center"/>
    </xf>
    <xf numFmtId="1" fontId="37" fillId="3" borderId="0" xfId="13" applyNumberFormat="1" applyFont="1" applyFill="1" applyAlignment="1">
      <alignment horizontal="center"/>
    </xf>
    <xf numFmtId="1" fontId="37" fillId="3" borderId="6" xfId="13" applyNumberFormat="1" applyFont="1" applyFill="1" applyBorder="1" applyAlignment="1">
      <alignment horizontal="center" vertical="center"/>
    </xf>
    <xf numFmtId="1" fontId="37" fillId="3" borderId="0" xfId="13" applyNumberFormat="1" applyFont="1" applyFill="1" applyBorder="1" applyAlignment="1">
      <alignment horizontal="center" vertical="center"/>
    </xf>
    <xf numFmtId="0" fontId="37" fillId="3" borderId="5" xfId="0" applyFont="1" applyFill="1" applyBorder="1" applyAlignment="1">
      <alignment horizontal="left" vertical="center"/>
    </xf>
    <xf numFmtId="1" fontId="37" fillId="3" borderId="117" xfId="13" applyNumberFormat="1" applyFont="1" applyFill="1" applyBorder="1" applyAlignment="1">
      <alignment horizontal="center" vertical="center"/>
    </xf>
    <xf numFmtId="1" fontId="37" fillId="3" borderId="81" xfId="13" applyNumberFormat="1" applyFont="1" applyFill="1" applyBorder="1" applyAlignment="1">
      <alignment horizontal="center" vertical="center"/>
    </xf>
    <xf numFmtId="0" fontId="37" fillId="3" borderId="82" xfId="0" applyFont="1" applyFill="1" applyBorder="1" applyAlignment="1">
      <alignment horizontal="center" vertical="center"/>
    </xf>
    <xf numFmtId="0" fontId="34" fillId="0" borderId="5" xfId="0" applyFont="1" applyBorder="1" applyAlignment="1">
      <alignment horizontal="left" vertical="center"/>
    </xf>
    <xf numFmtId="0" fontId="34" fillId="0" borderId="5" xfId="0" applyFont="1" applyBorder="1" applyAlignment="1">
      <alignment horizontal="left" vertical="center" indent="1"/>
    </xf>
    <xf numFmtId="0" fontId="38" fillId="0" borderId="17" xfId="0" applyFont="1" applyBorder="1" applyAlignment="1">
      <alignment horizontal="left" indent="1"/>
    </xf>
    <xf numFmtId="0" fontId="36" fillId="0" borderId="8" xfId="0" applyFont="1" applyBorder="1" applyAlignment="1">
      <alignment horizontal="left" vertical="center"/>
    </xf>
    <xf numFmtId="0" fontId="34" fillId="0" borderId="8" xfId="0" applyFont="1" applyBorder="1" applyAlignment="1">
      <alignment horizontal="left" vertical="center"/>
    </xf>
    <xf numFmtId="0" fontId="37" fillId="3" borderId="0" xfId="0" quotePrefix="1" applyFont="1" applyFill="1" applyAlignment="1">
      <alignment horizontal="left" vertical="center"/>
    </xf>
    <xf numFmtId="0" fontId="37" fillId="3" borderId="105" xfId="0" applyFont="1" applyFill="1" applyBorder="1" applyAlignment="1">
      <alignment horizontal="center"/>
    </xf>
    <xf numFmtId="0" fontId="37" fillId="3" borderId="0" xfId="0" applyFont="1" applyFill="1" applyAlignment="1">
      <alignment horizontal="left" vertical="center"/>
    </xf>
    <xf numFmtId="1" fontId="37" fillId="3" borderId="117" xfId="13" applyNumberFormat="1" applyFont="1" applyFill="1" applyBorder="1" applyAlignment="1">
      <alignment horizontal="center"/>
    </xf>
    <xf numFmtId="0" fontId="37" fillId="3" borderId="82" xfId="0" applyFont="1" applyFill="1" applyBorder="1" applyAlignment="1">
      <alignment horizontal="center"/>
    </xf>
    <xf numFmtId="1" fontId="37" fillId="3" borderId="81" xfId="13" applyNumberFormat="1" applyFont="1" applyFill="1" applyBorder="1" applyAlignment="1">
      <alignment horizontal="center"/>
    </xf>
    <xf numFmtId="0" fontId="34" fillId="0" borderId="17" xfId="0" applyFont="1" applyBorder="1" applyAlignment="1">
      <alignment horizontal="left" vertical="center"/>
    </xf>
    <xf numFmtId="0" fontId="38" fillId="0" borderId="7" xfId="0" applyFont="1" applyBorder="1"/>
    <xf numFmtId="168" fontId="38" fillId="0" borderId="7" xfId="53394" applyNumberFormat="1" applyFont="1" applyBorder="1"/>
    <xf numFmtId="0" fontId="37" fillId="3" borderId="2" xfId="0" quotePrefix="1" applyFont="1" applyFill="1" applyBorder="1" applyAlignment="1">
      <alignment horizontal="left" vertical="center"/>
    </xf>
    <xf numFmtId="0" fontId="34" fillId="0" borderId="6" xfId="0" applyFont="1" applyBorder="1" applyAlignment="1">
      <alignment horizontal="left" indent="1"/>
    </xf>
    <xf numFmtId="0" fontId="36" fillId="0" borderId="6" xfId="0" applyFont="1" applyBorder="1"/>
    <xf numFmtId="0" fontId="34" fillId="0" borderId="6" xfId="0" applyFont="1" applyBorder="1" applyAlignment="1">
      <alignment horizontal="left" vertical="center" indent="1"/>
    </xf>
    <xf numFmtId="0" fontId="36" fillId="0" borderId="2" xfId="0" applyFont="1" applyBorder="1" applyAlignment="1">
      <alignment horizontal="left"/>
    </xf>
    <xf numFmtId="170" fontId="36" fillId="0" borderId="117" xfId="13" applyNumberFormat="1" applyFont="1" applyBorder="1" applyAlignment="1">
      <alignment horizontal="right"/>
    </xf>
    <xf numFmtId="170" fontId="36" fillId="0" borderId="81" xfId="13" applyNumberFormat="1" applyFont="1" applyBorder="1" applyAlignment="1">
      <alignment horizontal="right"/>
    </xf>
    <xf numFmtId="0" fontId="34" fillId="0" borderId="83" xfId="0" applyFont="1" applyBorder="1"/>
    <xf numFmtId="0" fontId="36" fillId="0" borderId="79" xfId="0" applyFont="1" applyBorder="1"/>
    <xf numFmtId="0" fontId="36" fillId="0" borderId="84" xfId="0" applyFont="1" applyBorder="1"/>
    <xf numFmtId="10" fontId="34" fillId="0" borderId="0" xfId="14" applyNumberFormat="1" applyFont="1" applyAlignment="1">
      <alignment horizontal="left" vertical="center"/>
    </xf>
    <xf numFmtId="0" fontId="36" fillId="0" borderId="0" xfId="0" applyFont="1" applyBorder="1"/>
    <xf numFmtId="0" fontId="36" fillId="0" borderId="105" xfId="0" applyFont="1" applyBorder="1"/>
    <xf numFmtId="0" fontId="37" fillId="3" borderId="99" xfId="0" applyFont="1" applyFill="1" applyBorder="1" applyAlignment="1">
      <alignment horizontal="center" vertical="center"/>
    </xf>
    <xf numFmtId="0" fontId="37" fillId="3" borderId="83" xfId="0" applyFont="1" applyFill="1" applyBorder="1" applyAlignment="1"/>
    <xf numFmtId="0" fontId="37" fillId="3" borderId="79" xfId="0" applyFont="1" applyFill="1" applyBorder="1" applyAlignment="1"/>
    <xf numFmtId="0" fontId="37" fillId="3" borderId="84" xfId="0" applyFont="1" applyFill="1" applyBorder="1" applyAlignment="1"/>
    <xf numFmtId="1" fontId="37" fillId="3" borderId="82" xfId="40" quotePrefix="1" applyNumberFormat="1" applyFont="1" applyFill="1" applyBorder="1" applyAlignment="1">
      <alignment horizontal="center"/>
    </xf>
    <xf numFmtId="0" fontId="37" fillId="3" borderId="0" xfId="0" applyFont="1" applyFill="1" applyBorder="1" applyAlignment="1">
      <alignment horizontal="center"/>
    </xf>
    <xf numFmtId="0" fontId="38" fillId="0" borderId="0" xfId="0" applyFont="1" applyBorder="1"/>
    <xf numFmtId="0" fontId="38" fillId="0" borderId="105" xfId="0" applyFont="1" applyBorder="1"/>
    <xf numFmtId="10" fontId="36" fillId="6" borderId="83" xfId="14" applyNumberFormat="1" applyFont="1" applyFill="1" applyBorder="1" applyAlignment="1">
      <alignment horizontal="center"/>
    </xf>
    <xf numFmtId="10" fontId="36" fillId="6" borderId="79" xfId="14" applyNumberFormat="1" applyFont="1" applyFill="1" applyBorder="1" applyAlignment="1">
      <alignment horizontal="center"/>
    </xf>
    <xf numFmtId="10" fontId="36" fillId="0" borderId="79" xfId="14" applyNumberFormat="1" applyFont="1" applyBorder="1" applyAlignment="1">
      <alignment horizontal="center"/>
    </xf>
    <xf numFmtId="10" fontId="36" fillId="0" borderId="84" xfId="14" applyNumberFormat="1" applyFont="1" applyBorder="1" applyAlignment="1">
      <alignment horizontal="center"/>
    </xf>
    <xf numFmtId="10" fontId="36" fillId="0" borderId="6" xfId="14" applyNumberFormat="1" applyFont="1" applyBorder="1" applyAlignment="1">
      <alignment horizontal="center"/>
    </xf>
    <xf numFmtId="10" fontId="36" fillId="0" borderId="0" xfId="14" applyNumberFormat="1" applyFont="1" applyAlignment="1">
      <alignment horizontal="center"/>
    </xf>
    <xf numFmtId="10" fontId="36" fillId="0" borderId="7" xfId="14" applyNumberFormat="1" applyFont="1" applyBorder="1" applyAlignment="1">
      <alignment horizontal="center"/>
    </xf>
    <xf numFmtId="10" fontId="36" fillId="0" borderId="0" xfId="14" applyNumberFormat="1" applyFont="1" applyBorder="1" applyAlignment="1">
      <alignment horizontal="center"/>
    </xf>
    <xf numFmtId="10" fontId="36" fillId="0" borderId="105" xfId="14" applyNumberFormat="1" applyFont="1" applyBorder="1" applyAlignment="1">
      <alignment horizontal="center"/>
    </xf>
    <xf numFmtId="10" fontId="36" fillId="0" borderId="93" xfId="14" applyNumberFormat="1" applyFont="1" applyBorder="1" applyAlignment="1">
      <alignment horizontal="center" vertical="center"/>
    </xf>
    <xf numFmtId="10" fontId="36" fillId="0" borderId="81" xfId="14" applyNumberFormat="1" applyFont="1" applyBorder="1" applyAlignment="1">
      <alignment horizontal="center" vertical="center"/>
    </xf>
    <xf numFmtId="10" fontId="36" fillId="0" borderId="4" xfId="14" applyNumberFormat="1" applyFont="1" applyBorder="1" applyAlignment="1">
      <alignment horizontal="center" vertical="center"/>
    </xf>
    <xf numFmtId="10" fontId="36" fillId="0" borderId="81" xfId="14" applyNumberFormat="1" applyFont="1" applyBorder="1" applyAlignment="1">
      <alignment horizontal="center"/>
    </xf>
    <xf numFmtId="10" fontId="36" fillId="0" borderId="82" xfId="14" applyNumberFormat="1" applyFont="1" applyBorder="1" applyAlignment="1">
      <alignment horizontal="center"/>
    </xf>
    <xf numFmtId="205" fontId="36" fillId="0" borderId="83" xfId="53511" applyNumberFormat="1" applyFont="1" applyFill="1" applyBorder="1" applyAlignment="1">
      <alignment horizontal="center" vertical="center"/>
    </xf>
    <xf numFmtId="1" fontId="37" fillId="3" borderId="6" xfId="13" quotePrefix="1" applyNumberFormat="1" applyFont="1" applyFill="1" applyBorder="1" applyAlignment="1">
      <alignment horizontal="center" vertical="center"/>
    </xf>
    <xf numFmtId="1" fontId="37" fillId="3" borderId="0" xfId="13" quotePrefix="1" applyNumberFormat="1" applyFont="1" applyFill="1" applyBorder="1" applyAlignment="1">
      <alignment horizontal="center" vertical="center"/>
    </xf>
    <xf numFmtId="168" fontId="34" fillId="0" borderId="105" xfId="53394" applyNumberFormat="1" applyFont="1" applyFill="1" applyBorder="1" applyAlignment="1">
      <alignment horizontal="center" vertical="center"/>
    </xf>
    <xf numFmtId="168" fontId="36" fillId="0" borderId="11" xfId="53394" applyNumberFormat="1" applyFont="1" applyFill="1" applyBorder="1" applyAlignment="1">
      <alignment horizontal="center" vertical="center"/>
    </xf>
    <xf numFmtId="168" fontId="34" fillId="0" borderId="10" xfId="13" applyNumberFormat="1" applyFont="1" applyFill="1" applyBorder="1" applyAlignment="1">
      <alignment horizontal="center" vertical="center"/>
    </xf>
    <xf numFmtId="168" fontId="34" fillId="0" borderId="9" xfId="13" applyNumberFormat="1" applyFont="1" applyFill="1" applyBorder="1" applyAlignment="1">
      <alignment horizontal="center" vertical="center"/>
    </xf>
    <xf numFmtId="168" fontId="34" fillId="0" borderId="11" xfId="13" applyNumberFormat="1" applyFont="1" applyFill="1" applyBorder="1" applyAlignment="1">
      <alignment horizontal="center" vertical="center"/>
    </xf>
    <xf numFmtId="168" fontId="34" fillId="0" borderId="10" xfId="13" applyNumberFormat="1" applyFont="1" applyBorder="1" applyAlignment="1">
      <alignment horizontal="center" vertical="center"/>
    </xf>
    <xf numFmtId="168" fontId="34" fillId="0" borderId="9" xfId="13" applyNumberFormat="1" applyFont="1" applyBorder="1" applyAlignment="1">
      <alignment horizontal="center" vertical="center"/>
    </xf>
    <xf numFmtId="168" fontId="34" fillId="0" borderId="11" xfId="13" applyNumberFormat="1" applyFont="1" applyBorder="1" applyAlignment="1">
      <alignment horizontal="center" vertical="center"/>
    </xf>
    <xf numFmtId="168" fontId="34" fillId="0" borderId="11" xfId="53394" applyNumberFormat="1" applyFont="1" applyBorder="1" applyAlignment="1">
      <alignment horizontal="center" vertical="center"/>
    </xf>
    <xf numFmtId="168" fontId="34" fillId="0" borderId="0" xfId="53394" applyNumberFormat="1" applyFont="1" applyFill="1" applyBorder="1" applyAlignment="1">
      <alignment horizontal="center" vertical="center"/>
    </xf>
    <xf numFmtId="205" fontId="36" fillId="0" borderId="117" xfId="53511" applyNumberFormat="1" applyFont="1" applyFill="1" applyBorder="1" applyAlignment="1">
      <alignment horizontal="center" vertical="center"/>
    </xf>
    <xf numFmtId="205" fontId="36" fillId="0" borderId="81" xfId="53511" applyNumberFormat="1" applyFont="1" applyFill="1" applyBorder="1" applyAlignment="1">
      <alignment horizontal="center" vertical="center"/>
    </xf>
    <xf numFmtId="168" fontId="36" fillId="0" borderId="82" xfId="53394" applyNumberFormat="1" applyFont="1" applyFill="1" applyBorder="1" applyAlignment="1">
      <alignment horizontal="center" vertical="center"/>
    </xf>
    <xf numFmtId="168" fontId="34" fillId="0" borderId="82" xfId="53394" applyNumberFormat="1" applyFont="1" applyFill="1" applyBorder="1" applyAlignment="1">
      <alignment horizontal="center" vertical="center"/>
    </xf>
    <xf numFmtId="0" fontId="37" fillId="3" borderId="79" xfId="0" applyFont="1" applyFill="1" applyBorder="1" applyAlignment="1">
      <alignment vertical="top"/>
    </xf>
    <xf numFmtId="0" fontId="37" fillId="3" borderId="84" xfId="0" applyFont="1" applyFill="1" applyBorder="1" applyAlignment="1">
      <alignment vertical="top"/>
    </xf>
    <xf numFmtId="205" fontId="36" fillId="0" borderId="82" xfId="53511" applyNumberFormat="1" applyFont="1" applyFill="1" applyBorder="1" applyAlignment="1">
      <alignment horizontal="center" vertical="center"/>
    </xf>
    <xf numFmtId="10" fontId="36" fillId="0" borderId="117" xfId="14" applyNumberFormat="1" applyFont="1" applyBorder="1" applyAlignment="1">
      <alignment horizontal="center"/>
    </xf>
    <xf numFmtId="0" fontId="54" fillId="3" borderId="86" xfId="21" applyFont="1" applyFill="1" applyBorder="1" applyAlignment="1">
      <alignment vertical="top" wrapText="1"/>
    </xf>
    <xf numFmtId="175" fontId="54" fillId="3" borderId="80" xfId="21" quotePrefix="1" applyNumberFormat="1" applyFont="1" applyFill="1" applyBorder="1" applyAlignment="1">
      <alignment vertical="center"/>
    </xf>
    <xf numFmtId="1" fontId="54" fillId="3" borderId="80" xfId="22" applyNumberFormat="1" applyFont="1" applyFill="1" applyBorder="1" applyAlignment="1">
      <alignment horizontal="center" vertical="center"/>
    </xf>
    <xf numFmtId="1" fontId="54" fillId="3" borderId="81" xfId="22" applyNumberFormat="1" applyFont="1" applyFill="1" applyBorder="1" applyAlignment="1">
      <alignment horizontal="center" vertical="center"/>
    </xf>
    <xf numFmtId="1" fontId="54" fillId="3" borderId="101" xfId="22" applyNumberFormat="1" applyFont="1" applyFill="1" applyBorder="1" applyAlignment="1">
      <alignment horizontal="center" vertical="center"/>
    </xf>
    <xf numFmtId="14" fontId="37" fillId="3" borderId="81" xfId="40" quotePrefix="1" applyNumberFormat="1" applyFont="1" applyFill="1" applyBorder="1" applyAlignment="1">
      <alignment horizontal="center" vertical="center"/>
    </xf>
    <xf numFmtId="14" fontId="37" fillId="3" borderId="82" xfId="40" quotePrefix="1" applyNumberFormat="1" applyFont="1" applyFill="1" applyBorder="1" applyAlignment="1">
      <alignment horizontal="center" vertical="center"/>
    </xf>
    <xf numFmtId="0" fontId="34" fillId="0" borderId="86" xfId="21" applyFont="1" applyBorder="1" applyAlignment="1">
      <alignment vertical="center"/>
    </xf>
    <xf numFmtId="0" fontId="34" fillId="0" borderId="5" xfId="21" applyFont="1" applyBorder="1" applyAlignment="1">
      <alignment vertical="center"/>
    </xf>
    <xf numFmtId="0" fontId="36" fillId="0" borderId="2" xfId="21" applyFont="1" applyBorder="1" applyAlignment="1">
      <alignment vertical="center" wrapText="1"/>
    </xf>
    <xf numFmtId="10" fontId="38" fillId="0" borderId="0" xfId="0" applyNumberFormat="1" applyFont="1"/>
    <xf numFmtId="0" fontId="34" fillId="0" borderId="2" xfId="21" applyFont="1" applyBorder="1"/>
    <xf numFmtId="0" fontId="54" fillId="3" borderId="83" xfId="21" applyFont="1" applyFill="1" applyBorder="1" applyAlignment="1">
      <alignment vertical="top" wrapText="1"/>
    </xf>
    <xf numFmtId="175" fontId="54" fillId="3" borderId="117" xfId="21" quotePrefix="1" applyNumberFormat="1" applyFont="1" applyFill="1" applyBorder="1" applyAlignment="1">
      <alignment vertical="center"/>
    </xf>
    <xf numFmtId="1" fontId="54" fillId="3" borderId="117" xfId="22" applyNumberFormat="1" applyFont="1" applyFill="1" applyBorder="1" applyAlignment="1">
      <alignment horizontal="center" vertical="center"/>
    </xf>
    <xf numFmtId="170" fontId="34" fillId="131" borderId="79" xfId="22" applyNumberFormat="1" applyFont="1" applyFill="1" applyBorder="1" applyAlignment="1">
      <alignment horizontal="center" vertical="center"/>
    </xf>
    <xf numFmtId="170" fontId="34" fillId="131" borderId="0" xfId="22" applyNumberFormat="1" applyFont="1" applyFill="1" applyBorder="1" applyAlignment="1">
      <alignment horizontal="center" vertical="center"/>
    </xf>
    <xf numFmtId="170" fontId="34" fillId="131" borderId="0" xfId="22" applyNumberFormat="1" applyFont="1" applyFill="1" applyAlignment="1">
      <alignment horizontal="center" vertical="center"/>
    </xf>
    <xf numFmtId="170" fontId="36" fillId="131" borderId="81" xfId="22" applyNumberFormat="1" applyFont="1" applyFill="1" applyBorder="1" applyAlignment="1">
      <alignment horizontal="center" vertical="center"/>
    </xf>
    <xf numFmtId="41" fontId="34" fillId="131" borderId="81" xfId="31" applyNumberFormat="1" applyFont="1" applyFill="1" applyBorder="1" applyAlignment="1">
      <alignment horizontal="center"/>
    </xf>
    <xf numFmtId="43" fontId="34" fillId="131" borderId="81" xfId="31" applyNumberFormat="1" applyFont="1" applyFill="1" applyBorder="1" applyAlignment="1">
      <alignment horizontal="center"/>
    </xf>
    <xf numFmtId="0" fontId="34" fillId="0" borderId="0" xfId="21" applyFont="1"/>
    <xf numFmtId="10" fontId="34" fillId="2" borderId="0" xfId="31" applyNumberFormat="1" applyFont="1" applyFill="1" applyBorder="1" applyAlignment="1">
      <alignment horizontal="center"/>
    </xf>
    <xf numFmtId="170" fontId="34" fillId="2" borderId="0" xfId="31" applyNumberFormat="1" applyFont="1" applyFill="1" applyBorder="1" applyAlignment="1">
      <alignment horizontal="center"/>
    </xf>
    <xf numFmtId="170" fontId="34" fillId="0" borderId="0" xfId="31" applyNumberFormat="1" applyFont="1" applyFill="1" applyBorder="1" applyAlignment="1">
      <alignment horizontal="center"/>
    </xf>
    <xf numFmtId="9" fontId="34" fillId="0" borderId="0" xfId="31" applyFont="1" applyFill="1"/>
    <xf numFmtId="170" fontId="34" fillId="0" borderId="0" xfId="31" applyNumberFormat="1" applyFont="1" applyFill="1"/>
    <xf numFmtId="3" fontId="36" fillId="0" borderId="0" xfId="0" applyNumberFormat="1" applyFont="1" applyAlignment="1">
      <alignment vertical="center"/>
    </xf>
    <xf numFmtId="0" fontId="34" fillId="0" borderId="83" xfId="21" applyFont="1" applyBorder="1" applyAlignment="1">
      <alignment vertical="center"/>
    </xf>
    <xf numFmtId="0" fontId="34" fillId="0" borderId="6" xfId="21" applyFont="1" applyBorder="1" applyAlignment="1">
      <alignment vertical="center"/>
    </xf>
    <xf numFmtId="0" fontId="36" fillId="0" borderId="117" xfId="21" applyFont="1" applyBorder="1" applyAlignment="1">
      <alignment vertical="center" wrapText="1"/>
    </xf>
    <xf numFmtId="0" fontId="34" fillId="0" borderId="10" xfId="21" applyFont="1" applyBorder="1"/>
    <xf numFmtId="1" fontId="54" fillId="3" borderId="6" xfId="22" applyNumberFormat="1" applyFont="1" applyFill="1" applyBorder="1" applyAlignment="1">
      <alignment horizontal="center" vertical="center"/>
    </xf>
    <xf numFmtId="1" fontId="54" fillId="3" borderId="0" xfId="22" applyNumberFormat="1" applyFont="1" applyFill="1" applyBorder="1" applyAlignment="1">
      <alignment horizontal="center" vertical="center"/>
    </xf>
    <xf numFmtId="14" fontId="37" fillId="3" borderId="117" xfId="40" quotePrefix="1" applyNumberFormat="1" applyFont="1" applyFill="1" applyBorder="1" applyAlignment="1">
      <alignment horizontal="center" vertical="center"/>
    </xf>
    <xf numFmtId="176" fontId="37" fillId="3" borderId="0" xfId="0" applyNumberFormat="1" applyFont="1" applyFill="1" applyBorder="1" applyAlignment="1">
      <alignment horizontal="center"/>
    </xf>
    <xf numFmtId="176" fontId="37" fillId="3" borderId="105" xfId="0" quotePrefix="1" applyNumberFormat="1" applyFont="1" applyFill="1" applyBorder="1" applyAlignment="1">
      <alignment horizontal="center"/>
    </xf>
    <xf numFmtId="176" fontId="37" fillId="3" borderId="6" xfId="0" applyNumberFormat="1" applyFont="1" applyFill="1" applyBorder="1" applyAlignment="1">
      <alignment horizontal="center"/>
    </xf>
    <xf numFmtId="170" fontId="34" fillId="0" borderId="83" xfId="13" applyNumberFormat="1" applyFont="1" applyBorder="1" applyAlignment="1">
      <alignment vertical="center"/>
    </xf>
    <xf numFmtId="170" fontId="34" fillId="0" borderId="79" xfId="13" applyNumberFormat="1" applyFont="1" applyBorder="1" applyAlignment="1">
      <alignment vertical="center"/>
    </xf>
    <xf numFmtId="176" fontId="37" fillId="3" borderId="105" xfId="0" applyNumberFormat="1" applyFont="1" applyFill="1" applyBorder="1" applyAlignment="1">
      <alignment horizontal="center"/>
    </xf>
    <xf numFmtId="0" fontId="302" fillId="3" borderId="2" xfId="1" quotePrefix="1" applyFont="1" applyFill="1" applyBorder="1" applyAlignment="1">
      <alignment wrapText="1"/>
    </xf>
    <xf numFmtId="0" fontId="34" fillId="5" borderId="0" xfId="7" applyFont="1" applyFill="1"/>
    <xf numFmtId="170" fontId="36" fillId="5" borderId="0" xfId="18" applyNumberFormat="1" applyFont="1" applyFill="1" applyBorder="1" applyAlignment="1">
      <alignment horizontal="center"/>
    </xf>
    <xf numFmtId="168" fontId="36" fillId="5" borderId="93" xfId="32" applyNumberFormat="1" applyFont="1" applyFill="1" applyBorder="1" applyAlignment="1">
      <alignment horizontal="center"/>
    </xf>
    <xf numFmtId="168" fontId="36" fillId="5" borderId="81" xfId="32" applyNumberFormat="1" applyFont="1" applyFill="1" applyBorder="1" applyAlignment="1">
      <alignment horizontal="center"/>
    </xf>
    <xf numFmtId="168" fontId="36" fillId="5" borderId="82" xfId="32" applyNumberFormat="1" applyFont="1" applyFill="1" applyBorder="1" applyAlignment="1">
      <alignment horizontal="center"/>
    </xf>
    <xf numFmtId="0" fontId="34" fillId="0" borderId="6" xfId="21" applyFont="1" applyBorder="1" applyAlignment="1">
      <alignment vertical="center" wrapText="1"/>
    </xf>
    <xf numFmtId="0" fontId="34" fillId="0" borderId="6" xfId="21" applyFont="1" applyBorder="1" applyAlignment="1">
      <alignment wrapText="1"/>
    </xf>
    <xf numFmtId="1" fontId="37" fillId="3" borderId="0" xfId="35" applyNumberFormat="1" applyFont="1" applyFill="1" applyBorder="1" applyAlignment="1">
      <alignment horizontal="center" vertical="center"/>
    </xf>
    <xf numFmtId="1" fontId="37" fillId="3" borderId="105" xfId="35" applyNumberFormat="1" applyFont="1" applyFill="1" applyBorder="1" applyAlignment="1">
      <alignment horizontal="center" vertical="center"/>
    </xf>
    <xf numFmtId="0" fontId="34" fillId="0" borderId="10" xfId="21" applyFont="1" applyBorder="1" applyAlignment="1">
      <alignment wrapText="1"/>
    </xf>
    <xf numFmtId="3" fontId="36" fillId="0" borderId="117" xfId="48" applyNumberFormat="1" applyFont="1" applyBorder="1" applyAlignment="1">
      <alignment horizontal="center" vertical="center"/>
    </xf>
    <xf numFmtId="3" fontId="36" fillId="0" borderId="81" xfId="48" applyNumberFormat="1" applyFont="1" applyBorder="1" applyAlignment="1">
      <alignment horizontal="center" vertical="center"/>
    </xf>
    <xf numFmtId="3" fontId="36" fillId="0" borderId="82" xfId="48" applyNumberFormat="1" applyFont="1" applyBorder="1" applyAlignment="1">
      <alignment horizontal="center" vertical="center"/>
    </xf>
    <xf numFmtId="0" fontId="37" fillId="3" borderId="117" xfId="0" applyFont="1" applyFill="1" applyBorder="1" applyAlignment="1">
      <alignment horizontal="center" vertical="center"/>
    </xf>
    <xf numFmtId="0" fontId="37" fillId="3" borderId="81" xfId="0" applyFont="1" applyFill="1" applyBorder="1" applyAlignment="1">
      <alignment horizontal="center" vertical="center"/>
    </xf>
    <xf numFmtId="3" fontId="34" fillId="0" borderId="6" xfId="0" applyNumberFormat="1" applyFont="1" applyBorder="1" applyAlignment="1">
      <alignment horizontal="center"/>
    </xf>
    <xf numFmtId="3" fontId="34" fillId="0" borderId="0" xfId="0" applyNumberFormat="1" applyFont="1" applyBorder="1" applyAlignment="1">
      <alignment horizontal="center"/>
    </xf>
    <xf numFmtId="3" fontId="34" fillId="0" borderId="105" xfId="0" applyNumberFormat="1" applyFont="1" applyBorder="1" applyAlignment="1">
      <alignment horizontal="center"/>
    </xf>
    <xf numFmtId="168" fontId="34" fillId="0" borderId="81" xfId="0" applyNumberFormat="1" applyFont="1" applyBorder="1" applyAlignment="1">
      <alignment horizontal="center" vertical="center"/>
    </xf>
    <xf numFmtId="168" fontId="34" fillId="0" borderId="82" xfId="0" applyNumberFormat="1" applyFont="1" applyBorder="1" applyAlignment="1">
      <alignment horizontal="center" vertical="center"/>
    </xf>
    <xf numFmtId="0" fontId="37" fillId="4" borderId="86" xfId="0" applyFont="1" applyFill="1" applyBorder="1" applyAlignment="1">
      <alignment vertical="center" wrapText="1"/>
    </xf>
    <xf numFmtId="0" fontId="36" fillId="2" borderId="5" xfId="0" applyFont="1" applyFill="1" applyBorder="1" applyAlignment="1">
      <alignment horizontal="center"/>
    </xf>
    <xf numFmtId="168" fontId="307" fillId="2" borderId="83" xfId="0" applyNumberFormat="1" applyFont="1" applyFill="1" applyBorder="1" applyAlignment="1">
      <alignment horizontal="center" wrapText="1"/>
    </xf>
    <xf numFmtId="168" fontId="307" fillId="2" borderId="79" xfId="0" applyNumberFormat="1" applyFont="1" applyFill="1" applyBorder="1" applyAlignment="1">
      <alignment horizontal="center"/>
    </xf>
    <xf numFmtId="168" fontId="38" fillId="0" borderId="84" xfId="0" applyNumberFormat="1" applyFont="1" applyBorder="1" applyAlignment="1">
      <alignment horizontal="center"/>
    </xf>
    <xf numFmtId="168" fontId="307" fillId="2" borderId="6" xfId="0" applyNumberFormat="1" applyFont="1" applyFill="1" applyBorder="1" applyAlignment="1">
      <alignment horizontal="center" wrapText="1"/>
    </xf>
    <xf numFmtId="168" fontId="307" fillId="2" borderId="0" xfId="0" applyNumberFormat="1" applyFont="1" applyFill="1" applyAlignment="1">
      <alignment horizontal="center"/>
    </xf>
    <xf numFmtId="168" fontId="38" fillId="0" borderId="105" xfId="0" applyNumberFormat="1" applyFont="1" applyBorder="1" applyAlignment="1">
      <alignment horizontal="center"/>
    </xf>
    <xf numFmtId="0" fontId="36" fillId="2" borderId="2" xfId="0" applyFont="1" applyFill="1" applyBorder="1" applyAlignment="1">
      <alignment horizontal="center"/>
    </xf>
    <xf numFmtId="168" fontId="307" fillId="2" borderId="81" xfId="32" applyNumberFormat="1" applyFont="1" applyFill="1" applyBorder="1" applyAlignment="1">
      <alignment horizontal="center"/>
    </xf>
    <xf numFmtId="168" fontId="307" fillId="2" borderId="81" xfId="0" applyNumberFormat="1" applyFont="1" applyFill="1" applyBorder="1" applyAlignment="1">
      <alignment horizontal="center"/>
    </xf>
    <xf numFmtId="168" fontId="38" fillId="0" borderId="82" xfId="0" applyNumberFormat="1" applyFont="1" applyBorder="1" applyAlignment="1">
      <alignment horizontal="center"/>
    </xf>
    <xf numFmtId="164" fontId="37" fillId="3" borderId="5" xfId="0" quotePrefix="1" applyNumberFormat="1" applyFont="1" applyFill="1" applyBorder="1" applyAlignment="1">
      <alignment horizontal="left" vertical="center" wrapText="1"/>
    </xf>
    <xf numFmtId="0" fontId="37" fillId="3" borderId="80" xfId="0" applyFont="1" applyFill="1" applyBorder="1" applyAlignment="1">
      <alignment horizontal="center" vertical="center"/>
    </xf>
    <xf numFmtId="0" fontId="37" fillId="3" borderId="93" xfId="0" applyFont="1" applyFill="1" applyBorder="1" applyAlignment="1">
      <alignment horizontal="center" vertical="center"/>
    </xf>
    <xf numFmtId="0" fontId="34" fillId="0" borderId="86" xfId="0" applyFont="1" applyBorder="1" applyAlignment="1">
      <alignment wrapText="1"/>
    </xf>
    <xf numFmtId="3" fontId="34" fillId="0" borderId="0" xfId="0" applyNumberFormat="1" applyFont="1" applyAlignment="1">
      <alignment horizontal="center"/>
    </xf>
    <xf numFmtId="3" fontId="34" fillId="0" borderId="7" xfId="0" applyNumberFormat="1" applyFont="1" applyBorder="1" applyAlignment="1">
      <alignment horizontal="center"/>
    </xf>
    <xf numFmtId="0" fontId="34" fillId="2" borderId="5" xfId="0" applyFont="1" applyFill="1" applyBorder="1" applyAlignment="1">
      <alignment vertical="center" wrapText="1"/>
    </xf>
    <xf numFmtId="0" fontId="34" fillId="2" borderId="2" xfId="0" applyFont="1" applyFill="1" applyBorder="1" applyAlignment="1">
      <alignment vertical="center" wrapText="1"/>
    </xf>
    <xf numFmtId="168" fontId="34" fillId="0" borderId="93" xfId="0" applyNumberFormat="1" applyFont="1" applyBorder="1" applyAlignment="1">
      <alignment horizontal="center" vertical="center"/>
    </xf>
    <xf numFmtId="0" fontId="34" fillId="2" borderId="0" xfId="0" applyFont="1" applyFill="1" applyAlignment="1">
      <alignment horizontal="left" vertical="top" wrapText="1"/>
    </xf>
    <xf numFmtId="0" fontId="34" fillId="2" borderId="0" xfId="0" applyFont="1" applyFill="1" applyAlignment="1">
      <alignment vertical="top"/>
    </xf>
    <xf numFmtId="0" fontId="38" fillId="0" borderId="81" xfId="0" applyFont="1" applyBorder="1"/>
    <xf numFmtId="168" fontId="307" fillId="132" borderId="79" xfId="0" applyNumberFormat="1" applyFont="1" applyFill="1" applyBorder="1" applyAlignment="1">
      <alignment horizontal="center"/>
    </xf>
    <xf numFmtId="168" fontId="307" fillId="132" borderId="0" xfId="0" applyNumberFormat="1" applyFont="1" applyFill="1" applyAlignment="1">
      <alignment horizontal="center"/>
    </xf>
    <xf numFmtId="168" fontId="38" fillId="0" borderId="7" xfId="0" applyNumberFormat="1" applyFont="1" applyBorder="1" applyAlignment="1">
      <alignment horizontal="center"/>
    </xf>
    <xf numFmtId="168" fontId="307" fillId="2" borderId="80" xfId="0" applyNumberFormat="1" applyFont="1" applyFill="1" applyBorder="1" applyAlignment="1">
      <alignment horizontal="center" wrapText="1"/>
    </xf>
    <xf numFmtId="14" fontId="36" fillId="2" borderId="83" xfId="49" quotePrefix="1" applyNumberFormat="1" applyFont="1" applyFill="1" applyBorder="1" applyAlignment="1">
      <alignment horizontal="center"/>
    </xf>
    <xf numFmtId="0" fontId="36" fillId="2" borderId="86" xfId="0" applyFont="1" applyFill="1" applyBorder="1" applyAlignment="1">
      <alignment horizontal="center"/>
    </xf>
    <xf numFmtId="168" fontId="307" fillId="2" borderId="0" xfId="0" applyNumberFormat="1" applyFont="1" applyFill="1" applyBorder="1" applyAlignment="1">
      <alignment horizontal="center"/>
    </xf>
    <xf numFmtId="0" fontId="38" fillId="0" borderId="0" xfId="0" applyFont="1" applyAlignment="1">
      <alignment horizontal="center"/>
    </xf>
    <xf numFmtId="0" fontId="308" fillId="8" borderId="0" xfId="0" applyFont="1" applyFill="1"/>
    <xf numFmtId="0" fontId="54" fillId="4" borderId="6" xfId="0" applyFont="1" applyFill="1" applyBorder="1" applyAlignment="1">
      <alignment horizontal="center" vertical="center"/>
    </xf>
    <xf numFmtId="0" fontId="55" fillId="0" borderId="113" xfId="0" applyFont="1" applyBorder="1" applyAlignment="1">
      <alignment vertical="center"/>
    </xf>
    <xf numFmtId="0" fontId="36" fillId="0" borderId="110" xfId="0" applyFont="1" applyBorder="1" applyAlignment="1">
      <alignment vertical="center"/>
    </xf>
    <xf numFmtId="0" fontId="34" fillId="0" borderId="114" xfId="0" applyFont="1" applyBorder="1" applyAlignment="1">
      <alignment vertical="center"/>
    </xf>
    <xf numFmtId="0" fontId="34" fillId="0" borderId="115" xfId="0" applyFont="1" applyBorder="1" applyAlignment="1">
      <alignment vertical="center"/>
    </xf>
    <xf numFmtId="0" fontId="34" fillId="0" borderId="112" xfId="0" applyFont="1" applyBorder="1" applyAlignment="1">
      <alignment vertical="center"/>
    </xf>
    <xf numFmtId="0" fontId="36" fillId="0" borderId="113" xfId="0" applyFont="1" applyBorder="1" applyAlignment="1">
      <alignment vertical="center"/>
    </xf>
    <xf numFmtId="0" fontId="36" fillId="0" borderId="116" xfId="0" applyFont="1" applyBorder="1" applyAlignment="1">
      <alignment vertical="center"/>
    </xf>
    <xf numFmtId="0" fontId="36" fillId="0" borderId="0" xfId="0" applyFont="1" applyAlignment="1">
      <alignment vertical="center"/>
    </xf>
    <xf numFmtId="0" fontId="307" fillId="0" borderId="0" xfId="0" applyFont="1" applyAlignment="1">
      <alignment wrapText="1"/>
    </xf>
    <xf numFmtId="0" fontId="34" fillId="0" borderId="0" xfId="0" applyFont="1" applyAlignment="1">
      <alignment wrapText="1"/>
    </xf>
    <xf numFmtId="0" fontId="37" fillId="3" borderId="5" xfId="0" quotePrefix="1" applyFont="1" applyFill="1" applyBorder="1" applyAlignment="1">
      <alignment vertical="top"/>
    </xf>
    <xf numFmtId="0" fontId="38" fillId="0" borderId="20" xfId="0" applyFont="1" applyBorder="1" applyAlignment="1">
      <alignment vertical="center"/>
    </xf>
    <xf numFmtId="0" fontId="38" fillId="0" borderId="20" xfId="0" applyFont="1" applyBorder="1" applyAlignment="1">
      <alignment vertical="center" wrapText="1"/>
    </xf>
    <xf numFmtId="285" fontId="36" fillId="0" borderId="81" xfId="53511" applyNumberFormat="1" applyFont="1" applyFill="1" applyBorder="1" applyAlignment="1">
      <alignment horizontal="center" vertical="center"/>
    </xf>
    <xf numFmtId="285" fontId="36" fillId="0" borderId="117" xfId="53511" applyNumberFormat="1" applyFont="1" applyFill="1" applyBorder="1" applyAlignment="1">
      <alignment horizontal="center" vertical="center"/>
    </xf>
    <xf numFmtId="285" fontId="36" fillId="0" borderId="82" xfId="53511" applyNumberFormat="1" applyFont="1" applyFill="1" applyBorder="1" applyAlignment="1">
      <alignment horizontal="center" vertical="center"/>
    </xf>
    <xf numFmtId="1" fontId="37" fillId="3" borderId="81" xfId="13" applyNumberFormat="1" applyFont="1" applyFill="1" applyBorder="1" applyAlignment="1">
      <alignment horizontal="center"/>
    </xf>
    <xf numFmtId="0" fontId="54" fillId="3" borderId="83" xfId="3" applyFont="1" applyFill="1" applyBorder="1" applyAlignment="1">
      <alignment horizontal="center" vertical="top"/>
    </xf>
    <xf numFmtId="0" fontId="54" fillId="3" borderId="79" xfId="3" applyFont="1" applyFill="1" applyBorder="1" applyAlignment="1">
      <alignment horizontal="center" vertical="top"/>
    </xf>
    <xf numFmtId="0" fontId="54" fillId="3" borderId="84" xfId="3" applyFont="1" applyFill="1" applyBorder="1" applyAlignment="1">
      <alignment horizontal="center" vertical="top"/>
    </xf>
    <xf numFmtId="0" fontId="43" fillId="3" borderId="83" xfId="0" applyFont="1" applyFill="1" applyBorder="1" applyAlignment="1">
      <alignment vertical="center"/>
    </xf>
    <xf numFmtId="0" fontId="43" fillId="3" borderId="6" xfId="0" quotePrefix="1" applyFont="1" applyFill="1" applyBorder="1" applyAlignment="1">
      <alignment vertical="center"/>
    </xf>
    <xf numFmtId="0" fontId="313" fillId="3" borderId="117" xfId="1" applyFont="1" applyFill="1" applyBorder="1"/>
    <xf numFmtId="0" fontId="34" fillId="0" borderId="6" xfId="0" applyFont="1" applyBorder="1" applyAlignment="1">
      <alignment vertical="center" wrapText="1"/>
    </xf>
    <xf numFmtId="0" fontId="34" fillId="0" borderId="6" xfId="0" applyFont="1" applyBorder="1" applyAlignment="1">
      <alignment horizontal="left" vertical="center" indent="2"/>
    </xf>
    <xf numFmtId="0" fontId="36" fillId="0" borderId="117" xfId="0" applyFont="1" applyBorder="1" applyAlignment="1">
      <alignment vertical="center"/>
    </xf>
    <xf numFmtId="0" fontId="36" fillId="5" borderId="10" xfId="0" applyFont="1" applyFill="1" applyBorder="1" applyAlignment="1">
      <alignment vertical="center"/>
    </xf>
    <xf numFmtId="0" fontId="34" fillId="0" borderId="93" xfId="0" applyFont="1" applyBorder="1" applyAlignment="1">
      <alignment vertical="center"/>
    </xf>
    <xf numFmtId="0" fontId="34" fillId="0" borderId="6" xfId="0" quotePrefix="1" applyFont="1" applyBorder="1" applyAlignment="1">
      <alignment vertical="center"/>
    </xf>
    <xf numFmtId="0" fontId="34" fillId="0" borderId="6" xfId="0" quotePrefix="1" applyFont="1" applyBorder="1" applyAlignment="1">
      <alignment vertical="center" wrapText="1"/>
    </xf>
    <xf numFmtId="0" fontId="34" fillId="0" borderId="93" xfId="0" quotePrefix="1" applyFont="1" applyBorder="1" applyAlignment="1">
      <alignment vertical="center" wrapText="1"/>
    </xf>
    <xf numFmtId="0" fontId="34" fillId="0" borderId="83" xfId="0" applyFont="1" applyBorder="1" applyAlignment="1">
      <alignment vertical="center" wrapText="1"/>
    </xf>
    <xf numFmtId="0" fontId="34" fillId="0" borderId="93" xfId="0" applyFont="1" applyBorder="1" applyAlignment="1">
      <alignment vertical="center" wrapText="1"/>
    </xf>
    <xf numFmtId="172" fontId="34" fillId="0" borderId="6" xfId="53511" applyNumberFormat="1" applyFont="1" applyFill="1" applyBorder="1" applyAlignment="1">
      <alignment horizontal="center" vertical="center"/>
    </xf>
    <xf numFmtId="170" fontId="13" fillId="0" borderId="117" xfId="30" applyNumberFormat="1" applyFont="1" applyFill="1" applyBorder="1" applyAlignment="1">
      <alignment horizontal="center" vertical="center"/>
    </xf>
    <xf numFmtId="210" fontId="34" fillId="0" borderId="0" xfId="53511" applyNumberFormat="1" applyFont="1" applyFill="1" applyBorder="1" applyAlignment="1">
      <alignment horizontal="center" vertical="center"/>
    </xf>
    <xf numFmtId="210" fontId="34" fillId="0" borderId="81" xfId="53511" applyNumberFormat="1" applyFont="1" applyFill="1" applyBorder="1" applyAlignment="1">
      <alignment horizontal="center" vertical="center"/>
    </xf>
    <xf numFmtId="210" fontId="34" fillId="0" borderId="105" xfId="53511" applyNumberFormat="1" applyFont="1" applyFill="1" applyBorder="1" applyAlignment="1">
      <alignment horizontal="center" vertical="center"/>
    </xf>
    <xf numFmtId="210" fontId="34" fillId="0" borderId="6" xfId="53511" applyNumberFormat="1" applyFont="1" applyFill="1" applyBorder="1" applyAlignment="1">
      <alignment horizontal="center" vertical="center"/>
    </xf>
    <xf numFmtId="210" fontId="34" fillId="0" borderId="117" xfId="53511" applyNumberFormat="1" applyFont="1" applyFill="1" applyBorder="1" applyAlignment="1">
      <alignment horizontal="center" vertical="center"/>
    </xf>
    <xf numFmtId="10" fontId="34" fillId="0" borderId="83" xfId="27" applyNumberFormat="1" applyFont="1" applyFill="1" applyBorder="1" applyAlignment="1">
      <alignment horizontal="center" vertical="center"/>
    </xf>
    <xf numFmtId="10" fontId="34" fillId="0" borderId="79" xfId="27" applyNumberFormat="1" applyFont="1" applyFill="1" applyBorder="1" applyAlignment="1">
      <alignment horizontal="center" vertical="center"/>
    </xf>
    <xf numFmtId="10" fontId="34" fillId="0" borderId="84" xfId="27" applyNumberFormat="1" applyFont="1" applyFill="1" applyBorder="1" applyAlignment="1">
      <alignment horizontal="center" vertical="center"/>
    </xf>
    <xf numFmtId="0" fontId="56" fillId="135" borderId="0" xfId="0" applyFont="1" applyFill="1"/>
    <xf numFmtId="10" fontId="34" fillId="0" borderId="6" xfId="27" applyNumberFormat="1" applyFont="1" applyFill="1" applyBorder="1" applyAlignment="1">
      <alignment horizontal="center" vertical="center"/>
    </xf>
    <xf numFmtId="10" fontId="34" fillId="0" borderId="0" xfId="27" applyNumberFormat="1" applyFont="1" applyFill="1" applyBorder="1" applyAlignment="1">
      <alignment horizontal="center" vertical="center"/>
    </xf>
    <xf numFmtId="10" fontId="34" fillId="0" borderId="105" xfId="27" applyNumberFormat="1" applyFont="1" applyFill="1" applyBorder="1" applyAlignment="1">
      <alignment horizontal="center" vertical="center"/>
    </xf>
    <xf numFmtId="2" fontId="34" fillId="0" borderId="117" xfId="30" applyNumberFormat="1" applyFont="1" applyFill="1" applyBorder="1" applyAlignment="1">
      <alignment horizontal="center" vertical="center"/>
    </xf>
    <xf numFmtId="2" fontId="34" fillId="0" borderId="81" xfId="30" applyNumberFormat="1" applyFont="1" applyFill="1" applyBorder="1" applyAlignment="1">
      <alignment horizontal="center" vertical="center"/>
    </xf>
    <xf numFmtId="2" fontId="34" fillId="0" borderId="82" xfId="30" applyNumberFormat="1" applyFont="1" applyFill="1" applyBorder="1" applyAlignment="1">
      <alignment horizontal="center" vertical="center"/>
    </xf>
    <xf numFmtId="0" fontId="37" fillId="3" borderId="83" xfId="47177" applyFont="1" applyFill="1" applyBorder="1" applyAlignment="1">
      <alignment vertical="center" wrapText="1"/>
    </xf>
    <xf numFmtId="0" fontId="37" fillId="3" borderId="6" xfId="47177" applyFont="1" applyFill="1" applyBorder="1" applyAlignment="1">
      <alignment vertical="center" wrapText="1"/>
    </xf>
    <xf numFmtId="0" fontId="308" fillId="3" borderId="6" xfId="47177" applyFont="1" applyFill="1" applyBorder="1" applyAlignment="1">
      <alignment vertical="center" wrapText="1"/>
    </xf>
    <xf numFmtId="0" fontId="307" fillId="5" borderId="83" xfId="47177" applyFont="1" applyFill="1" applyBorder="1" applyAlignment="1">
      <alignment vertical="center" wrapText="1"/>
    </xf>
    <xf numFmtId="3" fontId="307" fillId="5" borderId="86" xfId="47177" applyNumberFormat="1" applyFont="1" applyFill="1" applyBorder="1" applyAlignment="1">
      <alignment horizontal="center" vertical="center"/>
    </xf>
    <xf numFmtId="0" fontId="307" fillId="5" borderId="6" xfId="47177" applyFont="1" applyFill="1" applyBorder="1" applyAlignment="1">
      <alignment vertical="center" wrapText="1"/>
    </xf>
    <xf numFmtId="3" fontId="307" fillId="5" borderId="5" xfId="47177" applyNumberFormat="1" applyFont="1" applyFill="1" applyBorder="1" applyAlignment="1">
      <alignment horizontal="center" vertical="center"/>
    </xf>
    <xf numFmtId="0" fontId="307" fillId="5" borderId="117" xfId="47177" applyFont="1" applyFill="1" applyBorder="1" applyAlignment="1">
      <alignment vertical="center" wrapText="1"/>
    </xf>
    <xf numFmtId="0" fontId="50" fillId="5" borderId="10" xfId="47177" applyFont="1" applyFill="1" applyBorder="1" applyAlignment="1">
      <alignment vertical="center" wrapText="1"/>
    </xf>
    <xf numFmtId="3" fontId="50" fillId="5" borderId="8" xfId="47177" applyNumberFormat="1" applyFont="1" applyFill="1" applyBorder="1" applyAlignment="1">
      <alignment horizontal="center" vertical="center"/>
    </xf>
    <xf numFmtId="0" fontId="50" fillId="5" borderId="117" xfId="47177" applyFont="1" applyFill="1" applyBorder="1" applyAlignment="1">
      <alignment vertical="center" wrapText="1"/>
    </xf>
    <xf numFmtId="3" fontId="50" fillId="5" borderId="2" xfId="47177" applyNumberFormat="1" applyFont="1" applyFill="1" applyBorder="1" applyAlignment="1">
      <alignment horizontal="center" vertical="center"/>
    </xf>
    <xf numFmtId="0" fontId="50" fillId="5" borderId="0" xfId="47177" applyFont="1" applyFill="1" applyAlignment="1">
      <alignment vertical="center" wrapText="1"/>
    </xf>
    <xf numFmtId="0" fontId="50" fillId="5" borderId="0" xfId="47177" applyFont="1" applyFill="1" applyAlignment="1">
      <alignment horizontal="center" vertical="center"/>
    </xf>
    <xf numFmtId="0" fontId="37" fillId="3" borderId="86" xfId="47177" applyFont="1" applyFill="1" applyBorder="1" applyAlignment="1">
      <alignment vertical="center" wrapText="1"/>
    </xf>
    <xf numFmtId="0" fontId="308" fillId="3" borderId="2" xfId="47177" applyFont="1" applyFill="1" applyBorder="1" applyAlignment="1">
      <alignment vertical="center" wrapText="1"/>
    </xf>
    <xf numFmtId="3" fontId="55" fillId="5" borderId="8" xfId="47177" applyNumberFormat="1" applyFont="1" applyFill="1" applyBorder="1" applyAlignment="1">
      <alignment horizontal="center" vertical="center"/>
    </xf>
    <xf numFmtId="0" fontId="38" fillId="5" borderId="0" xfId="47177" applyFont="1" applyFill="1" applyAlignment="1">
      <alignment wrapText="1"/>
    </xf>
    <xf numFmtId="0" fontId="38" fillId="5" borderId="0" xfId="47177" applyFont="1" applyFill="1"/>
    <xf numFmtId="0" fontId="307" fillId="0" borderId="0" xfId="0" applyFont="1" applyAlignment="1">
      <alignment horizontal="justify" vertical="center"/>
    </xf>
    <xf numFmtId="0" fontId="36" fillId="5" borderId="0" xfId="0" applyFont="1" applyFill="1" applyAlignment="1">
      <alignment vertical="center"/>
    </xf>
    <xf numFmtId="0" fontId="38" fillId="5" borderId="83" xfId="47177" applyFont="1" applyFill="1" applyBorder="1" applyAlignment="1">
      <alignment wrapText="1"/>
    </xf>
    <xf numFmtId="10" fontId="307" fillId="5" borderId="86" xfId="36362" applyNumberFormat="1" applyFont="1" applyFill="1" applyBorder="1" applyAlignment="1">
      <alignment horizontal="center" vertical="center"/>
    </xf>
    <xf numFmtId="0" fontId="38" fillId="5" borderId="117" xfId="47177" applyFont="1" applyFill="1" applyBorder="1" applyAlignment="1">
      <alignment wrapText="1"/>
    </xf>
    <xf numFmtId="10" fontId="307" fillId="5" borderId="2" xfId="36362" applyNumberFormat="1" applyFont="1" applyFill="1" applyBorder="1" applyAlignment="1">
      <alignment horizontal="center" vertical="center"/>
    </xf>
    <xf numFmtId="0" fontId="8" fillId="0" borderId="0" xfId="0" applyFont="1"/>
    <xf numFmtId="0" fontId="314" fillId="8" borderId="0" xfId="0" applyFont="1" applyFill="1"/>
    <xf numFmtId="0" fontId="315" fillId="4" borderId="83" xfId="0" applyFont="1" applyFill="1" applyBorder="1" applyAlignment="1">
      <alignment horizontal="left" vertical="center"/>
    </xf>
    <xf numFmtId="0" fontId="314" fillId="135" borderId="0" xfId="0" applyFont="1" applyFill="1"/>
    <xf numFmtId="17" fontId="37" fillId="3" borderId="86" xfId="47177" applyNumberFormat="1" applyFont="1" applyFill="1" applyBorder="1" applyAlignment="1">
      <alignment horizontal="center" vertical="center"/>
    </xf>
    <xf numFmtId="0" fontId="45" fillId="3" borderId="6" xfId="0" quotePrefix="1" applyFont="1" applyFill="1" applyBorder="1" applyAlignment="1">
      <alignment vertical="center"/>
    </xf>
    <xf numFmtId="17" fontId="45" fillId="3" borderId="106" xfId="0" quotePrefix="1" applyNumberFormat="1" applyFont="1" applyFill="1" applyBorder="1" applyAlignment="1">
      <alignment horizontal="center" vertical="center"/>
    </xf>
    <xf numFmtId="17" fontId="45" fillId="3" borderId="101" xfId="0" quotePrefix="1" applyNumberFormat="1" applyFont="1" applyFill="1" applyBorder="1" applyAlignment="1">
      <alignment horizontal="center" vertical="center"/>
    </xf>
    <xf numFmtId="17" fontId="37" fillId="3" borderId="2" xfId="47177" applyNumberFormat="1" applyFont="1" applyFill="1" applyBorder="1" applyAlignment="1">
      <alignment horizontal="center" vertical="center"/>
    </xf>
    <xf numFmtId="0" fontId="56" fillId="8" borderId="0" xfId="0" applyFont="1" applyFill="1"/>
    <xf numFmtId="0" fontId="34" fillId="5" borderId="6" xfId="0" applyFont="1" applyFill="1" applyBorder="1" applyAlignment="1">
      <alignment vertical="center"/>
    </xf>
    <xf numFmtId="170" fontId="34" fillId="0" borderId="0" xfId="30" applyNumberFormat="1" applyFont="1" applyFill="1" applyAlignment="1">
      <alignment horizontal="center" vertical="center"/>
    </xf>
    <xf numFmtId="0" fontId="34" fillId="0" borderId="86" xfId="0" applyFont="1" applyBorder="1" applyAlignment="1">
      <alignment vertical="center"/>
    </xf>
    <xf numFmtId="0" fontId="34" fillId="0" borderId="2" xfId="0" applyFont="1" applyBorder="1" applyAlignment="1">
      <alignment vertical="center"/>
    </xf>
    <xf numFmtId="170" fontId="34" fillId="0" borderId="80" xfId="30" applyNumberFormat="1" applyFont="1" applyFill="1" applyBorder="1" applyAlignment="1">
      <alignment horizontal="center" vertical="center"/>
    </xf>
    <xf numFmtId="168" fontId="316" fillId="0" borderId="0" xfId="0" applyNumberFormat="1" applyFont="1" applyAlignment="1">
      <alignment horizontal="center" vertical="center"/>
    </xf>
    <xf numFmtId="170" fontId="36" fillId="0" borderId="0" xfId="30" applyNumberFormat="1" applyFont="1" applyFill="1" applyBorder="1" applyAlignment="1">
      <alignment horizontal="center" vertical="center"/>
    </xf>
    <xf numFmtId="168" fontId="316" fillId="135" borderId="0" xfId="0" applyNumberFormat="1" applyFont="1" applyFill="1" applyAlignment="1">
      <alignment horizontal="center" vertical="center"/>
    </xf>
    <xf numFmtId="170" fontId="36" fillId="0" borderId="10" xfId="30" applyNumberFormat="1" applyFont="1" applyFill="1" applyBorder="1" applyAlignment="1">
      <alignment horizontal="center" vertical="center"/>
    </xf>
    <xf numFmtId="0" fontId="308" fillId="3" borderId="119" xfId="47177" applyFont="1" applyFill="1" applyBorder="1" applyAlignment="1">
      <alignment vertical="center" wrapText="1"/>
    </xf>
    <xf numFmtId="0" fontId="36" fillId="0" borderId="8" xfId="0" applyFont="1" applyBorder="1" applyAlignment="1">
      <alignment vertical="center"/>
    </xf>
    <xf numFmtId="0" fontId="308" fillId="3" borderId="117" xfId="47177" applyFont="1" applyFill="1" applyBorder="1" applyAlignment="1">
      <alignment vertical="center" wrapText="1"/>
    </xf>
    <xf numFmtId="0" fontId="38" fillId="0" borderId="0" xfId="47177" applyFont="1" applyAlignment="1">
      <alignment wrapText="1"/>
    </xf>
    <xf numFmtId="0" fontId="34" fillId="5" borderId="80" xfId="0" applyFont="1" applyFill="1" applyBorder="1" applyAlignment="1">
      <alignment vertical="center"/>
    </xf>
    <xf numFmtId="0" fontId="34" fillId="5" borderId="0" xfId="0" applyFont="1" applyFill="1" applyAlignment="1">
      <alignment vertical="center"/>
    </xf>
    <xf numFmtId="170" fontId="56" fillId="0" borderId="0" xfId="0" applyNumberFormat="1" applyFont="1"/>
    <xf numFmtId="0" fontId="36" fillId="5" borderId="8" xfId="0" applyFont="1" applyFill="1" applyBorder="1"/>
    <xf numFmtId="0" fontId="36" fillId="0" borderId="0" xfId="13791" applyFont="1" applyAlignment="1" applyProtection="1">
      <alignment vertical="center"/>
    </xf>
    <xf numFmtId="0" fontId="34" fillId="5" borderId="86" xfId="0" applyFont="1" applyFill="1" applyBorder="1" applyAlignment="1">
      <alignment vertical="center"/>
    </xf>
    <xf numFmtId="0" fontId="55" fillId="0" borderId="83" xfId="47177" applyFont="1" applyBorder="1" applyAlignment="1">
      <alignment wrapText="1"/>
    </xf>
    <xf numFmtId="10" fontId="307" fillId="0" borderId="84" xfId="36362" applyNumberFormat="1" applyFont="1" applyBorder="1" applyAlignment="1">
      <alignment horizontal="center" vertical="center"/>
    </xf>
    <xf numFmtId="0" fontId="34" fillId="5" borderId="5" xfId="0" quotePrefix="1" applyFont="1" applyFill="1" applyBorder="1" applyAlignment="1">
      <alignment vertical="center"/>
    </xf>
    <xf numFmtId="0" fontId="55" fillId="0" borderId="6" xfId="47177" applyFont="1" applyBorder="1" applyAlignment="1">
      <alignment wrapText="1"/>
    </xf>
    <xf numFmtId="10" fontId="307" fillId="0" borderId="105" xfId="36362" applyNumberFormat="1" applyFont="1" applyBorder="1" applyAlignment="1">
      <alignment horizontal="center" vertical="center"/>
    </xf>
    <xf numFmtId="0" fontId="34" fillId="5" borderId="5" xfId="0" quotePrefix="1" applyFont="1" applyFill="1" applyBorder="1" applyAlignment="1">
      <alignment vertical="center" wrapText="1"/>
    </xf>
    <xf numFmtId="0" fontId="55" fillId="0" borderId="117" xfId="47177" applyFont="1" applyBorder="1" applyAlignment="1">
      <alignment wrapText="1"/>
    </xf>
    <xf numFmtId="0" fontId="34" fillId="0" borderId="5" xfId="0" quotePrefix="1" applyFont="1" applyBorder="1" applyAlignment="1">
      <alignment vertical="center" wrapText="1"/>
    </xf>
    <xf numFmtId="0" fontId="34" fillId="5" borderId="2" xfId="0" quotePrefix="1" applyFont="1" applyFill="1" applyBorder="1" applyAlignment="1">
      <alignment vertical="center" wrapText="1"/>
    </xf>
    <xf numFmtId="10" fontId="34" fillId="0" borderId="7" xfId="27" applyNumberFormat="1" applyFont="1" applyFill="1" applyBorder="1" applyAlignment="1">
      <alignment horizontal="center" vertical="center"/>
    </xf>
    <xf numFmtId="0" fontId="34" fillId="0" borderId="80" xfId="0" applyFont="1" applyBorder="1" applyAlignment="1">
      <alignment vertical="center" wrapText="1"/>
    </xf>
    <xf numFmtId="2" fontId="34" fillId="0" borderId="80" xfId="30" applyNumberFormat="1" applyFont="1" applyFill="1" applyBorder="1" applyAlignment="1">
      <alignment horizontal="center" vertical="center"/>
    </xf>
    <xf numFmtId="169" fontId="8" fillId="0" borderId="0" xfId="9" applyNumberFormat="1" applyFont="1" applyFill="1"/>
    <xf numFmtId="10" fontId="8" fillId="0" borderId="0" xfId="10" applyNumberFormat="1" applyFont="1" applyFill="1"/>
    <xf numFmtId="17" fontId="45" fillId="3" borderId="81" xfId="0" quotePrefix="1" applyNumberFormat="1" applyFont="1" applyFill="1" applyBorder="1" applyAlignment="1">
      <alignment horizontal="center" vertical="center"/>
    </xf>
    <xf numFmtId="17" fontId="45" fillId="3" borderId="82" xfId="0" quotePrefix="1" applyNumberFormat="1" applyFont="1" applyFill="1" applyBorder="1" applyAlignment="1">
      <alignment horizontal="center" vertical="center"/>
    </xf>
    <xf numFmtId="178" fontId="36" fillId="0" borderId="0" xfId="30" applyNumberFormat="1" applyFont="1" applyFill="1" applyAlignment="1">
      <alignment horizontal="center" vertical="center"/>
    </xf>
    <xf numFmtId="0" fontId="34" fillId="0" borderId="0" xfId="0" applyFont="1" applyAlignment="1">
      <alignment horizontal="center"/>
    </xf>
    <xf numFmtId="10" fontId="36" fillId="0" borderId="0" xfId="10" applyNumberFormat="1" applyFont="1" applyFill="1" applyAlignment="1">
      <alignment horizontal="center" vertical="center"/>
    </xf>
    <xf numFmtId="210" fontId="36" fillId="0" borderId="117" xfId="53511" applyNumberFormat="1" applyFont="1" applyFill="1" applyBorder="1" applyAlignment="1">
      <alignment horizontal="center" vertical="center"/>
    </xf>
    <xf numFmtId="0" fontId="50" fillId="5" borderId="81" xfId="47177" applyFont="1" applyFill="1" applyBorder="1" applyAlignment="1">
      <alignment vertical="center" wrapText="1"/>
    </xf>
    <xf numFmtId="205" fontId="36" fillId="135" borderId="0" xfId="53511" applyNumberFormat="1" applyFont="1" applyFill="1" applyBorder="1" applyAlignment="1">
      <alignment horizontal="center" vertical="center"/>
    </xf>
    <xf numFmtId="0" fontId="8" fillId="0" borderId="0" xfId="0" applyFont="1" applyAlignment="1">
      <alignment horizontal="center" vertical="center"/>
    </xf>
    <xf numFmtId="0" fontId="34" fillId="0" borderId="0" xfId="0" applyFont="1" applyAlignment="1">
      <alignment horizontal="center" vertical="center"/>
    </xf>
    <xf numFmtId="210" fontId="34" fillId="0" borderId="83" xfId="53511" applyNumberFormat="1" applyFont="1" applyFill="1" applyBorder="1" applyAlignment="1">
      <alignment horizontal="center" vertical="center"/>
    </xf>
    <xf numFmtId="0" fontId="34" fillId="0" borderId="117" xfId="0" applyFont="1" applyBorder="1" applyAlignment="1">
      <alignment vertical="center"/>
    </xf>
    <xf numFmtId="210" fontId="34" fillId="0" borderId="10" xfId="53511" applyNumberFormat="1" applyFont="1" applyFill="1" applyBorder="1" applyAlignment="1">
      <alignment horizontal="center" vertical="center"/>
    </xf>
    <xf numFmtId="210" fontId="34" fillId="0" borderId="9" xfId="53511" applyNumberFormat="1" applyFont="1" applyFill="1" applyBorder="1" applyAlignment="1">
      <alignment horizontal="center" vertical="center"/>
    </xf>
    <xf numFmtId="210" fontId="36" fillId="0" borderId="10" xfId="30" applyNumberFormat="1" applyFont="1" applyFill="1" applyBorder="1" applyAlignment="1">
      <alignment horizontal="center" vertical="center"/>
    </xf>
    <xf numFmtId="210" fontId="34" fillId="0" borderId="83" xfId="30" applyNumberFormat="1" applyFont="1" applyFill="1" applyBorder="1" applyAlignment="1">
      <alignment horizontal="center" vertical="center"/>
    </xf>
    <xf numFmtId="210" fontId="34" fillId="0" borderId="6" xfId="30" applyNumberFormat="1" applyFont="1" applyFill="1" applyBorder="1" applyAlignment="1">
      <alignment horizontal="center" vertical="center"/>
    </xf>
    <xf numFmtId="210" fontId="34" fillId="0" borderId="0" xfId="30" applyNumberFormat="1" applyFont="1" applyFill="1" applyBorder="1" applyAlignment="1">
      <alignment horizontal="center" vertical="center"/>
    </xf>
    <xf numFmtId="210" fontId="34" fillId="0" borderId="105" xfId="30" applyNumberFormat="1" applyFont="1" applyFill="1" applyBorder="1" applyAlignment="1">
      <alignment horizontal="center" vertical="center"/>
    </xf>
    <xf numFmtId="210" fontId="34" fillId="0" borderId="117" xfId="30" applyNumberFormat="1" applyFont="1" applyFill="1" applyBorder="1" applyAlignment="1">
      <alignment horizontal="center" vertical="center"/>
    </xf>
    <xf numFmtId="210" fontId="34" fillId="0" borderId="81" xfId="30" applyNumberFormat="1" applyFont="1" applyFill="1" applyBorder="1" applyAlignment="1">
      <alignment horizontal="center" vertical="center"/>
    </xf>
    <xf numFmtId="210" fontId="34" fillId="0" borderId="82" xfId="30" applyNumberFormat="1" applyFont="1" applyFill="1" applyBorder="1" applyAlignment="1">
      <alignment horizontal="center" vertical="center"/>
    </xf>
    <xf numFmtId="210" fontId="34" fillId="0" borderId="5" xfId="53511" applyNumberFormat="1" applyFont="1" applyFill="1" applyBorder="1" applyAlignment="1">
      <alignment horizontal="center" vertical="center"/>
    </xf>
    <xf numFmtId="205" fontId="34" fillId="0" borderId="5" xfId="53511" applyNumberFormat="1" applyFont="1" applyFill="1" applyBorder="1" applyAlignment="1">
      <alignment horizontal="center" vertical="center"/>
    </xf>
    <xf numFmtId="0" fontId="38" fillId="0" borderId="0" xfId="0" applyFont="1" applyAlignment="1">
      <alignment horizontal="center" vertical="center"/>
    </xf>
    <xf numFmtId="0" fontId="38" fillId="0" borderId="0" xfId="47177" applyFont="1" applyAlignment="1">
      <alignment horizontal="center" vertical="center"/>
    </xf>
    <xf numFmtId="0" fontId="56" fillId="0" borderId="0" xfId="0" applyFont="1" applyAlignment="1">
      <alignment horizontal="center"/>
    </xf>
    <xf numFmtId="0" fontId="56" fillId="0" borderId="0" xfId="0" applyFont="1" applyAlignment="1">
      <alignment horizontal="center" vertical="center"/>
    </xf>
    <xf numFmtId="0" fontId="38" fillId="8" borderId="0" xfId="0" applyFont="1" applyFill="1" applyAlignment="1">
      <alignment horizontal="center" vertical="center"/>
    </xf>
    <xf numFmtId="170" fontId="56" fillId="0" borderId="0" xfId="0" applyNumberFormat="1" applyFont="1" applyAlignment="1">
      <alignment horizontal="center" vertical="center"/>
    </xf>
    <xf numFmtId="0" fontId="54" fillId="4" borderId="86" xfId="0" applyFont="1" applyFill="1" applyBorder="1" applyAlignment="1">
      <alignment horizontal="center" vertical="center"/>
    </xf>
    <xf numFmtId="0" fontId="34" fillId="0" borderId="86" xfId="0" applyFont="1" applyBorder="1" applyAlignment="1">
      <alignment horizontal="left" vertical="center" wrapText="1" readingOrder="1"/>
    </xf>
    <xf numFmtId="3" fontId="318" fillId="8" borderId="0" xfId="0" applyNumberFormat="1" applyFont="1" applyFill="1" applyAlignment="1">
      <alignment horizontal="center" vertical="center" wrapText="1" readingOrder="1"/>
    </xf>
    <xf numFmtId="0" fontId="34" fillId="0" borderId="5" xfId="0" applyFont="1" applyBorder="1" applyAlignment="1">
      <alignment horizontal="left" vertical="center" wrapText="1" readingOrder="1"/>
    </xf>
    <xf numFmtId="174" fontId="318" fillId="8" borderId="0" xfId="0" applyNumberFormat="1" applyFont="1" applyFill="1" applyAlignment="1">
      <alignment horizontal="center" vertical="center" wrapText="1" readingOrder="1"/>
    </xf>
    <xf numFmtId="0" fontId="34" fillId="0" borderId="2" xfId="0" applyFont="1" applyBorder="1" applyAlignment="1">
      <alignment horizontal="left" vertical="center" wrapText="1" readingOrder="1"/>
    </xf>
    <xf numFmtId="0" fontId="34" fillId="0" borderId="8" xfId="0" applyFont="1" applyBorder="1" applyAlignment="1">
      <alignment horizontal="left" vertical="center" wrapText="1" readingOrder="1"/>
    </xf>
    <xf numFmtId="2" fontId="318" fillId="8" borderId="0" xfId="0" applyNumberFormat="1" applyFont="1" applyFill="1" applyAlignment="1">
      <alignment horizontal="center" vertical="center" wrapText="1" readingOrder="1"/>
    </xf>
    <xf numFmtId="168" fontId="318" fillId="8" borderId="0" xfId="0" applyNumberFormat="1" applyFont="1" applyFill="1" applyAlignment="1">
      <alignment horizontal="center" vertical="center" wrapText="1" readingOrder="1"/>
    </xf>
    <xf numFmtId="1" fontId="318" fillId="8" borderId="0" xfId="0" applyNumberFormat="1" applyFont="1" applyFill="1" applyAlignment="1">
      <alignment horizontal="center" vertical="center" wrapText="1" readingOrder="1"/>
    </xf>
    <xf numFmtId="0" fontId="319" fillId="0" borderId="0" xfId="0" applyFont="1" applyAlignment="1">
      <alignment horizontal="left" vertical="center" readingOrder="1"/>
    </xf>
    <xf numFmtId="0" fontId="320" fillId="0" borderId="0" xfId="0" applyFont="1"/>
    <xf numFmtId="0" fontId="34" fillId="0" borderId="0" xfId="0" applyFont="1" applyAlignment="1">
      <alignment horizontal="left" vertical="center" readingOrder="1"/>
    </xf>
    <xf numFmtId="0" fontId="318" fillId="0" borderId="0" xfId="0" applyFont="1" applyAlignment="1">
      <alignment horizontal="left" vertical="center" readingOrder="1"/>
    </xf>
    <xf numFmtId="17" fontId="45" fillId="3" borderId="99" xfId="0" quotePrefix="1" applyNumberFormat="1" applyFont="1" applyFill="1" applyBorder="1" applyAlignment="1">
      <alignment horizontal="center" vertical="center"/>
    </xf>
    <xf numFmtId="0" fontId="54" fillId="3" borderId="87" xfId="21" applyFont="1" applyFill="1" applyBorder="1" applyAlignment="1">
      <alignment vertical="top"/>
    </xf>
    <xf numFmtId="164" fontId="37" fillId="3" borderId="20" xfId="0" quotePrefix="1" applyNumberFormat="1" applyFont="1" applyFill="1" applyBorder="1" applyAlignment="1">
      <alignment vertical="center"/>
    </xf>
    <xf numFmtId="0" fontId="302" fillId="3" borderId="106" xfId="1" applyFont="1" applyFill="1" applyBorder="1"/>
    <xf numFmtId="0" fontId="36" fillId="0" borderId="20" xfId="21" applyFont="1" applyBorder="1" applyAlignment="1">
      <alignment vertical="center"/>
    </xf>
    <xf numFmtId="0" fontId="34" fillId="0" borderId="110" xfId="21" applyFont="1" applyBorder="1" applyAlignment="1">
      <alignment vertical="center"/>
    </xf>
    <xf numFmtId="0" fontId="34" fillId="2" borderId="106" xfId="21" applyFont="1" applyFill="1" applyBorder="1" applyAlignment="1">
      <alignment vertical="center"/>
    </xf>
    <xf numFmtId="0" fontId="36" fillId="2" borderId="20" xfId="21" applyFont="1" applyFill="1" applyBorder="1" applyAlignment="1">
      <alignment vertical="center"/>
    </xf>
    <xf numFmtId="0" fontId="34" fillId="2" borderId="91" xfId="21" applyFont="1" applyFill="1" applyBorder="1" applyAlignment="1">
      <alignment vertical="center"/>
    </xf>
    <xf numFmtId="168" fontId="34" fillId="0" borderId="0" xfId="31" applyNumberFormat="1" applyFont="1" applyFill="1" applyBorder="1" applyAlignment="1">
      <alignment vertical="center"/>
    </xf>
    <xf numFmtId="168" fontId="34" fillId="8" borderId="0" xfId="31" applyNumberFormat="1" applyFont="1" applyFill="1" applyBorder="1" applyAlignment="1">
      <alignment horizontal="center"/>
    </xf>
    <xf numFmtId="210" fontId="36" fillId="0" borderId="83" xfId="0" applyNumberFormat="1" applyFont="1" applyBorder="1" applyAlignment="1">
      <alignment horizontal="center" vertical="center"/>
    </xf>
    <xf numFmtId="210" fontId="36" fillId="0" borderId="79" xfId="0" applyNumberFormat="1" applyFont="1" applyBorder="1" applyAlignment="1">
      <alignment horizontal="center" vertical="center"/>
    </xf>
    <xf numFmtId="210" fontId="36" fillId="0" borderId="84" xfId="0" applyNumberFormat="1" applyFont="1" applyBorder="1" applyAlignment="1">
      <alignment horizontal="center" vertical="center"/>
    </xf>
    <xf numFmtId="210" fontId="34" fillId="0" borderId="10" xfId="0" applyNumberFormat="1" applyFont="1" applyBorder="1" applyAlignment="1">
      <alignment horizontal="center" vertical="center"/>
    </xf>
    <xf numFmtId="210" fontId="34" fillId="0" borderId="9" xfId="0" applyNumberFormat="1" applyFont="1" applyBorder="1" applyAlignment="1">
      <alignment horizontal="center" vertical="center"/>
    </xf>
    <xf numFmtId="210" fontId="34" fillId="0" borderId="11" xfId="0" applyNumberFormat="1" applyFont="1" applyBorder="1" applyAlignment="1">
      <alignment horizontal="center" vertical="center"/>
    </xf>
    <xf numFmtId="10" fontId="36" fillId="0" borderId="6" xfId="53394" applyNumberFormat="1" applyFont="1" applyFill="1" applyBorder="1" applyAlignment="1">
      <alignment horizontal="center" vertical="center"/>
    </xf>
    <xf numFmtId="10" fontId="36" fillId="0" borderId="0" xfId="53394" applyNumberFormat="1" applyFont="1" applyFill="1" applyBorder="1" applyAlignment="1">
      <alignment horizontal="center" vertical="center"/>
    </xf>
    <xf numFmtId="10" fontId="34" fillId="0" borderId="117" xfId="53394" applyNumberFormat="1" applyFont="1" applyBorder="1" applyAlignment="1">
      <alignment horizontal="center" vertical="center"/>
    </xf>
    <xf numFmtId="10" fontId="34" fillId="0" borderId="81" xfId="53394" applyNumberFormat="1" applyFont="1" applyBorder="1" applyAlignment="1">
      <alignment horizontal="center" vertical="center"/>
    </xf>
    <xf numFmtId="10" fontId="34" fillId="0" borderId="82" xfId="53394" applyNumberFormat="1" applyFont="1" applyBorder="1" applyAlignment="1">
      <alignment horizontal="center" vertical="center"/>
    </xf>
    <xf numFmtId="210" fontId="36" fillId="0" borderId="6" xfId="53394" applyNumberFormat="1" applyFont="1" applyFill="1" applyBorder="1" applyAlignment="1">
      <alignment horizontal="center" vertical="center"/>
    </xf>
    <xf numFmtId="210" fontId="36" fillId="0" borderId="0" xfId="53394" applyNumberFormat="1" applyFont="1" applyFill="1" applyBorder="1" applyAlignment="1">
      <alignment horizontal="center" vertical="center"/>
    </xf>
    <xf numFmtId="210" fontId="34" fillId="0" borderId="81" xfId="53394" applyNumberFormat="1" applyFont="1" applyBorder="1" applyAlignment="1">
      <alignment horizontal="center" vertical="center"/>
    </xf>
    <xf numFmtId="0" fontId="314" fillId="0" borderId="0" xfId="0" applyFont="1"/>
    <xf numFmtId="0" fontId="314" fillId="0" borderId="0" xfId="0" applyFont="1" applyFill="1"/>
    <xf numFmtId="0" fontId="316" fillId="0" borderId="0" xfId="0" applyFont="1" applyAlignment="1">
      <alignment horizontal="center"/>
    </xf>
    <xf numFmtId="0" fontId="316" fillId="0" borderId="0" xfId="0" applyFont="1" applyFill="1" applyAlignment="1">
      <alignment horizontal="center"/>
    </xf>
    <xf numFmtId="0" fontId="316" fillId="0" borderId="0" xfId="0" applyFont="1"/>
    <xf numFmtId="0" fontId="45" fillId="4" borderId="83" xfId="0" applyFont="1" applyFill="1" applyBorder="1" applyAlignment="1">
      <alignment horizontal="center"/>
    </xf>
    <xf numFmtId="0" fontId="45" fillId="4" borderId="79" xfId="0" applyFont="1" applyFill="1" applyBorder="1" applyAlignment="1">
      <alignment horizontal="center"/>
    </xf>
    <xf numFmtId="0" fontId="45" fillId="4" borderId="84" xfId="0" applyFont="1" applyFill="1" applyBorder="1" applyAlignment="1">
      <alignment horizontal="center"/>
    </xf>
    <xf numFmtId="0" fontId="36" fillId="4" borderId="84" xfId="0" applyFont="1" applyFill="1" applyBorder="1" applyAlignment="1">
      <alignment horizontal="center" wrapText="1"/>
    </xf>
    <xf numFmtId="49" fontId="45" fillId="3" borderId="93" xfId="24" quotePrefix="1" applyNumberFormat="1" applyFont="1" applyFill="1" applyBorder="1" applyAlignment="1">
      <alignment horizontal="center"/>
    </xf>
    <xf numFmtId="49" fontId="45" fillId="3" borderId="101" xfId="24" quotePrefix="1" applyNumberFormat="1" applyFont="1" applyFill="1" applyBorder="1" applyAlignment="1">
      <alignment horizontal="center"/>
    </xf>
    <xf numFmtId="0" fontId="45" fillId="4" borderId="117" xfId="0" applyFont="1" applyFill="1" applyBorder="1" applyAlignment="1">
      <alignment horizontal="left"/>
    </xf>
    <xf numFmtId="0" fontId="45" fillId="4" borderId="81" xfId="0" applyFont="1" applyFill="1" applyBorder="1" applyAlignment="1">
      <alignment horizontal="left"/>
    </xf>
    <xf numFmtId="0" fontId="45" fillId="4" borderId="82" xfId="0" applyFont="1" applyFill="1" applyBorder="1" applyAlignment="1">
      <alignment horizontal="left"/>
    </xf>
    <xf numFmtId="49" fontId="45" fillId="3" borderId="99" xfId="24" quotePrefix="1" applyNumberFormat="1" applyFont="1" applyFill="1" applyBorder="1" applyAlignment="1">
      <alignment horizontal="center"/>
    </xf>
    <xf numFmtId="49" fontId="37" fillId="3" borderId="117" xfId="24" quotePrefix="1" applyNumberFormat="1" applyFont="1" applyFill="1" applyBorder="1" applyAlignment="1">
      <alignment horizontal="center"/>
    </xf>
    <xf numFmtId="49" fontId="37" fillId="3" borderId="101" xfId="24" quotePrefix="1" applyNumberFormat="1" applyFont="1" applyFill="1" applyBorder="1" applyAlignment="1">
      <alignment horizontal="center"/>
    </xf>
    <xf numFmtId="49" fontId="37" fillId="3" borderId="81" xfId="24" quotePrefix="1" applyNumberFormat="1" applyFont="1" applyFill="1" applyBorder="1" applyAlignment="1">
      <alignment horizontal="center"/>
    </xf>
    <xf numFmtId="0" fontId="318" fillId="0" borderId="6" xfId="0" applyFont="1" applyBorder="1"/>
    <xf numFmtId="0" fontId="318" fillId="0" borderId="0" xfId="0" applyFont="1"/>
    <xf numFmtId="0" fontId="316" fillId="0" borderId="6" xfId="0" applyFont="1" applyBorder="1"/>
    <xf numFmtId="170" fontId="56" fillId="135" borderId="0" xfId="0" applyNumberFormat="1" applyFont="1" applyFill="1"/>
    <xf numFmtId="286" fontId="318" fillId="0" borderId="6" xfId="0" applyNumberFormat="1" applyFont="1" applyBorder="1" applyAlignment="1">
      <alignment horizontal="center" vertical="center"/>
    </xf>
    <xf numFmtId="286" fontId="318" fillId="0" borderId="0" xfId="0" applyNumberFormat="1" applyFont="1" applyBorder="1" applyAlignment="1">
      <alignment horizontal="center" vertical="center"/>
    </xf>
    <xf numFmtId="286" fontId="318" fillId="0" borderId="105" xfId="0" applyNumberFormat="1" applyFont="1" applyBorder="1" applyAlignment="1">
      <alignment horizontal="center" vertical="center"/>
    </xf>
    <xf numFmtId="0" fontId="316" fillId="0" borderId="0" xfId="0" applyFont="1"/>
    <xf numFmtId="168" fontId="56" fillId="0" borderId="0" xfId="53394" applyNumberFormat="1" applyFont="1"/>
    <xf numFmtId="0" fontId="318" fillId="0" borderId="0" xfId="0" applyFont="1"/>
    <xf numFmtId="0" fontId="34" fillId="2" borderId="6" xfId="0" applyFont="1" applyFill="1" applyBorder="1"/>
    <xf numFmtId="286" fontId="316" fillId="0" borderId="105" xfId="0" applyNumberFormat="1" applyFont="1" applyBorder="1" applyAlignment="1">
      <alignment horizontal="center" vertical="center"/>
    </xf>
    <xf numFmtId="0" fontId="34" fillId="0" borderId="0" xfId="0" applyFont="1"/>
    <xf numFmtId="0" fontId="316" fillId="2" borderId="7" xfId="0" applyFont="1" applyFill="1" applyBorder="1" applyAlignment="1">
      <alignment horizontal="left"/>
    </xf>
    <xf numFmtId="0" fontId="316" fillId="0" borderId="7" xfId="0" applyFont="1" applyBorder="1" applyAlignment="1">
      <alignment horizontal="center"/>
    </xf>
    <xf numFmtId="0" fontId="34" fillId="2" borderId="0" xfId="0" applyFont="1" applyFill="1"/>
    <xf numFmtId="0" fontId="34" fillId="2" borderId="105" xfId="0" applyFont="1" applyFill="1" applyBorder="1"/>
    <xf numFmtId="0" fontId="316" fillId="0" borderId="7" xfId="0" applyFont="1" applyBorder="1" applyAlignment="1">
      <alignment horizontal="left"/>
    </xf>
    <xf numFmtId="0" fontId="36" fillId="2" borderId="6" xfId="0" applyFont="1" applyFill="1" applyBorder="1" applyAlignment="1">
      <alignment horizontal="center"/>
    </xf>
    <xf numFmtId="0" fontId="36" fillId="2" borderId="0" xfId="0" applyFont="1" applyFill="1" applyAlignment="1">
      <alignment horizontal="center"/>
    </xf>
    <xf numFmtId="0" fontId="36" fillId="2" borderId="105" xfId="0" applyFont="1" applyFill="1" applyBorder="1" applyAlignment="1">
      <alignment horizontal="center"/>
    </xf>
    <xf numFmtId="0" fontId="36" fillId="2" borderId="6" xfId="0" applyFont="1" applyFill="1" applyBorder="1" applyAlignment="1">
      <alignment horizontal="left"/>
    </xf>
    <xf numFmtId="0" fontId="36" fillId="2" borderId="0" xfId="0" applyFont="1" applyFill="1" applyAlignment="1">
      <alignment horizontal="left"/>
    </xf>
    <xf numFmtId="0" fontId="36" fillId="2" borderId="105" xfId="0" applyFont="1" applyFill="1" applyBorder="1" applyAlignment="1">
      <alignment horizontal="left"/>
    </xf>
    <xf numFmtId="0" fontId="36" fillId="2" borderId="6" xfId="0" applyFont="1" applyFill="1" applyBorder="1"/>
    <xf numFmtId="0" fontId="36" fillId="2" borderId="0" xfId="0" applyFont="1" applyFill="1"/>
    <xf numFmtId="0" fontId="36" fillId="2" borderId="105" xfId="0" applyFont="1" applyFill="1" applyBorder="1"/>
    <xf numFmtId="0" fontId="316" fillId="0" borderId="7" xfId="0" applyFont="1" applyBorder="1"/>
    <xf numFmtId="10" fontId="56" fillId="0" borderId="0" xfId="53394" applyNumberFormat="1" applyFont="1"/>
    <xf numFmtId="0" fontId="318" fillId="0" borderId="0" xfId="24" applyFont="1" applyAlignment="1">
      <alignment horizontal="left"/>
    </xf>
    <xf numFmtId="0" fontId="318" fillId="0" borderId="0" xfId="24" applyFont="1"/>
    <xf numFmtId="43" fontId="318" fillId="0" borderId="0" xfId="14" applyNumberFormat="1" applyFont="1"/>
    <xf numFmtId="43" fontId="318" fillId="0" borderId="0" xfId="0" applyNumberFormat="1" applyFont="1"/>
    <xf numFmtId="0" fontId="36" fillId="2" borderId="120" xfId="0" applyFont="1" applyFill="1" applyBorder="1"/>
    <xf numFmtId="0" fontId="36" fillId="2" borderId="0" xfId="0" applyFont="1" applyFill="1" applyBorder="1"/>
    <xf numFmtId="0" fontId="34" fillId="2" borderId="120" xfId="0" applyFont="1" applyFill="1" applyBorder="1" applyAlignment="1">
      <alignment horizontal="left" vertical="center"/>
    </xf>
    <xf numFmtId="0" fontId="34" fillId="2" borderId="0" xfId="0" applyFont="1" applyFill="1" applyBorder="1" applyAlignment="1">
      <alignment vertical="center"/>
    </xf>
    <xf numFmtId="0" fontId="34" fillId="2" borderId="105" xfId="0" applyFont="1" applyFill="1" applyBorder="1" applyAlignment="1">
      <alignment vertical="center"/>
    </xf>
    <xf numFmtId="0" fontId="34" fillId="0" borderId="0" xfId="0" applyFont="1" applyBorder="1" applyAlignment="1">
      <alignment vertical="center"/>
    </xf>
    <xf numFmtId="0" fontId="34" fillId="0" borderId="105" xfId="0" applyFont="1" applyBorder="1" applyAlignment="1">
      <alignment vertical="center"/>
    </xf>
    <xf numFmtId="0" fontId="34" fillId="2" borderId="120" xfId="0" applyFont="1" applyFill="1" applyBorder="1" applyAlignment="1">
      <alignment vertical="center"/>
    </xf>
    <xf numFmtId="3" fontId="56" fillId="0" borderId="0" xfId="0" applyNumberFormat="1" applyFont="1"/>
    <xf numFmtId="0" fontId="34" fillId="2" borderId="6" xfId="0" applyFont="1" applyFill="1" applyBorder="1" applyAlignment="1">
      <alignment horizontal="center"/>
    </xf>
    <xf numFmtId="0" fontId="34" fillId="2" borderId="0" xfId="0" applyFont="1" applyFill="1" applyAlignment="1">
      <alignment horizontal="center"/>
    </xf>
    <xf numFmtId="0" fontId="34" fillId="2" borderId="105" xfId="0" applyFont="1" applyFill="1" applyBorder="1" applyAlignment="1">
      <alignment horizontal="center"/>
    </xf>
    <xf numFmtId="170" fontId="49" fillId="0" borderId="11" xfId="44" applyNumberFormat="1" applyFont="1" applyBorder="1" applyAlignment="1">
      <alignment vertical="center"/>
    </xf>
    <xf numFmtId="284" fontId="56" fillId="0" borderId="0" xfId="53394" applyNumberFormat="1" applyFont="1"/>
    <xf numFmtId="0" fontId="34" fillId="2" borderId="117" xfId="0" applyFont="1" applyFill="1" applyBorder="1"/>
    <xf numFmtId="0" fontId="34" fillId="2" borderId="81" xfId="0" applyFont="1" applyFill="1" applyBorder="1"/>
    <xf numFmtId="0" fontId="34" fillId="2" borderId="82" xfId="0" applyFont="1" applyFill="1" applyBorder="1"/>
    <xf numFmtId="0" fontId="34" fillId="2" borderId="79" xfId="0" applyFont="1" applyFill="1" applyBorder="1"/>
    <xf numFmtId="0" fontId="34" fillId="0" borderId="0" xfId="24" applyFont="1" applyAlignment="1">
      <alignment horizontal="left" vertical="top" wrapText="1"/>
    </xf>
    <xf numFmtId="0" fontId="56" fillId="0" borderId="0" xfId="0" quotePrefix="1" applyFont="1"/>
    <xf numFmtId="286" fontId="318" fillId="0" borderId="6" xfId="0" applyNumberFormat="1" applyFont="1" applyBorder="1" applyAlignment="1">
      <alignment horizontal="center"/>
    </xf>
    <xf numFmtId="286" fontId="318" fillId="0" borderId="0" xfId="0" applyNumberFormat="1" applyFont="1" applyAlignment="1">
      <alignment horizontal="center"/>
    </xf>
    <xf numFmtId="286" fontId="318" fillId="0" borderId="7" xfId="0" applyNumberFormat="1" applyFont="1" applyBorder="1" applyAlignment="1">
      <alignment horizontal="center"/>
    </xf>
    <xf numFmtId="286" fontId="318" fillId="0" borderId="6" xfId="13" applyNumberFormat="1" applyFont="1" applyBorder="1" applyAlignment="1">
      <alignment horizontal="center"/>
    </xf>
    <xf numFmtId="286" fontId="318" fillId="0" borderId="0" xfId="13" applyNumberFormat="1" applyFont="1" applyBorder="1" applyAlignment="1">
      <alignment horizontal="center"/>
    </xf>
    <xf numFmtId="286" fontId="318" fillId="0" borderId="7" xfId="13" applyNumberFormat="1" applyFont="1" applyBorder="1" applyAlignment="1">
      <alignment horizontal="center"/>
    </xf>
    <xf numFmtId="286" fontId="318" fillId="5" borderId="7" xfId="13" applyNumberFormat="1" applyFont="1" applyFill="1" applyBorder="1" applyAlignment="1">
      <alignment horizontal="center"/>
    </xf>
    <xf numFmtId="286" fontId="316" fillId="0" borderId="6" xfId="13" applyNumberFormat="1" applyFont="1" applyBorder="1" applyAlignment="1">
      <alignment horizontal="center"/>
    </xf>
    <xf numFmtId="286" fontId="316" fillId="0" borderId="0" xfId="13" applyNumberFormat="1" applyFont="1" applyBorder="1" applyAlignment="1">
      <alignment horizontal="center"/>
    </xf>
    <xf numFmtId="286" fontId="316" fillId="0" borderId="7" xfId="13" applyNumberFormat="1" applyFont="1" applyBorder="1" applyAlignment="1">
      <alignment horizontal="center"/>
    </xf>
    <xf numFmtId="286" fontId="316" fillId="0" borderId="6" xfId="13" applyNumberFormat="1" applyFont="1" applyBorder="1" applyAlignment="1">
      <alignment horizontal="center" vertical="center"/>
    </xf>
    <xf numFmtId="286" fontId="316" fillId="0" borderId="0" xfId="13" applyNumberFormat="1" applyFont="1" applyBorder="1" applyAlignment="1">
      <alignment horizontal="center" vertical="center"/>
    </xf>
    <xf numFmtId="286" fontId="316" fillId="0" borderId="7" xfId="13" applyNumberFormat="1" applyFont="1" applyBorder="1" applyAlignment="1">
      <alignment horizontal="center" vertical="center"/>
    </xf>
    <xf numFmtId="286" fontId="316" fillId="0" borderId="93" xfId="13" applyNumberFormat="1" applyFont="1" applyBorder="1" applyAlignment="1">
      <alignment horizontal="center"/>
    </xf>
    <xf numFmtId="286" fontId="316" fillId="0" borderId="101" xfId="13" applyNumberFormat="1" applyFont="1" applyBorder="1" applyAlignment="1">
      <alignment horizontal="center"/>
    </xf>
    <xf numFmtId="286" fontId="316" fillId="0" borderId="99" xfId="13" applyNumberFormat="1" applyFont="1" applyBorder="1" applyAlignment="1">
      <alignment horizontal="center"/>
    </xf>
    <xf numFmtId="286" fontId="34" fillId="0" borderId="6" xfId="0" applyNumberFormat="1" applyFont="1" applyBorder="1" applyAlignment="1">
      <alignment horizontal="center" vertical="center" wrapText="1"/>
    </xf>
    <xf numFmtId="286" fontId="34" fillId="0" borderId="0" xfId="0" applyNumberFormat="1" applyFont="1" applyBorder="1" applyAlignment="1">
      <alignment horizontal="center" vertical="center" wrapText="1"/>
    </xf>
    <xf numFmtId="286" fontId="34" fillId="0" borderId="105" xfId="0" applyNumberFormat="1" applyFont="1" applyBorder="1" applyAlignment="1">
      <alignment horizontal="center" vertical="center" wrapText="1"/>
    </xf>
    <xf numFmtId="286" fontId="34" fillId="0" borderId="6" xfId="0" applyNumberFormat="1" applyFont="1" applyBorder="1" applyAlignment="1">
      <alignment horizontal="center"/>
    </xf>
    <xf numFmtId="286" fontId="34" fillId="0" borderId="0" xfId="0" applyNumberFormat="1" applyFont="1" applyBorder="1" applyAlignment="1">
      <alignment horizontal="center"/>
    </xf>
    <xf numFmtId="286" fontId="34" fillId="0" borderId="105" xfId="0" applyNumberFormat="1" applyFont="1" applyBorder="1" applyAlignment="1">
      <alignment horizontal="center"/>
    </xf>
    <xf numFmtId="286" fontId="36" fillId="0" borderId="6" xfId="0" applyNumberFormat="1" applyFont="1" applyBorder="1" applyAlignment="1">
      <alignment horizontal="center"/>
    </xf>
    <xf numFmtId="286" fontId="36" fillId="0" borderId="0" xfId="0" applyNumberFormat="1" applyFont="1" applyBorder="1" applyAlignment="1">
      <alignment horizontal="center"/>
    </xf>
    <xf numFmtId="286" fontId="36" fillId="0" borderId="105" xfId="0" applyNumberFormat="1" applyFont="1" applyBorder="1" applyAlignment="1">
      <alignment horizontal="center"/>
    </xf>
    <xf numFmtId="286" fontId="34" fillId="0" borderId="117" xfId="0" applyNumberFormat="1" applyFont="1" applyBorder="1" applyAlignment="1">
      <alignment horizontal="center"/>
    </xf>
    <xf numFmtId="286" fontId="34" fillId="0" borderId="81" xfId="0" applyNumberFormat="1" applyFont="1" applyBorder="1" applyAlignment="1">
      <alignment horizontal="center"/>
    </xf>
    <xf numFmtId="286" fontId="34" fillId="0" borderId="82" xfId="0" applyNumberFormat="1" applyFont="1" applyBorder="1" applyAlignment="1">
      <alignment horizontal="center"/>
    </xf>
    <xf numFmtId="37" fontId="37" fillId="3" borderId="79" xfId="0" applyNumberFormat="1" applyFont="1" applyFill="1" applyBorder="1"/>
    <xf numFmtId="37" fontId="37" fillId="3" borderId="79" xfId="0" applyNumberFormat="1" applyFont="1" applyFill="1" applyBorder="1" applyAlignment="1"/>
    <xf numFmtId="37" fontId="37" fillId="3" borderId="84" xfId="0" applyNumberFormat="1" applyFont="1" applyFill="1" applyBorder="1" applyAlignment="1"/>
    <xf numFmtId="37" fontId="37" fillId="3" borderId="0" xfId="0" applyNumberFormat="1" applyFont="1" applyFill="1" applyBorder="1" applyAlignment="1"/>
    <xf numFmtId="37" fontId="37" fillId="3" borderId="105" xfId="0" applyNumberFormat="1" applyFont="1" applyFill="1" applyBorder="1" applyAlignment="1"/>
    <xf numFmtId="0" fontId="307" fillId="0" borderId="5" xfId="0" applyFont="1" applyBorder="1"/>
    <xf numFmtId="0" fontId="307" fillId="0" borderId="17" xfId="0" applyFont="1" applyBorder="1"/>
    <xf numFmtId="0" fontId="50" fillId="0" borderId="121" xfId="0" applyFont="1" applyBorder="1"/>
    <xf numFmtId="0" fontId="307" fillId="0" borderId="0" xfId="0" applyFont="1" applyBorder="1" applyAlignment="1">
      <alignment horizontal="left" vertical="center"/>
    </xf>
    <xf numFmtId="0" fontId="307" fillId="0" borderId="0" xfId="0" applyFont="1" applyAlignment="1">
      <alignment horizontal="left" vertical="center"/>
    </xf>
    <xf numFmtId="0" fontId="307" fillId="0" borderId="0" xfId="0" applyFont="1" applyAlignment="1">
      <alignment horizontal="left" vertical="center" wrapText="1"/>
    </xf>
    <xf numFmtId="0" fontId="38" fillId="0" borderId="0" xfId="0" applyFont="1" applyAlignment="1">
      <alignment horizontal="left" vertical="center" wrapText="1"/>
    </xf>
    <xf numFmtId="0" fontId="310" fillId="5" borderId="0" xfId="1" applyFont="1" applyFill="1"/>
    <xf numFmtId="0" fontId="307" fillId="0" borderId="6" xfId="0" applyFont="1" applyBorder="1"/>
    <xf numFmtId="0" fontId="307" fillId="0" borderId="6" xfId="0" applyFont="1" applyBorder="1" applyAlignment="1">
      <alignment horizontal="left" indent="3"/>
    </xf>
    <xf numFmtId="0" fontId="307" fillId="0" borderId="6" xfId="0" applyFont="1" applyBorder="1" applyAlignment="1">
      <alignment horizontal="left" wrapText="1" indent="3"/>
    </xf>
    <xf numFmtId="205" fontId="34" fillId="0" borderId="6" xfId="53511" applyNumberFormat="1" applyFont="1" applyBorder="1" applyAlignment="1">
      <alignment horizontal="center" vertical="center"/>
    </xf>
    <xf numFmtId="205" fontId="34" fillId="0" borderId="0" xfId="53511" applyNumberFormat="1" applyFont="1" applyAlignment="1">
      <alignment horizontal="center" vertical="center"/>
    </xf>
    <xf numFmtId="0" fontId="50" fillId="0" borderId="14" xfId="0" applyFont="1" applyBorder="1"/>
    <xf numFmtId="205" fontId="34" fillId="0" borderId="0" xfId="53511" applyNumberFormat="1" applyFont="1" applyBorder="1" applyAlignment="1">
      <alignment horizontal="center" vertical="center"/>
    </xf>
    <xf numFmtId="205" fontId="34" fillId="0" borderId="83" xfId="53511" applyNumberFormat="1" applyFont="1" applyBorder="1" applyAlignment="1">
      <alignment horizontal="center" vertical="center"/>
    </xf>
    <xf numFmtId="205" fontId="34" fillId="0" borderId="79" xfId="53511" applyNumberFormat="1" applyFont="1" applyBorder="1" applyAlignment="1">
      <alignment horizontal="center" vertical="center"/>
    </xf>
    <xf numFmtId="205" fontId="34" fillId="0" borderId="84" xfId="53511" applyNumberFormat="1" applyFont="1" applyBorder="1" applyAlignment="1">
      <alignment horizontal="center" vertical="center"/>
    </xf>
    <xf numFmtId="205" fontId="34" fillId="0" borderId="105" xfId="53511" applyNumberFormat="1" applyFont="1" applyBorder="1" applyAlignment="1">
      <alignment horizontal="center" vertical="center"/>
    </xf>
    <xf numFmtId="205" fontId="36" fillId="0" borderId="10" xfId="53511" applyNumberFormat="1" applyFont="1" applyBorder="1" applyAlignment="1">
      <alignment horizontal="center" vertical="center"/>
    </xf>
    <xf numFmtId="205" fontId="36" fillId="0" borderId="9" xfId="53511" applyNumberFormat="1" applyFont="1" applyBorder="1" applyAlignment="1">
      <alignment horizontal="center" vertical="center"/>
    </xf>
    <xf numFmtId="205" fontId="36" fillId="0" borderId="11" xfId="53511" applyNumberFormat="1" applyFont="1" applyBorder="1" applyAlignment="1">
      <alignment horizontal="center" vertical="center"/>
    </xf>
    <xf numFmtId="0" fontId="38" fillId="0" borderId="0" xfId="0" applyFont="1" applyAlignment="1">
      <alignment horizontal="right"/>
    </xf>
    <xf numFmtId="0" fontId="38" fillId="0" borderId="0" xfId="0" applyFont="1" applyAlignment="1">
      <alignment horizontal="left"/>
    </xf>
    <xf numFmtId="0" fontId="38" fillId="135" borderId="0" xfId="0" applyFont="1" applyFill="1" applyAlignment="1">
      <alignment horizontal="right"/>
    </xf>
    <xf numFmtId="0" fontId="38" fillId="8" borderId="0" xfId="0" applyFont="1" applyFill="1" applyAlignment="1">
      <alignment horizontal="right"/>
    </xf>
    <xf numFmtId="0" fontId="302" fillId="8" borderId="0" xfId="1" applyFont="1" applyFill="1" applyBorder="1" applyAlignment="1">
      <alignment horizontal="right"/>
    </xf>
    <xf numFmtId="0" fontId="34" fillId="8" borderId="0" xfId="0" applyFont="1" applyFill="1" applyAlignment="1">
      <alignment horizontal="right"/>
    </xf>
    <xf numFmtId="17" fontId="37" fillId="8" borderId="0" xfId="0" quotePrefix="1" applyNumberFormat="1" applyFont="1" applyFill="1" applyAlignment="1">
      <alignment horizontal="right" vertical="center"/>
    </xf>
    <xf numFmtId="3" fontId="34" fillId="5" borderId="0" xfId="12" applyNumberFormat="1" applyFont="1" applyFill="1" applyAlignment="1">
      <alignment horizontal="right"/>
    </xf>
    <xf numFmtId="3" fontId="34" fillId="5" borderId="0" xfId="12" applyNumberFormat="1" applyFont="1" applyFill="1" applyAlignment="1">
      <alignment horizontal="right" vertical="center"/>
    </xf>
    <xf numFmtId="0" fontId="34" fillId="5" borderId="0" xfId="12" applyFont="1" applyFill="1" applyAlignment="1">
      <alignment horizontal="right" vertical="center"/>
    </xf>
    <xf numFmtId="0" fontId="34" fillId="0" borderId="0" xfId="12" applyFont="1" applyAlignment="1">
      <alignment horizontal="left" vertical="center"/>
    </xf>
    <xf numFmtId="0" fontId="34" fillId="0" borderId="0" xfId="12" applyFont="1" applyAlignment="1">
      <alignment horizontal="right" vertical="center"/>
    </xf>
    <xf numFmtId="0" fontId="34" fillId="0" borderId="0" xfId="7" applyFont="1" applyAlignment="1">
      <alignment horizontal="left"/>
    </xf>
    <xf numFmtId="0" fontId="34" fillId="0" borderId="83" xfId="12" applyFont="1" applyBorder="1" applyAlignment="1">
      <alignment horizontal="left"/>
    </xf>
    <xf numFmtId="0" fontId="34" fillId="0" borderId="0" xfId="0" applyFont="1" applyAlignment="1">
      <alignment horizontal="right"/>
    </xf>
    <xf numFmtId="0" fontId="34" fillId="0" borderId="0" xfId="7" applyFont="1"/>
    <xf numFmtId="0" fontId="34" fillId="0" borderId="0" xfId="12" applyFont="1"/>
    <xf numFmtId="0" fontId="34" fillId="0" borderId="6" xfId="12" applyFont="1" applyBorder="1" applyAlignment="1">
      <alignment horizontal="left"/>
    </xf>
    <xf numFmtId="0" fontId="34" fillId="0" borderId="79" xfId="12" applyFont="1" applyBorder="1"/>
    <xf numFmtId="0" fontId="34" fillId="0" borderId="0" xfId="12" applyFont="1" applyBorder="1"/>
    <xf numFmtId="0" fontId="36" fillId="0" borderId="6" xfId="12" applyFont="1" applyBorder="1" applyAlignment="1">
      <alignment horizontal="left"/>
    </xf>
    <xf numFmtId="0" fontId="36" fillId="0" borderId="0" xfId="0" applyFont="1" applyAlignment="1">
      <alignment horizontal="right"/>
    </xf>
    <xf numFmtId="0" fontId="36" fillId="0" borderId="0" xfId="12" applyFont="1" applyBorder="1"/>
    <xf numFmtId="0" fontId="34" fillId="0" borderId="6" xfId="2" applyFont="1" applyBorder="1" applyAlignment="1">
      <alignment horizontal="left"/>
    </xf>
    <xf numFmtId="0" fontId="34" fillId="0" borderId="6" xfId="2" applyFont="1" applyBorder="1" applyAlignment="1">
      <alignment horizontal="left" vertical="center" indent="1"/>
    </xf>
    <xf numFmtId="0" fontId="34" fillId="0" borderId="6" xfId="12" applyFont="1" applyBorder="1" applyAlignment="1">
      <alignment horizontal="left" indent="1"/>
    </xf>
    <xf numFmtId="0" fontId="34" fillId="0" borderId="6" xfId="12" applyFont="1" applyBorder="1" applyAlignment="1">
      <alignment horizontal="left" wrapText="1"/>
    </xf>
    <xf numFmtId="0" fontId="36" fillId="0" borderId="117" xfId="12" applyFont="1" applyBorder="1" applyAlignment="1">
      <alignment horizontal="left"/>
    </xf>
    <xf numFmtId="0" fontId="36" fillId="0" borderId="81" xfId="12" applyFont="1" applyBorder="1"/>
    <xf numFmtId="0" fontId="34" fillId="0" borderId="0" xfId="12" applyFont="1" applyAlignment="1">
      <alignment horizontal="right"/>
    </xf>
    <xf numFmtId="0" fontId="38" fillId="5" borderId="0" xfId="0" applyFont="1" applyFill="1" applyAlignment="1">
      <alignment horizontal="right"/>
    </xf>
    <xf numFmtId="0" fontId="36" fillId="0" borderId="83" xfId="12" applyFont="1" applyBorder="1" applyAlignment="1">
      <alignment horizontal="left"/>
    </xf>
    <xf numFmtId="168" fontId="38" fillId="0" borderId="0" xfId="0" applyNumberFormat="1" applyFont="1" applyAlignment="1">
      <alignment horizontal="right"/>
    </xf>
    <xf numFmtId="0" fontId="34" fillId="0" borderId="0" xfId="0" quotePrefix="1" applyFont="1" applyAlignment="1">
      <alignment horizontal="right"/>
    </xf>
    <xf numFmtId="0" fontId="34" fillId="0" borderId="93" xfId="12" applyFont="1" applyBorder="1" applyAlignment="1">
      <alignment horizontal="left" vertical="center"/>
    </xf>
    <xf numFmtId="0" fontId="34" fillId="0" borderId="0" xfId="7" applyFont="1" applyAlignment="1">
      <alignment horizontal="right"/>
    </xf>
    <xf numFmtId="0" fontId="34" fillId="135" borderId="0" xfId="7" applyFont="1" applyFill="1" applyAlignment="1">
      <alignment horizontal="right"/>
    </xf>
    <xf numFmtId="0" fontId="34" fillId="0" borderId="0" xfId="0" quotePrefix="1" applyFont="1" applyAlignment="1">
      <alignment horizontal="left"/>
    </xf>
    <xf numFmtId="0" fontId="34" fillId="135" borderId="0" xfId="0" quotePrefix="1" applyFont="1" applyFill="1" applyAlignment="1">
      <alignment horizontal="right"/>
    </xf>
    <xf numFmtId="0" fontId="34" fillId="6" borderId="0" xfId="2" applyFont="1" applyFill="1" applyAlignment="1">
      <alignment horizontal="left" vertical="center"/>
    </xf>
    <xf numFmtId="0" fontId="34" fillId="6" borderId="0" xfId="2" applyFont="1" applyFill="1" applyAlignment="1">
      <alignment horizontal="right" vertical="center"/>
    </xf>
    <xf numFmtId="0" fontId="36" fillId="5" borderId="83" xfId="2" applyFont="1" applyFill="1" applyBorder="1" applyAlignment="1">
      <alignment horizontal="left" vertical="center" wrapText="1"/>
    </xf>
    <xf numFmtId="0" fontId="34" fillId="5" borderId="6" xfId="0" applyFont="1" applyFill="1" applyBorder="1" applyAlignment="1">
      <alignment horizontal="left"/>
    </xf>
    <xf numFmtId="0" fontId="36" fillId="5" borderId="6" xfId="0" applyFont="1" applyFill="1" applyBorder="1" applyAlignment="1">
      <alignment horizontal="left"/>
    </xf>
    <xf numFmtId="39" fontId="34" fillId="6" borderId="6" xfId="11" applyNumberFormat="1" applyFont="1" applyFill="1" applyBorder="1" applyAlignment="1">
      <alignment horizontal="left" vertical="center"/>
    </xf>
    <xf numFmtId="39" fontId="308" fillId="6" borderId="6" xfId="11" applyNumberFormat="1" applyFont="1" applyFill="1" applyBorder="1" applyAlignment="1">
      <alignment horizontal="left" vertical="center"/>
    </xf>
    <xf numFmtId="39" fontId="308" fillId="5" borderId="6" xfId="11" applyNumberFormat="1" applyFont="1" applyFill="1" applyBorder="1" applyAlignment="1">
      <alignment horizontal="left" vertical="center"/>
    </xf>
    <xf numFmtId="0" fontId="36" fillId="5" borderId="93" xfId="0" applyFont="1" applyFill="1" applyBorder="1" applyAlignment="1">
      <alignment horizontal="left"/>
    </xf>
    <xf numFmtId="0" fontId="37" fillId="3" borderId="86" xfId="0" applyFont="1" applyFill="1" applyBorder="1" applyAlignment="1">
      <alignment horizontal="left"/>
    </xf>
    <xf numFmtId="0" fontId="37" fillId="3" borderId="2" xfId="0" applyFont="1" applyFill="1" applyBorder="1" applyAlignment="1">
      <alignment horizontal="left"/>
    </xf>
    <xf numFmtId="0" fontId="34" fillId="2" borderId="20" xfId="0" applyFont="1" applyFill="1" applyBorder="1" applyAlignment="1">
      <alignment horizontal="center"/>
    </xf>
    <xf numFmtId="0" fontId="34" fillId="2" borderId="19" xfId="0" applyFont="1" applyFill="1" applyBorder="1" applyAlignment="1">
      <alignment horizontal="center"/>
    </xf>
    <xf numFmtId="0" fontId="34" fillId="2" borderId="85" xfId="0" applyFont="1" applyFill="1" applyBorder="1" applyAlignment="1">
      <alignment horizontal="center"/>
    </xf>
    <xf numFmtId="49" fontId="37" fillId="3" borderId="85" xfId="24" quotePrefix="1" applyNumberFormat="1" applyFont="1" applyFill="1" applyBorder="1" applyAlignment="1">
      <alignment horizontal="center"/>
    </xf>
    <xf numFmtId="49" fontId="37" fillId="3" borderId="0" xfId="24" quotePrefix="1" applyNumberFormat="1" applyFont="1" applyFill="1" applyBorder="1" applyAlignment="1">
      <alignment horizontal="center"/>
    </xf>
    <xf numFmtId="0" fontId="54" fillId="4" borderId="0" xfId="0" applyFont="1" applyFill="1" applyBorder="1" applyAlignment="1">
      <alignment horizontal="center"/>
    </xf>
    <xf numFmtId="286" fontId="46" fillId="5" borderId="0" xfId="55" applyNumberFormat="1" applyFont="1" applyFill="1" applyBorder="1" applyAlignment="1">
      <alignment horizontal="center" vertical="center"/>
    </xf>
    <xf numFmtId="286" fontId="47" fillId="5" borderId="0" xfId="55" applyNumberFormat="1" applyFont="1" applyFill="1" applyBorder="1" applyAlignment="1">
      <alignment horizontal="center" vertical="center"/>
    </xf>
    <xf numFmtId="286" fontId="46" fillId="5" borderId="7" xfId="55" applyNumberFormat="1" applyFont="1" applyFill="1" applyBorder="1" applyAlignment="1">
      <alignment horizontal="center" vertical="center"/>
    </xf>
    <xf numFmtId="0" fontId="318" fillId="0" borderId="0" xfId="0" applyFont="1" applyFill="1"/>
    <xf numFmtId="0" fontId="56" fillId="8" borderId="0" xfId="0" applyFont="1" applyFill="1" applyAlignment="1">
      <alignment horizontal="center"/>
    </xf>
    <xf numFmtId="0" fontId="321" fillId="0" borderId="0" xfId="1" applyFont="1" applyFill="1" applyBorder="1"/>
    <xf numFmtId="0" fontId="316" fillId="3" borderId="86" xfId="35" applyNumberFormat="1" applyFont="1" applyFill="1" applyBorder="1" applyAlignment="1">
      <alignment horizontal="center" vertical="center"/>
    </xf>
    <xf numFmtId="173" fontId="316" fillId="3" borderId="2" xfId="35" quotePrefix="1" applyNumberFormat="1" applyFont="1" applyFill="1" applyBorder="1" applyAlignment="1">
      <alignment horizontal="left" vertical="center"/>
    </xf>
    <xf numFmtId="17" fontId="45" fillId="3" borderId="93" xfId="0" quotePrefix="1" applyNumberFormat="1" applyFont="1" applyFill="1" applyBorder="1" applyAlignment="1">
      <alignment horizontal="center" vertical="center"/>
    </xf>
    <xf numFmtId="17" fontId="45" fillId="3" borderId="99" xfId="0" applyNumberFormat="1" applyFont="1" applyFill="1" applyBorder="1" applyAlignment="1">
      <alignment horizontal="center" vertical="center"/>
    </xf>
    <xf numFmtId="0" fontId="45" fillId="8" borderId="0" xfId="0" applyFont="1" applyFill="1" applyAlignment="1">
      <alignment horizontal="center"/>
    </xf>
    <xf numFmtId="0" fontId="316" fillId="5" borderId="83" xfId="22" applyNumberFormat="1" applyFont="1" applyFill="1" applyBorder="1" applyAlignment="1">
      <alignment horizontal="left" vertical="center"/>
    </xf>
    <xf numFmtId="286" fontId="318" fillId="5" borderId="83" xfId="22" applyNumberFormat="1" applyFont="1" applyFill="1" applyBorder="1" applyAlignment="1">
      <alignment horizontal="center" vertical="center"/>
    </xf>
    <xf numFmtId="286" fontId="318" fillId="5" borderId="79" xfId="22" applyNumberFormat="1" applyFont="1" applyFill="1" applyBorder="1" applyAlignment="1">
      <alignment horizontal="center" vertical="center"/>
    </xf>
    <xf numFmtId="286" fontId="318" fillId="5" borderId="84" xfId="22" applyNumberFormat="1" applyFont="1" applyFill="1" applyBorder="1" applyAlignment="1">
      <alignment horizontal="center" vertical="center"/>
    </xf>
    <xf numFmtId="170" fontId="318" fillId="8" borderId="0" xfId="22" applyNumberFormat="1" applyFont="1" applyFill="1" applyBorder="1" applyAlignment="1">
      <alignment horizontal="center" vertical="center"/>
    </xf>
    <xf numFmtId="0" fontId="56" fillId="5" borderId="6" xfId="22" applyNumberFormat="1" applyFont="1" applyFill="1" applyBorder="1" applyAlignment="1">
      <alignment horizontal="left" vertical="center"/>
    </xf>
    <xf numFmtId="286" fontId="318" fillId="5" borderId="6" xfId="22" applyNumberFormat="1" applyFont="1" applyFill="1" applyBorder="1" applyAlignment="1">
      <alignment horizontal="center" vertical="center" wrapText="1"/>
    </xf>
    <xf numFmtId="286" fontId="318" fillId="5" borderId="0" xfId="22" applyNumberFormat="1" applyFont="1" applyFill="1" applyBorder="1" applyAlignment="1">
      <alignment horizontal="center" vertical="center" wrapText="1"/>
    </xf>
    <xf numFmtId="286" fontId="318" fillId="5" borderId="7" xfId="22" applyNumberFormat="1" applyFont="1" applyFill="1" applyBorder="1" applyAlignment="1">
      <alignment horizontal="center" vertical="center" wrapText="1"/>
    </xf>
    <xf numFmtId="168" fontId="318" fillId="8" borderId="0" xfId="32" applyNumberFormat="1" applyFont="1" applyFill="1" applyBorder="1" applyAlignment="1">
      <alignment horizontal="center" vertical="center" wrapText="1"/>
    </xf>
    <xf numFmtId="169" fontId="56" fillId="0" borderId="0" xfId="0" applyNumberFormat="1" applyFont="1"/>
    <xf numFmtId="168" fontId="318" fillId="5" borderId="0" xfId="32" applyNumberFormat="1" applyFont="1" applyFill="1" applyBorder="1" applyAlignment="1">
      <alignment horizontal="center" vertical="center" wrapText="1"/>
    </xf>
    <xf numFmtId="286" fontId="56" fillId="0" borderId="7" xfId="22" applyNumberFormat="1" applyFont="1" applyBorder="1" applyAlignment="1">
      <alignment horizontal="center"/>
    </xf>
    <xf numFmtId="0" fontId="56" fillId="5" borderId="6" xfId="0" applyFont="1" applyFill="1" applyBorder="1"/>
    <xf numFmtId="286" fontId="56" fillId="5" borderId="6" xfId="0" applyNumberFormat="1" applyFont="1" applyFill="1" applyBorder="1" applyAlignment="1">
      <alignment horizontal="center"/>
    </xf>
    <xf numFmtId="286" fontId="56" fillId="5" borderId="0" xfId="0" applyNumberFormat="1" applyFont="1" applyFill="1" applyAlignment="1">
      <alignment horizontal="center"/>
    </xf>
    <xf numFmtId="286" fontId="56" fillId="5" borderId="7" xfId="0" applyNumberFormat="1" applyFont="1" applyFill="1" applyBorder="1" applyAlignment="1">
      <alignment horizontal="center"/>
    </xf>
    <xf numFmtId="0" fontId="316" fillId="5" borderId="6" xfId="22" applyNumberFormat="1" applyFont="1" applyFill="1" applyBorder="1" applyAlignment="1">
      <alignment horizontal="center" vertical="center"/>
    </xf>
    <xf numFmtId="286" fontId="323" fillId="5" borderId="6" xfId="0" applyNumberFormat="1" applyFont="1" applyFill="1" applyBorder="1" applyAlignment="1">
      <alignment horizontal="center"/>
    </xf>
    <xf numFmtId="286" fontId="323" fillId="5" borderId="0" xfId="0" applyNumberFormat="1" applyFont="1" applyFill="1" applyAlignment="1">
      <alignment horizontal="center"/>
    </xf>
    <xf numFmtId="286" fontId="323" fillId="5" borderId="7" xfId="0" applyNumberFormat="1" applyFont="1" applyFill="1" applyBorder="1" applyAlignment="1">
      <alignment horizontal="center"/>
    </xf>
    <xf numFmtId="168" fontId="316" fillId="5" borderId="0" xfId="32" applyNumberFormat="1" applyFont="1" applyFill="1" applyBorder="1" applyAlignment="1">
      <alignment horizontal="center" vertical="center" wrapText="1"/>
    </xf>
    <xf numFmtId="0" fontId="316" fillId="7" borderId="6" xfId="3" applyFont="1" applyFill="1" applyBorder="1" applyAlignment="1">
      <alignment horizontal="left"/>
    </xf>
    <xf numFmtId="286" fontId="318" fillId="5" borderId="7" xfId="22" quotePrefix="1" applyNumberFormat="1" applyFont="1" applyFill="1" applyBorder="1" applyAlignment="1">
      <alignment horizontal="center" vertical="center" wrapText="1"/>
    </xf>
    <xf numFmtId="286" fontId="318" fillId="5" borderId="6" xfId="22" applyNumberFormat="1" applyFont="1" applyFill="1" applyBorder="1" applyAlignment="1">
      <alignment horizontal="center" vertical="center"/>
    </xf>
    <xf numFmtId="286" fontId="318" fillId="5" borderId="0" xfId="22" applyNumberFormat="1" applyFont="1" applyFill="1" applyBorder="1" applyAlignment="1">
      <alignment horizontal="center" vertical="center"/>
    </xf>
    <xf numFmtId="286" fontId="318" fillId="5" borderId="7" xfId="22" applyNumberFormat="1" applyFont="1" applyFill="1" applyBorder="1" applyAlignment="1">
      <alignment horizontal="center" vertical="center"/>
    </xf>
    <xf numFmtId="0" fontId="316" fillId="5" borderId="80" xfId="22" applyNumberFormat="1" applyFont="1" applyFill="1" applyBorder="1" applyAlignment="1">
      <alignment horizontal="left" vertical="center"/>
    </xf>
    <xf numFmtId="286" fontId="316" fillId="5" borderId="93" xfId="22" applyNumberFormat="1" applyFont="1" applyFill="1" applyBorder="1" applyAlignment="1">
      <alignment horizontal="center" vertical="center"/>
    </xf>
    <xf numFmtId="286" fontId="316" fillId="5" borderId="101" xfId="22" applyNumberFormat="1" applyFont="1" applyFill="1" applyBorder="1" applyAlignment="1">
      <alignment horizontal="center" vertical="center"/>
    </xf>
    <xf numFmtId="286" fontId="316" fillId="0" borderId="101" xfId="22" applyNumberFormat="1" applyFont="1" applyBorder="1" applyAlignment="1">
      <alignment horizontal="center" vertical="center"/>
    </xf>
    <xf numFmtId="286" fontId="316" fillId="0" borderId="81" xfId="22" applyNumberFormat="1" applyFont="1" applyBorder="1" applyAlignment="1">
      <alignment horizontal="center" vertical="center"/>
    </xf>
    <xf numFmtId="286" fontId="316" fillId="0" borderId="99" xfId="22" applyNumberFormat="1" applyFont="1" applyBorder="1" applyAlignment="1">
      <alignment horizontal="center" vertical="center"/>
    </xf>
    <xf numFmtId="0" fontId="56" fillId="5" borderId="0" xfId="0" applyFont="1" applyFill="1" applyAlignment="1">
      <alignment vertical="center"/>
    </xf>
    <xf numFmtId="0" fontId="56" fillId="5" borderId="0" xfId="0" applyFont="1" applyFill="1"/>
    <xf numFmtId="286" fontId="45" fillId="3" borderId="6" xfId="4" applyNumberFormat="1" applyFont="1" applyFill="1" applyBorder="1" applyAlignment="1">
      <alignment horizontal="center"/>
    </xf>
    <xf numFmtId="286" fontId="45" fillId="3" borderId="0" xfId="4" applyNumberFormat="1" applyFont="1" applyFill="1" applyBorder="1" applyAlignment="1">
      <alignment horizontal="center"/>
    </xf>
    <xf numFmtId="286" fontId="45" fillId="3" borderId="0" xfId="4" applyNumberFormat="1" applyFont="1" applyFill="1" applyAlignment="1">
      <alignment horizontal="center"/>
    </xf>
    <xf numFmtId="286" fontId="45" fillId="3" borderId="7" xfId="4" quotePrefix="1" applyNumberFormat="1" applyFont="1" applyFill="1" applyBorder="1" applyAlignment="1">
      <alignment horizontal="center"/>
    </xf>
    <xf numFmtId="1" fontId="315" fillId="3" borderId="0" xfId="21" applyNumberFormat="1" applyFont="1" applyFill="1" applyAlignment="1">
      <alignment horizontal="center" vertical="center"/>
    </xf>
    <xf numFmtId="1" fontId="315" fillId="3" borderId="7" xfId="21" applyNumberFormat="1" applyFont="1" applyFill="1" applyBorder="1" applyAlignment="1">
      <alignment horizontal="center" vertical="center"/>
    </xf>
    <xf numFmtId="286" fontId="318" fillId="5" borderId="0" xfId="22" applyNumberFormat="1" applyFont="1" applyFill="1" applyAlignment="1">
      <alignment horizontal="center" vertical="center"/>
    </xf>
    <xf numFmtId="0" fontId="323" fillId="5" borderId="6" xfId="22" applyNumberFormat="1" applyFont="1" applyFill="1" applyBorder="1" applyAlignment="1">
      <alignment horizontal="left" vertical="center"/>
    </xf>
    <xf numFmtId="286" fontId="316" fillId="5" borderId="6" xfId="22" applyNumberFormat="1" applyFont="1" applyFill="1" applyBorder="1" applyAlignment="1">
      <alignment horizontal="center" vertical="center"/>
    </xf>
    <xf numFmtId="286" fontId="316" fillId="5" borderId="0" xfId="22" applyNumberFormat="1" applyFont="1" applyFill="1" applyBorder="1" applyAlignment="1">
      <alignment horizontal="center" vertical="center"/>
    </xf>
    <xf numFmtId="286" fontId="316" fillId="5" borderId="0" xfId="22" applyNumberFormat="1" applyFont="1" applyFill="1" applyAlignment="1">
      <alignment horizontal="center" vertical="center"/>
    </xf>
    <xf numFmtId="286" fontId="316" fillId="5" borderId="7" xfId="22" applyNumberFormat="1" applyFont="1" applyFill="1" applyBorder="1" applyAlignment="1">
      <alignment horizontal="center" vertical="center"/>
    </xf>
    <xf numFmtId="286" fontId="318" fillId="5" borderId="0" xfId="32" applyNumberFormat="1" applyFont="1" applyFill="1" applyBorder="1" applyAlignment="1">
      <alignment horizontal="center" vertical="center" wrapText="1"/>
    </xf>
    <xf numFmtId="286" fontId="318" fillId="5" borderId="7" xfId="32" applyNumberFormat="1" applyFont="1" applyFill="1" applyBorder="1" applyAlignment="1">
      <alignment horizontal="center" vertical="center" wrapText="1"/>
    </xf>
    <xf numFmtId="0" fontId="316" fillId="5" borderId="6" xfId="22" applyNumberFormat="1" applyFont="1" applyFill="1" applyBorder="1" applyAlignment="1">
      <alignment horizontal="left" vertical="center"/>
    </xf>
    <xf numFmtId="286" fontId="316" fillId="2" borderId="6" xfId="0" applyNumberFormat="1" applyFont="1" applyFill="1" applyBorder="1" applyAlignment="1">
      <alignment horizontal="center" vertical="center"/>
    </xf>
    <xf numFmtId="286" fontId="316" fillId="2" borderId="0" xfId="0" applyNumberFormat="1" applyFont="1" applyFill="1" applyAlignment="1">
      <alignment horizontal="center" vertical="center"/>
    </xf>
    <xf numFmtId="286" fontId="316" fillId="2" borderId="7" xfId="0" applyNumberFormat="1" applyFont="1" applyFill="1" applyBorder="1" applyAlignment="1">
      <alignment horizontal="center" vertical="center"/>
    </xf>
    <xf numFmtId="286" fontId="56" fillId="0" borderId="6" xfId="0" applyNumberFormat="1" applyFont="1" applyBorder="1" applyAlignment="1">
      <alignment horizontal="center"/>
    </xf>
    <xf numFmtId="286" fontId="56" fillId="0" borderId="0" xfId="0" applyNumberFormat="1" applyFont="1" applyAlignment="1">
      <alignment horizontal="center"/>
    </xf>
    <xf numFmtId="286" fontId="56" fillId="0" borderId="7" xfId="0" applyNumberFormat="1" applyFont="1" applyBorder="1" applyAlignment="1">
      <alignment horizontal="center"/>
    </xf>
    <xf numFmtId="0" fontId="323" fillId="5" borderId="80" xfId="22" applyNumberFormat="1" applyFont="1" applyFill="1" applyBorder="1" applyAlignment="1">
      <alignment horizontal="left" vertical="center"/>
    </xf>
    <xf numFmtId="286" fontId="316" fillId="5" borderId="81" xfId="22" applyNumberFormat="1" applyFont="1" applyFill="1" applyBorder="1" applyAlignment="1">
      <alignment horizontal="center" vertical="center"/>
    </xf>
    <xf numFmtId="286" fontId="316" fillId="5" borderId="99" xfId="22" applyNumberFormat="1" applyFont="1" applyFill="1" applyBorder="1" applyAlignment="1">
      <alignment horizontal="center" vertical="center"/>
    </xf>
    <xf numFmtId="168" fontId="318" fillId="5" borderId="0" xfId="32" applyNumberFormat="1" applyFont="1" applyFill="1" applyAlignment="1">
      <alignment horizontal="center" vertical="center" wrapText="1"/>
    </xf>
    <xf numFmtId="2" fontId="318" fillId="5" borderId="0" xfId="32" applyNumberFormat="1" applyFont="1" applyFill="1" applyAlignment="1">
      <alignment horizontal="center" vertical="center" wrapText="1"/>
    </xf>
    <xf numFmtId="0" fontId="316" fillId="5" borderId="10" xfId="22" applyNumberFormat="1" applyFont="1" applyFill="1" applyBorder="1" applyAlignment="1">
      <alignment horizontal="left" vertical="center"/>
    </xf>
    <xf numFmtId="10" fontId="316" fillId="0" borderId="10" xfId="32" applyNumberFormat="1" applyFont="1" applyFill="1" applyBorder="1" applyAlignment="1">
      <alignment horizontal="center" vertical="center"/>
    </xf>
    <xf numFmtId="10" fontId="316" fillId="0" borderId="9" xfId="32" applyNumberFormat="1" applyFont="1" applyFill="1" applyBorder="1" applyAlignment="1">
      <alignment horizontal="center" vertical="center"/>
    </xf>
    <xf numFmtId="10" fontId="316" fillId="0" borderId="9" xfId="32" applyNumberFormat="1" applyFont="1" applyBorder="1" applyAlignment="1">
      <alignment horizontal="center" vertical="center"/>
    </xf>
    <xf numFmtId="10" fontId="316" fillId="0" borderId="11" xfId="32" applyNumberFormat="1" applyFont="1" applyFill="1" applyBorder="1" applyAlignment="1">
      <alignment horizontal="center" vertical="center"/>
    </xf>
    <xf numFmtId="10" fontId="316" fillId="0" borderId="9" xfId="32" quotePrefix="1" applyNumberFormat="1" applyFont="1" applyFill="1" applyBorder="1" applyAlignment="1">
      <alignment horizontal="center" vertical="center" wrapText="1"/>
    </xf>
    <xf numFmtId="10" fontId="316" fillId="0" borderId="11" xfId="32" quotePrefix="1" applyNumberFormat="1" applyFont="1" applyFill="1" applyBorder="1" applyAlignment="1">
      <alignment horizontal="center" vertical="center" wrapText="1"/>
    </xf>
    <xf numFmtId="2" fontId="56" fillId="0" borderId="0" xfId="0" applyNumberFormat="1" applyFont="1" applyAlignment="1">
      <alignment horizontal="center"/>
    </xf>
    <xf numFmtId="286" fontId="34" fillId="0" borderId="0" xfId="53511" applyNumberFormat="1" applyFont="1" applyBorder="1" applyAlignment="1">
      <alignment horizontal="center" vertical="center"/>
    </xf>
    <xf numFmtId="286" fontId="34" fillId="0" borderId="6" xfId="53511" applyNumberFormat="1" applyFont="1" applyBorder="1" applyAlignment="1">
      <alignment horizontal="center" vertical="center"/>
    </xf>
    <xf numFmtId="286" fontId="34" fillId="0" borderId="0" xfId="0" applyNumberFormat="1" applyFont="1" applyAlignment="1">
      <alignment horizontal="center"/>
    </xf>
    <xf numFmtId="0" fontId="34" fillId="0" borderId="87" xfId="0" applyFont="1" applyBorder="1" applyAlignment="1">
      <alignment horizontal="center"/>
    </xf>
    <xf numFmtId="0" fontId="34" fillId="0" borderId="96" xfId="0" applyFont="1" applyBorder="1" applyAlignment="1">
      <alignment horizontal="center"/>
    </xf>
    <xf numFmtId="0" fontId="36" fillId="0" borderId="96" xfId="12" applyFont="1" applyBorder="1" applyAlignment="1">
      <alignment horizontal="center"/>
    </xf>
    <xf numFmtId="169" fontId="34" fillId="0" borderId="96" xfId="0" applyNumberFormat="1" applyFont="1" applyBorder="1" applyAlignment="1">
      <alignment horizontal="center"/>
    </xf>
    <xf numFmtId="0" fontId="38" fillId="5" borderId="96" xfId="0" applyFont="1" applyFill="1" applyBorder="1" applyAlignment="1">
      <alignment horizontal="center"/>
    </xf>
    <xf numFmtId="0" fontId="36" fillId="0" borderId="88" xfId="12" applyFont="1" applyBorder="1" applyAlignment="1">
      <alignment horizontal="center"/>
    </xf>
    <xf numFmtId="168" fontId="34" fillId="5" borderId="0" xfId="32" applyNumberFormat="1" applyFont="1" applyFill="1" applyBorder="1" applyAlignment="1">
      <alignment horizontal="center"/>
    </xf>
    <xf numFmtId="0" fontId="34" fillId="0" borderId="20" xfId="0" applyFont="1" applyBorder="1" applyAlignment="1">
      <alignment horizontal="center"/>
    </xf>
    <xf numFmtId="0" fontId="34" fillId="0" borderId="0" xfId="0" quotePrefix="1" applyFont="1" applyAlignment="1">
      <alignment horizontal="center"/>
    </xf>
    <xf numFmtId="0" fontId="34" fillId="2" borderId="0" xfId="0" quotePrefix="1" applyFont="1" applyFill="1" applyAlignment="1">
      <alignment horizontal="center"/>
    </xf>
    <xf numFmtId="0" fontId="34" fillId="2" borderId="19" xfId="0" quotePrefix="1" applyFont="1" applyFill="1" applyBorder="1" applyAlignment="1">
      <alignment horizontal="center"/>
    </xf>
    <xf numFmtId="0" fontId="34" fillId="0" borderId="19" xfId="0" applyFont="1" applyBorder="1" applyAlignment="1">
      <alignment horizontal="center"/>
    </xf>
    <xf numFmtId="0" fontId="36" fillId="2" borderId="20" xfId="0" applyFont="1" applyFill="1" applyBorder="1" applyAlignment="1">
      <alignment horizontal="center"/>
    </xf>
    <xf numFmtId="0" fontId="36" fillId="0" borderId="20" xfId="0" applyFont="1" applyBorder="1" applyAlignment="1">
      <alignment horizontal="center"/>
    </xf>
    <xf numFmtId="0" fontId="36" fillId="0" borderId="0" xfId="0" applyFont="1" applyAlignment="1">
      <alignment horizontal="center"/>
    </xf>
    <xf numFmtId="0" fontId="34" fillId="0" borderId="91" xfId="12" applyFont="1" applyBorder="1" applyAlignment="1">
      <alignment horizontal="center" vertical="center"/>
    </xf>
    <xf numFmtId="0" fontId="34" fillId="0" borderId="85" xfId="0" applyFont="1" applyBorder="1" applyAlignment="1">
      <alignment horizontal="center"/>
    </xf>
    <xf numFmtId="167" fontId="34" fillId="5" borderId="85" xfId="55" applyFont="1" applyFill="1" applyBorder="1" applyAlignment="1">
      <alignment horizontal="center"/>
    </xf>
    <xf numFmtId="0" fontId="34" fillId="0" borderId="91" xfId="0" applyFont="1" applyBorder="1" applyAlignment="1">
      <alignment horizontal="center"/>
    </xf>
    <xf numFmtId="0" fontId="34" fillId="0" borderId="92" xfId="0" applyFont="1" applyBorder="1" applyAlignment="1">
      <alignment horizontal="center"/>
    </xf>
    <xf numFmtId="17" fontId="37" fillId="3" borderId="81" xfId="0" quotePrefix="1" applyNumberFormat="1" applyFont="1" applyFill="1" applyBorder="1" applyAlignment="1">
      <alignment horizontal="right" vertical="center"/>
    </xf>
    <xf numFmtId="0" fontId="54" fillId="4" borderId="81" xfId="0" applyFont="1" applyFill="1" applyBorder="1" applyAlignment="1">
      <alignment horizontal="center"/>
    </xf>
    <xf numFmtId="0" fontId="54" fillId="4" borderId="82" xfId="0" applyFont="1" applyFill="1" applyBorder="1" applyAlignment="1">
      <alignment horizontal="center"/>
    </xf>
    <xf numFmtId="3" fontId="34" fillId="5" borderId="5" xfId="12" applyNumberFormat="1" applyFont="1" applyFill="1" applyBorder="1" applyAlignment="1">
      <alignment horizontal="left"/>
    </xf>
    <xf numFmtId="3" fontId="34" fillId="5" borderId="5" xfId="12" applyNumberFormat="1" applyFont="1" applyFill="1" applyBorder="1" applyAlignment="1">
      <alignment horizontal="left" vertical="center"/>
    </xf>
    <xf numFmtId="0" fontId="34" fillId="5" borderId="2" xfId="12" applyFont="1" applyFill="1" applyBorder="1" applyAlignment="1">
      <alignment horizontal="left" vertical="center"/>
    </xf>
    <xf numFmtId="286" fontId="34" fillId="0" borderId="105" xfId="53511" applyNumberFormat="1" applyFont="1" applyBorder="1" applyAlignment="1">
      <alignment horizontal="center" vertical="center"/>
    </xf>
    <xf numFmtId="286" fontId="34" fillId="0" borderId="117" xfId="53511" applyNumberFormat="1" applyFont="1" applyBorder="1" applyAlignment="1">
      <alignment horizontal="center" vertical="center"/>
    </xf>
    <xf numFmtId="9" fontId="36" fillId="0" borderId="96" xfId="53394" applyFont="1" applyBorder="1" applyAlignment="1">
      <alignment horizontal="center"/>
    </xf>
    <xf numFmtId="9" fontId="34" fillId="0" borderId="0" xfId="53394" applyFont="1" applyAlignment="1">
      <alignment horizontal="center"/>
    </xf>
    <xf numFmtId="9" fontId="34" fillId="2" borderId="0" xfId="53394" applyFont="1" applyFill="1" applyAlignment="1">
      <alignment horizontal="center"/>
    </xf>
    <xf numFmtId="2" fontId="34" fillId="2" borderId="85" xfId="0" applyNumberFormat="1" applyFont="1" applyFill="1" applyBorder="1" applyAlignment="1">
      <alignment horizontal="center"/>
    </xf>
    <xf numFmtId="168" fontId="34" fillId="0" borderId="0" xfId="53394" applyNumberFormat="1" applyFont="1" applyAlignment="1">
      <alignment horizontal="center"/>
    </xf>
    <xf numFmtId="168" fontId="34" fillId="2" borderId="0" xfId="53394" applyNumberFormat="1" applyFont="1" applyFill="1" applyAlignment="1">
      <alignment horizontal="center"/>
    </xf>
    <xf numFmtId="286" fontId="34" fillId="0" borderId="0" xfId="53511" applyNumberFormat="1" applyFont="1" applyAlignment="1">
      <alignment horizontal="center" vertical="center"/>
    </xf>
    <xf numFmtId="286" fontId="34" fillId="0" borderId="83" xfId="53511" applyNumberFormat="1" applyFont="1" applyBorder="1" applyAlignment="1">
      <alignment horizontal="center" vertical="center"/>
    </xf>
    <xf numFmtId="286" fontId="34" fillId="0" borderId="79" xfId="53511" applyNumberFormat="1" applyFont="1" applyBorder="1" applyAlignment="1">
      <alignment horizontal="center" vertical="center"/>
    </xf>
    <xf numFmtId="286" fontId="34" fillId="0" borderId="84" xfId="53511" applyNumberFormat="1" applyFont="1" applyBorder="1" applyAlignment="1">
      <alignment horizontal="center" vertical="center"/>
    </xf>
    <xf numFmtId="49" fontId="37" fillId="3" borderId="20" xfId="24" quotePrefix="1" applyNumberFormat="1" applyFont="1" applyFill="1" applyBorder="1" applyAlignment="1">
      <alignment horizontal="center"/>
    </xf>
    <xf numFmtId="49" fontId="37" fillId="3" borderId="0" xfId="3" applyNumberFormat="1" applyFont="1" applyFill="1" applyBorder="1" applyAlignment="1">
      <alignment horizontal="center"/>
    </xf>
    <xf numFmtId="49" fontId="37" fillId="3" borderId="0" xfId="4" quotePrefix="1" applyNumberFormat="1" applyFont="1" applyFill="1" applyBorder="1" applyAlignment="1">
      <alignment horizontal="center"/>
    </xf>
    <xf numFmtId="286" fontId="36" fillId="0" borderId="6" xfId="53511" applyNumberFormat="1" applyFont="1" applyBorder="1" applyAlignment="1">
      <alignment horizontal="center" vertical="center"/>
    </xf>
    <xf numFmtId="286" fontId="36" fillId="0" borderId="0" xfId="53511" applyNumberFormat="1" applyFont="1" applyBorder="1" applyAlignment="1">
      <alignment horizontal="center" vertical="center"/>
    </xf>
    <xf numFmtId="286" fontId="36" fillId="0" borderId="105" xfId="53511" applyNumberFormat="1" applyFont="1" applyBorder="1" applyAlignment="1">
      <alignment horizontal="center" vertical="center"/>
    </xf>
    <xf numFmtId="286" fontId="36" fillId="0" borderId="0" xfId="0" applyNumberFormat="1" applyFont="1" applyAlignment="1">
      <alignment horizontal="center"/>
    </xf>
    <xf numFmtId="49" fontId="37" fillId="3" borderId="91" xfId="24" quotePrefix="1" applyNumberFormat="1" applyFont="1" applyFill="1" applyBorder="1" applyAlignment="1">
      <alignment horizontal="center"/>
    </xf>
    <xf numFmtId="49" fontId="54" fillId="3" borderId="85" xfId="3" applyNumberFormat="1" applyFont="1" applyFill="1" applyBorder="1" applyAlignment="1">
      <alignment horizontal="center"/>
    </xf>
    <xf numFmtId="286" fontId="36" fillId="0" borderId="117" xfId="53511" applyNumberFormat="1" applyFont="1" applyBorder="1" applyAlignment="1">
      <alignment horizontal="center" vertical="center"/>
    </xf>
    <xf numFmtId="286" fontId="36" fillId="0" borderId="81" xfId="0" applyNumberFormat="1" applyFont="1" applyBorder="1" applyAlignment="1">
      <alignment horizontal="center"/>
    </xf>
    <xf numFmtId="286" fontId="36" fillId="0" borderId="82" xfId="0" applyNumberFormat="1" applyFont="1" applyBorder="1" applyAlignment="1">
      <alignment horizontal="center"/>
    </xf>
    <xf numFmtId="286" fontId="36" fillId="0" borderId="0" xfId="53511" applyNumberFormat="1" applyFont="1" applyAlignment="1">
      <alignment horizontal="center" vertical="center"/>
    </xf>
    <xf numFmtId="0" fontId="34" fillId="0" borderId="0" xfId="12" applyFont="1" applyBorder="1" applyAlignment="1">
      <alignment vertical="center" wrapText="1"/>
    </xf>
    <xf numFmtId="0" fontId="34" fillId="0" borderId="0" xfId="12" applyFont="1" applyBorder="1" applyAlignment="1">
      <alignment wrapText="1"/>
    </xf>
    <xf numFmtId="0" fontId="45" fillId="0" borderId="0" xfId="0" applyFont="1" applyAlignment="1">
      <alignment horizontal="center"/>
    </xf>
    <xf numFmtId="0" fontId="316" fillId="3" borderId="83" xfId="0" applyFont="1" applyFill="1" applyBorder="1" applyAlignment="1">
      <alignment horizontal="center"/>
    </xf>
    <xf numFmtId="0" fontId="316" fillId="3" borderId="79" xfId="0" applyFont="1" applyFill="1" applyBorder="1" applyAlignment="1">
      <alignment horizontal="center"/>
    </xf>
    <xf numFmtId="0" fontId="316" fillId="3" borderId="84" xfId="0" applyFont="1" applyFill="1" applyBorder="1" applyAlignment="1">
      <alignment horizontal="center"/>
    </xf>
    <xf numFmtId="0" fontId="45" fillId="0" borderId="0" xfId="0" applyFont="1" applyAlignment="1">
      <alignment horizontal="center" vertical="top"/>
    </xf>
    <xf numFmtId="1" fontId="45" fillId="3" borderId="117" xfId="22" quotePrefix="1" applyNumberFormat="1" applyFont="1" applyFill="1" applyBorder="1" applyAlignment="1">
      <alignment horizontal="center" vertical="center"/>
    </xf>
    <xf numFmtId="1" fontId="45" fillId="3" borderId="81" xfId="22" quotePrefix="1" applyNumberFormat="1" applyFont="1" applyFill="1" applyBorder="1" applyAlignment="1">
      <alignment horizontal="center" vertical="center"/>
    </xf>
    <xf numFmtId="1" fontId="45" fillId="3" borderId="82" xfId="22" quotePrefix="1" applyNumberFormat="1" applyFont="1" applyFill="1" applyBorder="1" applyAlignment="1">
      <alignment horizontal="center" vertical="center"/>
    </xf>
    <xf numFmtId="0" fontId="318" fillId="0" borderId="0" xfId="0" applyFont="1" applyAlignment="1">
      <alignment horizontal="center"/>
    </xf>
    <xf numFmtId="168" fontId="56" fillId="0" borderId="0" xfId="0" applyNumberFormat="1" applyFont="1"/>
    <xf numFmtId="0" fontId="316" fillId="5" borderId="6" xfId="0" applyFont="1" applyFill="1" applyBorder="1"/>
    <xf numFmtId="0" fontId="318" fillId="5" borderId="0" xfId="0" applyFont="1" applyFill="1"/>
    <xf numFmtId="286" fontId="318" fillId="0" borderId="0" xfId="0" applyNumberFormat="1" applyFont="1" applyAlignment="1">
      <alignment horizontal="center" vertical="center"/>
    </xf>
    <xf numFmtId="168" fontId="318" fillId="6" borderId="0" xfId="14" applyNumberFormat="1" applyFont="1" applyFill="1" applyAlignment="1">
      <alignment horizontal="center"/>
    </xf>
    <xf numFmtId="0" fontId="318" fillId="5" borderId="6" xfId="0" applyFont="1" applyFill="1" applyBorder="1"/>
    <xf numFmtId="0" fontId="318" fillId="5" borderId="0" xfId="0" applyFont="1" applyFill="1" applyAlignment="1">
      <alignment horizontal="left"/>
    </xf>
    <xf numFmtId="286" fontId="318" fillId="0" borderId="6" xfId="13" applyNumberFormat="1" applyFont="1" applyBorder="1" applyAlignment="1">
      <alignment horizontal="center" vertical="center"/>
    </xf>
    <xf numFmtId="286" fontId="318" fillId="0" borderId="0" xfId="13" applyNumberFormat="1" applyFont="1" applyBorder="1" applyAlignment="1">
      <alignment horizontal="center" vertical="center"/>
    </xf>
    <xf numFmtId="286" fontId="318" fillId="0" borderId="0" xfId="13" applyNumberFormat="1" applyFont="1" applyAlignment="1">
      <alignment horizontal="center" vertical="center"/>
    </xf>
    <xf numFmtId="286" fontId="318" fillId="0" borderId="105" xfId="13" applyNumberFormat="1" applyFont="1" applyBorder="1" applyAlignment="1">
      <alignment horizontal="center" vertical="center"/>
    </xf>
    <xf numFmtId="168" fontId="318" fillId="5" borderId="0" xfId="14" applyNumberFormat="1" applyFont="1" applyFill="1" applyAlignment="1">
      <alignment horizontal="center"/>
    </xf>
    <xf numFmtId="286" fontId="316" fillId="0" borderId="0" xfId="13" applyNumberFormat="1" applyFont="1" applyAlignment="1">
      <alignment horizontal="center" vertical="center"/>
    </xf>
    <xf numFmtId="286" fontId="316" fillId="0" borderId="105" xfId="13" applyNumberFormat="1" applyFont="1" applyBorder="1" applyAlignment="1">
      <alignment horizontal="center" vertical="center"/>
    </xf>
    <xf numFmtId="0" fontId="316" fillId="5" borderId="0" xfId="0" applyFont="1" applyFill="1"/>
    <xf numFmtId="286" fontId="316" fillId="0" borderId="6" xfId="14" applyNumberFormat="1" applyFont="1" applyBorder="1" applyAlignment="1">
      <alignment horizontal="center" vertical="center"/>
    </xf>
    <xf numFmtId="286" fontId="316" fillId="0" borderId="0" xfId="14" applyNumberFormat="1" applyFont="1" applyAlignment="1">
      <alignment horizontal="center" vertical="center"/>
    </xf>
    <xf numFmtId="286" fontId="56" fillId="0" borderId="6" xfId="0" applyNumberFormat="1" applyFont="1" applyBorder="1" applyAlignment="1">
      <alignment horizontal="center" vertical="center"/>
    </xf>
    <xf numFmtId="286" fontId="56" fillId="0" borderId="0" xfId="0" applyNumberFormat="1" applyFont="1" applyAlignment="1">
      <alignment horizontal="center" vertical="center"/>
    </xf>
    <xf numFmtId="286" fontId="316" fillId="0" borderId="0" xfId="0" applyNumberFormat="1" applyFont="1" applyAlignment="1">
      <alignment horizontal="center" vertical="center"/>
    </xf>
    <xf numFmtId="0" fontId="316" fillId="0" borderId="6" xfId="23" applyFont="1" applyBorder="1"/>
    <xf numFmtId="286" fontId="318" fillId="0" borderId="0" xfId="51" applyNumberFormat="1" applyFont="1" applyBorder="1" applyAlignment="1">
      <alignment horizontal="center" vertical="center"/>
    </xf>
    <xf numFmtId="286" fontId="318" fillId="0" borderId="0" xfId="51" applyNumberFormat="1" applyFont="1" applyAlignment="1">
      <alignment horizontal="center" vertical="center"/>
    </xf>
    <xf numFmtId="286" fontId="318" fillId="0" borderId="105" xfId="51" applyNumberFormat="1" applyFont="1" applyBorder="1" applyAlignment="1">
      <alignment horizontal="center" vertical="center"/>
    </xf>
    <xf numFmtId="286" fontId="318" fillId="0" borderId="6" xfId="51" applyNumberFormat="1" applyFont="1" applyBorder="1" applyAlignment="1">
      <alignment horizontal="center" vertical="center"/>
    </xf>
    <xf numFmtId="0" fontId="318" fillId="0" borderId="0" xfId="0" applyFont="1" applyAlignment="1">
      <alignment vertical="top"/>
    </xf>
    <xf numFmtId="286" fontId="316" fillId="0" borderId="0" xfId="51" applyNumberFormat="1" applyFont="1" applyBorder="1" applyAlignment="1">
      <alignment horizontal="center" vertical="center"/>
    </xf>
    <xf numFmtId="286" fontId="316" fillId="0" borderId="0" xfId="51" applyNumberFormat="1" applyFont="1" applyAlignment="1">
      <alignment horizontal="center" vertical="center"/>
    </xf>
    <xf numFmtId="286" fontId="316" fillId="0" borderId="105" xfId="51" applyNumberFormat="1" applyFont="1" applyBorder="1" applyAlignment="1">
      <alignment horizontal="center" vertical="center"/>
    </xf>
    <xf numFmtId="286" fontId="316" fillId="0" borderId="6" xfId="51" applyNumberFormat="1" applyFont="1" applyBorder="1" applyAlignment="1">
      <alignment horizontal="center" vertical="center"/>
    </xf>
    <xf numFmtId="0" fontId="318" fillId="0" borderId="0" xfId="0" applyFont="1" applyAlignment="1">
      <alignment horizontal="left" vertical="top" wrapText="1"/>
    </xf>
    <xf numFmtId="0" fontId="318" fillId="0" borderId="6" xfId="23" applyFont="1" applyBorder="1" applyAlignment="1">
      <alignment horizontal="left" indent="1"/>
    </xf>
    <xf numFmtId="0" fontId="318" fillId="0" borderId="0" xfId="23" applyFont="1"/>
    <xf numFmtId="0" fontId="318" fillId="0" borderId="6" xfId="23" applyFont="1" applyBorder="1"/>
    <xf numFmtId="286" fontId="318" fillId="0" borderId="6" xfId="23" applyNumberFormat="1" applyFont="1" applyBorder="1" applyAlignment="1">
      <alignment horizontal="center" vertical="center"/>
    </xf>
    <xf numFmtId="286" fontId="318" fillId="0" borderId="0" xfId="23" applyNumberFormat="1" applyFont="1" applyAlignment="1">
      <alignment horizontal="center" vertical="center"/>
    </xf>
    <xf numFmtId="286" fontId="318" fillId="0" borderId="105" xfId="23" applyNumberFormat="1" applyFont="1" applyBorder="1" applyAlignment="1">
      <alignment horizontal="center" vertical="center"/>
    </xf>
    <xf numFmtId="0" fontId="318" fillId="5" borderId="6" xfId="0" applyFont="1" applyFill="1" applyBorder="1" applyAlignment="1">
      <alignment horizontal="center"/>
    </xf>
    <xf numFmtId="0" fontId="318" fillId="5" borderId="0" xfId="0" applyFont="1" applyFill="1" applyAlignment="1">
      <alignment horizontal="center"/>
    </xf>
    <xf numFmtId="0" fontId="318" fillId="5" borderId="80" xfId="0" applyFont="1" applyFill="1" applyBorder="1"/>
    <xf numFmtId="0" fontId="318" fillId="5" borderId="81" xfId="0" applyFont="1" applyFill="1" applyBorder="1"/>
    <xf numFmtId="286" fontId="318" fillId="0" borderId="93" xfId="51" applyNumberFormat="1" applyFont="1" applyBorder="1" applyAlignment="1">
      <alignment horizontal="center" vertical="center"/>
    </xf>
    <xf numFmtId="286" fontId="318" fillId="0" borderId="101" xfId="51" applyNumberFormat="1" applyFont="1" applyBorder="1" applyAlignment="1">
      <alignment horizontal="center" vertical="center"/>
    </xf>
    <xf numFmtId="286" fontId="318" fillId="0" borderId="81" xfId="51" applyNumberFormat="1" applyFont="1" applyBorder="1" applyAlignment="1">
      <alignment horizontal="center" vertical="center"/>
    </xf>
    <xf numFmtId="286" fontId="318" fillId="0" borderId="99" xfId="51" applyNumberFormat="1" applyFont="1" applyBorder="1" applyAlignment="1">
      <alignment horizontal="center" vertical="center"/>
    </xf>
    <xf numFmtId="170" fontId="318" fillId="0" borderId="0" xfId="13" applyNumberFormat="1" applyFont="1"/>
    <xf numFmtId="0" fontId="45" fillId="3" borderId="93" xfId="12" applyFont="1" applyFill="1" applyBorder="1" applyAlignment="1">
      <alignment horizontal="center" vertical="center"/>
    </xf>
    <xf numFmtId="0" fontId="45" fillId="3" borderId="101" xfId="12" applyFont="1" applyFill="1" applyBorder="1" applyAlignment="1">
      <alignment horizontal="center" vertical="center"/>
    </xf>
    <xf numFmtId="0" fontId="45" fillId="3" borderId="81" xfId="12" applyFont="1" applyFill="1" applyBorder="1" applyAlignment="1">
      <alignment horizontal="center" vertical="center"/>
    </xf>
    <xf numFmtId="0" fontId="45" fillId="3" borderId="101" xfId="12" quotePrefix="1" applyFont="1" applyFill="1" applyBorder="1" applyAlignment="1">
      <alignment horizontal="center" vertical="center"/>
    </xf>
    <xf numFmtId="1" fontId="45" fillId="3" borderId="106" xfId="0" quotePrefix="1" applyNumberFormat="1" applyFont="1" applyFill="1" applyBorder="1" applyAlignment="1">
      <alignment horizontal="center"/>
    </xf>
    <xf numFmtId="1" fontId="45" fillId="3" borderId="101" xfId="0" quotePrefix="1" applyNumberFormat="1" applyFont="1" applyFill="1" applyBorder="1" applyAlignment="1">
      <alignment horizontal="center"/>
    </xf>
    <xf numFmtId="0" fontId="316" fillId="6" borderId="83" xfId="0" applyFont="1" applyFill="1" applyBorder="1" applyAlignment="1">
      <alignment horizontal="left"/>
    </xf>
    <xf numFmtId="0" fontId="318" fillId="6" borderId="79" xfId="0" applyFont="1" applyFill="1" applyBorder="1"/>
    <xf numFmtId="0" fontId="318" fillId="6" borderId="84" xfId="0" applyFont="1" applyFill="1" applyBorder="1"/>
    <xf numFmtId="0" fontId="316" fillId="6" borderId="6" xfId="0" applyFont="1" applyFill="1" applyBorder="1"/>
    <xf numFmtId="0" fontId="318" fillId="6" borderId="0" xfId="0" applyFont="1" applyFill="1" applyBorder="1"/>
    <xf numFmtId="0" fontId="318" fillId="6" borderId="105" xfId="0" applyFont="1" applyFill="1" applyBorder="1"/>
    <xf numFmtId="0" fontId="318" fillId="6" borderId="6" xfId="0" applyFont="1" applyFill="1" applyBorder="1"/>
    <xf numFmtId="0" fontId="318" fillId="6" borderId="0" xfId="0" applyFont="1" applyFill="1" applyBorder="1" applyAlignment="1">
      <alignment vertical="center"/>
    </xf>
    <xf numFmtId="0" fontId="316" fillId="0" borderId="0" xfId="0" applyFont="1" applyBorder="1"/>
    <xf numFmtId="0" fontId="316" fillId="6" borderId="105" xfId="0" applyFont="1" applyFill="1" applyBorder="1" applyAlignment="1">
      <alignment horizontal="center"/>
    </xf>
    <xf numFmtId="0" fontId="316" fillId="6" borderId="0" xfId="0" applyFont="1" applyFill="1" applyBorder="1"/>
    <xf numFmtId="0" fontId="316" fillId="6" borderId="105" xfId="0" applyFont="1" applyFill="1" applyBorder="1"/>
    <xf numFmtId="0" fontId="318" fillId="0" borderId="0" xfId="0" applyFont="1" applyBorder="1"/>
    <xf numFmtId="0" fontId="316" fillId="6" borderId="0" xfId="0" applyFont="1" applyFill="1" applyBorder="1" applyAlignment="1">
      <alignment horizontal="left"/>
    </xf>
    <xf numFmtId="0" fontId="318" fillId="5" borderId="0" xfId="0" applyFont="1" applyFill="1" applyBorder="1" applyAlignment="1">
      <alignment horizontal="left"/>
    </xf>
    <xf numFmtId="0" fontId="318" fillId="6" borderId="105" xfId="0" applyFont="1" applyFill="1" applyBorder="1" applyAlignment="1">
      <alignment horizontal="center"/>
    </xf>
    <xf numFmtId="0" fontId="316" fillId="0" borderId="117" xfId="0" applyFont="1" applyBorder="1"/>
    <xf numFmtId="0" fontId="318" fillId="0" borderId="81" xfId="0" applyFont="1" applyBorder="1"/>
    <xf numFmtId="0" fontId="318" fillId="0" borderId="82" xfId="0" applyFont="1" applyBorder="1"/>
    <xf numFmtId="176" fontId="45" fillId="3" borderId="6" xfId="23" quotePrefix="1" applyNumberFormat="1" applyFont="1" applyFill="1" applyBorder="1" applyAlignment="1">
      <alignment horizontal="center"/>
    </xf>
    <xf numFmtId="176" fontId="45" fillId="3" borderId="0" xfId="23" quotePrefix="1" applyNumberFormat="1" applyFont="1" applyFill="1" applyAlignment="1">
      <alignment horizontal="center"/>
    </xf>
    <xf numFmtId="176" fontId="45" fillId="3" borderId="0" xfId="23" applyNumberFormat="1" applyFont="1" applyFill="1" applyAlignment="1">
      <alignment horizontal="center"/>
    </xf>
    <xf numFmtId="176" fontId="45" fillId="3" borderId="7" xfId="23" quotePrefix="1" applyNumberFormat="1" applyFont="1" applyFill="1" applyBorder="1" applyAlignment="1">
      <alignment horizontal="center"/>
    </xf>
    <xf numFmtId="0" fontId="45" fillId="3" borderId="80" xfId="0" quotePrefix="1" applyFont="1" applyFill="1" applyBorder="1" applyAlignment="1">
      <alignment horizontal="center"/>
    </xf>
    <xf numFmtId="0" fontId="45" fillId="3" borderId="81" xfId="0" quotePrefix="1" applyFont="1" applyFill="1" applyBorder="1" applyAlignment="1">
      <alignment horizontal="center"/>
    </xf>
    <xf numFmtId="0" fontId="316" fillId="6" borderId="86" xfId="54" applyFont="1" applyFill="1" applyBorder="1"/>
    <xf numFmtId="0" fontId="318" fillId="5" borderId="5" xfId="23" applyFont="1" applyFill="1" applyBorder="1"/>
    <xf numFmtId="0" fontId="318" fillId="0" borderId="5" xfId="23" applyFont="1" applyBorder="1"/>
    <xf numFmtId="0" fontId="318" fillId="0" borderId="5" xfId="54" applyFont="1" applyBorder="1" applyAlignment="1">
      <alignment horizontal="left"/>
    </xf>
    <xf numFmtId="0" fontId="316" fillId="0" borderId="5" xfId="54" applyFont="1" applyBorder="1"/>
    <xf numFmtId="0" fontId="318" fillId="0" borderId="5" xfId="54" applyFont="1" applyBorder="1"/>
    <xf numFmtId="0" fontId="316" fillId="0" borderId="5" xfId="54" applyFont="1" applyBorder="1" applyAlignment="1">
      <alignment horizontal="left"/>
    </xf>
    <xf numFmtId="181" fontId="318" fillId="0" borderId="5" xfId="54" quotePrefix="1" applyNumberFormat="1" applyFont="1" applyBorder="1" applyAlignment="1">
      <alignment horizontal="left"/>
    </xf>
    <xf numFmtId="181" fontId="318" fillId="6" borderId="2" xfId="54" quotePrefix="1" applyNumberFormat="1" applyFont="1" applyFill="1" applyBorder="1" applyAlignment="1">
      <alignment horizontal="left"/>
    </xf>
    <xf numFmtId="0" fontId="318" fillId="5" borderId="0" xfId="54" applyFont="1" applyFill="1" applyAlignment="1">
      <alignment vertical="top"/>
    </xf>
    <xf numFmtId="0" fontId="318" fillId="5" borderId="0" xfId="29" applyFont="1" applyFill="1" applyAlignment="1">
      <alignment horizontal="center"/>
    </xf>
    <xf numFmtId="0" fontId="45" fillId="0" borderId="0" xfId="0" applyFont="1" applyFill="1" applyAlignment="1">
      <alignment horizontal="center"/>
    </xf>
    <xf numFmtId="0" fontId="37" fillId="3" borderId="83" xfId="3" applyFont="1" applyFill="1" applyBorder="1" applyAlignment="1">
      <alignment vertical="top"/>
    </xf>
    <xf numFmtId="0" fontId="37" fillId="3" borderId="84" xfId="3" applyFont="1" applyFill="1" applyBorder="1" applyAlignment="1">
      <alignment vertical="top"/>
    </xf>
    <xf numFmtId="0" fontId="37" fillId="3" borderId="79" xfId="3" applyFont="1" applyFill="1" applyBorder="1" applyAlignment="1">
      <alignment vertical="top"/>
    </xf>
    <xf numFmtId="286" fontId="34" fillId="0" borderId="81" xfId="53511" applyNumberFormat="1" applyFont="1" applyBorder="1" applyAlignment="1">
      <alignment horizontal="center" vertical="center"/>
    </xf>
    <xf numFmtId="286" fontId="318" fillId="0" borderId="79" xfId="0" applyNumberFormat="1" applyFont="1" applyBorder="1" applyAlignment="1">
      <alignment horizontal="center"/>
    </xf>
    <xf numFmtId="286" fontId="318" fillId="6" borderId="20" xfId="0" applyNumberFormat="1" applyFont="1" applyFill="1" applyBorder="1" applyAlignment="1">
      <alignment horizontal="center"/>
    </xf>
    <xf numFmtId="286" fontId="318" fillId="6" borderId="0" xfId="0" applyNumberFormat="1" applyFont="1" applyFill="1" applyAlignment="1">
      <alignment horizontal="center"/>
    </xf>
    <xf numFmtId="286" fontId="318" fillId="6" borderId="19" xfId="0" applyNumberFormat="1" applyFont="1" applyFill="1" applyBorder="1" applyAlignment="1">
      <alignment horizontal="center"/>
    </xf>
    <xf numFmtId="286" fontId="318" fillId="0" borderId="0" xfId="51" applyNumberFormat="1" applyFont="1" applyBorder="1" applyAlignment="1">
      <alignment horizontal="center"/>
    </xf>
    <xf numFmtId="286" fontId="318" fillId="6" borderId="20" xfId="13" applyNumberFormat="1" applyFont="1" applyFill="1" applyBorder="1" applyAlignment="1">
      <alignment horizontal="center"/>
    </xf>
    <xf numFmtId="286" fontId="318" fillId="6" borderId="0" xfId="13" applyNumberFormat="1" applyFont="1" applyFill="1" applyBorder="1" applyAlignment="1">
      <alignment horizontal="center"/>
    </xf>
    <xf numFmtId="286" fontId="318" fillId="6" borderId="19" xfId="13" applyNumberFormat="1" applyFont="1" applyFill="1" applyBorder="1" applyAlignment="1">
      <alignment horizontal="center"/>
    </xf>
    <xf numFmtId="286" fontId="316" fillId="0" borderId="0" xfId="51" applyNumberFormat="1" applyFont="1" applyBorder="1" applyAlignment="1">
      <alignment horizontal="center"/>
    </xf>
    <xf numFmtId="286" fontId="316" fillId="6" borderId="20" xfId="13" applyNumberFormat="1" applyFont="1" applyFill="1" applyBorder="1" applyAlignment="1">
      <alignment horizontal="center"/>
    </xf>
    <xf numFmtId="286" fontId="316" fillId="6" borderId="0" xfId="13" applyNumberFormat="1" applyFont="1" applyFill="1" applyBorder="1" applyAlignment="1">
      <alignment horizontal="center"/>
    </xf>
    <xf numFmtId="286" fontId="316" fillId="5" borderId="19" xfId="13" applyNumberFormat="1" applyFont="1" applyFill="1" applyBorder="1" applyAlignment="1">
      <alignment horizontal="center"/>
    </xf>
    <xf numFmtId="286" fontId="316" fillId="6" borderId="19" xfId="13" applyNumberFormat="1" applyFont="1" applyFill="1" applyBorder="1" applyAlignment="1">
      <alignment horizontal="center"/>
    </xf>
    <xf numFmtId="286" fontId="318" fillId="0" borderId="20" xfId="13" applyNumberFormat="1" applyFont="1" applyBorder="1" applyAlignment="1">
      <alignment horizontal="center"/>
    </xf>
    <xf numFmtId="286" fontId="56" fillId="0" borderId="0" xfId="0" applyNumberFormat="1" applyFont="1" applyBorder="1" applyAlignment="1">
      <alignment horizontal="center"/>
    </xf>
    <xf numFmtId="286" fontId="316" fillId="0" borderId="0" xfId="27" applyNumberFormat="1" applyFont="1" applyBorder="1" applyAlignment="1">
      <alignment horizontal="center"/>
    </xf>
    <xf numFmtId="286" fontId="316" fillId="0" borderId="81" xfId="51" applyNumberFormat="1" applyFont="1" applyBorder="1" applyAlignment="1">
      <alignment horizontal="center"/>
    </xf>
    <xf numFmtId="286" fontId="316" fillId="0" borderId="101" xfId="51" applyNumberFormat="1" applyFont="1" applyBorder="1" applyAlignment="1">
      <alignment horizontal="center"/>
    </xf>
    <xf numFmtId="286" fontId="316" fillId="6" borderId="91" xfId="13" applyNumberFormat="1" applyFont="1" applyFill="1" applyBorder="1" applyAlignment="1">
      <alignment horizontal="center"/>
    </xf>
    <xf numFmtId="286" fontId="316" fillId="6" borderId="85" xfId="13" applyNumberFormat="1" applyFont="1" applyFill="1" applyBorder="1" applyAlignment="1">
      <alignment horizontal="center"/>
    </xf>
    <xf numFmtId="286" fontId="316" fillId="6" borderId="92" xfId="13" applyNumberFormat="1" applyFont="1" applyFill="1" applyBorder="1" applyAlignment="1">
      <alignment horizontal="center"/>
    </xf>
    <xf numFmtId="0" fontId="318" fillId="0" borderId="0" xfId="0" applyFont="1" applyFill="1" applyAlignment="1">
      <alignment horizontal="center"/>
    </xf>
    <xf numFmtId="0" fontId="318" fillId="3" borderId="86" xfId="54" applyFont="1" applyFill="1" applyBorder="1" applyAlignment="1">
      <alignment horizontal="centerContinuous"/>
    </xf>
    <xf numFmtId="0" fontId="318" fillId="3" borderId="2" xfId="54" applyFont="1" applyFill="1" applyBorder="1"/>
    <xf numFmtId="10" fontId="318" fillId="6" borderId="83" xfId="53394" applyNumberFormat="1" applyFont="1" applyFill="1" applyBorder="1" applyAlignment="1">
      <alignment horizontal="center" vertical="center"/>
    </xf>
    <xf numFmtId="10" fontId="318" fillId="6" borderId="79" xfId="53394" applyNumberFormat="1" applyFont="1" applyFill="1" applyBorder="1" applyAlignment="1">
      <alignment horizontal="center" vertical="center"/>
    </xf>
    <xf numFmtId="10" fontId="318" fillId="6" borderId="84" xfId="53394" applyNumberFormat="1" applyFont="1" applyFill="1" applyBorder="1" applyAlignment="1">
      <alignment horizontal="center" vertical="center"/>
    </xf>
    <xf numFmtId="10" fontId="318" fillId="0" borderId="79" xfId="53394" applyNumberFormat="1" applyFont="1" applyBorder="1" applyAlignment="1">
      <alignment horizontal="center" vertical="center"/>
    </xf>
    <xf numFmtId="10" fontId="318" fillId="0" borderId="84" xfId="53394" applyNumberFormat="1" applyFont="1" applyBorder="1" applyAlignment="1">
      <alignment horizontal="center" vertical="center"/>
    </xf>
    <xf numFmtId="10" fontId="318" fillId="0" borderId="6" xfId="53394" applyNumberFormat="1" applyFont="1" applyBorder="1" applyAlignment="1">
      <alignment horizontal="center" vertical="center"/>
    </xf>
    <xf numFmtId="10" fontId="318" fillId="0" borderId="0" xfId="53394" applyNumberFormat="1" applyFont="1" applyBorder="1" applyAlignment="1">
      <alignment horizontal="center" vertical="center"/>
    </xf>
    <xf numFmtId="10" fontId="318" fillId="0" borderId="0" xfId="53394" applyNumberFormat="1" applyFont="1" applyAlignment="1">
      <alignment horizontal="center" vertical="center"/>
    </xf>
    <xf numFmtId="10" fontId="318" fillId="0" borderId="7" xfId="53394" applyNumberFormat="1" applyFont="1" applyBorder="1" applyAlignment="1">
      <alignment horizontal="center" vertical="center"/>
    </xf>
    <xf numFmtId="10" fontId="56" fillId="0" borderId="0" xfId="53394" applyNumberFormat="1" applyFont="1" applyAlignment="1">
      <alignment horizontal="center" vertical="center"/>
    </xf>
    <xf numFmtId="10" fontId="318" fillId="0" borderId="80" xfId="53394" applyNumberFormat="1" applyFont="1" applyBorder="1" applyAlignment="1">
      <alignment horizontal="center" vertical="center"/>
    </xf>
    <xf numFmtId="10" fontId="318" fillId="0" borderId="81" xfId="53394" applyNumberFormat="1" applyFont="1" applyBorder="1" applyAlignment="1">
      <alignment horizontal="center" vertical="center"/>
    </xf>
    <xf numFmtId="10" fontId="318" fillId="0" borderId="82" xfId="53394" applyNumberFormat="1" applyFont="1" applyBorder="1" applyAlignment="1">
      <alignment horizontal="center" vertical="center"/>
    </xf>
    <xf numFmtId="286" fontId="36" fillId="0" borderId="81" xfId="53511" applyNumberFormat="1" applyFont="1" applyBorder="1" applyAlignment="1">
      <alignment horizontal="center" vertical="center"/>
    </xf>
    <xf numFmtId="0" fontId="316" fillId="0" borderId="0" xfId="0" applyFont="1" applyFill="1" applyAlignment="1"/>
    <xf numFmtId="0" fontId="34" fillId="0" borderId="0" xfId="12" applyFont="1" applyFill="1"/>
    <xf numFmtId="17" fontId="54" fillId="4" borderId="10" xfId="0" applyNumberFormat="1" applyFont="1" applyFill="1" applyBorder="1" applyAlignment="1">
      <alignment horizontal="center" wrapText="1"/>
    </xf>
    <xf numFmtId="0" fontId="37" fillId="4" borderId="11" xfId="0" applyFont="1" applyFill="1" applyBorder="1" applyAlignment="1">
      <alignment horizontal="center"/>
    </xf>
    <xf numFmtId="17" fontId="54" fillId="4" borderId="9" xfId="0" applyNumberFormat="1" applyFont="1" applyFill="1" applyBorder="1" applyAlignment="1">
      <alignment horizontal="center" wrapText="1"/>
    </xf>
    <xf numFmtId="10" fontId="34" fillId="0" borderId="105" xfId="0" applyNumberFormat="1" applyFont="1" applyBorder="1" applyAlignment="1">
      <alignment horizontal="center"/>
    </xf>
    <xf numFmtId="3" fontId="34" fillId="0" borderId="10" xfId="0" applyNumberFormat="1" applyFont="1" applyBorder="1" applyAlignment="1">
      <alignment horizontal="center"/>
    </xf>
    <xf numFmtId="10" fontId="34" fillId="0" borderId="11" xfId="0" applyNumberFormat="1" applyFont="1" applyBorder="1" applyAlignment="1">
      <alignment horizontal="center"/>
    </xf>
    <xf numFmtId="3" fontId="34" fillId="0" borderId="9" xfId="0" applyNumberFormat="1" applyFont="1" applyBorder="1" applyAlignment="1">
      <alignment horizontal="center"/>
    </xf>
    <xf numFmtId="170" fontId="37" fillId="3" borderId="10" xfId="35" applyNumberFormat="1" applyFont="1" applyFill="1" applyBorder="1" applyAlignment="1">
      <alignment horizontal="center" vertical="top" wrapText="1"/>
    </xf>
    <xf numFmtId="170" fontId="37" fillId="3" borderId="11" xfId="35" applyNumberFormat="1" applyFont="1" applyFill="1" applyBorder="1" applyAlignment="1">
      <alignment horizontal="center" vertical="center" wrapText="1"/>
    </xf>
    <xf numFmtId="0" fontId="34" fillId="6" borderId="0" xfId="12" applyFont="1" applyFill="1" applyAlignment="1">
      <alignment horizontal="left"/>
    </xf>
    <xf numFmtId="168" fontId="34" fillId="6" borderId="0" xfId="12" applyNumberFormat="1" applyFont="1" applyFill="1" applyAlignment="1">
      <alignment horizontal="left"/>
    </xf>
    <xf numFmtId="0" fontId="34" fillId="6" borderId="0" xfId="12" applyFont="1" applyFill="1" applyAlignment="1">
      <alignment horizontal="left" vertical="center"/>
    </xf>
    <xf numFmtId="168" fontId="34" fillId="6" borderId="0" xfId="12" applyNumberFormat="1" applyFont="1" applyFill="1" applyAlignment="1">
      <alignment horizontal="left" vertical="center"/>
    </xf>
    <xf numFmtId="0" fontId="37" fillId="3" borderId="105" xfId="12" applyFont="1" applyFill="1" applyBorder="1" applyAlignment="1">
      <alignment horizontal="center" vertical="center"/>
    </xf>
    <xf numFmtId="17" fontId="37" fillId="3" borderId="8" xfId="0" applyNumberFormat="1" applyFont="1" applyFill="1" applyBorder="1" applyAlignment="1">
      <alignment horizontal="center"/>
    </xf>
    <xf numFmtId="0" fontId="38" fillId="0" borderId="0" xfId="0" applyFont="1" applyFill="1"/>
    <xf numFmtId="0" fontId="308" fillId="0" borderId="0" xfId="0" applyFont="1"/>
    <xf numFmtId="8" fontId="37" fillId="3" borderId="83" xfId="0" quotePrefix="1" applyNumberFormat="1" applyFont="1" applyFill="1" applyBorder="1" applyAlignment="1">
      <alignment horizontal="left" vertical="center"/>
    </xf>
    <xf numFmtId="0" fontId="308" fillId="3" borderId="79" xfId="0" applyFont="1" applyFill="1" applyBorder="1"/>
    <xf numFmtId="0" fontId="308" fillId="0" borderId="0" xfId="0" applyFont="1" applyFill="1"/>
    <xf numFmtId="0" fontId="308" fillId="0" borderId="0" xfId="0" applyFont="1" applyAlignment="1">
      <alignment horizontal="center"/>
    </xf>
    <xf numFmtId="0" fontId="302" fillId="3" borderId="117" xfId="1" applyFont="1" applyFill="1" applyBorder="1" applyAlignment="1">
      <alignment horizontal="left"/>
    </xf>
    <xf numFmtId="0" fontId="308" fillId="0" borderId="0" xfId="0" applyFont="1" applyFill="1" applyAlignment="1">
      <alignment horizontal="center"/>
    </xf>
    <xf numFmtId="0" fontId="38" fillId="0" borderId="0" xfId="0" applyFont="1" applyFill="1" applyAlignment="1">
      <alignment horizontal="center"/>
    </xf>
    <xf numFmtId="10" fontId="34" fillId="0" borderId="0" xfId="0" applyNumberFormat="1" applyFont="1" applyAlignment="1">
      <alignment horizontal="center"/>
    </xf>
    <xf numFmtId="0" fontId="36" fillId="0" borderId="10" xfId="0" applyFont="1" applyBorder="1" applyAlignment="1">
      <alignment horizontal="left" vertical="center"/>
    </xf>
    <xf numFmtId="170" fontId="38" fillId="0" borderId="0" xfId="0" applyNumberFormat="1" applyFont="1" applyAlignment="1">
      <alignment horizontal="center"/>
    </xf>
    <xf numFmtId="170" fontId="38" fillId="0" borderId="0" xfId="0" applyNumberFormat="1" applyFont="1"/>
    <xf numFmtId="168" fontId="36" fillId="0" borderId="0" xfId="0" applyNumberFormat="1" applyFont="1" applyAlignment="1">
      <alignment horizontal="center" vertical="center"/>
    </xf>
    <xf numFmtId="10" fontId="36" fillId="2" borderId="0" xfId="0" applyNumberFormat="1" applyFont="1" applyFill="1" applyAlignment="1">
      <alignment horizontal="center" vertical="center"/>
    </xf>
    <xf numFmtId="10" fontId="36" fillId="0" borderId="0" xfId="0" applyNumberFormat="1" applyFont="1" applyAlignment="1">
      <alignment horizontal="center" vertical="center"/>
    </xf>
    <xf numFmtId="0" fontId="37" fillId="4" borderId="10" xfId="0" applyFont="1" applyFill="1" applyBorder="1" applyAlignment="1">
      <alignment horizontal="left"/>
    </xf>
    <xf numFmtId="0" fontId="37" fillId="4" borderId="87" xfId="0" applyFont="1" applyFill="1" applyBorder="1" applyAlignment="1">
      <alignment horizontal="center"/>
    </xf>
    <xf numFmtId="0" fontId="37" fillId="4" borderId="88" xfId="0" applyFont="1" applyFill="1" applyBorder="1" applyAlignment="1">
      <alignment horizontal="center"/>
    </xf>
    <xf numFmtId="17" fontId="54" fillId="4" borderId="79" xfId="0" applyNumberFormat="1" applyFont="1" applyFill="1" applyBorder="1" applyAlignment="1">
      <alignment horizontal="center" wrapText="1"/>
    </xf>
    <xf numFmtId="0" fontId="37" fillId="4" borderId="84" xfId="0" applyFont="1" applyFill="1" applyBorder="1" applyAlignment="1">
      <alignment horizontal="center"/>
    </xf>
    <xf numFmtId="0" fontId="34" fillId="2" borderId="6" xfId="0" applyFont="1" applyFill="1" applyBorder="1" applyAlignment="1">
      <alignment horizontal="left"/>
    </xf>
    <xf numFmtId="1" fontId="34" fillId="2" borderId="87" xfId="0" applyNumberFormat="1" applyFont="1" applyFill="1" applyBorder="1" applyAlignment="1">
      <alignment horizontal="center"/>
    </xf>
    <xf numFmtId="168" fontId="34" fillId="2" borderId="88" xfId="0" applyNumberFormat="1" applyFont="1" applyFill="1" applyBorder="1" applyAlignment="1">
      <alignment horizontal="center"/>
    </xf>
    <xf numFmtId="3" fontId="34" fillId="0" borderId="96" xfId="0" applyNumberFormat="1" applyFont="1" applyBorder="1" applyAlignment="1">
      <alignment horizontal="center"/>
    </xf>
    <xf numFmtId="10" fontId="34" fillId="0" borderId="88" xfId="0" applyNumberFormat="1" applyFont="1" applyBorder="1" applyAlignment="1">
      <alignment horizontal="center"/>
    </xf>
    <xf numFmtId="1" fontId="34" fillId="2" borderId="20" xfId="0" applyNumberFormat="1" applyFont="1" applyFill="1" applyBorder="1" applyAlignment="1">
      <alignment horizontal="center"/>
    </xf>
    <xf numFmtId="168" fontId="34" fillId="2" borderId="19" xfId="0" applyNumberFormat="1" applyFont="1" applyFill="1" applyBorder="1" applyAlignment="1">
      <alignment horizontal="center"/>
    </xf>
    <xf numFmtId="10" fontId="34" fillId="0" borderId="19" xfId="0" applyNumberFormat="1" applyFont="1" applyBorder="1" applyAlignment="1">
      <alignment horizontal="center"/>
    </xf>
    <xf numFmtId="0" fontId="324" fillId="2" borderId="0" xfId="0" applyFont="1" applyFill="1" applyAlignment="1">
      <alignment horizontal="center"/>
    </xf>
    <xf numFmtId="0" fontId="34" fillId="2" borderId="10" xfId="0" applyFont="1" applyFill="1" applyBorder="1" applyAlignment="1">
      <alignment horizontal="left"/>
    </xf>
    <xf numFmtId="1" fontId="34" fillId="2" borderId="102" xfId="0" applyNumberFormat="1" applyFont="1" applyFill="1" applyBorder="1" applyAlignment="1">
      <alignment horizontal="center"/>
    </xf>
    <xf numFmtId="168" fontId="34" fillId="2" borderId="100" xfId="0" applyNumberFormat="1" applyFont="1" applyFill="1" applyBorder="1" applyAlignment="1">
      <alignment horizontal="center"/>
    </xf>
    <xf numFmtId="3" fontId="34" fillId="0" borderId="103" xfId="0" applyNumberFormat="1" applyFont="1" applyBorder="1" applyAlignment="1">
      <alignment horizontal="center"/>
    </xf>
    <xf numFmtId="10" fontId="34" fillId="0" borderId="100" xfId="0" applyNumberFormat="1" applyFont="1" applyBorder="1" applyAlignment="1">
      <alignment horizontal="center"/>
    </xf>
    <xf numFmtId="168" fontId="38" fillId="0" borderId="0" xfId="0" applyNumberFormat="1" applyFont="1"/>
    <xf numFmtId="168" fontId="308" fillId="0" borderId="0" xfId="0" applyNumberFormat="1" applyFont="1"/>
    <xf numFmtId="0" fontId="307" fillId="0" borderId="79" xfId="0" applyFont="1" applyBorder="1"/>
    <xf numFmtId="168" fontId="307" fillId="0" borderId="0" xfId="0" applyNumberFormat="1" applyFont="1"/>
    <xf numFmtId="0" fontId="36" fillId="0" borderId="0" xfId="0" applyFont="1"/>
    <xf numFmtId="0" fontId="36" fillId="2" borderId="81" xfId="0" applyFont="1" applyFill="1" applyBorder="1" applyAlignment="1">
      <alignment vertical="center"/>
    </xf>
    <xf numFmtId="0" fontId="34" fillId="2" borderId="83" xfId="0" applyFont="1" applyFill="1" applyBorder="1"/>
    <xf numFmtId="3" fontId="34" fillId="0" borderId="83" xfId="0" applyNumberFormat="1" applyFont="1" applyBorder="1" applyAlignment="1">
      <alignment horizontal="center" vertical="center"/>
    </xf>
    <xf numFmtId="3" fontId="34" fillId="0" borderId="79" xfId="0" applyNumberFormat="1" applyFont="1" applyBorder="1" applyAlignment="1">
      <alignment horizontal="center" vertical="center"/>
    </xf>
    <xf numFmtId="3" fontId="34" fillId="0" borderId="6" xfId="0" applyNumberFormat="1" applyFont="1" applyBorder="1" applyAlignment="1">
      <alignment horizontal="center" vertical="center"/>
    </xf>
    <xf numFmtId="3" fontId="34" fillId="0" borderId="0" xfId="0" applyNumberFormat="1" applyFont="1" applyBorder="1" applyAlignment="1">
      <alignment horizontal="center" vertical="center"/>
    </xf>
    <xf numFmtId="3" fontId="34" fillId="0" borderId="117" xfId="0" applyNumberFormat="1" applyFont="1" applyBorder="1" applyAlignment="1">
      <alignment horizontal="center" vertical="center"/>
    </xf>
    <xf numFmtId="3" fontId="34" fillId="0" borderId="81" xfId="0" applyNumberFormat="1" applyFont="1" applyBorder="1" applyAlignment="1">
      <alignment horizontal="center" vertical="center"/>
    </xf>
    <xf numFmtId="0" fontId="50" fillId="0" borderId="0" xfId="0" applyFont="1"/>
    <xf numFmtId="0" fontId="37" fillId="3" borderId="8" xfId="0" applyFont="1" applyFill="1" applyBorder="1" applyAlignment="1">
      <alignment horizontal="center" wrapText="1"/>
    </xf>
    <xf numFmtId="0" fontId="34" fillId="2" borderId="86" xfId="0" applyFont="1" applyFill="1" applyBorder="1"/>
    <xf numFmtId="168" fontId="34" fillId="0" borderId="5" xfId="32" applyNumberFormat="1" applyFont="1" applyBorder="1" applyAlignment="1">
      <alignment horizontal="center"/>
    </xf>
    <xf numFmtId="0" fontId="34" fillId="2" borderId="5" xfId="0" applyFont="1" applyFill="1" applyBorder="1"/>
    <xf numFmtId="0" fontId="34" fillId="2" borderId="2" xfId="0" applyFont="1" applyFill="1" applyBorder="1"/>
    <xf numFmtId="0" fontId="56" fillId="0" borderId="0" xfId="0" applyFont="1" applyFill="1" applyBorder="1"/>
    <xf numFmtId="0" fontId="38" fillId="0" borderId="0" xfId="0" applyFont="1" applyFill="1" applyBorder="1"/>
    <xf numFmtId="0" fontId="34" fillId="2" borderId="6" xfId="0" applyFont="1" applyFill="1" applyBorder="1" applyAlignment="1">
      <alignment horizontal="left" vertical="center"/>
    </xf>
    <xf numFmtId="0" fontId="36" fillId="2" borderId="6" xfId="0" applyFont="1" applyFill="1" applyBorder="1" applyAlignment="1">
      <alignment horizontal="left" vertical="center"/>
    </xf>
    <xf numFmtId="0" fontId="36" fillId="2" borderId="117" xfId="0" applyFont="1" applyFill="1" applyBorder="1" applyAlignment="1">
      <alignment horizontal="left" vertical="center"/>
    </xf>
    <xf numFmtId="168" fontId="36" fillId="0" borderId="117" xfId="6" applyNumberFormat="1" applyFont="1" applyBorder="1" applyAlignment="1">
      <alignment horizontal="center" vertical="center"/>
    </xf>
    <xf numFmtId="168" fontId="36" fillId="0" borderId="81" xfId="6" applyNumberFormat="1" applyFont="1" applyBorder="1" applyAlignment="1">
      <alignment horizontal="center" vertical="center"/>
    </xf>
    <xf numFmtId="168" fontId="36" fillId="0" borderId="81" xfId="0" applyNumberFormat="1" applyFont="1" applyBorder="1" applyAlignment="1">
      <alignment horizontal="center" vertical="center"/>
    </xf>
    <xf numFmtId="168" fontId="36" fillId="0" borderId="82" xfId="6" applyNumberFormat="1" applyFont="1" applyBorder="1" applyAlignment="1">
      <alignment horizontal="center" vertical="center"/>
    </xf>
    <xf numFmtId="0" fontId="37" fillId="3" borderId="87" xfId="12" applyFont="1" applyFill="1" applyBorder="1" applyAlignment="1">
      <alignment horizontal="center" vertical="center" wrapText="1"/>
    </xf>
    <xf numFmtId="0" fontId="37" fillId="3" borderId="96" xfId="12" applyFont="1" applyFill="1" applyBorder="1" applyAlignment="1">
      <alignment horizontal="center" vertical="center" wrapText="1"/>
    </xf>
    <xf numFmtId="168" fontId="37" fillId="3" borderId="96" xfId="12" applyNumberFormat="1" applyFont="1" applyFill="1" applyBorder="1" applyAlignment="1">
      <alignment horizontal="center" vertical="center" wrapText="1"/>
    </xf>
    <xf numFmtId="0" fontId="34" fillId="6" borderId="117" xfId="12" applyFont="1" applyFill="1" applyBorder="1" applyAlignment="1">
      <alignment horizontal="left" vertical="center"/>
    </xf>
    <xf numFmtId="286" fontId="34" fillId="0" borderId="0" xfId="12" applyNumberFormat="1" applyFont="1" applyAlignment="1">
      <alignment horizontal="center" vertical="center"/>
    </xf>
    <xf numFmtId="286" fontId="34" fillId="0" borderId="20" xfId="12" applyNumberFormat="1" applyFont="1" applyBorder="1" applyAlignment="1">
      <alignment horizontal="center" vertical="center"/>
    </xf>
    <xf numFmtId="286" fontId="34" fillId="0" borderId="96" xfId="12" applyNumberFormat="1" applyFont="1" applyBorder="1" applyAlignment="1">
      <alignment horizontal="center" vertical="center"/>
    </xf>
    <xf numFmtId="286" fontId="34" fillId="0" borderId="87" xfId="12" applyNumberFormat="1" applyFont="1" applyBorder="1" applyAlignment="1">
      <alignment horizontal="center" vertical="center"/>
    </xf>
    <xf numFmtId="286" fontId="34" fillId="0" borderId="13" xfId="12" applyNumberFormat="1" applyFont="1" applyBorder="1" applyAlignment="1">
      <alignment horizontal="center" vertical="center"/>
    </xf>
    <xf numFmtId="286" fontId="34" fillId="0" borderId="0" xfId="35" applyNumberFormat="1" applyFont="1" applyAlignment="1">
      <alignment horizontal="center" vertical="center"/>
    </xf>
    <xf numFmtId="286" fontId="34" fillId="0" borderId="13" xfId="22" applyNumberFormat="1" applyFont="1" applyBorder="1" applyAlignment="1">
      <alignment horizontal="center" vertical="center"/>
    </xf>
    <xf numFmtId="286" fontId="34" fillId="0" borderId="0" xfId="22" applyNumberFormat="1" applyFont="1" applyAlignment="1">
      <alignment horizontal="center" vertical="center"/>
    </xf>
    <xf numFmtId="286" fontId="34" fillId="6" borderId="101" xfId="12" applyNumberFormat="1" applyFont="1" applyFill="1" applyBorder="1" applyAlignment="1">
      <alignment horizontal="center" vertical="center"/>
    </xf>
    <xf numFmtId="286" fontId="34" fillId="6" borderId="91" xfId="12" applyNumberFormat="1" applyFont="1" applyFill="1" applyBorder="1" applyAlignment="1">
      <alignment horizontal="center" vertical="center"/>
    </xf>
    <xf numFmtId="286" fontId="34" fillId="6" borderId="85" xfId="12" applyNumberFormat="1" applyFont="1" applyFill="1" applyBorder="1" applyAlignment="1">
      <alignment horizontal="center" vertical="center"/>
    </xf>
    <xf numFmtId="286" fontId="34" fillId="0" borderId="101" xfId="35" applyNumberFormat="1" applyFont="1" applyBorder="1" applyAlignment="1">
      <alignment horizontal="center" vertical="center"/>
    </xf>
    <xf numFmtId="286" fontId="34" fillId="0" borderId="101" xfId="12" applyNumberFormat="1" applyFont="1" applyBorder="1" applyAlignment="1">
      <alignment horizontal="center" vertical="center"/>
    </xf>
    <xf numFmtId="286" fontId="34" fillId="0" borderId="81" xfId="22" applyNumberFormat="1" applyFont="1" applyBorder="1" applyAlignment="1">
      <alignment horizontal="center" vertical="center"/>
    </xf>
    <xf numFmtId="286" fontId="34" fillId="0" borderId="81" xfId="12" applyNumberFormat="1" applyFont="1" applyBorder="1" applyAlignment="1">
      <alignment horizontal="center" vertical="center"/>
    </xf>
    <xf numFmtId="10" fontId="34" fillId="0" borderId="84" xfId="53394" applyNumberFormat="1" applyFont="1" applyBorder="1" applyAlignment="1">
      <alignment horizontal="center" vertical="center"/>
    </xf>
    <xf numFmtId="10" fontId="34" fillId="0" borderId="105" xfId="53394" applyNumberFormat="1" applyFont="1" applyBorder="1" applyAlignment="1">
      <alignment horizontal="center" vertical="center"/>
    </xf>
    <xf numFmtId="10" fontId="34" fillId="0" borderId="105" xfId="53394" applyNumberFormat="1" applyFont="1" applyBorder="1" applyAlignment="1">
      <alignment horizontal="center"/>
    </xf>
    <xf numFmtId="10" fontId="34" fillId="0" borderId="0" xfId="53394" applyNumberFormat="1" applyFont="1" applyAlignment="1">
      <alignment horizontal="center" vertical="center"/>
    </xf>
    <xf numFmtId="10" fontId="34" fillId="6" borderId="101" xfId="53394" applyNumberFormat="1" applyFont="1" applyFill="1" applyBorder="1" applyAlignment="1">
      <alignment horizontal="center" vertical="center"/>
    </xf>
    <xf numFmtId="10" fontId="34" fillId="0" borderId="19" xfId="53394" applyNumberFormat="1" applyFont="1" applyBorder="1" applyAlignment="1">
      <alignment horizontal="center" vertical="center"/>
    </xf>
    <xf numFmtId="10" fontId="34" fillId="6" borderId="92" xfId="53394" applyNumberFormat="1" applyFont="1" applyFill="1" applyBorder="1" applyAlignment="1">
      <alignment horizontal="center" vertical="center"/>
    </xf>
    <xf numFmtId="10" fontId="34" fillId="0" borderId="88" xfId="53394" applyNumberFormat="1" applyFont="1" applyBorder="1" applyAlignment="1">
      <alignment horizontal="center" vertical="center"/>
    </xf>
    <xf numFmtId="10" fontId="34" fillId="0" borderId="99" xfId="53394" applyNumberFormat="1" applyFont="1" applyBorder="1" applyAlignment="1">
      <alignment horizontal="center" vertical="center"/>
    </xf>
    <xf numFmtId="10" fontId="34" fillId="0" borderId="7" xfId="53394" applyNumberFormat="1" applyFont="1" applyBorder="1" applyAlignment="1">
      <alignment horizontal="center" vertical="center"/>
    </xf>
    <xf numFmtId="286" fontId="34" fillId="5" borderId="101" xfId="35" applyNumberFormat="1" applyFont="1" applyFill="1" applyBorder="1" applyAlignment="1">
      <alignment horizontal="center" vertical="center"/>
    </xf>
    <xf numFmtId="286" fontId="34" fillId="5" borderId="101" xfId="12" applyNumberFormat="1" applyFont="1" applyFill="1" applyBorder="1" applyAlignment="1">
      <alignment horizontal="center" vertical="center"/>
    </xf>
    <xf numFmtId="286" fontId="34" fillId="0" borderId="6" xfId="12" applyNumberFormat="1" applyFont="1" applyBorder="1" applyAlignment="1">
      <alignment horizontal="center" vertical="center"/>
    </xf>
    <xf numFmtId="286" fontId="34" fillId="0" borderId="0" xfId="12" applyNumberFormat="1" applyFont="1" applyBorder="1" applyAlignment="1">
      <alignment horizontal="center" vertical="center"/>
    </xf>
    <xf numFmtId="286" fontId="34" fillId="0" borderId="6" xfId="35" applyNumberFormat="1" applyFont="1" applyFill="1" applyBorder="1" applyAlignment="1">
      <alignment horizontal="center" vertical="center"/>
    </xf>
    <xf numFmtId="286" fontId="34" fillId="0" borderId="0" xfId="35" applyNumberFormat="1" applyFont="1" applyFill="1" applyBorder="1" applyAlignment="1">
      <alignment horizontal="center" vertical="center"/>
    </xf>
    <xf numFmtId="286" fontId="34" fillId="0" borderId="117" xfId="35" applyNumberFormat="1" applyFont="1" applyFill="1" applyBorder="1" applyAlignment="1">
      <alignment horizontal="center" vertical="center"/>
    </xf>
    <xf numFmtId="286" fontId="34" fillId="0" borderId="105" xfId="12" applyNumberFormat="1" applyFont="1" applyBorder="1" applyAlignment="1">
      <alignment horizontal="center" vertical="center"/>
    </xf>
    <xf numFmtId="286" fontId="34" fillId="0" borderId="105" xfId="35" applyNumberFormat="1" applyFont="1" applyFill="1" applyBorder="1" applyAlignment="1">
      <alignment horizontal="center" vertical="center"/>
    </xf>
    <xf numFmtId="286" fontId="34" fillId="5" borderId="117" xfId="35" applyNumberFormat="1" applyFont="1" applyFill="1" applyBorder="1" applyAlignment="1">
      <alignment horizontal="center" vertical="center"/>
    </xf>
    <xf numFmtId="286" fontId="34" fillId="5" borderId="82" xfId="12" applyNumberFormat="1" applyFont="1" applyFill="1" applyBorder="1" applyAlignment="1">
      <alignment horizontal="center" vertical="center"/>
    </xf>
    <xf numFmtId="10" fontId="34" fillId="5" borderId="99" xfId="53394" applyNumberFormat="1" applyFont="1" applyFill="1" applyBorder="1" applyAlignment="1">
      <alignment horizontal="center" vertical="center"/>
    </xf>
    <xf numFmtId="10" fontId="34" fillId="0" borderId="105" xfId="53394" applyNumberFormat="1" applyFont="1" applyFill="1" applyBorder="1" applyAlignment="1">
      <alignment horizontal="center" vertical="center"/>
    </xf>
    <xf numFmtId="10" fontId="34" fillId="0" borderId="82" xfId="53394" applyNumberFormat="1" applyFont="1" applyFill="1" applyBorder="1" applyAlignment="1">
      <alignment horizontal="center" vertical="center"/>
    </xf>
    <xf numFmtId="286" fontId="307" fillId="5" borderId="86" xfId="47177" applyNumberFormat="1" applyFont="1" applyFill="1" applyBorder="1" applyAlignment="1">
      <alignment horizontal="center" vertical="center"/>
    </xf>
    <xf numFmtId="286" fontId="307" fillId="5" borderId="5" xfId="47177" applyNumberFormat="1" applyFont="1" applyFill="1" applyBorder="1" applyAlignment="1">
      <alignment horizontal="center" vertical="center"/>
    </xf>
    <xf numFmtId="286" fontId="34" fillId="0" borderId="105" xfId="53511" applyNumberFormat="1" applyFont="1" applyFill="1" applyBorder="1" applyAlignment="1">
      <alignment horizontal="center" vertical="center"/>
    </xf>
    <xf numFmtId="286" fontId="34" fillId="5" borderId="5" xfId="0" applyNumberFormat="1" applyFont="1" applyFill="1" applyBorder="1" applyAlignment="1">
      <alignment horizontal="center" vertical="center"/>
    </xf>
    <xf numFmtId="286" fontId="34" fillId="5" borderId="2" xfId="0" applyNumberFormat="1" applyFont="1" applyFill="1" applyBorder="1" applyAlignment="1">
      <alignment horizontal="center" vertical="center"/>
    </xf>
    <xf numFmtId="286" fontId="50" fillId="5" borderId="8" xfId="47177" applyNumberFormat="1" applyFont="1" applyFill="1" applyBorder="1" applyAlignment="1">
      <alignment horizontal="center" vertical="center"/>
    </xf>
    <xf numFmtId="286" fontId="50" fillId="5" borderId="2" xfId="47177" applyNumberFormat="1" applyFont="1" applyFill="1" applyBorder="1" applyAlignment="1">
      <alignment horizontal="center" vertical="center"/>
    </xf>
    <xf numFmtId="286" fontId="50" fillId="5" borderId="0" xfId="47177" applyNumberFormat="1" applyFont="1" applyFill="1" applyAlignment="1">
      <alignment horizontal="center" vertical="center"/>
    </xf>
    <xf numFmtId="286" fontId="38" fillId="8" borderId="0" xfId="0" applyNumberFormat="1" applyFont="1" applyFill="1"/>
    <xf numFmtId="286" fontId="55" fillId="5" borderId="8" xfId="47177" applyNumberFormat="1" applyFont="1" applyFill="1" applyBorder="1" applyAlignment="1">
      <alignment horizontal="center" vertical="center"/>
    </xf>
    <xf numFmtId="286" fontId="38" fillId="8" borderId="0" xfId="0" applyNumberFormat="1" applyFont="1" applyFill="1" applyAlignment="1">
      <alignment horizontal="center"/>
    </xf>
    <xf numFmtId="0" fontId="38" fillId="5" borderId="0" xfId="0" applyFont="1" applyFill="1" applyAlignment="1">
      <alignment horizontal="center"/>
    </xf>
    <xf numFmtId="3" fontId="34" fillId="0" borderId="84" xfId="0" applyNumberFormat="1" applyFont="1" applyBorder="1" applyAlignment="1">
      <alignment horizontal="center" vertical="center"/>
    </xf>
    <xf numFmtId="3" fontId="34" fillId="0" borderId="105" xfId="0" applyNumberFormat="1" applyFont="1" applyBorder="1" applyAlignment="1">
      <alignment horizontal="center" vertical="center"/>
    </xf>
    <xf numFmtId="3" fontId="34" fillId="0" borderId="82" xfId="0" applyNumberFormat="1" applyFont="1" applyBorder="1" applyAlignment="1">
      <alignment horizontal="center" vertical="center"/>
    </xf>
    <xf numFmtId="0" fontId="37" fillId="3" borderId="122" xfId="0" applyNumberFormat="1" applyFont="1" applyFill="1" applyBorder="1" applyAlignment="1">
      <alignment horizontal="center"/>
    </xf>
    <xf numFmtId="0" fontId="326" fillId="3" borderId="0" xfId="12" applyFont="1" applyFill="1" applyAlignment="1">
      <alignment horizontal="center" vertical="center"/>
    </xf>
    <xf numFmtId="286" fontId="327" fillId="0" borderId="6" xfId="12" applyNumberFormat="1" applyFont="1" applyBorder="1" applyAlignment="1">
      <alignment horizontal="center" vertical="center"/>
    </xf>
    <xf numFmtId="286" fontId="327" fillId="0" borderId="0" xfId="12" applyNumberFormat="1" applyFont="1" applyAlignment="1">
      <alignment horizontal="center" vertical="center"/>
    </xf>
    <xf numFmtId="286" fontId="34" fillId="0" borderId="6" xfId="35" applyNumberFormat="1" applyFont="1" applyBorder="1" applyAlignment="1">
      <alignment horizontal="center" vertical="center"/>
    </xf>
    <xf numFmtId="286" fontId="34" fillId="0" borderId="117" xfId="35" applyNumberFormat="1" applyFont="1" applyBorder="1" applyAlignment="1">
      <alignment horizontal="center" vertical="center"/>
    </xf>
    <xf numFmtId="286" fontId="327" fillId="0" borderId="81" xfId="12" applyNumberFormat="1" applyFont="1" applyBorder="1" applyAlignment="1">
      <alignment horizontal="center" vertical="center"/>
    </xf>
    <xf numFmtId="0" fontId="54" fillId="3" borderId="87" xfId="3" applyFont="1" applyFill="1" applyBorder="1" applyAlignment="1">
      <alignment vertical="top"/>
    </xf>
    <xf numFmtId="0" fontId="54" fillId="3" borderId="96" xfId="3" applyFont="1" applyFill="1" applyBorder="1" applyAlignment="1">
      <alignment vertical="top"/>
    </xf>
    <xf numFmtId="0" fontId="54" fillId="3" borderId="88" xfId="3" applyFont="1" applyFill="1" applyBorder="1" applyAlignment="1">
      <alignment vertical="top"/>
    </xf>
    <xf numFmtId="0" fontId="37" fillId="3" borderId="83" xfId="3" applyFont="1" applyFill="1" applyBorder="1" applyAlignment="1">
      <alignment vertical="center"/>
    </xf>
    <xf numFmtId="0" fontId="37" fillId="3" borderId="79" xfId="3" applyFont="1" applyFill="1" applyBorder="1" applyAlignment="1">
      <alignment vertical="center"/>
    </xf>
    <xf numFmtId="0" fontId="37" fillId="3" borderId="84" xfId="3" applyFont="1" applyFill="1" applyBorder="1" applyAlignment="1">
      <alignment vertical="center"/>
    </xf>
    <xf numFmtId="49" fontId="54" fillId="3" borderId="81" xfId="3" quotePrefix="1" applyNumberFormat="1" applyFont="1" applyFill="1" applyBorder="1" applyAlignment="1">
      <alignment horizontal="center"/>
    </xf>
    <xf numFmtId="0" fontId="45" fillId="3" borderId="83" xfId="21" applyFont="1" applyFill="1" applyBorder="1" applyAlignment="1">
      <alignment vertical="center"/>
    </xf>
    <xf numFmtId="0" fontId="45" fillId="3" borderId="79" xfId="21" applyFont="1" applyFill="1" applyBorder="1" applyAlignment="1">
      <alignment vertical="center"/>
    </xf>
    <xf numFmtId="0" fontId="45" fillId="3" borderId="84" xfId="21" applyFont="1" applyFill="1" applyBorder="1" applyAlignment="1">
      <alignment vertical="center"/>
    </xf>
    <xf numFmtId="0" fontId="45" fillId="3" borderId="87" xfId="0" applyFont="1" applyFill="1" applyBorder="1" applyAlignment="1">
      <alignment vertical="top"/>
    </xf>
    <xf numFmtId="0" fontId="45" fillId="3" borderId="96" xfId="0" applyFont="1" applyFill="1" applyBorder="1" applyAlignment="1">
      <alignment vertical="top"/>
    </xf>
    <xf numFmtId="0" fontId="45" fillId="3" borderId="88" xfId="0" applyFont="1" applyFill="1" applyBorder="1" applyAlignment="1">
      <alignment vertical="top"/>
    </xf>
    <xf numFmtId="1" fontId="45" fillId="3" borderId="81" xfId="0" applyNumberFormat="1" applyFont="1" applyFill="1" applyBorder="1" applyAlignment="1">
      <alignment horizontal="center"/>
    </xf>
    <xf numFmtId="286" fontId="318" fillId="6" borderId="0" xfId="13" applyNumberFormat="1" applyFont="1" applyFill="1" applyAlignment="1">
      <alignment horizontal="center"/>
    </xf>
    <xf numFmtId="286" fontId="316" fillId="6" borderId="0" xfId="13" applyNumberFormat="1" applyFont="1" applyFill="1" applyAlignment="1">
      <alignment horizontal="center"/>
    </xf>
    <xf numFmtId="286" fontId="318" fillId="0" borderId="0" xfId="13" applyNumberFormat="1" applyFont="1" applyAlignment="1">
      <alignment horizontal="center"/>
    </xf>
    <xf numFmtId="1" fontId="45" fillId="3" borderId="107" xfId="0" applyNumberFormat="1" applyFont="1" applyFill="1" applyBorder="1" applyAlignment="1">
      <alignment horizontal="center"/>
    </xf>
    <xf numFmtId="0" fontId="45" fillId="3" borderId="83" xfId="0" applyFont="1" applyFill="1" applyBorder="1" applyAlignment="1">
      <alignment vertical="top"/>
    </xf>
    <xf numFmtId="0" fontId="45" fillId="3" borderId="79" xfId="0" applyFont="1" applyFill="1" applyBorder="1" applyAlignment="1">
      <alignment vertical="top"/>
    </xf>
    <xf numFmtId="286" fontId="318" fillId="0" borderId="0" xfId="51" applyNumberFormat="1" applyFont="1" applyAlignment="1">
      <alignment horizontal="center"/>
    </xf>
    <xf numFmtId="286" fontId="316" fillId="0" borderId="0" xfId="51" applyNumberFormat="1" applyFont="1" applyAlignment="1">
      <alignment horizontal="center"/>
    </xf>
    <xf numFmtId="286" fontId="316" fillId="0" borderId="0" xfId="27" applyNumberFormat="1" applyFont="1" applyAlignment="1">
      <alignment horizontal="center"/>
    </xf>
    <xf numFmtId="0" fontId="45" fillId="3" borderId="79" xfId="23" applyFont="1" applyFill="1" applyBorder="1" applyAlignment="1"/>
    <xf numFmtId="0" fontId="45" fillId="3" borderId="84" xfId="23" applyFont="1" applyFill="1" applyBorder="1" applyAlignment="1"/>
    <xf numFmtId="0" fontId="45" fillId="3" borderId="79" xfId="23" applyFont="1" applyFill="1" applyBorder="1"/>
    <xf numFmtId="0" fontId="45" fillId="3" borderId="82" xfId="0" applyFont="1" applyFill="1" applyBorder="1" applyAlignment="1">
      <alignment horizontal="center"/>
    </xf>
    <xf numFmtId="0" fontId="45" fillId="3" borderId="83" xfId="23" applyFont="1" applyFill="1" applyBorder="1" applyAlignment="1"/>
    <xf numFmtId="0" fontId="45" fillId="3" borderId="83" xfId="3" applyFont="1" applyFill="1" applyBorder="1" applyAlignment="1">
      <alignment vertical="center"/>
    </xf>
    <xf numFmtId="0" fontId="45" fillId="3" borderId="79" xfId="3" applyFont="1" applyFill="1" applyBorder="1" applyAlignment="1">
      <alignment vertical="center"/>
    </xf>
    <xf numFmtId="0" fontId="45" fillId="3" borderId="84" xfId="3" applyFont="1" applyFill="1" applyBorder="1" applyAlignment="1">
      <alignment vertical="center"/>
    </xf>
    <xf numFmtId="0" fontId="315" fillId="8" borderId="0" xfId="21" applyFont="1" applyFill="1" applyAlignment="1">
      <alignment vertical="center"/>
    </xf>
    <xf numFmtId="286" fontId="318" fillId="5" borderId="0" xfId="22" applyNumberFormat="1" applyFont="1" applyFill="1" applyAlignment="1">
      <alignment horizontal="center" vertical="center" wrapText="1"/>
    </xf>
    <xf numFmtId="286" fontId="315" fillId="3" borderId="79" xfId="21" applyNumberFormat="1" applyFont="1" applyFill="1" applyBorder="1" applyAlignment="1">
      <alignment vertical="center"/>
    </xf>
    <xf numFmtId="286" fontId="315" fillId="3" borderId="84" xfId="21" applyNumberFormat="1" applyFont="1" applyFill="1" applyBorder="1" applyAlignment="1">
      <alignment vertical="center"/>
    </xf>
    <xf numFmtId="286" fontId="45" fillId="3" borderId="83" xfId="3" applyNumberFormat="1" applyFont="1" applyFill="1" applyBorder="1" applyAlignment="1">
      <alignment vertical="center"/>
    </xf>
    <xf numFmtId="286" fontId="45" fillId="3" borderId="79" xfId="3" applyNumberFormat="1" applyFont="1" applyFill="1" applyBorder="1" applyAlignment="1">
      <alignment vertical="center"/>
    </xf>
    <xf numFmtId="286" fontId="45" fillId="3" borderId="84" xfId="3" applyNumberFormat="1" applyFont="1" applyFill="1" applyBorder="1" applyAlignment="1">
      <alignment vertical="center"/>
    </xf>
    <xf numFmtId="286" fontId="46" fillId="5" borderId="0" xfId="55" applyNumberFormat="1" applyFont="1" applyFill="1" applyAlignment="1">
      <alignment horizontal="center" vertical="center"/>
    </xf>
    <xf numFmtId="286" fontId="47" fillId="5" borderId="0" xfId="55" applyNumberFormat="1" applyFont="1" applyFill="1" applyAlignment="1">
      <alignment horizontal="center" vertical="center"/>
    </xf>
    <xf numFmtId="286" fontId="318" fillId="5" borderId="0" xfId="32" applyNumberFormat="1" applyFont="1" applyFill="1" applyAlignment="1">
      <alignment horizontal="center" vertical="center" wrapText="1"/>
    </xf>
    <xf numFmtId="10" fontId="316" fillId="0" borderId="9" xfId="32" applyNumberFormat="1" applyFont="1" applyBorder="1" applyAlignment="1">
      <alignment horizontal="center" vertical="center" wrapText="1"/>
    </xf>
    <xf numFmtId="0" fontId="37" fillId="3" borderId="83" xfId="0" applyFont="1" applyFill="1" applyBorder="1" applyAlignment="1">
      <alignment vertical="center" wrapText="1"/>
    </xf>
    <xf numFmtId="0" fontId="37" fillId="3" borderId="79" xfId="0" applyFont="1" applyFill="1" applyBorder="1" applyAlignment="1">
      <alignment vertical="center" wrapText="1"/>
    </xf>
    <xf numFmtId="0" fontId="37" fillId="3" borderId="84" xfId="0" applyFont="1" applyFill="1" applyBorder="1" applyAlignment="1">
      <alignment vertical="center" wrapText="1"/>
    </xf>
    <xf numFmtId="0" fontId="37" fillId="4" borderId="6" xfId="0" applyFont="1" applyFill="1" applyBorder="1" applyAlignment="1">
      <alignment horizontal="left"/>
    </xf>
    <xf numFmtId="0" fontId="37" fillId="4" borderId="0" xfId="0" applyFont="1" applyFill="1" applyBorder="1" applyAlignment="1">
      <alignment horizontal="left"/>
    </xf>
    <xf numFmtId="1" fontId="37" fillId="3" borderId="82" xfId="13" applyNumberFormat="1" applyFont="1" applyFill="1" applyBorder="1" applyAlignment="1">
      <alignment horizontal="center"/>
    </xf>
    <xf numFmtId="0" fontId="36" fillId="6" borderId="83" xfId="0" applyFont="1" applyFill="1" applyBorder="1" applyAlignment="1">
      <alignment horizontal="left"/>
    </xf>
    <xf numFmtId="0" fontId="36" fillId="6" borderId="105" xfId="0" applyFont="1" applyFill="1" applyBorder="1" applyAlignment="1">
      <alignment horizontal="center"/>
    </xf>
    <xf numFmtId="0" fontId="36" fillId="6" borderId="0" xfId="0" applyFont="1" applyFill="1" applyBorder="1" applyAlignment="1">
      <alignment horizontal="left"/>
    </xf>
    <xf numFmtId="0" fontId="36" fillId="0" borderId="105" xfId="0" applyFont="1" applyBorder="1" applyAlignment="1">
      <alignment horizontal="center"/>
    </xf>
    <xf numFmtId="0" fontId="37" fillId="4" borderId="105" xfId="0" applyFont="1" applyFill="1" applyBorder="1" applyAlignment="1">
      <alignment horizontal="center"/>
    </xf>
    <xf numFmtId="0" fontId="34" fillId="6" borderId="84" xfId="0" applyFont="1" applyFill="1" applyBorder="1" applyAlignment="1">
      <alignment horizontal="center"/>
    </xf>
    <xf numFmtId="0" fontId="34" fillId="6" borderId="105" xfId="0" applyFont="1" applyFill="1" applyBorder="1" applyAlignment="1">
      <alignment horizontal="center"/>
    </xf>
    <xf numFmtId="286" fontId="34" fillId="0" borderId="6" xfId="13" applyNumberFormat="1" applyFont="1" applyBorder="1" applyAlignment="1">
      <alignment horizontal="center"/>
    </xf>
    <xf numFmtId="286" fontId="34" fillId="0" borderId="0" xfId="13" applyNumberFormat="1" applyFont="1" applyBorder="1" applyAlignment="1">
      <alignment horizontal="center"/>
    </xf>
    <xf numFmtId="286" fontId="34" fillId="0" borderId="105" xfId="13" applyNumberFormat="1" applyFont="1" applyBorder="1" applyAlignment="1">
      <alignment horizontal="center"/>
    </xf>
    <xf numFmtId="0" fontId="34" fillId="6" borderId="105" xfId="0" applyFont="1" applyFill="1" applyBorder="1" applyAlignment="1">
      <alignment horizontal="center" vertical="center"/>
    </xf>
    <xf numFmtId="286" fontId="36" fillId="0" borderId="6" xfId="13" applyNumberFormat="1" applyFont="1" applyBorder="1" applyAlignment="1">
      <alignment horizontal="center"/>
    </xf>
    <xf numFmtId="286" fontId="36" fillId="0" borderId="0" xfId="13" applyNumberFormat="1" applyFont="1" applyBorder="1" applyAlignment="1">
      <alignment horizontal="center"/>
    </xf>
    <xf numFmtId="286" fontId="36" fillId="0" borderId="105" xfId="13" applyNumberFormat="1" applyFont="1" applyBorder="1" applyAlignment="1">
      <alignment horizontal="center"/>
    </xf>
    <xf numFmtId="286" fontId="36" fillId="0" borderId="6" xfId="13" applyNumberFormat="1" applyFont="1" applyBorder="1" applyAlignment="1">
      <alignment horizontal="center" vertical="center"/>
    </xf>
    <xf numFmtId="286" fontId="36" fillId="0" borderId="0" xfId="13" applyNumberFormat="1" applyFont="1" applyBorder="1" applyAlignment="1">
      <alignment horizontal="center" vertical="center"/>
    </xf>
    <xf numFmtId="286" fontId="36" fillId="0" borderId="105" xfId="13" applyNumberFormat="1" applyFont="1" applyBorder="1" applyAlignment="1">
      <alignment horizontal="center" vertical="center"/>
    </xf>
    <xf numFmtId="0" fontId="34" fillId="0" borderId="105" xfId="0" applyFont="1" applyBorder="1" applyAlignment="1">
      <alignment horizontal="center"/>
    </xf>
    <xf numFmtId="0" fontId="34" fillId="0" borderId="82" xfId="0" applyFont="1" applyBorder="1" applyAlignment="1">
      <alignment horizontal="center"/>
    </xf>
    <xf numFmtId="286" fontId="36" fillId="0" borderId="117" xfId="13" applyNumberFormat="1" applyFont="1" applyBorder="1" applyAlignment="1">
      <alignment horizontal="center"/>
    </xf>
    <xf numFmtId="286" fontId="36" fillId="0" borderId="81" xfId="13" applyNumberFormat="1" applyFont="1" applyBorder="1" applyAlignment="1">
      <alignment horizontal="center"/>
    </xf>
    <xf numFmtId="286" fontId="36" fillId="0" borderId="82" xfId="13" applyNumberFormat="1" applyFont="1" applyBorder="1" applyAlignment="1">
      <alignment horizontal="center"/>
    </xf>
    <xf numFmtId="0" fontId="36" fillId="0" borderId="0" xfId="0" applyFont="1" applyAlignment="1">
      <alignment horizontal="left"/>
    </xf>
    <xf numFmtId="0" fontId="308" fillId="0" borderId="0" xfId="0" applyFont="1" applyAlignment="1">
      <alignment horizontal="left"/>
    </xf>
    <xf numFmtId="0" fontId="34" fillId="6" borderId="79" xfId="0" applyFont="1" applyFill="1" applyBorder="1" applyAlignment="1">
      <alignment horizontal="left"/>
    </xf>
    <xf numFmtId="0" fontId="36" fillId="6" borderId="6" xfId="0" applyFont="1" applyFill="1" applyBorder="1" applyAlignment="1">
      <alignment horizontal="left"/>
    </xf>
    <xf numFmtId="0" fontId="34" fillId="6" borderId="0" xfId="0" applyFont="1" applyFill="1" applyBorder="1" applyAlignment="1">
      <alignment horizontal="left"/>
    </xf>
    <xf numFmtId="0" fontId="34" fillId="6" borderId="6" xfId="0" applyFont="1" applyFill="1" applyBorder="1" applyAlignment="1">
      <alignment horizontal="left"/>
    </xf>
    <xf numFmtId="0" fontId="34" fillId="6" borderId="0" xfId="0" applyFont="1" applyFill="1" applyBorder="1" applyAlignment="1">
      <alignment horizontal="left" vertical="center"/>
    </xf>
    <xf numFmtId="0" fontId="34" fillId="0" borderId="0" xfId="0" applyFont="1" applyBorder="1" applyAlignment="1">
      <alignment horizontal="left"/>
    </xf>
    <xf numFmtId="0" fontId="34" fillId="0" borderId="6" xfId="0" applyFont="1" applyBorder="1" applyAlignment="1">
      <alignment horizontal="left"/>
    </xf>
    <xf numFmtId="0" fontId="34" fillId="0" borderId="0" xfId="0" applyFont="1" applyBorder="1" applyAlignment="1">
      <alignment horizontal="left" vertical="center"/>
    </xf>
    <xf numFmtId="0" fontId="36" fillId="0" borderId="117" xfId="0" applyFont="1" applyBorder="1" applyAlignment="1">
      <alignment horizontal="left"/>
    </xf>
    <xf numFmtId="0" fontId="34" fillId="0" borderId="81" xfId="0" applyFont="1" applyBorder="1" applyAlignment="1">
      <alignment horizontal="left"/>
    </xf>
    <xf numFmtId="0" fontId="56" fillId="0" borderId="0" xfId="0" applyFont="1" applyAlignment="1">
      <alignment horizontal="left"/>
    </xf>
    <xf numFmtId="0" fontId="318" fillId="0" borderId="0" xfId="0" applyFont="1" applyAlignment="1">
      <alignment horizontal="left"/>
    </xf>
    <xf numFmtId="286" fontId="38" fillId="0" borderId="0" xfId="0" applyNumberFormat="1" applyFont="1" applyBorder="1" applyAlignment="1">
      <alignment horizontal="center"/>
    </xf>
    <xf numFmtId="286" fontId="38" fillId="0" borderId="105" xfId="0" applyNumberFormat="1" applyFont="1" applyBorder="1" applyAlignment="1">
      <alignment horizontal="center"/>
    </xf>
    <xf numFmtId="0" fontId="36" fillId="0" borderId="0" xfId="0" applyFont="1" applyFill="1" applyAlignment="1">
      <alignment horizontal="center"/>
    </xf>
    <xf numFmtId="0" fontId="36" fillId="4" borderId="83" xfId="0" applyFont="1" applyFill="1" applyBorder="1" applyAlignment="1">
      <alignment horizontal="center" wrapText="1"/>
    </xf>
    <xf numFmtId="0" fontId="36" fillId="4" borderId="79" xfId="0" applyFont="1" applyFill="1" applyBorder="1" applyAlignment="1">
      <alignment horizontal="center" wrapText="1"/>
    </xf>
    <xf numFmtId="49" fontId="37" fillId="3" borderId="93" xfId="24" quotePrefix="1" applyNumberFormat="1" applyFont="1" applyFill="1" applyBorder="1" applyAlignment="1">
      <alignment horizontal="center"/>
    </xf>
    <xf numFmtId="0" fontId="34" fillId="0" borderId="83" xfId="0" applyFont="1" applyBorder="1" applyAlignment="1">
      <alignment horizontal="center" vertical="center" wrapText="1"/>
    </xf>
    <xf numFmtId="0" fontId="34" fillId="0" borderId="79" xfId="0" applyFont="1" applyBorder="1" applyAlignment="1">
      <alignment horizontal="center" vertical="center" wrapText="1"/>
    </xf>
    <xf numFmtId="168" fontId="34" fillId="0" borderId="79" xfId="53394" applyNumberFormat="1" applyFont="1" applyBorder="1" applyAlignment="1">
      <alignment horizontal="center" vertical="center" wrapText="1"/>
    </xf>
    <xf numFmtId="3" fontId="34" fillId="0" borderId="84" xfId="0" applyNumberFormat="1" applyFont="1" applyBorder="1" applyAlignment="1">
      <alignment horizontal="center"/>
    </xf>
    <xf numFmtId="0" fontId="34" fillId="0" borderId="6" xfId="0" applyFont="1" applyBorder="1" applyAlignment="1">
      <alignment horizontal="center" vertical="center" wrapText="1"/>
    </xf>
    <xf numFmtId="0" fontId="34" fillId="0" borderId="0" xfId="0" applyFont="1" applyBorder="1" applyAlignment="1">
      <alignment horizontal="center" vertical="center" wrapText="1"/>
    </xf>
    <xf numFmtId="168" fontId="34" fillId="0" borderId="0" xfId="53394" applyNumberFormat="1" applyFont="1" applyBorder="1" applyAlignment="1">
      <alignment horizontal="center" vertical="center" wrapText="1"/>
    </xf>
    <xf numFmtId="9" fontId="34" fillId="0" borderId="0" xfId="53394" applyFont="1" applyBorder="1" applyAlignment="1">
      <alignment horizontal="center" vertical="center" wrapText="1"/>
    </xf>
    <xf numFmtId="286" fontId="34" fillId="0" borderId="6" xfId="0" applyNumberFormat="1" applyFont="1" applyBorder="1" applyAlignment="1">
      <alignment horizontal="center" vertical="center"/>
    </xf>
    <xf numFmtId="286" fontId="34" fillId="0" borderId="0" xfId="0" applyNumberFormat="1" applyFont="1" applyBorder="1" applyAlignment="1">
      <alignment horizontal="center" vertical="center"/>
    </xf>
    <xf numFmtId="286" fontId="34" fillId="0" borderId="105" xfId="0" applyNumberFormat="1" applyFont="1" applyBorder="1" applyAlignment="1">
      <alignment horizontal="center" vertical="center"/>
    </xf>
    <xf numFmtId="286" fontId="36" fillId="0" borderId="6" xfId="0" applyNumberFormat="1" applyFont="1" applyBorder="1" applyAlignment="1">
      <alignment horizontal="center" vertical="center"/>
    </xf>
    <xf numFmtId="286" fontId="36" fillId="0" borderId="0" xfId="0" applyNumberFormat="1" applyFont="1" applyBorder="1" applyAlignment="1">
      <alignment horizontal="center" vertical="center"/>
    </xf>
    <xf numFmtId="286" fontId="36" fillId="0" borderId="105" xfId="0" applyNumberFormat="1" applyFont="1" applyBorder="1" applyAlignment="1">
      <alignment horizontal="center" vertical="center"/>
    </xf>
    <xf numFmtId="286" fontId="34" fillId="5" borderId="0" xfId="0" applyNumberFormat="1" applyFont="1" applyFill="1" applyBorder="1" applyAlignment="1">
      <alignment horizontal="center" vertical="center"/>
    </xf>
    <xf numFmtId="0" fontId="34" fillId="2" borderId="0" xfId="0" applyFont="1" applyFill="1" applyBorder="1" applyAlignment="1">
      <alignment horizontal="center"/>
    </xf>
    <xf numFmtId="286" fontId="34" fillId="0" borderId="117" xfId="0" applyNumberFormat="1" applyFont="1" applyBorder="1" applyAlignment="1">
      <alignment horizontal="center" vertical="center"/>
    </xf>
    <xf numFmtId="286" fontId="34" fillId="0" borderId="81" xfId="0" applyNumberFormat="1" applyFont="1" applyBorder="1" applyAlignment="1">
      <alignment horizontal="center" vertical="center"/>
    </xf>
    <xf numFmtId="286" fontId="34" fillId="0" borderId="82" xfId="0" applyNumberFormat="1" applyFont="1" applyBorder="1" applyAlignment="1">
      <alignment horizontal="center" vertical="center"/>
    </xf>
    <xf numFmtId="0" fontId="316" fillId="0" borderId="0" xfId="0" applyFont="1" applyAlignment="1"/>
    <xf numFmtId="0" fontId="34" fillId="2" borderId="6" xfId="0" applyFont="1" applyFill="1" applyBorder="1" applyAlignment="1">
      <alignment horizontal="center" vertical="center"/>
    </xf>
    <xf numFmtId="0" fontId="34" fillId="2" borderId="0" xfId="0" applyFont="1" applyFill="1" applyBorder="1" applyAlignment="1">
      <alignment horizontal="center" vertical="center"/>
    </xf>
    <xf numFmtId="0" fontId="34" fillId="2" borderId="105" xfId="0" applyFont="1" applyFill="1" applyBorder="1" applyAlignment="1">
      <alignment horizontal="center" vertical="center"/>
    </xf>
    <xf numFmtId="3" fontId="34" fillId="2" borderId="6" xfId="0" applyNumberFormat="1" applyFont="1" applyFill="1" applyBorder="1" applyAlignment="1">
      <alignment horizontal="center" vertical="center"/>
    </xf>
    <xf numFmtId="3" fontId="34" fillId="2" borderId="0" xfId="0" applyNumberFormat="1" applyFont="1" applyFill="1" applyBorder="1" applyAlignment="1">
      <alignment horizontal="center" vertical="center"/>
    </xf>
    <xf numFmtId="3" fontId="34" fillId="2" borderId="105" xfId="0" applyNumberFormat="1" applyFont="1" applyFill="1" applyBorder="1" applyAlignment="1">
      <alignment horizontal="center" vertical="center"/>
    </xf>
    <xf numFmtId="3" fontId="34" fillId="2" borderId="117" xfId="0" applyNumberFormat="1" applyFont="1" applyFill="1" applyBorder="1" applyAlignment="1">
      <alignment horizontal="center" vertical="center"/>
    </xf>
    <xf numFmtId="3" fontId="34" fillId="2" borderId="101" xfId="0" applyNumberFormat="1" applyFont="1" applyFill="1" applyBorder="1" applyAlignment="1">
      <alignment horizontal="center" vertical="center"/>
    </xf>
    <xf numFmtId="3" fontId="34" fillId="2" borderId="99" xfId="0" applyNumberFormat="1" applyFont="1" applyFill="1" applyBorder="1" applyAlignment="1">
      <alignment horizontal="center" vertical="center"/>
    </xf>
    <xf numFmtId="0" fontId="36" fillId="2" borderId="2" xfId="0" applyFont="1" applyFill="1" applyBorder="1" applyAlignment="1">
      <alignment horizontal="left" vertical="center" wrapText="1"/>
    </xf>
    <xf numFmtId="3" fontId="36" fillId="0" borderId="117" xfId="0" applyNumberFormat="1" applyFont="1" applyBorder="1" applyAlignment="1">
      <alignment horizontal="center" vertical="center"/>
    </xf>
    <xf numFmtId="3" fontId="36" fillId="0" borderId="101" xfId="0" applyNumberFormat="1" applyFont="1" applyBorder="1" applyAlignment="1">
      <alignment horizontal="center" vertical="center"/>
    </xf>
    <xf numFmtId="3" fontId="36" fillId="0" borderId="99" xfId="0" applyNumberFormat="1" applyFont="1" applyBorder="1" applyAlignment="1">
      <alignment horizontal="center" vertical="center"/>
    </xf>
    <xf numFmtId="0" fontId="37" fillId="3" borderId="80" xfId="1" applyFont="1" applyFill="1" applyBorder="1"/>
    <xf numFmtId="0" fontId="34" fillId="2" borderId="0" xfId="0" applyFont="1" applyFill="1" applyAlignment="1">
      <alignment horizontal="center" vertical="center"/>
    </xf>
    <xf numFmtId="0" fontId="34" fillId="0" borderId="7" xfId="0" applyFont="1" applyBorder="1" applyAlignment="1">
      <alignment horizontal="center" vertical="center"/>
    </xf>
    <xf numFmtId="3" fontId="34" fillId="2" borderId="0" xfId="0" applyNumberFormat="1" applyFont="1" applyFill="1" applyAlignment="1">
      <alignment horizontal="center" vertical="center"/>
    </xf>
    <xf numFmtId="3" fontId="34" fillId="0" borderId="7" xfId="0" applyNumberFormat="1" applyFont="1" applyBorder="1" applyAlignment="1">
      <alignment horizontal="center" vertical="center"/>
    </xf>
    <xf numFmtId="0" fontId="34" fillId="2" borderId="80" xfId="0" applyFont="1" applyFill="1" applyBorder="1" applyAlignment="1">
      <alignment horizontal="left"/>
    </xf>
    <xf numFmtId="3" fontId="34" fillId="2" borderId="80" xfId="0" applyNumberFormat="1" applyFont="1" applyFill="1" applyBorder="1" applyAlignment="1">
      <alignment horizontal="center" vertical="center"/>
    </xf>
    <xf numFmtId="3" fontId="34" fillId="2" borderId="81" xfId="0" applyNumberFormat="1" applyFont="1" applyFill="1" applyBorder="1" applyAlignment="1">
      <alignment horizontal="center" vertical="center"/>
    </xf>
    <xf numFmtId="3" fontId="36" fillId="0" borderId="80" xfId="0" applyNumberFormat="1" applyFont="1" applyBorder="1" applyAlignment="1">
      <alignment horizontal="center" vertical="center"/>
    </xf>
    <xf numFmtId="3" fontId="36" fillId="0" borderId="81" xfId="0" applyNumberFormat="1" applyFont="1" applyBorder="1" applyAlignment="1">
      <alignment horizontal="center" vertical="center"/>
    </xf>
    <xf numFmtId="3" fontId="36" fillId="0" borderId="82" xfId="0" applyNumberFormat="1" applyFont="1" applyBorder="1" applyAlignment="1">
      <alignment horizontal="center" vertical="center"/>
    </xf>
    <xf numFmtId="0" fontId="36" fillId="2" borderId="6" xfId="0" applyFont="1" applyFill="1" applyBorder="1"/>
    <xf numFmtId="0" fontId="36" fillId="2" borderId="83" xfId="0" applyFont="1" applyFill="1" applyBorder="1" applyAlignment="1">
      <alignment horizontal="left"/>
    </xf>
    <xf numFmtId="0" fontId="34" fillId="2" borderId="6" xfId="0" applyFont="1" applyFill="1" applyBorder="1"/>
    <xf numFmtId="0" fontId="36" fillId="2" borderId="6" xfId="0" applyFont="1" applyFill="1" applyBorder="1" applyAlignment="1">
      <alignment horizontal="center"/>
    </xf>
    <xf numFmtId="0" fontId="36" fillId="2" borderId="0" xfId="0" applyFont="1" applyFill="1" applyAlignment="1">
      <alignment horizontal="center"/>
    </xf>
    <xf numFmtId="0" fontId="36" fillId="0" borderId="0" xfId="0" applyFont="1" applyFill="1" applyAlignment="1">
      <alignment horizontal="center"/>
    </xf>
    <xf numFmtId="0" fontId="36" fillId="2" borderId="6" xfId="0" applyFont="1" applyFill="1" applyBorder="1" applyAlignment="1">
      <alignment horizontal="left"/>
    </xf>
    <xf numFmtId="0" fontId="37" fillId="3" borderId="79" xfId="3" applyFont="1" applyFill="1" applyBorder="1" applyAlignment="1">
      <alignment horizontal="center" vertical="top"/>
    </xf>
    <xf numFmtId="0" fontId="36" fillId="0" borderId="6" xfId="0" applyFont="1" applyBorder="1" applyAlignment="1">
      <alignment horizontal="left"/>
    </xf>
    <xf numFmtId="0" fontId="36" fillId="0" borderId="0" xfId="0" applyFont="1" applyBorder="1" applyAlignment="1">
      <alignment horizontal="left"/>
    </xf>
    <xf numFmtId="0" fontId="34" fillId="2" borderId="6" xfId="0" applyFont="1" applyFill="1" applyBorder="1"/>
    <xf numFmtId="0" fontId="34" fillId="2" borderId="0" xfId="0" applyFont="1" applyFill="1" applyBorder="1"/>
    <xf numFmtId="0" fontId="34" fillId="2" borderId="105" xfId="0" applyFont="1" applyFill="1" applyBorder="1"/>
    <xf numFmtId="0" fontId="316" fillId="0" borderId="6" xfId="0" applyFont="1" applyBorder="1"/>
    <xf numFmtId="0" fontId="318" fillId="0" borderId="0" xfId="0" applyFont="1"/>
    <xf numFmtId="0" fontId="34" fillId="2" borderId="0" xfId="0" applyFont="1" applyFill="1"/>
    <xf numFmtId="0" fontId="37" fillId="0" borderId="0" xfId="0" applyFont="1" applyFill="1" applyAlignment="1"/>
    <xf numFmtId="0" fontId="36" fillId="0" borderId="0" xfId="0" applyFont="1" applyFill="1" applyAlignment="1"/>
    <xf numFmtId="0" fontId="302" fillId="0" borderId="0" xfId="1" applyFont="1" applyFill="1" applyBorder="1"/>
    <xf numFmtId="0" fontId="308" fillId="0" borderId="0" xfId="0" applyFont="1" applyFill="1" applyAlignment="1">
      <alignment vertical="center"/>
    </xf>
    <xf numFmtId="0" fontId="37" fillId="4" borderId="86" xfId="0" applyFont="1" applyFill="1" applyBorder="1" applyAlignment="1">
      <alignment vertical="center"/>
    </xf>
    <xf numFmtId="0" fontId="308" fillId="4" borderId="2" xfId="0" applyFont="1" applyFill="1" applyBorder="1" applyAlignment="1">
      <alignment vertical="center"/>
    </xf>
    <xf numFmtId="0" fontId="36" fillId="2" borderId="86" xfId="0" applyFont="1" applyFill="1" applyBorder="1" applyAlignment="1">
      <alignment horizontal="left"/>
    </xf>
    <xf numFmtId="0" fontId="34" fillId="2" borderId="5" xfId="0" applyFont="1" applyFill="1" applyBorder="1" applyAlignment="1">
      <alignment horizontal="left" vertical="center"/>
    </xf>
    <xf numFmtId="286" fontId="34" fillId="0" borderId="0" xfId="0" applyNumberFormat="1" applyFont="1" applyAlignment="1">
      <alignment horizontal="center" vertical="center"/>
    </xf>
    <xf numFmtId="286" fontId="34" fillId="2" borderId="0" xfId="0" applyNumberFormat="1" applyFont="1" applyFill="1" applyAlignment="1">
      <alignment horizontal="center" vertical="center"/>
    </xf>
    <xf numFmtId="0" fontId="36" fillId="2" borderId="5" xfId="0" applyFont="1" applyFill="1" applyBorder="1"/>
    <xf numFmtId="286" fontId="36" fillId="2" borderId="0" xfId="0" applyNumberFormat="1" applyFont="1" applyFill="1" applyAlignment="1">
      <alignment horizontal="center" vertical="center"/>
    </xf>
    <xf numFmtId="0" fontId="34" fillId="2" borderId="5" xfId="0" applyFont="1" applyFill="1" applyBorder="1" applyAlignment="1">
      <alignment horizontal="left" indent="1"/>
    </xf>
    <xf numFmtId="286" fontId="34" fillId="2" borderId="6" xfId="0" applyNumberFormat="1" applyFont="1" applyFill="1" applyBorder="1" applyAlignment="1">
      <alignment horizontal="center" vertical="center"/>
    </xf>
    <xf numFmtId="0" fontId="36" fillId="2" borderId="5" xfId="0" applyFont="1" applyFill="1" applyBorder="1" applyAlignment="1">
      <alignment horizontal="left"/>
    </xf>
    <xf numFmtId="286" fontId="36" fillId="0" borderId="0" xfId="0" applyNumberFormat="1" applyFont="1" applyAlignment="1">
      <alignment horizontal="center" vertical="center"/>
    </xf>
    <xf numFmtId="0" fontId="34" fillId="2" borderId="5" xfId="0" applyFont="1" applyFill="1" applyBorder="1" applyAlignment="1">
      <alignment horizontal="left"/>
    </xf>
    <xf numFmtId="0" fontId="36" fillId="2" borderId="5" xfId="0" applyFont="1" applyFill="1" applyBorder="1" applyAlignment="1">
      <alignment vertical="center"/>
    </xf>
    <xf numFmtId="0" fontId="36" fillId="2" borderId="2" xfId="0" applyFont="1" applyFill="1" applyBorder="1" applyAlignment="1">
      <alignment horizontal="left"/>
    </xf>
    <xf numFmtId="286" fontId="36" fillId="2" borderId="81" xfId="0" applyNumberFormat="1" applyFont="1" applyFill="1" applyBorder="1" applyAlignment="1">
      <alignment horizontal="center" vertical="center"/>
    </xf>
    <xf numFmtId="286" fontId="36" fillId="2" borderId="101" xfId="0" applyNumberFormat="1" applyFont="1" applyFill="1" applyBorder="1" applyAlignment="1">
      <alignment horizontal="center" vertical="center"/>
    </xf>
    <xf numFmtId="0" fontId="36" fillId="2" borderId="0" xfId="0" applyFont="1" applyFill="1" applyAlignment="1">
      <alignment vertical="center"/>
    </xf>
    <xf numFmtId="286" fontId="34" fillId="2" borderId="83" xfId="0" applyNumberFormat="1" applyFont="1" applyFill="1" applyBorder="1" applyAlignment="1">
      <alignment horizontal="center" vertical="center"/>
    </xf>
    <xf numFmtId="286" fontId="34" fillId="2" borderId="79" xfId="0" applyNumberFormat="1" applyFont="1" applyFill="1" applyBorder="1" applyAlignment="1">
      <alignment horizontal="center" vertical="center"/>
    </xf>
    <xf numFmtId="286" fontId="38" fillId="0" borderId="83" xfId="35" applyNumberFormat="1" applyFont="1" applyBorder="1" applyAlignment="1">
      <alignment horizontal="center"/>
    </xf>
    <xf numFmtId="286" fontId="38" fillId="0" borderId="79" xfId="35" applyNumberFormat="1" applyFont="1" applyBorder="1" applyAlignment="1">
      <alignment horizontal="center"/>
    </xf>
    <xf numFmtId="286" fontId="38" fillId="0" borderId="84" xfId="35" applyNumberFormat="1" applyFont="1" applyBorder="1" applyAlignment="1">
      <alignment horizontal="center"/>
    </xf>
    <xf numFmtId="286" fontId="38" fillId="0" borderId="6" xfId="35" applyNumberFormat="1" applyFont="1" applyBorder="1" applyAlignment="1">
      <alignment horizontal="center"/>
    </xf>
    <xf numFmtId="286" fontId="38" fillId="0" borderId="0" xfId="35" applyNumberFormat="1" applyFont="1" applyBorder="1" applyAlignment="1">
      <alignment horizontal="center"/>
    </xf>
    <xf numFmtId="286" fontId="36" fillId="2" borderId="6" xfId="0" applyNumberFormat="1" applyFont="1" applyFill="1" applyBorder="1" applyAlignment="1">
      <alignment horizontal="center" vertical="center"/>
    </xf>
    <xf numFmtId="0" fontId="36" fillId="2" borderId="80" xfId="0" applyFont="1" applyFill="1" applyBorder="1" applyAlignment="1">
      <alignment vertical="center"/>
    </xf>
    <xf numFmtId="286" fontId="36" fillId="2" borderId="80" xfId="0" applyNumberFormat="1" applyFont="1" applyFill="1" applyBorder="1" applyAlignment="1">
      <alignment horizontal="center" vertical="center"/>
    </xf>
    <xf numFmtId="168" fontId="34" fillId="0" borderId="83" xfId="0" applyNumberFormat="1" applyFont="1" applyBorder="1" applyAlignment="1">
      <alignment horizontal="center" vertical="center"/>
    </xf>
    <xf numFmtId="168" fontId="34" fillId="0" borderId="79" xfId="0" applyNumberFormat="1" applyFont="1" applyBorder="1" applyAlignment="1">
      <alignment horizontal="center" vertical="center"/>
    </xf>
    <xf numFmtId="168" fontId="38" fillId="0" borderId="79" xfId="32" applyNumberFormat="1" applyFont="1" applyBorder="1" applyAlignment="1">
      <alignment horizontal="center"/>
    </xf>
    <xf numFmtId="168" fontId="38" fillId="0" borderId="84" xfId="32" applyNumberFormat="1" applyFont="1" applyBorder="1" applyAlignment="1">
      <alignment horizontal="center"/>
    </xf>
    <xf numFmtId="168" fontId="34" fillId="0" borderId="6" xfId="0" applyNumberFormat="1" applyFont="1" applyBorder="1" applyAlignment="1">
      <alignment horizontal="center" vertical="center"/>
    </xf>
    <xf numFmtId="168" fontId="38" fillId="0" borderId="81" xfId="32" applyNumberFormat="1" applyFont="1" applyBorder="1" applyAlignment="1">
      <alignment horizontal="center"/>
    </xf>
    <xf numFmtId="168" fontId="34" fillId="2" borderId="6" xfId="0" applyNumberFormat="1" applyFont="1" applyFill="1" applyBorder="1" applyAlignment="1">
      <alignment horizontal="center" vertical="center"/>
    </xf>
    <xf numFmtId="10" fontId="34" fillId="2" borderId="6" xfId="0" applyNumberFormat="1" applyFont="1" applyFill="1" applyBorder="1" applyAlignment="1">
      <alignment horizontal="center" vertical="center"/>
    </xf>
    <xf numFmtId="0" fontId="34" fillId="2" borderId="80" xfId="0" applyFont="1" applyFill="1" applyBorder="1" applyAlignment="1">
      <alignment vertical="center"/>
    </xf>
    <xf numFmtId="3" fontId="34" fillId="2" borderId="82" xfId="0" applyNumberFormat="1" applyFont="1" applyFill="1" applyBorder="1" applyAlignment="1">
      <alignment horizontal="center" vertical="center"/>
    </xf>
    <xf numFmtId="0" fontId="38" fillId="0" borderId="0" xfId="33" applyFont="1"/>
    <xf numFmtId="0" fontId="37" fillId="0" borderId="0" xfId="0" applyFont="1" applyFill="1" applyBorder="1" applyAlignment="1"/>
    <xf numFmtId="0" fontId="36" fillId="0" borderId="0" xfId="0" applyFont="1" applyFill="1" applyBorder="1" applyAlignment="1">
      <alignment horizontal="center"/>
    </xf>
    <xf numFmtId="0" fontId="308" fillId="0" borderId="0" xfId="0" applyFont="1" applyFill="1" applyBorder="1" applyAlignment="1">
      <alignment vertical="center"/>
    </xf>
    <xf numFmtId="0" fontId="37" fillId="4" borderId="79" xfId="0" applyFont="1" applyFill="1" applyBorder="1" applyAlignment="1">
      <alignment horizontal="center" vertical="top"/>
    </xf>
    <xf numFmtId="0" fontId="37" fillId="4" borderId="84" xfId="0" applyFont="1" applyFill="1" applyBorder="1" applyAlignment="1">
      <alignment horizontal="center" vertical="top"/>
    </xf>
    <xf numFmtId="17" fontId="37" fillId="3" borderId="81" xfId="0" applyNumberFormat="1" applyFont="1" applyFill="1" applyBorder="1" applyAlignment="1">
      <alignment horizontal="center" vertical="center"/>
    </xf>
    <xf numFmtId="286" fontId="34" fillId="2" borderId="108" xfId="0" applyNumberFormat="1" applyFont="1" applyFill="1" applyBorder="1" applyAlignment="1">
      <alignment horizontal="center" vertical="center"/>
    </xf>
    <xf numFmtId="286" fontId="36" fillId="2" borderId="79" xfId="0" applyNumberFormat="1" applyFont="1" applyFill="1" applyBorder="1" applyAlignment="1">
      <alignment horizontal="center" vertical="center"/>
    </xf>
    <xf numFmtId="286" fontId="36" fillId="2" borderId="109" xfId="0" applyNumberFormat="1" applyFont="1" applyFill="1" applyBorder="1" applyAlignment="1">
      <alignment horizontal="center" vertical="center"/>
    </xf>
    <xf numFmtId="286" fontId="34" fillId="2" borderId="20" xfId="0" applyNumberFormat="1" applyFont="1" applyFill="1" applyBorder="1" applyAlignment="1">
      <alignment horizontal="center" vertical="center"/>
    </xf>
    <xf numFmtId="286" fontId="34" fillId="0" borderId="19" xfId="0" applyNumberFormat="1" applyFont="1" applyBorder="1" applyAlignment="1">
      <alignment horizontal="center" vertical="center"/>
    </xf>
    <xf numFmtId="286" fontId="36" fillId="2" borderId="20" xfId="0" applyNumberFormat="1" applyFont="1" applyFill="1" applyBorder="1" applyAlignment="1">
      <alignment horizontal="center" vertical="center"/>
    </xf>
    <xf numFmtId="286" fontId="36" fillId="0" borderId="19" xfId="0" applyNumberFormat="1" applyFont="1" applyBorder="1" applyAlignment="1">
      <alignment horizontal="center" vertical="center"/>
    </xf>
    <xf numFmtId="0" fontId="34" fillId="2" borderId="6" xfId="0" applyFont="1" applyFill="1" applyBorder="1" applyAlignment="1">
      <alignment horizontal="left" indent="1"/>
    </xf>
    <xf numFmtId="286" fontId="36" fillId="2" borderId="19" xfId="0" applyNumberFormat="1" applyFont="1" applyFill="1" applyBorder="1" applyAlignment="1">
      <alignment horizontal="center" vertical="center"/>
    </xf>
    <xf numFmtId="286" fontId="34" fillId="2" borderId="19" xfId="0" applyNumberFormat="1" applyFont="1" applyFill="1" applyBorder="1" applyAlignment="1">
      <alignment horizontal="center" vertical="center"/>
    </xf>
    <xf numFmtId="0" fontId="36" fillId="2" borderId="80" xfId="0" applyFont="1" applyFill="1" applyBorder="1" applyAlignment="1">
      <alignment horizontal="left"/>
    </xf>
    <xf numFmtId="286" fontId="36" fillId="2" borderId="91" xfId="0" applyNumberFormat="1" applyFont="1" applyFill="1" applyBorder="1" applyAlignment="1">
      <alignment horizontal="center" vertical="center"/>
    </xf>
    <xf numFmtId="286" fontId="36" fillId="2" borderId="85" xfId="0" applyNumberFormat="1" applyFont="1" applyFill="1" applyBorder="1" applyAlignment="1">
      <alignment horizontal="center" vertical="center"/>
    </xf>
    <xf numFmtId="286" fontId="36" fillId="2" borderId="92" xfId="0" applyNumberFormat="1" applyFont="1" applyFill="1" applyBorder="1" applyAlignment="1">
      <alignment horizontal="center" vertical="center"/>
    </xf>
    <xf numFmtId="0" fontId="36" fillId="2" borderId="0" xfId="0" applyFont="1" applyFill="1" applyAlignment="1">
      <alignment horizontal="center" vertical="center"/>
    </xf>
    <xf numFmtId="168" fontId="34" fillId="2" borderId="79" xfId="0" applyNumberFormat="1" applyFont="1" applyFill="1" applyBorder="1" applyAlignment="1">
      <alignment horizontal="center" vertical="center"/>
    </xf>
    <xf numFmtId="168" fontId="34" fillId="2" borderId="84" xfId="0" applyNumberFormat="1" applyFont="1" applyFill="1" applyBorder="1" applyAlignment="1">
      <alignment horizontal="center" vertical="center"/>
    </xf>
    <xf numFmtId="168" fontId="34" fillId="2" borderId="105" xfId="0" applyNumberFormat="1" applyFont="1" applyFill="1" applyBorder="1" applyAlignment="1">
      <alignment horizontal="center" vertical="center"/>
    </xf>
    <xf numFmtId="168" fontId="36" fillId="2" borderId="81" xfId="0" applyNumberFormat="1" applyFont="1" applyFill="1" applyBorder="1" applyAlignment="1">
      <alignment horizontal="center" vertical="center"/>
    </xf>
    <xf numFmtId="0" fontId="34" fillId="0" borderId="79" xfId="0" applyFont="1" applyBorder="1" applyAlignment="1">
      <alignment horizontal="center" vertical="center"/>
    </xf>
    <xf numFmtId="0" fontId="34" fillId="2" borderId="93" xfId="0" applyFont="1" applyFill="1" applyBorder="1" applyAlignment="1">
      <alignment vertical="center"/>
    </xf>
    <xf numFmtId="3" fontId="34" fillId="0" borderId="0" xfId="0" applyNumberFormat="1" applyFont="1" applyAlignment="1">
      <alignment horizontal="center" vertical="center"/>
    </xf>
    <xf numFmtId="0" fontId="307" fillId="2" borderId="0" xfId="0" applyFont="1" applyFill="1"/>
    <xf numFmtId="0" fontId="34" fillId="0" borderId="6" xfId="0" applyFont="1" applyFill="1" applyBorder="1"/>
    <xf numFmtId="0" fontId="34" fillId="0" borderId="0" xfId="0" applyFont="1" applyFill="1"/>
    <xf numFmtId="0" fontId="34" fillId="0" borderId="105" xfId="0" applyFont="1" applyFill="1" applyBorder="1"/>
    <xf numFmtId="286" fontId="34" fillId="0" borderId="6" xfId="0" applyNumberFormat="1" applyFont="1" applyFill="1" applyBorder="1" applyAlignment="1">
      <alignment horizontal="center"/>
    </xf>
    <xf numFmtId="286" fontId="34" fillId="0" borderId="0" xfId="0" applyNumberFormat="1" applyFont="1" applyFill="1" applyBorder="1" applyAlignment="1">
      <alignment horizontal="center"/>
    </xf>
    <xf numFmtId="286" fontId="34" fillId="0" borderId="105" xfId="0" applyNumberFormat="1" applyFont="1" applyFill="1" applyBorder="1" applyAlignment="1">
      <alignment horizontal="center"/>
    </xf>
    <xf numFmtId="286" fontId="34" fillId="0" borderId="6" xfId="0" quotePrefix="1" applyNumberFormat="1" applyFont="1" applyFill="1" applyBorder="1" applyAlignment="1">
      <alignment horizontal="center"/>
    </xf>
    <xf numFmtId="286" fontId="34" fillId="0" borderId="0" xfId="0" quotePrefix="1" applyNumberFormat="1" applyFont="1" applyFill="1" applyBorder="1" applyAlignment="1">
      <alignment horizontal="center"/>
    </xf>
    <xf numFmtId="286" fontId="34" fillId="0" borderId="105" xfId="0" quotePrefix="1" applyNumberFormat="1" applyFont="1" applyBorder="1" applyAlignment="1">
      <alignment horizontal="center"/>
    </xf>
    <xf numFmtId="286" fontId="34" fillId="0" borderId="105" xfId="0" quotePrefix="1" applyNumberFormat="1" applyFont="1" applyFill="1" applyBorder="1" applyAlignment="1">
      <alignment horizontal="center"/>
    </xf>
    <xf numFmtId="0" fontId="316" fillId="0" borderId="0" xfId="0" applyFont="1" applyBorder="1" applyAlignment="1">
      <alignment horizontal="left"/>
    </xf>
    <xf numFmtId="0" fontId="316" fillId="0" borderId="105" xfId="0" applyFont="1" applyBorder="1" applyAlignment="1">
      <alignment horizontal="center"/>
    </xf>
    <xf numFmtId="286" fontId="316" fillId="0" borderId="105" xfId="13" applyNumberFormat="1" applyFont="1" applyBorder="1" applyAlignment="1">
      <alignment horizontal="center"/>
    </xf>
    <xf numFmtId="286" fontId="34" fillId="0" borderId="83" xfId="0" applyNumberFormat="1" applyFont="1" applyBorder="1" applyAlignment="1">
      <alignment horizontal="center"/>
    </xf>
    <xf numFmtId="286" fontId="34" fillId="0" borderId="79" xfId="0" applyNumberFormat="1" applyFont="1" applyBorder="1" applyAlignment="1">
      <alignment horizontal="center"/>
    </xf>
    <xf numFmtId="286" fontId="34" fillId="0" borderId="84" xfId="0" applyNumberFormat="1" applyFont="1" applyBorder="1" applyAlignment="1">
      <alignment horizontal="center"/>
    </xf>
    <xf numFmtId="286" fontId="34" fillId="0" borderId="83" xfId="0" applyNumberFormat="1" applyFont="1" applyBorder="1" applyAlignment="1">
      <alignment horizontal="center" vertical="center" wrapText="1"/>
    </xf>
    <xf numFmtId="286" fontId="34" fillId="0" borderId="79" xfId="0" applyNumberFormat="1" applyFont="1" applyBorder="1" applyAlignment="1">
      <alignment horizontal="center" vertical="center" wrapText="1"/>
    </xf>
    <xf numFmtId="286" fontId="34" fillId="0" borderId="84" xfId="0" applyNumberFormat="1" applyFont="1" applyBorder="1" applyAlignment="1">
      <alignment horizontal="center" vertical="center" wrapText="1"/>
    </xf>
    <xf numFmtId="0" fontId="56" fillId="0" borderId="105" xfId="0" quotePrefix="1" applyFont="1" applyBorder="1" applyAlignment="1">
      <alignment horizontal="center"/>
    </xf>
    <xf numFmtId="9" fontId="307" fillId="2" borderId="117" xfId="53394" applyFont="1" applyFill="1" applyBorder="1" applyAlignment="1">
      <alignment horizontal="center" wrapText="1"/>
    </xf>
    <xf numFmtId="9" fontId="307" fillId="2" borderId="81" xfId="53394" applyFont="1" applyFill="1" applyBorder="1" applyAlignment="1">
      <alignment horizontal="center"/>
    </xf>
    <xf numFmtId="9" fontId="38" fillId="0" borderId="82" xfId="53394" applyFont="1" applyBorder="1" applyAlignment="1">
      <alignment horizontal="center"/>
    </xf>
    <xf numFmtId="9" fontId="0" fillId="0" borderId="6" xfId="53394" applyFont="1" applyBorder="1" applyAlignment="1">
      <alignment horizontal="center"/>
    </xf>
    <xf numFmtId="9" fontId="0" fillId="0" borderId="0" xfId="53394" applyFont="1" applyBorder="1" applyAlignment="1">
      <alignment horizontal="center"/>
    </xf>
    <xf numFmtId="9" fontId="0" fillId="0" borderId="105" xfId="53394" applyFont="1" applyBorder="1" applyAlignment="1">
      <alignment horizontal="center"/>
    </xf>
    <xf numFmtId="205" fontId="36" fillId="0" borderId="81" xfId="53511" applyNumberFormat="1" applyFont="1" applyBorder="1" applyAlignment="1">
      <alignment horizontal="center" vertical="center"/>
    </xf>
    <xf numFmtId="0" fontId="37" fillId="3" borderId="79" xfId="0" applyFont="1" applyFill="1" applyBorder="1" applyAlignment="1">
      <alignment horizontal="center" vertical="center"/>
    </xf>
    <xf numFmtId="0" fontId="37" fillId="3" borderId="0" xfId="0" applyFont="1" applyFill="1" applyAlignment="1">
      <alignment horizontal="center" vertical="center"/>
    </xf>
    <xf numFmtId="0" fontId="37" fillId="3" borderId="105" xfId="0" applyFont="1" applyFill="1" applyBorder="1" applyAlignment="1">
      <alignment horizontal="center" vertical="center"/>
    </xf>
    <xf numFmtId="0" fontId="34" fillId="0" borderId="0" xfId="0" applyFont="1" applyAlignment="1">
      <alignment horizontal="left" vertical="center" wrapText="1"/>
    </xf>
    <xf numFmtId="0" fontId="54" fillId="4" borderId="0" xfId="0" applyFont="1" applyFill="1" applyBorder="1" applyAlignment="1">
      <alignment horizontal="center" vertical="center"/>
    </xf>
    <xf numFmtId="17" fontId="37" fillId="3" borderId="5" xfId="47177" quotePrefix="1" applyNumberFormat="1" applyFont="1" applyFill="1" applyBorder="1" applyAlignment="1">
      <alignment horizontal="center" vertical="center"/>
    </xf>
    <xf numFmtId="168" fontId="301" fillId="135" borderId="0" xfId="0" applyNumberFormat="1" applyFont="1" applyFill="1"/>
    <xf numFmtId="168" fontId="300" fillId="135" borderId="0" xfId="0" applyNumberFormat="1" applyFont="1" applyFill="1"/>
    <xf numFmtId="0" fontId="330" fillId="5" borderId="0" xfId="54" applyFont="1" applyFill="1" applyAlignment="1">
      <alignment vertical="top"/>
    </xf>
    <xf numFmtId="0" fontId="330" fillId="5" borderId="0" xfId="29" applyFont="1" applyFill="1" applyAlignment="1">
      <alignment horizontal="center"/>
    </xf>
    <xf numFmtId="168" fontId="36" fillId="0" borderId="79" xfId="31" applyNumberFormat="1" applyFont="1" applyFill="1" applyBorder="1" applyAlignment="1">
      <alignment horizontal="center" vertical="center"/>
    </xf>
    <xf numFmtId="168" fontId="36" fillId="0" borderId="84" xfId="31" applyNumberFormat="1" applyFont="1" applyFill="1" applyBorder="1" applyAlignment="1">
      <alignment horizontal="center" vertical="center"/>
    </xf>
    <xf numFmtId="168" fontId="36" fillId="0" borderId="105" xfId="31" applyNumberFormat="1" applyFont="1" applyFill="1" applyBorder="1" applyAlignment="1">
      <alignment horizontal="center" vertical="center"/>
    </xf>
    <xf numFmtId="168" fontId="36" fillId="134" borderId="6" xfId="31" applyNumberFormat="1" applyFont="1" applyFill="1" applyBorder="1" applyAlignment="1">
      <alignment vertical="center"/>
    </xf>
    <xf numFmtId="168" fontId="36" fillId="134" borderId="0" xfId="31" applyNumberFormat="1" applyFont="1" applyFill="1" applyBorder="1" applyAlignment="1">
      <alignment vertical="center"/>
    </xf>
    <xf numFmtId="168" fontId="34" fillId="134" borderId="117" xfId="31" applyNumberFormat="1" applyFont="1" applyFill="1" applyBorder="1" applyAlignment="1">
      <alignment vertical="center"/>
    </xf>
    <xf numFmtId="168" fontId="34" fillId="134" borderId="81" xfId="31" applyNumberFormat="1" applyFont="1" applyFill="1" applyBorder="1" applyAlignment="1">
      <alignment vertical="center"/>
    </xf>
    <xf numFmtId="168" fontId="34" fillId="2" borderId="117" xfId="31" applyNumberFormat="1" applyFont="1" applyFill="1" applyBorder="1" applyAlignment="1">
      <alignment horizontal="center"/>
    </xf>
    <xf numFmtId="168" fontId="34" fillId="2" borderId="81" xfId="31" applyNumberFormat="1" applyFont="1" applyFill="1" applyBorder="1" applyAlignment="1">
      <alignment horizontal="center"/>
    </xf>
    <xf numFmtId="168" fontId="34" fillId="0" borderId="81" xfId="31" applyNumberFormat="1" applyFont="1" applyFill="1" applyBorder="1" applyAlignment="1">
      <alignment horizontal="center"/>
    </xf>
    <xf numFmtId="168" fontId="34" fillId="0" borderId="117" xfId="31" applyNumberFormat="1" applyFont="1" applyFill="1" applyBorder="1" applyAlignment="1">
      <alignment horizontal="center"/>
    </xf>
    <xf numFmtId="168" fontId="34" fillId="2" borderId="82" xfId="31" applyNumberFormat="1" applyFont="1" applyFill="1" applyBorder="1" applyAlignment="1">
      <alignment horizontal="center"/>
    </xf>
    <xf numFmtId="0" fontId="37" fillId="3" borderId="83" xfId="0" applyFont="1" applyFill="1" applyBorder="1" applyAlignment="1">
      <alignment vertical="top" wrapText="1"/>
    </xf>
    <xf numFmtId="164" fontId="37" fillId="3" borderId="6" xfId="0" quotePrefix="1" applyNumberFormat="1" applyFont="1" applyFill="1" applyBorder="1" applyAlignment="1">
      <alignment horizontal="left" vertical="center" wrapText="1"/>
    </xf>
    <xf numFmtId="0" fontId="34" fillId="0" borderId="83" xfId="0" applyFont="1" applyBorder="1" applyAlignment="1">
      <alignment wrapText="1"/>
    </xf>
    <xf numFmtId="0" fontId="34" fillId="2" borderId="117" xfId="0" applyFont="1" applyFill="1" applyBorder="1" applyAlignment="1">
      <alignment vertical="center" wrapText="1"/>
    </xf>
    <xf numFmtId="10" fontId="34" fillId="8" borderId="79" xfId="48322" applyNumberFormat="1" applyFont="1" applyFill="1" applyBorder="1" applyAlignment="1">
      <alignment horizontal="center"/>
    </xf>
    <xf numFmtId="3" fontId="34" fillId="0" borderId="83" xfId="0" applyNumberFormat="1" applyFont="1" applyBorder="1" applyAlignment="1">
      <alignment horizontal="center"/>
    </xf>
    <xf numFmtId="3" fontId="34" fillId="0" borderId="79" xfId="0" applyNumberFormat="1" applyFont="1" applyBorder="1" applyAlignment="1">
      <alignment horizontal="center"/>
    </xf>
    <xf numFmtId="168" fontId="307" fillId="2" borderId="117" xfId="53394" applyNumberFormat="1" applyFont="1" applyFill="1" applyBorder="1" applyAlignment="1">
      <alignment horizontal="center" wrapText="1"/>
    </xf>
    <xf numFmtId="168" fontId="307" fillId="2" borderId="81" xfId="53394" applyNumberFormat="1" applyFont="1" applyFill="1" applyBorder="1" applyAlignment="1">
      <alignment horizontal="center"/>
    </xf>
    <xf numFmtId="168" fontId="307" fillId="2" borderId="82" xfId="53394" applyNumberFormat="1" applyFont="1" applyFill="1" applyBorder="1" applyAlignment="1">
      <alignment horizontal="center"/>
    </xf>
    <xf numFmtId="168" fontId="38" fillId="0" borderId="0" xfId="53394" applyNumberFormat="1" applyFont="1" applyBorder="1" applyAlignment="1">
      <alignment horizontal="center"/>
    </xf>
    <xf numFmtId="168" fontId="38" fillId="0" borderId="105" xfId="53394" applyNumberFormat="1" applyFont="1" applyBorder="1" applyAlignment="1">
      <alignment horizontal="center"/>
    </xf>
    <xf numFmtId="168" fontId="38" fillId="0" borderId="0" xfId="53394" applyNumberFormat="1" applyFont="1" applyBorder="1"/>
    <xf numFmtId="0" fontId="54" fillId="4" borderId="84" xfId="0" applyFont="1" applyFill="1" applyBorder="1" applyAlignment="1">
      <alignment vertical="center"/>
    </xf>
    <xf numFmtId="0" fontId="54" fillId="4" borderId="105" xfId="0" applyFont="1" applyFill="1" applyBorder="1" applyAlignment="1">
      <alignment vertical="center"/>
    </xf>
    <xf numFmtId="210" fontId="34" fillId="0" borderId="81" xfId="53511" applyNumberFormat="1" applyFont="1" applyBorder="1" applyAlignment="1">
      <alignment horizontal="center" vertical="center"/>
    </xf>
    <xf numFmtId="170" fontId="36" fillId="0" borderId="0" xfId="13" applyNumberFormat="1" applyFont="1" applyAlignment="1">
      <alignment vertical="center"/>
    </xf>
    <xf numFmtId="205" fontId="34" fillId="0" borderId="81" xfId="53511" applyNumberFormat="1" applyFont="1" applyBorder="1" applyAlignment="1">
      <alignment horizontal="center" vertical="center"/>
    </xf>
    <xf numFmtId="285" fontId="36" fillId="0" borderId="81" xfId="53511" applyNumberFormat="1" applyFont="1" applyBorder="1" applyAlignment="1">
      <alignment horizontal="center" vertical="center"/>
    </xf>
    <xf numFmtId="168" fontId="34" fillId="0" borderId="105" xfId="53394" applyNumberFormat="1" applyFont="1" applyBorder="1" applyAlignment="1">
      <alignment horizontal="center" vertical="center"/>
    </xf>
    <xf numFmtId="205" fontId="34" fillId="0" borderId="117" xfId="53511" applyNumberFormat="1" applyFont="1" applyBorder="1" applyAlignment="1">
      <alignment horizontal="center" vertical="center"/>
    </xf>
    <xf numFmtId="168" fontId="34" fillId="0" borderId="82" xfId="53394" applyNumberFormat="1" applyFont="1" applyBorder="1" applyAlignment="1">
      <alignment horizontal="center" vertical="center"/>
    </xf>
    <xf numFmtId="205" fontId="36" fillId="0" borderId="117" xfId="53511" applyNumberFormat="1" applyFont="1" applyBorder="1" applyAlignment="1">
      <alignment horizontal="center" vertical="center"/>
    </xf>
    <xf numFmtId="168" fontId="36" fillId="0" borderId="82" xfId="53394" applyNumberFormat="1" applyFont="1" applyBorder="1" applyAlignment="1">
      <alignment horizontal="center" vertical="center"/>
    </xf>
    <xf numFmtId="0" fontId="331" fillId="3" borderId="105" xfId="12" applyFont="1" applyFill="1" applyBorder="1" applyAlignment="1">
      <alignment horizontal="center" vertical="center"/>
    </xf>
    <xf numFmtId="0" fontId="54" fillId="4" borderId="81" xfId="0" quotePrefix="1" applyFont="1" applyFill="1" applyBorder="1" applyAlignment="1">
      <alignment horizontal="center" vertical="center"/>
    </xf>
    <xf numFmtId="170" fontId="34" fillId="0" borderId="79" xfId="15167" applyNumberFormat="1" applyFont="1" applyBorder="1" applyAlignment="1">
      <alignment horizontal="center" vertical="center"/>
    </xf>
    <xf numFmtId="170" fontId="34" fillId="0" borderId="79" xfId="15167" applyNumberFormat="1" applyFont="1" applyBorder="1" applyAlignment="1">
      <alignment vertical="center"/>
    </xf>
    <xf numFmtId="170" fontId="36" fillId="0" borderId="81" xfId="15167" applyNumberFormat="1" applyFont="1" applyBorder="1" applyAlignment="1">
      <alignment horizontal="center" vertical="center"/>
    </xf>
    <xf numFmtId="170" fontId="36" fillId="0" borderId="81" xfId="15167" applyNumberFormat="1" applyFont="1" applyBorder="1" applyAlignment="1">
      <alignment vertical="center"/>
    </xf>
    <xf numFmtId="170" fontId="34" fillId="0" borderId="83" xfId="15166" applyNumberFormat="1" applyFont="1" applyBorder="1" applyAlignment="1">
      <alignment horizontal="center" vertical="center"/>
    </xf>
    <xf numFmtId="170" fontId="34" fillId="0" borderId="6" xfId="15166" applyNumberFormat="1" applyFont="1" applyBorder="1" applyAlignment="1">
      <alignment horizontal="center" vertical="center"/>
    </xf>
    <xf numFmtId="170" fontId="34" fillId="0" borderId="0" xfId="15167" applyNumberFormat="1" applyFont="1" applyBorder="1" applyAlignment="1">
      <alignment horizontal="center" vertical="center"/>
    </xf>
    <xf numFmtId="170" fontId="36" fillId="0" borderId="6" xfId="15166" applyNumberFormat="1" applyFont="1" applyBorder="1" applyAlignment="1">
      <alignment horizontal="center" vertical="center"/>
    </xf>
    <xf numFmtId="170" fontId="36" fillId="0" borderId="0" xfId="15167" applyNumberFormat="1" applyFont="1" applyBorder="1" applyAlignment="1">
      <alignment horizontal="center" vertical="center"/>
    </xf>
    <xf numFmtId="170" fontId="36" fillId="0" borderId="117" xfId="15166" applyNumberFormat="1" applyFont="1" applyBorder="1" applyAlignment="1">
      <alignment horizontal="center" vertical="center"/>
    </xf>
    <xf numFmtId="170" fontId="34" fillId="0" borderId="0" xfId="15167" applyNumberFormat="1" applyFont="1" applyBorder="1" applyAlignment="1">
      <alignment vertical="center"/>
    </xf>
    <xf numFmtId="170" fontId="36" fillId="0" borderId="0" xfId="15167" applyNumberFormat="1" applyFont="1" applyBorder="1" applyAlignment="1">
      <alignment vertical="center"/>
    </xf>
    <xf numFmtId="0" fontId="37" fillId="3" borderId="0" xfId="48" applyFont="1" applyFill="1" applyBorder="1" applyAlignment="1">
      <alignment horizontal="center" vertical="center"/>
    </xf>
    <xf numFmtId="0" fontId="37" fillId="3" borderId="6" xfId="48" applyFont="1" applyFill="1" applyBorder="1" applyAlignment="1">
      <alignment horizontal="center" vertical="center"/>
    </xf>
    <xf numFmtId="0" fontId="37" fillId="3" borderId="117" xfId="48" quotePrefix="1" applyFont="1" applyFill="1" applyBorder="1" applyAlignment="1">
      <alignment horizontal="center" vertical="center"/>
    </xf>
    <xf numFmtId="0" fontId="54" fillId="4" borderId="82" xfId="0" quotePrefix="1" applyFont="1" applyFill="1" applyBorder="1" applyAlignment="1">
      <alignment horizontal="center" vertical="center"/>
    </xf>
    <xf numFmtId="0" fontId="37" fillId="3" borderId="83" xfId="0" applyNumberFormat="1" applyFont="1" applyFill="1" applyBorder="1" applyAlignment="1">
      <alignment horizontal="centerContinuous" vertical="center"/>
    </xf>
    <xf numFmtId="0" fontId="37" fillId="3" borderId="79" xfId="0" applyNumberFormat="1" applyFont="1" applyFill="1" applyBorder="1" applyAlignment="1">
      <alignment horizontal="centerContinuous" vertical="center"/>
    </xf>
    <xf numFmtId="0" fontId="37" fillId="3" borderId="84" xfId="0" applyNumberFormat="1" applyFont="1" applyFill="1" applyBorder="1" applyAlignment="1">
      <alignment horizontal="centerContinuous" vertical="center"/>
    </xf>
    <xf numFmtId="0" fontId="0" fillId="0" borderId="0" xfId="0" applyAlignment="1">
      <alignment horizontal="right"/>
    </xf>
    <xf numFmtId="0" fontId="0" fillId="135" borderId="0" xfId="0" applyFill="1" applyAlignment="1">
      <alignment horizontal="right"/>
    </xf>
    <xf numFmtId="0" fontId="0" fillId="0" borderId="0" xfId="0" applyAlignment="1">
      <alignment horizontal="left"/>
    </xf>
    <xf numFmtId="205" fontId="38" fillId="0" borderId="0" xfId="0" applyNumberFormat="1" applyFont="1"/>
    <xf numFmtId="49" fontId="3" fillId="3" borderId="117" xfId="24" quotePrefix="1" applyNumberFormat="1" applyFont="1" applyFill="1" applyBorder="1" applyAlignment="1">
      <alignment horizontal="center"/>
    </xf>
    <xf numFmtId="17" fontId="3" fillId="3" borderId="81" xfId="0" quotePrefix="1" applyNumberFormat="1" applyFont="1" applyFill="1" applyBorder="1" applyAlignment="1">
      <alignment horizontal="center" vertical="center"/>
    </xf>
    <xf numFmtId="49" fontId="3" fillId="3" borderId="81" xfId="24" quotePrefix="1" applyNumberFormat="1" applyFont="1" applyFill="1" applyBorder="1" applyAlignment="1">
      <alignment horizontal="center"/>
    </xf>
    <xf numFmtId="49" fontId="3" fillId="3" borderId="81" xfId="3" quotePrefix="1" applyNumberFormat="1" applyFont="1" applyFill="1" applyBorder="1" applyAlignment="1">
      <alignment horizontal="center"/>
    </xf>
    <xf numFmtId="17" fontId="3" fillId="3" borderId="82" xfId="0" quotePrefix="1" applyNumberFormat="1" applyFont="1" applyFill="1" applyBorder="1" applyAlignment="1">
      <alignment horizontal="center" vertical="center"/>
    </xf>
    <xf numFmtId="286" fontId="36" fillId="0" borderId="117" xfId="0" applyNumberFormat="1" applyFont="1" applyBorder="1" applyAlignment="1">
      <alignment horizontal="center"/>
    </xf>
    <xf numFmtId="168" fontId="36" fillId="0" borderId="11" xfId="53394" applyNumberFormat="1" applyFont="1" applyBorder="1" applyAlignment="1">
      <alignment horizontal="center" vertical="center"/>
    </xf>
    <xf numFmtId="0" fontId="50" fillId="0" borderId="0" xfId="0" applyFont="1" applyAlignment="1">
      <alignment vertical="center"/>
    </xf>
    <xf numFmtId="170" fontId="34" fillId="0" borderId="83" xfId="15167" applyNumberFormat="1" applyFont="1" applyBorder="1" applyAlignment="1">
      <alignment horizontal="center" vertical="center"/>
    </xf>
    <xf numFmtId="170" fontId="34" fillId="0" borderId="6" xfId="15167" applyNumberFormat="1" applyFont="1" applyBorder="1" applyAlignment="1">
      <alignment horizontal="center" vertical="center"/>
    </xf>
    <xf numFmtId="170" fontId="36" fillId="0" borderId="6" xfId="15167" applyNumberFormat="1" applyFont="1" applyBorder="1" applyAlignment="1">
      <alignment horizontal="center" vertical="center"/>
    </xf>
    <xf numFmtId="170" fontId="34" fillId="0" borderId="81" xfId="15167" applyNumberFormat="1" applyFont="1" applyBorder="1" applyAlignment="1">
      <alignment horizontal="center" vertical="center"/>
    </xf>
    <xf numFmtId="170" fontId="34" fillId="0" borderId="117" xfId="15167" applyNumberFormat="1" applyFont="1" applyBorder="1" applyAlignment="1">
      <alignment horizontal="center" vertical="center"/>
    </xf>
    <xf numFmtId="0" fontId="34" fillId="5" borderId="83" xfId="48" applyFont="1" applyFill="1" applyBorder="1" applyAlignment="1">
      <alignment vertical="center"/>
    </xf>
    <xf numFmtId="0" fontId="34" fillId="5" borderId="6" xfId="48" applyFont="1" applyFill="1" applyBorder="1" applyAlignment="1">
      <alignment vertical="center"/>
    </xf>
    <xf numFmtId="0" fontId="36" fillId="5" borderId="117" xfId="48" applyFont="1" applyFill="1" applyBorder="1" applyAlignment="1">
      <alignment vertical="center"/>
    </xf>
    <xf numFmtId="0" fontId="37" fillId="3" borderId="105" xfId="48" applyFont="1" applyFill="1" applyBorder="1" applyAlignment="1">
      <alignment horizontal="center" vertical="center"/>
    </xf>
    <xf numFmtId="170" fontId="34" fillId="0" borderId="84" xfId="15167" applyNumberFormat="1" applyFont="1" applyBorder="1" applyAlignment="1">
      <alignment vertical="center"/>
    </xf>
    <xf numFmtId="170" fontId="34" fillId="0" borderId="105" xfId="15167" applyNumberFormat="1" applyFont="1" applyBorder="1" applyAlignment="1">
      <alignment vertical="center"/>
    </xf>
    <xf numFmtId="170" fontId="36" fillId="0" borderId="117" xfId="15167" applyNumberFormat="1" applyFont="1" applyBorder="1" applyAlignment="1">
      <alignment horizontal="center" vertical="center"/>
    </xf>
    <xf numFmtId="170" fontId="36" fillId="0" borderId="82" xfId="15167" applyNumberFormat="1" applyFont="1" applyBorder="1" applyAlignment="1">
      <alignment vertical="center"/>
    </xf>
    <xf numFmtId="0" fontId="37" fillId="3" borderId="6" xfId="48" quotePrefix="1" applyFont="1" applyFill="1" applyBorder="1" applyAlignment="1">
      <alignment horizontal="center" vertical="center"/>
    </xf>
    <xf numFmtId="286" fontId="56" fillId="0" borderId="0" xfId="0" applyNumberFormat="1" applyFont="1"/>
    <xf numFmtId="287" fontId="56" fillId="0" borderId="0" xfId="0" applyNumberFormat="1" applyFont="1"/>
    <xf numFmtId="0" fontId="37" fillId="3" borderId="0" xfId="0" applyFont="1" applyFill="1" applyAlignment="1">
      <alignment horizontal="center" vertical="center"/>
    </xf>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6" xfId="0" applyFont="1" applyFill="1" applyBorder="1" applyAlignment="1">
      <alignment horizontal="center" vertical="center"/>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0" xfId="0" applyFont="1" applyFill="1" applyBorder="1" applyAlignment="1">
      <alignment horizontal="center" vertical="center"/>
    </xf>
    <xf numFmtId="0" fontId="37" fillId="3" borderId="117" xfId="12" applyFont="1" applyFill="1" applyBorder="1" applyAlignment="1">
      <alignment horizontal="center" vertical="center"/>
    </xf>
    <xf numFmtId="0" fontId="37" fillId="3" borderId="82" xfId="12" applyFont="1" applyFill="1" applyBorder="1" applyAlignment="1">
      <alignment horizontal="center" vertical="center"/>
    </xf>
    <xf numFmtId="286" fontId="34" fillId="2" borderId="84" xfId="0" applyNumberFormat="1" applyFont="1" applyFill="1" applyBorder="1" applyAlignment="1">
      <alignment horizontal="center" vertical="center"/>
    </xf>
    <xf numFmtId="286" fontId="34" fillId="2" borderId="0" xfId="0" applyNumberFormat="1" applyFont="1" applyFill="1" applyBorder="1" applyAlignment="1">
      <alignment horizontal="center" vertical="center"/>
    </xf>
    <xf numFmtId="286" fontId="34" fillId="2" borderId="105" xfId="0" applyNumberFormat="1" applyFont="1" applyFill="1" applyBorder="1" applyAlignment="1">
      <alignment horizontal="center" vertical="center"/>
    </xf>
    <xf numFmtId="286" fontId="34" fillId="2" borderId="117" xfId="0" applyNumberFormat="1" applyFont="1" applyFill="1" applyBorder="1" applyAlignment="1">
      <alignment horizontal="center" vertical="center"/>
    </xf>
    <xf numFmtId="286" fontId="34" fillId="2" borderId="81" xfId="0" applyNumberFormat="1" applyFont="1" applyFill="1" applyBorder="1" applyAlignment="1">
      <alignment horizontal="center" vertical="center"/>
    </xf>
    <xf numFmtId="286" fontId="34" fillId="2" borderId="82" xfId="0" applyNumberFormat="1" applyFont="1" applyFill="1" applyBorder="1" applyAlignment="1">
      <alignment horizontal="center" vertical="center"/>
    </xf>
    <xf numFmtId="0" fontId="37" fillId="3" borderId="79" xfId="0" applyFont="1" applyFill="1" applyBorder="1" applyAlignment="1">
      <alignment horizontal="center" vertical="center"/>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1" fontId="37" fillId="3" borderId="0" xfId="13" applyNumberFormat="1" applyFont="1" applyFill="1" applyBorder="1" applyAlignment="1">
      <alignment horizontal="center"/>
    </xf>
    <xf numFmtId="1" fontId="37" fillId="3" borderId="81" xfId="13" applyNumberFormat="1" applyFont="1" applyFill="1" applyBorder="1" applyAlignment="1">
      <alignment horizontal="center"/>
    </xf>
    <xf numFmtId="17" fontId="37" fillId="3" borderId="5" xfId="47177" quotePrefix="1" applyNumberFormat="1" applyFont="1" applyFill="1" applyBorder="1" applyAlignment="1">
      <alignment horizontal="center" vertical="center"/>
    </xf>
    <xf numFmtId="17" fontId="37" fillId="3" borderId="86" xfId="47177" applyNumberFormat="1" applyFont="1" applyFill="1" applyBorder="1" applyAlignment="1">
      <alignment horizontal="center" vertical="center"/>
    </xf>
    <xf numFmtId="17" fontId="37" fillId="3" borderId="2" xfId="47177" applyNumberFormat="1" applyFont="1" applyFill="1" applyBorder="1" applyAlignment="1">
      <alignment horizontal="center" vertical="center"/>
    </xf>
    <xf numFmtId="0" fontId="329" fillId="0" borderId="0" xfId="24" quotePrefix="1" applyFont="1" applyAlignment="1">
      <alignment horizontal="left" vertical="top" wrapText="1"/>
    </xf>
    <xf numFmtId="0" fontId="318" fillId="0" borderId="0" xfId="0" applyFont="1" applyAlignment="1">
      <alignment horizontal="left" vertical="top" wrapText="1"/>
    </xf>
    <xf numFmtId="0" fontId="318" fillId="0" borderId="0" xfId="0" applyFont="1"/>
    <xf numFmtId="0" fontId="34" fillId="0" borderId="0" xfId="24" applyFont="1" applyAlignment="1">
      <alignment horizontal="left" vertical="top" wrapText="1"/>
    </xf>
    <xf numFmtId="0" fontId="34" fillId="0" borderId="0" xfId="0" applyFont="1"/>
    <xf numFmtId="0" fontId="316" fillId="0" borderId="0" xfId="0" applyFont="1" applyFill="1" applyAlignment="1">
      <alignment horizontal="center"/>
    </xf>
    <xf numFmtId="0" fontId="318" fillId="0" borderId="0" xfId="23" quotePrefix="1" applyFont="1" applyAlignment="1">
      <alignment horizontal="left" vertical="center" wrapText="1"/>
    </xf>
    <xf numFmtId="0" fontId="318" fillId="0" borderId="0" xfId="23" quotePrefix="1" applyFont="1" applyAlignment="1">
      <alignment horizontal="left" wrapText="1"/>
    </xf>
    <xf numFmtId="0" fontId="330" fillId="5" borderId="0" xfId="54" applyFont="1" applyFill="1" applyAlignment="1">
      <alignment horizontal="left" vertical="top" wrapText="1"/>
    </xf>
    <xf numFmtId="0" fontId="330" fillId="5" borderId="0" xfId="54" applyFont="1" applyFill="1" applyAlignment="1">
      <alignment horizontal="left" wrapText="1"/>
    </xf>
    <xf numFmtId="0" fontId="318" fillId="5" borderId="0" xfId="54" applyFont="1" applyFill="1" applyAlignment="1">
      <alignment horizontal="left" vertical="top" wrapText="1"/>
    </xf>
    <xf numFmtId="0" fontId="318" fillId="5" borderId="0" xfId="54" applyFont="1" applyFill="1" applyAlignment="1">
      <alignment horizontal="left" vertical="center" wrapText="1"/>
    </xf>
    <xf numFmtId="0" fontId="37" fillId="3" borderId="79" xfId="3" applyFont="1" applyFill="1" applyBorder="1" applyAlignment="1">
      <alignment horizontal="center" vertical="top"/>
    </xf>
    <xf numFmtId="0" fontId="37" fillId="4" borderId="79" xfId="0" applyFont="1" applyFill="1" applyBorder="1" applyAlignment="1">
      <alignment horizontal="center" vertical="top"/>
    </xf>
    <xf numFmtId="0" fontId="38" fillId="0" borderId="0" xfId="0" applyFont="1" applyAlignment="1">
      <alignment horizontal="left" vertical="center" wrapText="1"/>
    </xf>
    <xf numFmtId="0" fontId="307" fillId="0" borderId="0" xfId="0" applyFont="1" applyAlignment="1">
      <alignment horizontal="left" vertical="center" wrapText="1"/>
    </xf>
    <xf numFmtId="0" fontId="36" fillId="0" borderId="86" xfId="0" applyFont="1" applyBorder="1"/>
    <xf numFmtId="0" fontId="34" fillId="0" borderId="5" xfId="0" applyFont="1" applyBorder="1"/>
    <xf numFmtId="0" fontId="54" fillId="4" borderId="83" xfId="0" applyFont="1" applyFill="1" applyBorder="1" applyAlignment="1">
      <alignment horizontal="center" vertical="center"/>
    </xf>
    <xf numFmtId="0" fontId="54" fillId="4" borderId="79" xfId="0" applyFont="1" applyFill="1" applyBorder="1" applyAlignment="1">
      <alignment horizontal="center" vertical="center"/>
    </xf>
    <xf numFmtId="210" fontId="34" fillId="0" borderId="0" xfId="53511" applyNumberFormat="1" applyFont="1" applyBorder="1" applyAlignment="1">
      <alignment horizontal="center" vertical="center"/>
    </xf>
    <xf numFmtId="0" fontId="1" fillId="3" borderId="83" xfId="0" applyFont="1" applyFill="1" applyBorder="1" applyAlignment="1"/>
    <xf numFmtId="0" fontId="1" fillId="3" borderId="79" xfId="0" applyFont="1" applyFill="1" applyBorder="1" applyAlignment="1"/>
    <xf numFmtId="0" fontId="1" fillId="3" borderId="84" xfId="0" applyFont="1" applyFill="1" applyBorder="1" applyAlignment="1"/>
    <xf numFmtId="0" fontId="0" fillId="3" borderId="83" xfId="0" applyFill="1" applyBorder="1"/>
    <xf numFmtId="0" fontId="0" fillId="3" borderId="6" xfId="0" applyFill="1" applyBorder="1"/>
    <xf numFmtId="168" fontId="36" fillId="0" borderId="83" xfId="31" applyNumberFormat="1" applyFont="1" applyFill="1" applyBorder="1" applyAlignment="1">
      <alignment horizontal="center" vertical="center"/>
    </xf>
    <xf numFmtId="168" fontId="36" fillId="0" borderId="6" xfId="31" applyNumberFormat="1" applyFont="1" applyFill="1" applyBorder="1" applyAlignment="1">
      <alignment horizontal="center" vertical="center"/>
    </xf>
    <xf numFmtId="168" fontId="34" fillId="0" borderId="6" xfId="31" applyNumberFormat="1" applyFont="1" applyFill="1" applyBorder="1" applyAlignment="1">
      <alignment horizontal="center" vertical="center"/>
    </xf>
    <xf numFmtId="168" fontId="34" fillId="0" borderId="117" xfId="31" applyNumberFormat="1" applyFont="1" applyFill="1" applyBorder="1" applyAlignment="1">
      <alignment horizontal="center" vertical="center"/>
    </xf>
    <xf numFmtId="1" fontId="37" fillId="3" borderId="6" xfId="35" applyNumberFormat="1" applyFont="1" applyFill="1" applyBorder="1" applyAlignment="1">
      <alignment horizontal="center" vertical="center"/>
    </xf>
    <xf numFmtId="0" fontId="55" fillId="0" borderId="5" xfId="0" applyFont="1" applyBorder="1" applyAlignment="1">
      <alignment horizontal="center"/>
    </xf>
    <xf numFmtId="210" fontId="34" fillId="0" borderId="82" xfId="53511" applyNumberFormat="1" applyFont="1" applyBorder="1" applyAlignment="1">
      <alignment horizontal="center" vertical="center"/>
    </xf>
    <xf numFmtId="205" fontId="36" fillId="0" borderId="82" xfId="53511" applyNumberFormat="1" applyFont="1" applyBorder="1" applyAlignment="1">
      <alignment horizontal="center" vertical="center"/>
    </xf>
    <xf numFmtId="210" fontId="34" fillId="0" borderId="105" xfId="53511" applyNumberFormat="1" applyFont="1" applyBorder="1" applyAlignment="1">
      <alignment horizontal="center" vertical="center"/>
    </xf>
    <xf numFmtId="168" fontId="34" fillId="0" borderId="84" xfId="0" applyNumberFormat="1" applyFont="1" applyBorder="1" applyAlignment="1">
      <alignment horizontal="center" vertical="center"/>
    </xf>
    <xf numFmtId="168" fontId="34" fillId="0" borderId="0" xfId="0" applyNumberFormat="1" applyFont="1" applyBorder="1" applyAlignment="1">
      <alignment horizontal="center" vertical="center"/>
    </xf>
    <xf numFmtId="168" fontId="34" fillId="0" borderId="105" xfId="0" applyNumberFormat="1" applyFont="1" applyBorder="1" applyAlignment="1">
      <alignment horizontal="center" vertical="center"/>
    </xf>
    <xf numFmtId="168" fontId="34" fillId="2" borderId="0" xfId="0" applyNumberFormat="1" applyFont="1" applyFill="1" applyBorder="1" applyAlignment="1">
      <alignment horizontal="center" vertical="center"/>
    </xf>
    <xf numFmtId="10" fontId="34" fillId="2" borderId="0" xfId="0" applyNumberFormat="1" applyFont="1" applyFill="1" applyBorder="1" applyAlignment="1">
      <alignment horizontal="center" vertical="center"/>
    </xf>
    <xf numFmtId="10" fontId="34" fillId="2" borderId="105" xfId="0" applyNumberFormat="1" applyFont="1" applyFill="1" applyBorder="1" applyAlignment="1">
      <alignment horizontal="center" vertical="center"/>
    </xf>
    <xf numFmtId="49" fontId="54" fillId="3" borderId="117" xfId="3" quotePrefix="1" applyNumberFormat="1" applyFont="1" applyFill="1" applyBorder="1" applyAlignment="1">
      <alignment horizontal="center"/>
    </xf>
    <xf numFmtId="49" fontId="54" fillId="3" borderId="82" xfId="3" quotePrefix="1" applyNumberFormat="1" applyFont="1" applyFill="1" applyBorder="1" applyAlignment="1">
      <alignment horizontal="center"/>
    </xf>
    <xf numFmtId="286" fontId="38" fillId="0" borderId="105" xfId="35" applyNumberFormat="1" applyFont="1" applyBorder="1" applyAlignment="1">
      <alignment horizontal="center"/>
    </xf>
    <xf numFmtId="10" fontId="36" fillId="0" borderId="0" xfId="53394" applyNumberFormat="1" applyFont="1" applyBorder="1" applyAlignment="1">
      <alignment horizontal="center" vertical="center"/>
    </xf>
    <xf numFmtId="10" fontId="36" fillId="0" borderId="105" xfId="53394" applyNumberFormat="1" applyFont="1" applyBorder="1" applyAlignment="1">
      <alignment horizontal="center" vertical="center"/>
    </xf>
    <xf numFmtId="0" fontId="34" fillId="0" borderId="0" xfId="0" applyFont="1"/>
    <xf numFmtId="286" fontId="36" fillId="2" borderId="0" xfId="0" applyNumberFormat="1" applyFont="1" applyFill="1" applyBorder="1" applyAlignment="1">
      <alignment horizontal="center" vertical="center"/>
    </xf>
    <xf numFmtId="286" fontId="36" fillId="2" borderId="117" xfId="0" applyNumberFormat="1" applyFont="1" applyFill="1" applyBorder="1" applyAlignment="1">
      <alignment horizontal="center" vertical="center"/>
    </xf>
    <xf numFmtId="286" fontId="36" fillId="2" borderId="105" xfId="0" applyNumberFormat="1" applyFont="1" applyFill="1" applyBorder="1" applyAlignment="1">
      <alignment horizontal="center" vertical="center"/>
    </xf>
    <xf numFmtId="286" fontId="36" fillId="2" borderId="82" xfId="0" applyNumberFormat="1" applyFont="1" applyFill="1" applyBorder="1" applyAlignment="1">
      <alignment horizontal="center" vertical="center"/>
    </xf>
    <xf numFmtId="168" fontId="34" fillId="2" borderId="83" xfId="0" applyNumberFormat="1" applyFont="1" applyFill="1" applyBorder="1" applyAlignment="1">
      <alignment horizontal="center" vertical="center"/>
    </xf>
    <xf numFmtId="168" fontId="36" fillId="2" borderId="117" xfId="0" applyNumberFormat="1" applyFont="1" applyFill="1" applyBorder="1" applyAlignment="1">
      <alignment horizontal="center" vertical="center"/>
    </xf>
    <xf numFmtId="168" fontId="36" fillId="2" borderId="82" xfId="0" applyNumberFormat="1" applyFont="1" applyFill="1" applyBorder="1" applyAlignment="1">
      <alignment horizontal="center" vertical="center"/>
    </xf>
    <xf numFmtId="0" fontId="331" fillId="3" borderId="0" xfId="12" applyFont="1" applyFill="1" applyBorder="1" applyAlignment="1">
      <alignment horizontal="center" vertical="center"/>
    </xf>
    <xf numFmtId="9" fontId="38" fillId="0" borderId="0" xfId="0" applyNumberFormat="1" applyFont="1"/>
    <xf numFmtId="43" fontId="38" fillId="0" borderId="0" xfId="53511" applyFont="1"/>
    <xf numFmtId="0" fontId="56" fillId="0" borderId="0" xfId="53512" applyFont="1"/>
    <xf numFmtId="0" fontId="310" fillId="5" borderId="0" xfId="53513" applyFont="1" applyFill="1" applyBorder="1"/>
    <xf numFmtId="0" fontId="56" fillId="0" borderId="0" xfId="53512" applyFont="1" applyAlignment="1">
      <alignment horizontal="center"/>
    </xf>
    <xf numFmtId="0" fontId="56" fillId="8" borderId="0" xfId="53512" applyFont="1" applyFill="1" applyAlignment="1">
      <alignment horizontal="center"/>
    </xf>
    <xf numFmtId="0" fontId="36" fillId="6" borderId="83" xfId="7" applyFont="1" applyFill="1" applyBorder="1"/>
    <xf numFmtId="0" fontId="36" fillId="6" borderId="6" xfId="7" applyFont="1" applyFill="1" applyBorder="1"/>
    <xf numFmtId="0" fontId="34" fillId="6" borderId="6" xfId="7" applyFont="1" applyFill="1" applyBorder="1"/>
    <xf numFmtId="0" fontId="34" fillId="0" borderId="6" xfId="7" applyFont="1" applyBorder="1"/>
    <xf numFmtId="0" fontId="36" fillId="6" borderId="6" xfId="7" applyFont="1" applyFill="1" applyBorder="1" applyAlignment="1">
      <alignment horizontal="center"/>
    </xf>
    <xf numFmtId="0" fontId="36" fillId="0" borderId="6" xfId="23" applyFont="1" applyBorder="1"/>
    <xf numFmtId="0" fontId="56" fillId="5" borderId="0" xfId="53512" applyFont="1" applyFill="1"/>
    <xf numFmtId="0" fontId="34" fillId="6" borderId="6" xfId="7" applyFont="1" applyFill="1" applyBorder="1" applyAlignment="1">
      <alignment horizontal="left" indent="1"/>
    </xf>
    <xf numFmtId="0" fontId="34" fillId="6" borderId="6" xfId="7" applyFont="1" applyFill="1" applyBorder="1" applyAlignment="1">
      <alignment horizontal="center"/>
    </xf>
    <xf numFmtId="0" fontId="34" fillId="6" borderId="117" xfId="7" applyFont="1" applyFill="1" applyBorder="1"/>
    <xf numFmtId="286" fontId="332" fillId="5" borderId="0" xfId="53515" applyNumberFormat="1" applyFont="1" applyFill="1" applyAlignment="1">
      <alignment horizontal="center" vertical="center" wrapText="1"/>
    </xf>
    <xf numFmtId="0" fontId="38" fillId="0" borderId="0" xfId="53512" applyFont="1" applyAlignment="1">
      <alignment horizontal="center"/>
    </xf>
    <xf numFmtId="0" fontId="36" fillId="0" borderId="0" xfId="24" applyFont="1"/>
    <xf numFmtId="0" fontId="36" fillId="6" borderId="86" xfId="54" applyFont="1" applyFill="1" applyBorder="1"/>
    <xf numFmtId="0" fontId="34" fillId="5" borderId="5" xfId="29" applyFont="1" applyFill="1" applyBorder="1"/>
    <xf numFmtId="0" fontId="34" fillId="0" borderId="5" xfId="29" applyFont="1" applyBorder="1"/>
    <xf numFmtId="0" fontId="34" fillId="0" borderId="5" xfId="54" quotePrefix="1" applyFont="1" applyBorder="1" applyAlignment="1">
      <alignment horizontal="left"/>
    </xf>
    <xf numFmtId="0" fontId="36" fillId="0" borderId="5" xfId="54" applyFont="1" applyBorder="1"/>
    <xf numFmtId="0" fontId="34" fillId="0" borderId="5" xfId="54" applyFont="1" applyBorder="1"/>
    <xf numFmtId="0" fontId="36" fillId="0" borderId="5" xfId="54" quotePrefix="1" applyFont="1" applyBorder="1" applyAlignment="1">
      <alignment horizontal="left"/>
    </xf>
    <xf numFmtId="181" fontId="34" fillId="0" borderId="5" xfId="54" quotePrefix="1" applyNumberFormat="1" applyFont="1" applyBorder="1" applyAlignment="1">
      <alignment horizontal="left"/>
    </xf>
    <xf numFmtId="181" fontId="34" fillId="6" borderId="2" xfId="54" quotePrefix="1" applyNumberFormat="1" applyFont="1" applyFill="1" applyBorder="1" applyAlignment="1">
      <alignment horizontal="left"/>
    </xf>
    <xf numFmtId="0" fontId="38" fillId="0" borderId="0" xfId="53512" applyFont="1"/>
    <xf numFmtId="0" fontId="36" fillId="0" borderId="0" xfId="53512" applyFont="1" applyAlignment="1">
      <alignment horizontal="center"/>
    </xf>
    <xf numFmtId="0" fontId="34" fillId="0" borderId="0" xfId="53512" applyFont="1"/>
    <xf numFmtId="0" fontId="38" fillId="8" borderId="0" xfId="53512" applyFont="1" applyFill="1" applyAlignment="1">
      <alignment horizontal="center"/>
    </xf>
    <xf numFmtId="0" fontId="328" fillId="0" borderId="0" xfId="53513" applyFont="1" applyFill="1" applyBorder="1"/>
    <xf numFmtId="0" fontId="36" fillId="3" borderId="83" xfId="46" applyNumberFormat="1" applyFont="1" applyFill="1" applyBorder="1" applyAlignment="1">
      <alignment horizontal="center" vertical="center"/>
    </xf>
    <xf numFmtId="0" fontId="36" fillId="3" borderId="79" xfId="46" applyNumberFormat="1" applyFont="1" applyFill="1" applyBorder="1" applyAlignment="1">
      <alignment horizontal="center" vertical="center"/>
    </xf>
    <xf numFmtId="0" fontId="37" fillId="3" borderId="79" xfId="53514" applyFont="1" applyFill="1" applyBorder="1" applyAlignment="1">
      <alignment vertical="center"/>
    </xf>
    <xf numFmtId="173" fontId="36" fillId="3" borderId="117" xfId="46" quotePrefix="1" applyNumberFormat="1" applyFont="1" applyFill="1" applyBorder="1" applyAlignment="1">
      <alignment horizontal="left" vertical="center"/>
    </xf>
    <xf numFmtId="1" fontId="37" fillId="3" borderId="6" xfId="53515" quotePrefix="1" applyNumberFormat="1" applyFont="1" applyFill="1" applyBorder="1" applyAlignment="1">
      <alignment horizontal="center" vertical="center"/>
    </xf>
    <xf numFmtId="1" fontId="37" fillId="3" borderId="0" xfId="53515" quotePrefix="1" applyNumberFormat="1" applyFont="1" applyFill="1" applyBorder="1" applyAlignment="1">
      <alignment horizontal="center" vertical="center"/>
    </xf>
    <xf numFmtId="173" fontId="37" fillId="3" borderId="0" xfId="46" quotePrefix="1" applyNumberFormat="1" applyFont="1" applyFill="1" applyBorder="1" applyAlignment="1">
      <alignment horizontal="center" vertical="center"/>
    </xf>
    <xf numFmtId="0" fontId="38" fillId="5" borderId="0" xfId="53512" applyFont="1" applyFill="1"/>
    <xf numFmtId="286" fontId="37" fillId="3" borderId="83" xfId="53514" applyNumberFormat="1" applyFont="1" applyFill="1" applyBorder="1" applyAlignment="1">
      <alignment vertical="center"/>
    </xf>
    <xf numFmtId="286" fontId="37" fillId="3" borderId="79" xfId="53514" applyNumberFormat="1" applyFont="1" applyFill="1" applyBorder="1" applyAlignment="1">
      <alignment vertical="center"/>
    </xf>
    <xf numFmtId="286" fontId="37" fillId="3" borderId="84" xfId="53514" applyNumberFormat="1" applyFont="1" applyFill="1" applyBorder="1" applyAlignment="1">
      <alignment vertical="center"/>
    </xf>
    <xf numFmtId="286" fontId="37" fillId="3" borderId="117" xfId="4" applyNumberFormat="1" applyFont="1" applyFill="1" applyBorder="1" applyAlignment="1">
      <alignment horizontal="center"/>
    </xf>
    <xf numFmtId="286" fontId="37" fillId="3" borderId="81" xfId="4" applyNumberFormat="1" applyFont="1" applyFill="1" applyBorder="1" applyAlignment="1">
      <alignment horizontal="center"/>
    </xf>
    <xf numFmtId="286" fontId="37" fillId="3" borderId="82" xfId="4" applyNumberFormat="1" applyFont="1" applyFill="1" applyBorder="1" applyAlignment="1">
      <alignment horizontal="center"/>
    </xf>
    <xf numFmtId="0" fontId="37" fillId="3" borderId="81" xfId="4" quotePrefix="1" applyNumberFormat="1" applyFont="1" applyFill="1" applyBorder="1" applyAlignment="1">
      <alignment horizontal="center"/>
    </xf>
    <xf numFmtId="0" fontId="334" fillId="0" borderId="0" xfId="53512" applyFont="1"/>
    <xf numFmtId="170" fontId="34" fillId="0" borderId="0" xfId="13" applyNumberFormat="1" applyFont="1" applyFill="1" applyBorder="1"/>
    <xf numFmtId="0" fontId="36" fillId="6" borderId="83" xfId="7" applyFont="1" applyFill="1" applyBorder="1" applyAlignment="1">
      <alignment horizontal="left"/>
    </xf>
    <xf numFmtId="0" fontId="34" fillId="6" borderId="6" xfId="7" applyFont="1" applyFill="1" applyBorder="1" applyAlignment="1">
      <alignment vertical="center"/>
    </xf>
    <xf numFmtId="0" fontId="36" fillId="0" borderId="6" xfId="7" applyFont="1" applyBorder="1"/>
    <xf numFmtId="0" fontId="36" fillId="6" borderId="6" xfId="7" applyFont="1" applyFill="1" applyBorder="1" applyAlignment="1">
      <alignment wrapText="1"/>
    </xf>
    <xf numFmtId="0" fontId="36" fillId="0" borderId="6" xfId="7" applyFont="1" applyBorder="1" applyAlignment="1">
      <alignment vertical="center" wrapText="1"/>
    </xf>
    <xf numFmtId="0" fontId="36" fillId="6" borderId="6" xfId="7" applyFont="1" applyFill="1" applyBorder="1" applyAlignment="1">
      <alignment horizontal="left"/>
    </xf>
    <xf numFmtId="0" fontId="36" fillId="0" borderId="117" xfId="7" applyFont="1" applyBorder="1"/>
    <xf numFmtId="0" fontId="13" fillId="5" borderId="83" xfId="0" applyFont="1" applyFill="1" applyBorder="1"/>
    <xf numFmtId="0" fontId="13" fillId="5" borderId="79" xfId="0" applyFont="1" applyFill="1" applyBorder="1"/>
    <xf numFmtId="0" fontId="13" fillId="5" borderId="6" xfId="0" applyFont="1" applyFill="1" applyBorder="1"/>
    <xf numFmtId="170" fontId="13" fillId="5" borderId="6" xfId="13" applyNumberFormat="1" applyFont="1" applyFill="1" applyBorder="1"/>
    <xf numFmtId="170" fontId="13" fillId="5" borderId="0" xfId="13" applyNumberFormat="1" applyFont="1" applyFill="1" applyBorder="1"/>
    <xf numFmtId="170" fontId="13" fillId="0" borderId="0" xfId="51" applyNumberFormat="1" applyFont="1" applyBorder="1"/>
    <xf numFmtId="170" fontId="12" fillId="5" borderId="6" xfId="13" applyNumberFormat="1" applyFont="1" applyFill="1" applyBorder="1"/>
    <xf numFmtId="170" fontId="12" fillId="5" borderId="0" xfId="13" applyNumberFormat="1" applyFont="1" applyFill="1" applyBorder="1"/>
    <xf numFmtId="169" fontId="12" fillId="5" borderId="6" xfId="13" applyNumberFormat="1" applyFont="1" applyFill="1" applyBorder="1"/>
    <xf numFmtId="169" fontId="12" fillId="5" borderId="0" xfId="13" applyNumberFormat="1" applyFont="1" applyFill="1" applyBorder="1"/>
    <xf numFmtId="170" fontId="12" fillId="5" borderId="0" xfId="13" applyNumberFormat="1" applyFont="1" applyFill="1" applyBorder="1" applyAlignment="1">
      <alignment horizontal="left" indent="1"/>
    </xf>
    <xf numFmtId="170" fontId="13" fillId="0" borderId="6" xfId="13" applyNumberFormat="1" applyFont="1" applyBorder="1"/>
    <xf numFmtId="170" fontId="13" fillId="0" borderId="0" xfId="13" applyNumberFormat="1" applyFont="1" applyBorder="1"/>
    <xf numFmtId="10" fontId="13" fillId="5" borderId="6" xfId="14" applyNumberFormat="1" applyFont="1" applyFill="1" applyBorder="1"/>
    <xf numFmtId="0" fontId="13" fillId="0" borderId="6" xfId="0" applyFont="1" applyBorder="1"/>
    <xf numFmtId="170" fontId="13" fillId="0" borderId="0" xfId="53516" applyNumberFormat="1" applyFont="1" applyBorder="1"/>
    <xf numFmtId="170" fontId="13" fillId="0" borderId="6" xfId="53516" applyNumberFormat="1" applyFont="1" applyBorder="1"/>
    <xf numFmtId="170" fontId="12" fillId="0" borderId="0" xfId="13" applyNumberFormat="1" applyFont="1" applyBorder="1"/>
    <xf numFmtId="170" fontId="12" fillId="0" borderId="6" xfId="13" applyNumberFormat="1" applyFont="1" applyBorder="1"/>
    <xf numFmtId="288" fontId="13" fillId="5" borderId="0" xfId="13" applyNumberFormat="1" applyFont="1" applyFill="1" applyBorder="1"/>
    <xf numFmtId="288" fontId="13" fillId="5" borderId="6" xfId="13" applyNumberFormat="1" applyFont="1" applyFill="1" applyBorder="1"/>
    <xf numFmtId="170" fontId="13" fillId="5" borderId="117" xfId="13" applyNumberFormat="1" applyFont="1" applyFill="1" applyBorder="1"/>
    <xf numFmtId="170" fontId="13" fillId="5" borderId="81" xfId="13" applyNumberFormat="1" applyFont="1" applyFill="1" applyBorder="1"/>
    <xf numFmtId="0" fontId="37" fillId="3" borderId="84" xfId="53514" applyFont="1" applyFill="1" applyBorder="1" applyAlignment="1">
      <alignment vertical="center"/>
    </xf>
    <xf numFmtId="17" fontId="37" fillId="3" borderId="0" xfId="53512" quotePrefix="1" applyNumberFormat="1" applyFont="1" applyFill="1" applyBorder="1" applyAlignment="1">
      <alignment horizontal="center" vertical="center"/>
    </xf>
    <xf numFmtId="17" fontId="37" fillId="3" borderId="105" xfId="53512" quotePrefix="1" applyNumberFormat="1" applyFont="1" applyFill="1" applyBorder="1" applyAlignment="1">
      <alignment horizontal="center" vertical="center"/>
    </xf>
    <xf numFmtId="0" fontId="13" fillId="5" borderId="84" xfId="0" applyFont="1" applyFill="1" applyBorder="1"/>
    <xf numFmtId="0" fontId="13" fillId="5" borderId="0" xfId="0" applyFont="1" applyFill="1" applyBorder="1"/>
    <xf numFmtId="0" fontId="13" fillId="5" borderId="105" xfId="0" applyFont="1" applyFill="1" applyBorder="1"/>
    <xf numFmtId="170" fontId="13" fillId="5" borderId="105" xfId="13" applyNumberFormat="1" applyFont="1" applyFill="1" applyBorder="1"/>
    <xf numFmtId="170" fontId="12" fillId="5" borderId="105" xfId="13" applyNumberFormat="1" applyFont="1" applyFill="1" applyBorder="1"/>
    <xf numFmtId="10" fontId="13" fillId="5" borderId="0" xfId="14" applyNumberFormat="1" applyFont="1" applyFill="1" applyBorder="1"/>
    <xf numFmtId="0" fontId="13" fillId="0" borderId="0" xfId="0" applyFont="1" applyBorder="1"/>
    <xf numFmtId="3" fontId="12" fillId="5" borderId="0" xfId="0" applyNumberFormat="1" applyFont="1" applyFill="1" applyBorder="1"/>
    <xf numFmtId="3" fontId="12" fillId="5" borderId="105" xfId="0" applyNumberFormat="1" applyFont="1" applyFill="1" applyBorder="1"/>
    <xf numFmtId="170" fontId="13" fillId="0" borderId="105" xfId="53516" applyNumberFormat="1" applyFont="1" applyBorder="1"/>
    <xf numFmtId="170" fontId="13" fillId="0" borderId="105" xfId="13" applyNumberFormat="1" applyFont="1" applyBorder="1"/>
    <xf numFmtId="170" fontId="12" fillId="0" borderId="105" xfId="13" applyNumberFormat="1" applyFont="1" applyBorder="1"/>
    <xf numFmtId="288" fontId="13" fillId="5" borderId="105" xfId="13" applyNumberFormat="1" applyFont="1" applyFill="1" applyBorder="1"/>
    <xf numFmtId="170" fontId="13" fillId="5" borderId="82" xfId="13" applyNumberFormat="1" applyFont="1" applyFill="1" applyBorder="1"/>
    <xf numFmtId="0" fontId="333" fillId="6" borderId="83" xfId="0" applyFont="1" applyFill="1" applyBorder="1"/>
    <xf numFmtId="0" fontId="333" fillId="6" borderId="79" xfId="0" applyFont="1" applyFill="1" applyBorder="1"/>
    <xf numFmtId="0" fontId="36" fillId="6" borderId="79" xfId="24" applyFont="1" applyFill="1" applyBorder="1" applyAlignment="1">
      <alignment horizontal="left"/>
    </xf>
    <xf numFmtId="0" fontId="30" fillId="6" borderId="79" xfId="24" applyFont="1" applyFill="1" applyBorder="1"/>
    <xf numFmtId="0" fontId="318" fillId="0" borderId="79" xfId="53512" applyFont="1" applyBorder="1"/>
    <xf numFmtId="0" fontId="318" fillId="0" borderId="79" xfId="53512" applyFont="1" applyBorder="1" applyAlignment="1">
      <alignment horizontal="center"/>
    </xf>
    <xf numFmtId="0" fontId="318" fillId="0" borderId="84" xfId="53512" applyFont="1" applyBorder="1" applyAlignment="1">
      <alignment horizontal="center"/>
    </xf>
    <xf numFmtId="286" fontId="318" fillId="5" borderId="6" xfId="53515" applyNumberFormat="1" applyFont="1" applyFill="1" applyBorder="1" applyAlignment="1">
      <alignment horizontal="center" vertical="center" wrapText="1"/>
    </xf>
    <xf numFmtId="286" fontId="318" fillId="5" borderId="0" xfId="53515" applyNumberFormat="1" applyFont="1" applyFill="1" applyBorder="1" applyAlignment="1">
      <alignment horizontal="center" vertical="center" wrapText="1"/>
    </xf>
    <xf numFmtId="286" fontId="318" fillId="5" borderId="105" xfId="53515" applyNumberFormat="1" applyFont="1" applyFill="1" applyBorder="1" applyAlignment="1">
      <alignment horizontal="center" vertical="center" wrapText="1"/>
    </xf>
    <xf numFmtId="0" fontId="34" fillId="6" borderId="6" xfId="24" applyFont="1" applyFill="1" applyBorder="1"/>
    <xf numFmtId="0" fontId="34" fillId="6" borderId="0" xfId="24" applyFont="1" applyFill="1" applyBorder="1"/>
    <xf numFmtId="286" fontId="318" fillId="5" borderId="117" xfId="53515" applyNumberFormat="1" applyFont="1" applyFill="1" applyBorder="1" applyAlignment="1">
      <alignment horizontal="center" vertical="center" wrapText="1"/>
    </xf>
    <xf numFmtId="286" fontId="318" fillId="5" borderId="81" xfId="53515" applyNumberFormat="1" applyFont="1" applyFill="1" applyBorder="1" applyAlignment="1">
      <alignment horizontal="center" vertical="center" wrapText="1"/>
    </xf>
    <xf numFmtId="286" fontId="318" fillId="5" borderId="82" xfId="53515" applyNumberFormat="1" applyFont="1" applyFill="1" applyBorder="1" applyAlignment="1">
      <alignment horizontal="center" vertical="center" wrapText="1"/>
    </xf>
    <xf numFmtId="286" fontId="37" fillId="3" borderId="117" xfId="4" quotePrefix="1" applyNumberFormat="1" applyFont="1" applyFill="1" applyBorder="1" applyAlignment="1">
      <alignment horizontal="center"/>
    </xf>
    <xf numFmtId="286" fontId="37" fillId="3" borderId="81" xfId="4" quotePrefix="1" applyNumberFormat="1" applyFont="1" applyFill="1" applyBorder="1" applyAlignment="1">
      <alignment horizontal="center"/>
    </xf>
    <xf numFmtId="0" fontId="37" fillId="3" borderId="82" xfId="4" quotePrefix="1" applyNumberFormat="1" applyFont="1" applyFill="1" applyBorder="1" applyAlignment="1">
      <alignment horizontal="center"/>
    </xf>
    <xf numFmtId="0" fontId="38" fillId="0" borderId="83" xfId="53512" applyFont="1" applyBorder="1"/>
    <xf numFmtId="0" fontId="38" fillId="0" borderId="79" xfId="53512" applyFont="1" applyBorder="1"/>
    <xf numFmtId="0" fontId="38" fillId="0" borderId="84" xfId="53512" applyFont="1" applyBorder="1"/>
    <xf numFmtId="0" fontId="36" fillId="6" borderId="83" xfId="54" applyFont="1" applyFill="1" applyBorder="1"/>
    <xf numFmtId="0" fontId="36" fillId="6" borderId="79" xfId="54" applyFont="1" applyFill="1" applyBorder="1"/>
    <xf numFmtId="0" fontId="34" fillId="6" borderId="79" xfId="54" applyFont="1" applyFill="1" applyBorder="1" applyAlignment="1">
      <alignment horizontal="center"/>
    </xf>
    <xf numFmtId="0" fontId="34" fillId="6" borderId="84" xfId="54" applyFont="1" applyFill="1" applyBorder="1" applyAlignment="1">
      <alignment horizontal="center"/>
    </xf>
    <xf numFmtId="10" fontId="34" fillId="0" borderId="6" xfId="52" applyNumberFormat="1" applyFont="1" applyFill="1" applyBorder="1" applyAlignment="1">
      <alignment horizontal="center"/>
    </xf>
    <xf numFmtId="10" fontId="34" fillId="0" borderId="0" xfId="52" applyNumberFormat="1" applyFont="1" applyFill="1" applyBorder="1" applyAlignment="1">
      <alignment horizontal="center"/>
    </xf>
    <xf numFmtId="10" fontId="34" fillId="0" borderId="105" xfId="52" applyNumberFormat="1" applyFont="1" applyFill="1" applyBorder="1" applyAlignment="1">
      <alignment horizontal="center"/>
    </xf>
    <xf numFmtId="10" fontId="34" fillId="0" borderId="117" xfId="52" applyNumberFormat="1" applyFont="1" applyFill="1" applyBorder="1" applyAlignment="1">
      <alignment horizontal="center"/>
    </xf>
    <xf numFmtId="10" fontId="34" fillId="0" borderId="81" xfId="52" applyNumberFormat="1" applyFont="1" applyFill="1" applyBorder="1" applyAlignment="1">
      <alignment horizontal="center"/>
    </xf>
    <xf numFmtId="10" fontId="34" fillId="0" borderId="82" xfId="52" applyNumberFormat="1" applyFont="1" applyFill="1" applyBorder="1" applyAlignment="1">
      <alignment horizontal="center"/>
    </xf>
    <xf numFmtId="286" fontId="34" fillId="5" borderId="6" xfId="53515" applyNumberFormat="1" applyFont="1" applyFill="1" applyBorder="1" applyAlignment="1">
      <alignment horizontal="center" vertical="center" wrapText="1"/>
    </xf>
    <xf numFmtId="286" fontId="34" fillId="5" borderId="0" xfId="53515" applyNumberFormat="1" applyFont="1" applyFill="1" applyBorder="1" applyAlignment="1">
      <alignment horizontal="center" vertical="center" wrapText="1"/>
    </xf>
    <xf numFmtId="286" fontId="34" fillId="5" borderId="105" xfId="53515" applyNumberFormat="1" applyFont="1" applyFill="1" applyBorder="1" applyAlignment="1">
      <alignment horizontal="center" vertical="center" wrapText="1"/>
    </xf>
    <xf numFmtId="286" fontId="34" fillId="5" borderId="117" xfId="53515" applyNumberFormat="1" applyFont="1" applyFill="1" applyBorder="1" applyAlignment="1">
      <alignment horizontal="center" vertical="center" wrapText="1"/>
    </xf>
    <xf numFmtId="286" fontId="34" fillId="5" borderId="81" xfId="53515" applyNumberFormat="1" applyFont="1" applyFill="1" applyBorder="1" applyAlignment="1">
      <alignment horizontal="center" vertical="center" wrapText="1"/>
    </xf>
    <xf numFmtId="286" fontId="34" fillId="5" borderId="82" xfId="53515" applyNumberFormat="1" applyFont="1" applyFill="1" applyBorder="1" applyAlignment="1">
      <alignment horizontal="center" vertical="center" wrapText="1"/>
    </xf>
    <xf numFmtId="0" fontId="34" fillId="6" borderId="83" xfId="54" applyFont="1" applyFill="1" applyBorder="1" applyAlignment="1">
      <alignment horizontal="center"/>
    </xf>
    <xf numFmtId="0" fontId="34" fillId="0" borderId="79" xfId="53512" applyFont="1" applyBorder="1"/>
    <xf numFmtId="0" fontId="34" fillId="0" borderId="84" xfId="53512" applyFont="1" applyBorder="1"/>
    <xf numFmtId="0" fontId="38" fillId="5" borderId="0" xfId="53517" applyFont="1" applyFill="1"/>
    <xf numFmtId="0" fontId="34" fillId="0" borderId="0" xfId="0" applyFont="1" applyAlignment="1">
      <alignment horizontal="left"/>
    </xf>
    <xf numFmtId="289" fontId="34" fillId="5" borderId="0" xfId="53515" applyNumberFormat="1" applyFont="1" applyFill="1" applyBorder="1" applyAlignment="1">
      <alignment horizontal="center" vertical="center" wrapText="1"/>
    </xf>
    <xf numFmtId="0" fontId="30" fillId="0" borderId="0" xfId="54" applyFont="1" applyAlignment="1">
      <alignment vertical="center" wrapText="1"/>
    </xf>
    <xf numFmtId="168" fontId="34" fillId="5" borderId="0" xfId="36310" applyNumberFormat="1" applyFont="1" applyFill="1" applyBorder="1" applyAlignment="1">
      <alignment vertical="center" wrapText="1"/>
    </xf>
    <xf numFmtId="0" fontId="30" fillId="0" borderId="0" xfId="54" quotePrefix="1" applyFont="1" applyAlignment="1">
      <alignment vertical="top" wrapText="1"/>
    </xf>
    <xf numFmtId="0" fontId="54" fillId="4" borderId="0" xfId="0" quotePrefix="1" applyFont="1" applyFill="1" applyBorder="1" applyAlignment="1">
      <alignment horizontal="center" vertical="center"/>
    </xf>
    <xf numFmtId="170" fontId="36" fillId="0" borderId="105" xfId="15167" applyNumberFormat="1" applyFont="1" applyBorder="1" applyAlignment="1">
      <alignment vertical="center"/>
    </xf>
    <xf numFmtId="253" fontId="34" fillId="0" borderId="6" xfId="35" applyNumberFormat="1" applyFont="1" applyFill="1" applyBorder="1" applyAlignment="1">
      <alignment horizontal="center" vertical="center"/>
    </xf>
    <xf numFmtId="253" fontId="34" fillId="0" borderId="0" xfId="35" applyNumberFormat="1" applyFont="1" applyFill="1" applyBorder="1" applyAlignment="1">
      <alignment horizontal="center" vertical="center"/>
    </xf>
    <xf numFmtId="253" fontId="34" fillId="0" borderId="83" xfId="35" applyNumberFormat="1" applyFont="1" applyFill="1" applyBorder="1" applyAlignment="1">
      <alignment horizontal="center" vertical="center"/>
    </xf>
    <xf numFmtId="253" fontId="34" fillId="0" borderId="79" xfId="35" applyNumberFormat="1" applyFont="1" applyFill="1" applyBorder="1" applyAlignment="1">
      <alignment horizontal="center" vertical="center"/>
    </xf>
    <xf numFmtId="253" fontId="34" fillId="0" borderId="10" xfId="35" applyNumberFormat="1" applyFont="1" applyFill="1" applyBorder="1" applyAlignment="1">
      <alignment horizontal="center" vertical="center"/>
    </xf>
    <xf numFmtId="253" fontId="34" fillId="0" borderId="9" xfId="35" applyNumberFormat="1" applyFont="1" applyFill="1" applyBorder="1" applyAlignment="1">
      <alignment horizontal="center" vertical="center"/>
    </xf>
    <xf numFmtId="168" fontId="34" fillId="0" borderId="6" xfId="32" applyNumberFormat="1" applyFont="1" applyFill="1" applyBorder="1" applyAlignment="1">
      <alignment horizontal="center" vertical="center"/>
    </xf>
    <xf numFmtId="168" fontId="34" fillId="0" borderId="0" xfId="32" applyNumberFormat="1" applyFont="1" applyFill="1" applyBorder="1" applyAlignment="1">
      <alignment horizontal="center" vertical="center"/>
    </xf>
    <xf numFmtId="253" fontId="34" fillId="0" borderId="117" xfId="35" applyNumberFormat="1" applyFont="1" applyFill="1" applyBorder="1" applyAlignment="1">
      <alignment horizontal="center" vertical="center"/>
    </xf>
    <xf numFmtId="253" fontId="34" fillId="0" borderId="81" xfId="35" applyNumberFormat="1" applyFont="1" applyFill="1" applyBorder="1" applyAlignment="1">
      <alignment horizontal="center" vertical="center"/>
    </xf>
    <xf numFmtId="253" fontId="34" fillId="0" borderId="105" xfId="35" applyNumberFormat="1" applyFont="1" applyFill="1" applyBorder="1" applyAlignment="1">
      <alignment horizontal="center" vertical="center"/>
    </xf>
    <xf numFmtId="253" fontId="34" fillId="0" borderId="84" xfId="35" applyNumberFormat="1" applyFont="1" applyFill="1" applyBorder="1" applyAlignment="1">
      <alignment horizontal="center" vertical="center"/>
    </xf>
    <xf numFmtId="253" fontId="34" fillId="0" borderId="11" xfId="35" applyNumberFormat="1" applyFont="1" applyFill="1" applyBorder="1" applyAlignment="1">
      <alignment horizontal="center" vertical="center"/>
    </xf>
    <xf numFmtId="168" fontId="34" fillId="0" borderId="105" xfId="32" applyNumberFormat="1" applyFont="1" applyFill="1" applyBorder="1" applyAlignment="1">
      <alignment horizontal="center" vertical="center"/>
    </xf>
    <xf numFmtId="168" fontId="34" fillId="0" borderId="6" xfId="0" applyNumberFormat="1" applyFont="1" applyFill="1" applyBorder="1" applyAlignment="1">
      <alignment horizontal="center" vertical="center" wrapText="1" readingOrder="1"/>
    </xf>
    <xf numFmtId="168" fontId="34" fillId="0" borderId="0" xfId="0" applyNumberFormat="1" applyFont="1" applyFill="1" applyAlignment="1">
      <alignment horizontal="center" vertical="center" wrapText="1" readingOrder="1"/>
    </xf>
    <xf numFmtId="168" fontId="34" fillId="0" borderId="105" xfId="0" applyNumberFormat="1" applyFont="1" applyFill="1" applyBorder="1" applyAlignment="1">
      <alignment horizontal="center" vertical="center" wrapText="1" readingOrder="1"/>
    </xf>
    <xf numFmtId="3" fontId="34" fillId="0" borderId="6" xfId="0" applyNumberFormat="1" applyFont="1" applyFill="1" applyBorder="1" applyAlignment="1">
      <alignment horizontal="center" vertical="center" wrapText="1" readingOrder="1"/>
    </xf>
    <xf numFmtId="3" fontId="34" fillId="0" borderId="0" xfId="0" applyNumberFormat="1" applyFont="1" applyFill="1" applyAlignment="1">
      <alignment horizontal="center" vertical="center" wrapText="1" readingOrder="1"/>
    </xf>
    <xf numFmtId="3" fontId="34" fillId="0" borderId="105" xfId="0" applyNumberFormat="1" applyFont="1" applyFill="1" applyBorder="1" applyAlignment="1">
      <alignment horizontal="center" vertical="center" wrapText="1" readingOrder="1"/>
    </xf>
    <xf numFmtId="253" fontId="34" fillId="0" borderId="82" xfId="35" applyNumberFormat="1" applyFont="1" applyFill="1" applyBorder="1" applyAlignment="1">
      <alignment horizontal="center" vertical="center"/>
    </xf>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0" xfId="0" applyFont="1" applyFill="1" applyBorder="1" applyAlignment="1">
      <alignment horizontal="center" vertical="center"/>
    </xf>
    <xf numFmtId="1" fontId="37" fillId="3" borderId="0" xfId="13" applyNumberFormat="1" applyFont="1" applyFill="1" applyBorder="1" applyAlignment="1">
      <alignment horizontal="center" vertical="center"/>
    </xf>
    <xf numFmtId="0" fontId="302" fillId="3" borderId="5" xfId="1" applyFont="1" applyFill="1" applyBorder="1"/>
    <xf numFmtId="0" fontId="36" fillId="2" borderId="5" xfId="0" applyFont="1" applyFill="1" applyBorder="1" applyAlignment="1">
      <alignment horizontal="left" vertical="center" wrapText="1"/>
    </xf>
    <xf numFmtId="0" fontId="34" fillId="2" borderId="5" xfId="0" applyFont="1" applyFill="1" applyBorder="1" applyAlignment="1">
      <alignment vertical="center"/>
    </xf>
    <xf numFmtId="0" fontId="36" fillId="2" borderId="5" xfId="0" applyFont="1" applyFill="1" applyBorder="1" applyAlignment="1">
      <alignment vertical="center" wrapText="1"/>
    </xf>
    <xf numFmtId="170" fontId="12" fillId="0" borderId="105" xfId="13" applyNumberFormat="1" applyFont="1" applyFill="1" applyBorder="1" applyAlignment="1">
      <alignment horizontal="center"/>
    </xf>
    <xf numFmtId="0" fontId="13" fillId="2" borderId="6" xfId="0" applyFont="1" applyFill="1" applyBorder="1" applyAlignment="1">
      <alignment vertical="center"/>
    </xf>
    <xf numFmtId="0" fontId="13" fillId="0" borderId="117" xfId="0" applyFont="1" applyBorder="1" applyAlignment="1">
      <alignment vertical="center"/>
    </xf>
    <xf numFmtId="0" fontId="0" fillId="0" borderId="84" xfId="0" applyBorder="1"/>
    <xf numFmtId="10" fontId="34" fillId="0" borderId="105" xfId="14" applyNumberFormat="1" applyFont="1" applyBorder="1" applyAlignment="1">
      <alignment horizontal="center"/>
    </xf>
    <xf numFmtId="10" fontId="36" fillId="0" borderId="11" xfId="14" applyNumberFormat="1" applyFont="1" applyBorder="1" applyAlignment="1">
      <alignment horizontal="center"/>
    </xf>
    <xf numFmtId="0" fontId="38" fillId="0" borderId="84" xfId="0" applyFont="1" applyBorder="1"/>
    <xf numFmtId="168" fontId="305" fillId="0" borderId="105" xfId="36282" applyNumberFormat="1" applyFont="1" applyBorder="1" applyAlignment="1">
      <alignment horizontal="center" wrapText="1"/>
    </xf>
    <xf numFmtId="168" fontId="306" fillId="0" borderId="105" xfId="36282" applyNumberFormat="1" applyFont="1" applyBorder="1" applyAlignment="1">
      <alignment horizontal="center" wrapText="1"/>
    </xf>
    <xf numFmtId="168" fontId="306" fillId="0" borderId="10" xfId="36282" applyNumberFormat="1" applyFont="1" applyBorder="1" applyAlignment="1">
      <alignment horizontal="center" vertical="center" wrapText="1"/>
    </xf>
    <xf numFmtId="168" fontId="306" fillId="0" borderId="11" xfId="36282" applyNumberFormat="1" applyFont="1" applyBorder="1" applyAlignment="1">
      <alignment horizontal="center" vertical="center" wrapText="1"/>
    </xf>
    <xf numFmtId="0" fontId="38" fillId="0" borderId="83" xfId="0" applyFont="1" applyBorder="1"/>
    <xf numFmtId="168" fontId="305" fillId="0" borderId="6" xfId="36282" applyNumberFormat="1" applyFont="1" applyBorder="1" applyAlignment="1">
      <alignment horizontal="center" wrapText="1"/>
    </xf>
    <xf numFmtId="168" fontId="306" fillId="0" borderId="6" xfId="36282" applyNumberFormat="1" applyFont="1" applyBorder="1" applyAlignment="1">
      <alignment horizontal="center" wrapText="1"/>
    </xf>
    <xf numFmtId="168" fontId="305" fillId="0" borderId="117" xfId="36282" applyNumberFormat="1" applyFont="1" applyBorder="1" applyAlignment="1">
      <alignment horizontal="center" wrapText="1"/>
    </xf>
    <xf numFmtId="168" fontId="305" fillId="0" borderId="82" xfId="36282" applyNumberFormat="1" applyFont="1" applyBorder="1" applyAlignment="1">
      <alignment horizontal="center" wrapText="1"/>
    </xf>
    <xf numFmtId="1" fontId="37" fillId="3" borderId="105" xfId="13" applyNumberFormat="1" applyFont="1" applyFill="1" applyBorder="1" applyAlignment="1">
      <alignment horizontal="center" vertical="center"/>
    </xf>
    <xf numFmtId="10" fontId="307" fillId="0" borderId="82" xfId="36362" applyNumberFormat="1" applyFont="1" applyBorder="1" applyAlignment="1">
      <alignment horizontal="center" vertical="center"/>
    </xf>
    <xf numFmtId="10" fontId="307" fillId="0" borderId="86" xfId="36362" applyNumberFormat="1" applyFont="1" applyBorder="1" applyAlignment="1">
      <alignment horizontal="center" vertical="center"/>
    </xf>
    <xf numFmtId="10" fontId="307" fillId="0" borderId="5" xfId="36362" applyNumberFormat="1" applyFont="1" applyBorder="1" applyAlignment="1">
      <alignment horizontal="center" vertical="center"/>
    </xf>
    <xf numFmtId="10" fontId="307" fillId="0" borderId="2" xfId="36362" applyNumberFormat="1" applyFont="1" applyBorder="1" applyAlignment="1">
      <alignment horizontal="center" vertical="center"/>
    </xf>
    <xf numFmtId="286" fontId="37" fillId="3" borderId="6" xfId="4" applyNumberFormat="1" applyFont="1" applyFill="1" applyBorder="1" applyAlignment="1">
      <alignment horizontal="center"/>
    </xf>
    <xf numFmtId="286" fontId="37" fillId="3" borderId="0" xfId="4" applyNumberFormat="1" applyFont="1" applyFill="1" applyBorder="1" applyAlignment="1">
      <alignment horizontal="center"/>
    </xf>
    <xf numFmtId="0" fontId="37" fillId="3" borderId="0" xfId="4" quotePrefix="1" applyNumberFormat="1" applyFont="1" applyFill="1" applyBorder="1" applyAlignment="1">
      <alignment horizontal="center"/>
    </xf>
    <xf numFmtId="0" fontId="37" fillId="3" borderId="105" xfId="4" quotePrefix="1" applyNumberFormat="1" applyFont="1" applyFill="1" applyBorder="1" applyAlignment="1">
      <alignment horizontal="center"/>
    </xf>
    <xf numFmtId="168" fontId="38" fillId="0" borderId="83" xfId="32" applyNumberFormat="1" applyFont="1" applyBorder="1" applyAlignment="1">
      <alignment horizontal="center"/>
    </xf>
    <xf numFmtId="168" fontId="38" fillId="0" borderId="117" xfId="32" applyNumberFormat="1" applyFont="1" applyBorder="1" applyAlignment="1">
      <alignment horizontal="center"/>
    </xf>
    <xf numFmtId="168" fontId="38" fillId="0" borderId="82" xfId="32" applyNumberFormat="1" applyFont="1" applyBorder="1" applyAlignment="1">
      <alignment horizontal="center"/>
    </xf>
    <xf numFmtId="286" fontId="36" fillId="0" borderId="82" xfId="53511" applyNumberFormat="1" applyFont="1" applyBorder="1" applyAlignment="1">
      <alignment horizontal="center" vertical="center"/>
    </xf>
    <xf numFmtId="0" fontId="37" fillId="3" borderId="0" xfId="0" applyFont="1" applyFill="1" applyAlignment="1">
      <alignment horizontal="center" vertical="center"/>
    </xf>
    <xf numFmtId="0" fontId="37" fillId="3" borderId="79"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0" xfId="0" applyFont="1" applyFill="1" applyBorder="1" applyAlignment="1">
      <alignment horizontal="center" vertical="center"/>
    </xf>
    <xf numFmtId="0" fontId="34" fillId="0" borderId="0" xfId="0" applyFont="1" applyAlignment="1">
      <alignment horizontal="left" vertical="center" wrapText="1"/>
    </xf>
    <xf numFmtId="1" fontId="37" fillId="3" borderId="0" xfId="13" applyNumberFormat="1" applyFont="1" applyFill="1" applyAlignment="1">
      <alignment horizontal="center" vertical="center"/>
    </xf>
    <xf numFmtId="1" fontId="37" fillId="3" borderId="81" xfId="13" applyNumberFormat="1" applyFont="1" applyFill="1" applyBorder="1" applyAlignment="1">
      <alignment horizontal="center" vertical="center"/>
    </xf>
    <xf numFmtId="1" fontId="37" fillId="3" borderId="0" xfId="13" applyNumberFormat="1" applyFont="1" applyFill="1" applyBorder="1" applyAlignment="1">
      <alignment horizontal="center" vertical="center"/>
    </xf>
    <xf numFmtId="1" fontId="37" fillId="3" borderId="0" xfId="13" applyNumberFormat="1" applyFont="1" applyFill="1" applyAlignment="1">
      <alignment horizontal="center"/>
    </xf>
    <xf numFmtId="1" fontId="37" fillId="3" borderId="81" xfId="13" applyNumberFormat="1" applyFont="1" applyFill="1" applyBorder="1" applyAlignment="1">
      <alignment horizontal="center"/>
    </xf>
    <xf numFmtId="205" fontId="36" fillId="0" borderId="84" xfId="53511" applyNumberFormat="1" applyFont="1" applyBorder="1" applyAlignment="1">
      <alignment horizontal="center" vertical="center"/>
    </xf>
    <xf numFmtId="205" fontId="36" fillId="0" borderId="105" xfId="53511" applyNumberFormat="1" applyFont="1" applyBorder="1" applyAlignment="1">
      <alignment horizontal="center" vertical="center"/>
    </xf>
    <xf numFmtId="205" fontId="34" fillId="0" borderId="82" xfId="53511" applyNumberFormat="1" applyFont="1" applyBorder="1" applyAlignment="1">
      <alignment horizontal="center" vertical="center"/>
    </xf>
    <xf numFmtId="170" fontId="12" fillId="0" borderId="0" xfId="13" applyNumberFormat="1" applyFont="1" applyAlignment="1">
      <alignment horizontal="center"/>
    </xf>
    <xf numFmtId="3" fontId="13" fillId="0" borderId="9" xfId="13" applyNumberFormat="1" applyFont="1" applyBorder="1" applyAlignment="1">
      <alignment horizontal="center"/>
    </xf>
    <xf numFmtId="10" fontId="34" fillId="0" borderId="0" xfId="15" applyNumberFormat="1" applyFont="1" applyAlignment="1">
      <alignment horizontal="center" vertical="center"/>
    </xf>
    <xf numFmtId="168" fontId="34" fillId="0" borderId="79" xfId="15" applyNumberFormat="1" applyFont="1" applyBorder="1" applyAlignment="1">
      <alignment horizontal="center" vertical="center"/>
    </xf>
    <xf numFmtId="170" fontId="34" fillId="0" borderId="79" xfId="13" applyNumberFormat="1" applyFont="1" applyBorder="1" applyAlignment="1">
      <alignment horizontal="center" vertical="center"/>
    </xf>
    <xf numFmtId="253" fontId="34" fillId="0" borderId="6" xfId="53511" applyNumberFormat="1" applyFont="1" applyFill="1" applyBorder="1" applyAlignment="1">
      <alignment horizontal="center" vertical="center"/>
    </xf>
    <xf numFmtId="253" fontId="34" fillId="0" borderId="0" xfId="53511" applyNumberFormat="1" applyFont="1" applyFill="1" applyBorder="1" applyAlignment="1">
      <alignment horizontal="center" vertical="center"/>
    </xf>
    <xf numFmtId="253" fontId="34" fillId="0" borderId="105" xfId="53511" applyNumberFormat="1" applyFont="1" applyFill="1" applyBorder="1" applyAlignment="1">
      <alignment horizontal="center" vertical="center"/>
    </xf>
    <xf numFmtId="168" fontId="38" fillId="0" borderId="105" xfId="53394" applyNumberFormat="1" applyFont="1" applyBorder="1"/>
    <xf numFmtId="205" fontId="34" fillId="0" borderId="81" xfId="53511" quotePrefix="1" applyNumberFormat="1" applyFont="1" applyBorder="1" applyAlignment="1">
      <alignment horizontal="center" vertical="center"/>
    </xf>
    <xf numFmtId="205" fontId="34" fillId="0" borderId="117" xfId="53511" quotePrefix="1" applyNumberFormat="1" applyFont="1" applyBorder="1" applyAlignment="1">
      <alignment horizontal="center" vertical="center"/>
    </xf>
    <xf numFmtId="0" fontId="34" fillId="0" borderId="117" xfId="0" applyFont="1" applyBorder="1" applyAlignment="1">
      <alignment horizontal="justify" vertical="center" wrapText="1"/>
    </xf>
    <xf numFmtId="205" fontId="36" fillId="0" borderId="0" xfId="53511" applyNumberFormat="1" applyFont="1" applyBorder="1" applyAlignment="1">
      <alignment horizontal="center" vertical="center"/>
    </xf>
    <xf numFmtId="253" fontId="34" fillId="0" borderId="0" xfId="53511" applyNumberFormat="1" applyFont="1" applyBorder="1" applyAlignment="1">
      <alignment horizontal="center" vertical="center"/>
    </xf>
    <xf numFmtId="1" fontId="37" fillId="3" borderId="82" xfId="0" applyNumberFormat="1" applyFont="1" applyFill="1" applyBorder="1" applyAlignment="1">
      <alignment horizontal="center"/>
    </xf>
    <xf numFmtId="253" fontId="34" fillId="0" borderId="81" xfId="53511" applyNumberFormat="1" applyFont="1" applyBorder="1" applyAlignment="1">
      <alignment horizontal="center" vertical="center"/>
    </xf>
    <xf numFmtId="1" fontId="37" fillId="3" borderId="117" xfId="0" applyNumberFormat="1" applyFont="1" applyFill="1" applyBorder="1" applyAlignment="1">
      <alignment horizontal="center"/>
    </xf>
    <xf numFmtId="0" fontId="38" fillId="0" borderId="2" xfId="0" applyFont="1" applyBorder="1"/>
    <xf numFmtId="0" fontId="55" fillId="0" borderId="86" xfId="0" applyFont="1" applyBorder="1"/>
    <xf numFmtId="0" fontId="55" fillId="0" borderId="8" xfId="0" applyFont="1" applyBorder="1"/>
    <xf numFmtId="1" fontId="37" fillId="3" borderId="117" xfId="35" applyNumberFormat="1" applyFont="1" applyFill="1" applyBorder="1" applyAlignment="1">
      <alignment horizontal="center" vertical="center"/>
    </xf>
    <xf numFmtId="1" fontId="37" fillId="3" borderId="82" xfId="35" applyNumberFormat="1" applyFont="1" applyFill="1" applyBorder="1" applyAlignment="1">
      <alignment horizontal="center" vertical="center"/>
    </xf>
    <xf numFmtId="3" fontId="34" fillId="5" borderId="6" xfId="12" applyNumberFormat="1" applyFont="1" applyFill="1" applyBorder="1" applyAlignment="1">
      <alignment horizontal="left"/>
    </xf>
    <xf numFmtId="3" fontId="34" fillId="5" borderId="6" xfId="12" applyNumberFormat="1" applyFont="1" applyFill="1" applyBorder="1" applyAlignment="1">
      <alignment horizontal="left" vertical="center"/>
    </xf>
    <xf numFmtId="0" fontId="34" fillId="5" borderId="117" xfId="12" applyFont="1" applyFill="1" applyBorder="1" applyAlignment="1">
      <alignment horizontal="left" vertical="center"/>
    </xf>
    <xf numFmtId="49" fontId="54" fillId="3" borderId="0" xfId="3" quotePrefix="1" applyNumberFormat="1" applyFont="1" applyFill="1" applyBorder="1" applyAlignment="1">
      <alignment horizontal="center"/>
    </xf>
    <xf numFmtId="286" fontId="55" fillId="0" borderId="6" xfId="35" applyNumberFormat="1" applyFont="1" applyBorder="1" applyAlignment="1">
      <alignment horizontal="center"/>
    </xf>
    <xf numFmtId="286" fontId="55" fillId="0" borderId="0" xfId="35" applyNumberFormat="1" applyFont="1" applyBorder="1" applyAlignment="1">
      <alignment horizontal="center"/>
    </xf>
    <xf numFmtId="286" fontId="55" fillId="0" borderId="105" xfId="35" applyNumberFormat="1" applyFont="1" applyBorder="1" applyAlignment="1">
      <alignment horizontal="center"/>
    </xf>
    <xf numFmtId="286" fontId="38" fillId="0" borderId="0" xfId="0" applyNumberFormat="1" applyFont="1"/>
    <xf numFmtId="286" fontId="55" fillId="0" borderId="117" xfId="35" applyNumberFormat="1" applyFont="1" applyBorder="1" applyAlignment="1">
      <alignment horizontal="center"/>
    </xf>
    <xf numFmtId="286" fontId="55" fillId="0" borderId="81" xfId="35" applyNumberFormat="1" applyFont="1" applyBorder="1" applyAlignment="1">
      <alignment horizontal="center"/>
    </xf>
    <xf numFmtId="286" fontId="55" fillId="0" borderId="82" xfId="35" applyNumberFormat="1" applyFont="1" applyBorder="1" applyAlignment="1">
      <alignment horizontal="center"/>
    </xf>
    <xf numFmtId="170" fontId="56" fillId="0" borderId="0" xfId="53512" applyNumberFormat="1" applyFont="1" applyAlignment="1">
      <alignment horizontal="center"/>
    </xf>
    <xf numFmtId="168" fontId="38" fillId="8" borderId="0" xfId="53394" applyNumberFormat="1" applyFont="1" applyFill="1"/>
    <xf numFmtId="0" fontId="38" fillId="0" borderId="0" xfId="0" applyFont="1" applyAlignment="1">
      <alignment horizontal="left" wrapText="1"/>
    </xf>
    <xf numFmtId="0" fontId="37" fillId="3" borderId="87" xfId="0" applyFont="1" applyFill="1" applyBorder="1" applyAlignment="1">
      <alignment horizontal="center" vertical="center"/>
    </xf>
    <xf numFmtId="0" fontId="37" fillId="3" borderId="96" xfId="0" applyFont="1" applyFill="1" applyBorder="1" applyAlignment="1">
      <alignment horizontal="center" vertical="center"/>
    </xf>
    <xf numFmtId="0" fontId="37" fillId="3" borderId="88" xfId="0" applyFont="1" applyFill="1" applyBorder="1" applyAlignment="1">
      <alignment horizontal="center" vertical="center"/>
    </xf>
    <xf numFmtId="0" fontId="37" fillId="3" borderId="20" xfId="0" applyFont="1" applyFill="1" applyBorder="1" applyAlignment="1">
      <alignment horizontal="center" vertical="center"/>
    </xf>
    <xf numFmtId="0" fontId="37" fillId="3" borderId="0" xfId="0" applyFont="1" applyFill="1" applyAlignment="1">
      <alignment horizontal="center" vertical="center"/>
    </xf>
    <xf numFmtId="0" fontId="37" fillId="3" borderId="19" xfId="0" applyFont="1" applyFill="1" applyBorder="1" applyAlignment="1">
      <alignment horizontal="center" vertical="center"/>
    </xf>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6" xfId="0" applyFont="1" applyFill="1" applyBorder="1" applyAlignment="1">
      <alignment horizontal="center" vertical="center"/>
    </xf>
    <xf numFmtId="0" fontId="34" fillId="0" borderId="0" xfId="0" applyFont="1" applyAlignment="1">
      <alignment horizontal="left" vertical="top" wrapText="1"/>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0" xfId="0" applyFont="1" applyFill="1" applyBorder="1" applyAlignment="1">
      <alignment horizontal="center" vertical="center"/>
    </xf>
    <xf numFmtId="0" fontId="34" fillId="0" borderId="0" xfId="0" applyFont="1" applyAlignment="1">
      <alignment horizontal="left" vertical="center" wrapText="1"/>
    </xf>
    <xf numFmtId="0" fontId="37" fillId="3" borderId="108" xfId="0" applyFont="1" applyFill="1" applyBorder="1" applyAlignment="1">
      <alignment horizontal="center" vertical="center" wrapText="1"/>
    </xf>
    <xf numFmtId="0" fontId="37" fillId="3" borderId="84" xfId="0" applyFont="1" applyFill="1" applyBorder="1" applyAlignment="1">
      <alignment horizontal="center" vertical="center" wrapText="1"/>
    </xf>
    <xf numFmtId="0" fontId="37" fillId="3" borderId="20" xfId="0" applyFont="1" applyFill="1" applyBorder="1" applyAlignment="1">
      <alignment horizontal="center" vertical="center" wrapText="1"/>
    </xf>
    <xf numFmtId="0" fontId="37" fillId="3" borderId="105" xfId="0" applyFont="1" applyFill="1" applyBorder="1" applyAlignment="1">
      <alignment horizontal="center" vertical="center" wrapText="1"/>
    </xf>
    <xf numFmtId="0" fontId="37" fillId="4" borderId="86" xfId="36" applyFont="1" applyFill="1" applyBorder="1" applyAlignment="1">
      <alignment horizontal="left" vertical="center" wrapText="1"/>
    </xf>
    <xf numFmtId="0" fontId="37" fillId="4" borderId="5" xfId="36" applyFont="1" applyFill="1" applyBorder="1" applyAlignment="1">
      <alignment horizontal="left" vertical="center" wrapText="1"/>
    </xf>
    <xf numFmtId="0" fontId="43" fillId="3" borderId="111" xfId="0" applyFont="1" applyFill="1" applyBorder="1" applyAlignment="1">
      <alignment horizontal="center" vertical="center"/>
    </xf>
    <xf numFmtId="0" fontId="43" fillId="3" borderId="96" xfId="0" applyFont="1" applyFill="1" applyBorder="1" applyAlignment="1">
      <alignment horizontal="center" vertical="center"/>
    </xf>
    <xf numFmtId="0" fontId="43" fillId="3" borderId="88" xfId="0" applyFont="1" applyFill="1" applyBorder="1" applyAlignment="1">
      <alignment horizontal="center" vertical="center"/>
    </xf>
    <xf numFmtId="0" fontId="43" fillId="3" borderId="6" xfId="0" applyFont="1" applyFill="1" applyBorder="1" applyAlignment="1">
      <alignment horizontal="center" vertical="center"/>
    </xf>
    <xf numFmtId="0" fontId="43" fillId="3" borderId="0" xfId="0" applyFont="1" applyFill="1" applyAlignment="1">
      <alignment horizontal="center" vertical="center"/>
    </xf>
    <xf numFmtId="0" fontId="43" fillId="3" borderId="19" xfId="0" applyFont="1" applyFill="1" applyBorder="1" applyAlignment="1">
      <alignment horizontal="center" vertical="center"/>
    </xf>
    <xf numFmtId="0" fontId="37" fillId="4" borderId="96" xfId="0" applyFont="1" applyFill="1" applyBorder="1" applyAlignment="1">
      <alignment horizontal="center" vertical="top"/>
    </xf>
    <xf numFmtId="0" fontId="37" fillId="3" borderId="87" xfId="0" applyFont="1" applyFill="1" applyBorder="1" applyAlignment="1">
      <alignment horizontal="center"/>
    </xf>
    <xf numFmtId="0" fontId="37" fillId="3" borderId="96" xfId="0" applyFont="1" applyFill="1" applyBorder="1" applyAlignment="1">
      <alignment horizontal="center"/>
    </xf>
    <xf numFmtId="0" fontId="37" fillId="3" borderId="88" xfId="0" applyFont="1" applyFill="1" applyBorder="1" applyAlignment="1">
      <alignment horizontal="center"/>
    </xf>
    <xf numFmtId="1" fontId="37" fillId="3" borderId="0" xfId="13" applyNumberFormat="1" applyFont="1" applyFill="1" applyBorder="1" applyAlignment="1">
      <alignment horizontal="center" vertical="center"/>
    </xf>
    <xf numFmtId="1" fontId="37" fillId="3" borderId="81" xfId="13" applyNumberFormat="1" applyFont="1" applyFill="1" applyBorder="1" applyAlignment="1">
      <alignment horizontal="center" vertical="center"/>
    </xf>
    <xf numFmtId="1" fontId="37" fillId="3" borderId="0" xfId="13" applyNumberFormat="1" applyFont="1" applyFill="1" applyAlignment="1">
      <alignment horizontal="center" vertical="center"/>
    </xf>
    <xf numFmtId="1" fontId="37" fillId="3" borderId="83" xfId="0" applyNumberFormat="1" applyFont="1" applyFill="1" applyBorder="1" applyAlignment="1">
      <alignment horizontal="center" vertical="center"/>
    </xf>
    <xf numFmtId="1" fontId="37" fillId="3" borderId="79" xfId="0" applyNumberFormat="1" applyFont="1" applyFill="1" applyBorder="1" applyAlignment="1">
      <alignment horizontal="center" vertical="center"/>
    </xf>
    <xf numFmtId="1" fontId="37" fillId="3" borderId="84" xfId="0" applyNumberFormat="1" applyFont="1" applyFill="1" applyBorder="1" applyAlignment="1">
      <alignment horizontal="center" vertical="center"/>
    </xf>
    <xf numFmtId="0" fontId="37" fillId="3" borderId="83" xfId="0" applyFont="1" applyFill="1" applyBorder="1" applyAlignment="1">
      <alignment horizontal="left" vertical="top"/>
    </xf>
    <xf numFmtId="0" fontId="37" fillId="3" borderId="79" xfId="0" applyFont="1" applyFill="1" applyBorder="1" applyAlignment="1">
      <alignment horizontal="left" vertical="top"/>
    </xf>
    <xf numFmtId="0" fontId="37" fillId="3" borderId="84" xfId="0" applyFont="1" applyFill="1" applyBorder="1" applyAlignment="1">
      <alignment horizontal="left" vertical="top"/>
    </xf>
    <xf numFmtId="0" fontId="37" fillId="3" borderId="117" xfId="0" applyFont="1" applyFill="1" applyBorder="1" applyAlignment="1">
      <alignment horizontal="left" vertical="center"/>
    </xf>
    <xf numFmtId="0" fontId="37" fillId="3" borderId="81" xfId="0" applyFont="1" applyFill="1" applyBorder="1" applyAlignment="1">
      <alignment horizontal="left" vertical="center"/>
    </xf>
    <xf numFmtId="0" fontId="37" fillId="3" borderId="82" xfId="0" applyFont="1" applyFill="1" applyBorder="1" applyAlignment="1">
      <alignment horizontal="left" vertical="center"/>
    </xf>
    <xf numFmtId="0" fontId="34" fillId="0" borderId="6" xfId="0" applyFont="1" applyBorder="1" applyAlignment="1">
      <alignment horizontal="left" indent="1"/>
    </xf>
    <xf numFmtId="0" fontId="34" fillId="0" borderId="0" xfId="0" applyFont="1" applyBorder="1" applyAlignment="1">
      <alignment horizontal="left" indent="1"/>
    </xf>
    <xf numFmtId="0" fontId="36" fillId="0" borderId="6" xfId="0" applyFont="1" applyBorder="1" applyAlignment="1">
      <alignment horizontal="left"/>
    </xf>
    <xf numFmtId="0" fontId="36" fillId="0" borderId="0" xfId="0" applyFont="1" applyBorder="1" applyAlignment="1">
      <alignment horizontal="left"/>
    </xf>
    <xf numFmtId="0" fontId="36" fillId="0" borderId="83" xfId="0" applyFont="1" applyBorder="1" applyAlignment="1">
      <alignment horizontal="left"/>
    </xf>
    <xf numFmtId="0" fontId="36" fillId="0" borderId="79" xfId="0" applyFont="1" applyBorder="1" applyAlignment="1">
      <alignment horizontal="left"/>
    </xf>
    <xf numFmtId="0" fontId="34" fillId="0" borderId="0" xfId="0" applyFont="1" applyAlignment="1">
      <alignment horizontal="left" indent="1"/>
    </xf>
    <xf numFmtId="0" fontId="37" fillId="3" borderId="86" xfId="0" applyFont="1" applyFill="1" applyBorder="1" applyAlignment="1">
      <alignment horizontal="center" vertical="center"/>
    </xf>
    <xf numFmtId="1" fontId="37" fillId="3" borderId="86" xfId="0" applyNumberFormat="1" applyFont="1" applyFill="1" applyBorder="1" applyAlignment="1">
      <alignment horizontal="center" vertical="center"/>
    </xf>
    <xf numFmtId="1" fontId="37" fillId="3" borderId="0" xfId="13" applyNumberFormat="1" applyFont="1" applyFill="1" applyBorder="1" applyAlignment="1">
      <alignment horizontal="center"/>
    </xf>
    <xf numFmtId="1" fontId="37" fillId="3" borderId="81" xfId="13" applyNumberFormat="1" applyFont="1" applyFill="1" applyBorder="1" applyAlignment="1">
      <alignment horizontal="center"/>
    </xf>
    <xf numFmtId="1" fontId="37" fillId="3" borderId="0" xfId="13" applyNumberFormat="1" applyFont="1" applyFill="1" applyAlignment="1">
      <alignment horizontal="center"/>
    </xf>
    <xf numFmtId="0" fontId="37" fillId="3" borderId="83" xfId="0" applyFont="1" applyFill="1" applyBorder="1" applyAlignment="1">
      <alignment horizontal="center" vertical="top"/>
    </xf>
    <xf numFmtId="17" fontId="37" fillId="3" borderId="83" xfId="0" quotePrefix="1" applyNumberFormat="1" applyFont="1" applyFill="1" applyBorder="1" applyAlignment="1">
      <alignment horizontal="center" vertical="center"/>
    </xf>
    <xf numFmtId="0" fontId="37" fillId="3" borderId="83" xfId="0" quotePrefix="1" applyFont="1" applyFill="1" applyBorder="1" applyAlignment="1">
      <alignment horizontal="center" vertical="center"/>
    </xf>
    <xf numFmtId="0" fontId="37" fillId="3" borderId="86" xfId="0" quotePrefix="1" applyFont="1" applyFill="1" applyBorder="1" applyAlignment="1">
      <alignment horizontal="center" vertical="center"/>
    </xf>
    <xf numFmtId="0" fontId="54" fillId="3" borderId="83" xfId="21" applyFont="1" applyFill="1" applyBorder="1" applyAlignment="1">
      <alignment horizontal="center" vertical="center"/>
    </xf>
    <xf numFmtId="0" fontId="54" fillId="3" borderId="79" xfId="21" applyFont="1" applyFill="1" applyBorder="1" applyAlignment="1">
      <alignment horizontal="center" vertical="center"/>
    </xf>
    <xf numFmtId="0" fontId="54" fillId="3" borderId="84" xfId="21" applyFont="1" applyFill="1" applyBorder="1" applyAlignment="1">
      <alignment horizontal="center" vertical="center"/>
    </xf>
    <xf numFmtId="0" fontId="37" fillId="3" borderId="86" xfId="0" applyFont="1" applyFill="1" applyBorder="1" applyAlignment="1">
      <alignment horizontal="center" vertical="top"/>
    </xf>
    <xf numFmtId="0" fontId="37" fillId="3" borderId="79" xfId="0" applyFont="1" applyFill="1" applyBorder="1" applyAlignment="1">
      <alignment horizontal="center" vertical="top"/>
    </xf>
    <xf numFmtId="0" fontId="37" fillId="3" borderId="84" xfId="0" applyFont="1" applyFill="1" applyBorder="1" applyAlignment="1">
      <alignment horizontal="center" vertical="top"/>
    </xf>
    <xf numFmtId="1" fontId="37" fillId="3" borderId="83" xfId="0" applyNumberFormat="1" applyFont="1" applyFill="1" applyBorder="1" applyAlignment="1">
      <alignment horizontal="center"/>
    </xf>
    <xf numFmtId="1" fontId="37" fillId="3" borderId="84" xfId="0" applyNumberFormat="1" applyFont="1" applyFill="1" applyBorder="1" applyAlignment="1">
      <alignment horizontal="center"/>
    </xf>
    <xf numFmtId="0" fontId="37" fillId="3" borderId="83" xfId="48" applyFont="1" applyFill="1" applyBorder="1" applyAlignment="1">
      <alignment horizontal="center" vertical="center"/>
    </xf>
    <xf numFmtId="0" fontId="37" fillId="3" borderId="79" xfId="48" applyFont="1" applyFill="1" applyBorder="1" applyAlignment="1">
      <alignment horizontal="center" vertical="center"/>
    </xf>
    <xf numFmtId="0" fontId="37" fillId="3" borderId="84" xfId="48" applyFont="1" applyFill="1" applyBorder="1" applyAlignment="1">
      <alignment horizontal="center" vertical="center"/>
    </xf>
    <xf numFmtId="0" fontId="37" fillId="3" borderId="83" xfId="7" applyFont="1" applyFill="1" applyBorder="1" applyAlignment="1">
      <alignment horizontal="center" vertical="top"/>
    </xf>
    <xf numFmtId="0" fontId="37" fillId="3" borderId="79" xfId="7" applyFont="1" applyFill="1" applyBorder="1" applyAlignment="1">
      <alignment horizontal="center" vertical="top"/>
    </xf>
    <xf numFmtId="0" fontId="37" fillId="3" borderId="83" xfId="7" applyFont="1" applyFill="1" applyBorder="1" applyAlignment="1">
      <alignment horizontal="center" vertical="center"/>
    </xf>
    <xf numFmtId="0" fontId="37" fillId="3" borderId="79" xfId="7" applyFont="1" applyFill="1" applyBorder="1" applyAlignment="1">
      <alignment horizontal="center" vertical="center"/>
    </xf>
    <xf numFmtId="0" fontId="37" fillId="3" borderId="84" xfId="7" applyFont="1" applyFill="1" applyBorder="1" applyAlignment="1">
      <alignment horizontal="center" vertical="center"/>
    </xf>
    <xf numFmtId="0" fontId="37" fillId="3" borderId="6" xfId="7" applyFont="1" applyFill="1" applyBorder="1" applyAlignment="1">
      <alignment horizontal="center" vertical="center"/>
    </xf>
    <xf numFmtId="0" fontId="37" fillId="3" borderId="0" xfId="7" applyFont="1" applyFill="1" applyAlignment="1">
      <alignment horizontal="center" vertical="center"/>
    </xf>
    <xf numFmtId="0" fontId="37" fillId="3" borderId="7" xfId="7" applyFont="1" applyFill="1" applyBorder="1" applyAlignment="1">
      <alignment horizontal="center" vertical="center"/>
    </xf>
    <xf numFmtId="0" fontId="37" fillId="3" borderId="84" xfId="7" applyFont="1" applyFill="1" applyBorder="1" applyAlignment="1">
      <alignment horizontal="center" vertical="top"/>
    </xf>
    <xf numFmtId="0" fontId="38" fillId="5" borderId="86" xfId="0" applyFont="1" applyFill="1" applyBorder="1" applyAlignment="1">
      <alignment horizontal="center" vertical="center"/>
    </xf>
    <xf numFmtId="0" fontId="38" fillId="5" borderId="5" xfId="0" applyFont="1" applyFill="1" applyBorder="1" applyAlignment="1">
      <alignment horizontal="center" vertical="center"/>
    </xf>
    <xf numFmtId="0" fontId="38" fillId="5" borderId="2" xfId="0" applyFont="1" applyFill="1" applyBorder="1" applyAlignment="1">
      <alignment horizontal="center" vertical="center"/>
    </xf>
    <xf numFmtId="0" fontId="37" fillId="3" borderId="83" xfId="48" applyFont="1" applyFill="1" applyBorder="1" applyAlignment="1">
      <alignment horizontal="left" vertical="center" wrapText="1"/>
    </xf>
    <xf numFmtId="0" fontId="37" fillId="3" borderId="79" xfId="48" applyFont="1" applyFill="1" applyBorder="1" applyAlignment="1">
      <alignment horizontal="left" vertical="center" wrapText="1"/>
    </xf>
    <xf numFmtId="6" fontId="37" fillId="3" borderId="117" xfId="48" quotePrefix="1" applyNumberFormat="1" applyFont="1" applyFill="1" applyBorder="1" applyAlignment="1">
      <alignment horizontal="left" vertical="center" wrapText="1"/>
    </xf>
    <xf numFmtId="6" fontId="37" fillId="3" borderId="81" xfId="48" applyNumberFormat="1" applyFont="1" applyFill="1" applyBorder="1" applyAlignment="1">
      <alignment horizontal="left" vertical="center" wrapText="1"/>
    </xf>
    <xf numFmtId="0" fontId="34" fillId="0" borderId="79" xfId="0" applyFont="1" applyBorder="1" applyAlignment="1">
      <alignment horizontal="left" wrapText="1"/>
    </xf>
    <xf numFmtId="0" fontId="34" fillId="0" borderId="0" xfId="0" applyFont="1" applyAlignment="1">
      <alignment horizontal="left" wrapText="1"/>
    </xf>
    <xf numFmtId="0" fontId="37" fillId="3" borderId="79" xfId="48" applyFont="1" applyFill="1" applyBorder="1" applyAlignment="1">
      <alignment horizontal="center" vertical="top"/>
    </xf>
    <xf numFmtId="0" fontId="37" fillId="3" borderId="83" xfId="48" applyFont="1" applyFill="1" applyBorder="1" applyAlignment="1">
      <alignment horizontal="center" vertical="top"/>
    </xf>
    <xf numFmtId="0" fontId="37" fillId="3" borderId="84" xfId="48" applyFont="1" applyFill="1" applyBorder="1" applyAlignment="1">
      <alignment horizontal="center" vertical="top"/>
    </xf>
    <xf numFmtId="0" fontId="34" fillId="0" borderId="0" xfId="0" applyFont="1" applyBorder="1" applyAlignment="1">
      <alignment horizontal="left" wrapText="1"/>
    </xf>
    <xf numFmtId="1" fontId="37" fillId="3" borderId="83" xfId="35" applyNumberFormat="1" applyFont="1" applyFill="1" applyBorder="1" applyAlignment="1">
      <alignment horizontal="center" vertical="center"/>
    </xf>
    <xf numFmtId="1" fontId="37" fillId="3" borderId="84" xfId="35" applyNumberFormat="1" applyFont="1" applyFill="1" applyBorder="1" applyAlignment="1">
      <alignment horizontal="center" vertical="center"/>
    </xf>
    <xf numFmtId="0" fontId="19" fillId="2" borderId="79" xfId="0" applyFont="1" applyFill="1" applyBorder="1" applyAlignment="1">
      <alignment horizontal="left" vertical="center" wrapText="1"/>
    </xf>
    <xf numFmtId="0" fontId="37" fillId="3" borderId="7" xfId="0" applyFont="1" applyFill="1" applyBorder="1" applyAlignment="1">
      <alignment horizontal="center" vertical="center"/>
    </xf>
    <xf numFmtId="0" fontId="37" fillId="4" borderId="79" xfId="0" applyFont="1" applyFill="1" applyBorder="1" applyAlignment="1">
      <alignment horizontal="center" vertical="center" wrapText="1"/>
    </xf>
    <xf numFmtId="0" fontId="37" fillId="4" borderId="81" xfId="0" applyFont="1" applyFill="1" applyBorder="1" applyAlignment="1">
      <alignment horizontal="center" vertical="center" wrapText="1"/>
    </xf>
    <xf numFmtId="0" fontId="34" fillId="2" borderId="0" xfId="0" applyFont="1" applyFill="1" applyAlignment="1">
      <alignment horizontal="left" vertical="center" wrapText="1"/>
    </xf>
    <xf numFmtId="0" fontId="37" fillId="4" borderId="83" xfId="0" applyFont="1" applyFill="1" applyBorder="1" applyAlignment="1">
      <alignment horizontal="center" vertical="center" wrapText="1"/>
    </xf>
    <xf numFmtId="0" fontId="37" fillId="4" borderId="117" xfId="0" applyFont="1" applyFill="1" applyBorder="1" applyAlignment="1">
      <alignment horizontal="center" vertical="center" wrapText="1"/>
    </xf>
    <xf numFmtId="0" fontId="34" fillId="2" borderId="0" xfId="0" applyFont="1" applyFill="1" applyAlignment="1">
      <alignment horizontal="left" wrapText="1"/>
    </xf>
    <xf numFmtId="0" fontId="37" fillId="4" borderId="84" xfId="0" applyFont="1" applyFill="1" applyBorder="1" applyAlignment="1">
      <alignment horizontal="center" vertical="center" wrapText="1"/>
    </xf>
    <xf numFmtId="0" fontId="37" fillId="4" borderId="82" xfId="0" applyFont="1" applyFill="1" applyBorder="1" applyAlignment="1">
      <alignment horizontal="center" vertical="center" wrapText="1"/>
    </xf>
    <xf numFmtId="0" fontId="307" fillId="0" borderId="0" xfId="0" applyFont="1" applyAlignment="1">
      <alignment horizontal="left" wrapText="1"/>
    </xf>
    <xf numFmtId="0" fontId="307" fillId="0" borderId="0" xfId="0" applyFont="1" applyAlignment="1">
      <alignment horizontal="left" vertical="top" wrapText="1"/>
    </xf>
    <xf numFmtId="17" fontId="37" fillId="3" borderId="86" xfId="47177" quotePrefix="1" applyNumberFormat="1" applyFont="1" applyFill="1" applyBorder="1" applyAlignment="1">
      <alignment horizontal="center" vertical="center"/>
    </xf>
    <xf numFmtId="17" fontId="37" fillId="3" borderId="5" xfId="47177" quotePrefix="1" applyNumberFormat="1" applyFont="1" applyFill="1" applyBorder="1" applyAlignment="1">
      <alignment horizontal="center" vertical="center"/>
    </xf>
    <xf numFmtId="17" fontId="37" fillId="3" borderId="2" xfId="47177" quotePrefix="1" applyNumberFormat="1" applyFont="1" applyFill="1" applyBorder="1" applyAlignment="1">
      <alignment horizontal="center" vertical="center"/>
    </xf>
    <xf numFmtId="286" fontId="37" fillId="3" borderId="86" xfId="47177" applyNumberFormat="1" applyFont="1" applyFill="1" applyBorder="1" applyAlignment="1">
      <alignment horizontal="center" vertical="center"/>
    </xf>
    <xf numFmtId="286" fontId="37" fillId="3" borderId="118" xfId="47177" applyNumberFormat="1" applyFont="1" applyFill="1" applyBorder="1" applyAlignment="1">
      <alignment horizontal="center" vertical="center"/>
    </xf>
    <xf numFmtId="286" fontId="37" fillId="3" borderId="2" xfId="47177" applyNumberFormat="1" applyFont="1" applyFill="1" applyBorder="1" applyAlignment="1">
      <alignment horizontal="center" vertical="center"/>
    </xf>
    <xf numFmtId="0" fontId="13" fillId="0" borderId="0" xfId="0" applyFont="1" applyAlignment="1">
      <alignment horizontal="left" vertical="center" wrapText="1"/>
    </xf>
    <xf numFmtId="0" fontId="18" fillId="4" borderId="83" xfId="0" applyFont="1" applyFill="1" applyBorder="1" applyAlignment="1">
      <alignment horizontal="center" vertical="center"/>
    </xf>
    <xf numFmtId="0" fontId="18" fillId="4" borderId="79" xfId="0" applyFont="1" applyFill="1" applyBorder="1" applyAlignment="1">
      <alignment horizontal="center" vertical="center"/>
    </xf>
    <xf numFmtId="0" fontId="18" fillId="4" borderId="84"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0" xfId="0" applyFont="1" applyFill="1" applyBorder="1" applyAlignment="1">
      <alignment horizontal="center" vertical="center"/>
    </xf>
    <xf numFmtId="0" fontId="18" fillId="4" borderId="105" xfId="0" applyFont="1" applyFill="1" applyBorder="1" applyAlignment="1">
      <alignment horizontal="center" vertical="center"/>
    </xf>
    <xf numFmtId="0" fontId="8" fillId="0" borderId="0" xfId="0" quotePrefix="1" applyFont="1" applyAlignment="1">
      <alignment horizontal="left" vertical="center" wrapText="1"/>
    </xf>
    <xf numFmtId="0" fontId="8" fillId="0" borderId="0" xfId="0" applyFont="1" applyAlignment="1">
      <alignment horizontal="left" vertical="center" wrapText="1"/>
    </xf>
    <xf numFmtId="17" fontId="37" fillId="3" borderId="86" xfId="47177" applyNumberFormat="1" applyFont="1" applyFill="1" applyBorder="1" applyAlignment="1">
      <alignment horizontal="center" vertical="center"/>
    </xf>
    <xf numFmtId="17" fontId="37" fillId="3" borderId="118" xfId="47177" applyNumberFormat="1" applyFont="1" applyFill="1" applyBorder="1" applyAlignment="1">
      <alignment horizontal="center" vertical="center"/>
    </xf>
    <xf numFmtId="17" fontId="37" fillId="3" borderId="2" xfId="47177" applyNumberFormat="1" applyFont="1" applyFill="1" applyBorder="1" applyAlignment="1">
      <alignment horizontal="center" vertical="center"/>
    </xf>
    <xf numFmtId="0" fontId="315" fillId="4" borderId="108" xfId="0" applyFont="1" applyFill="1" applyBorder="1" applyAlignment="1">
      <alignment horizontal="center" vertical="center"/>
    </xf>
    <xf numFmtId="0" fontId="315" fillId="4" borderId="79" xfId="0" applyFont="1" applyFill="1" applyBorder="1" applyAlignment="1">
      <alignment horizontal="center" vertical="center"/>
    </xf>
    <xf numFmtId="0" fontId="315" fillId="4" borderId="84" xfId="0" applyFont="1" applyFill="1" applyBorder="1" applyAlignment="1">
      <alignment horizontal="center" vertical="center"/>
    </xf>
    <xf numFmtId="0" fontId="315" fillId="4" borderId="20" xfId="0" applyFont="1" applyFill="1" applyBorder="1" applyAlignment="1">
      <alignment horizontal="center" vertical="center"/>
    </xf>
    <xf numFmtId="0" fontId="315" fillId="4" borderId="0" xfId="0" applyFont="1" applyFill="1" applyBorder="1" applyAlignment="1">
      <alignment horizontal="center" vertical="center"/>
    </xf>
    <xf numFmtId="0" fontId="315" fillId="4" borderId="105" xfId="0" applyFont="1" applyFill="1" applyBorder="1" applyAlignment="1">
      <alignment horizontal="center" vertical="center"/>
    </xf>
    <xf numFmtId="0" fontId="54" fillId="4" borderId="84" xfId="0" applyFont="1" applyFill="1" applyBorder="1" applyAlignment="1">
      <alignment horizontal="center" vertical="center" wrapText="1"/>
    </xf>
    <xf numFmtId="0" fontId="54" fillId="4" borderId="82" xfId="0" applyFont="1" applyFill="1" applyBorder="1" applyAlignment="1">
      <alignment horizontal="center" vertical="center" wrapText="1"/>
    </xf>
    <xf numFmtId="0" fontId="54" fillId="4" borderId="83" xfId="0" applyFont="1" applyFill="1" applyBorder="1" applyAlignment="1">
      <alignment horizontal="center" vertical="center" wrapText="1"/>
    </xf>
    <xf numFmtId="0" fontId="54" fillId="4" borderId="117" xfId="0" applyFont="1" applyFill="1" applyBorder="1" applyAlignment="1">
      <alignment horizontal="center" vertical="center" wrapText="1"/>
    </xf>
    <xf numFmtId="0" fontId="54" fillId="4" borderId="79" xfId="0" applyFont="1" applyFill="1" applyBorder="1" applyAlignment="1">
      <alignment horizontal="center" vertical="center" wrapText="1"/>
    </xf>
    <xf numFmtId="0" fontId="54" fillId="4" borderId="81" xfId="0" applyFont="1" applyFill="1" applyBorder="1" applyAlignment="1">
      <alignment horizontal="center" vertical="center" wrapText="1"/>
    </xf>
    <xf numFmtId="0" fontId="54" fillId="4" borderId="83" xfId="0" applyFont="1" applyFill="1" applyBorder="1" applyAlignment="1">
      <alignment horizontal="center" vertical="center"/>
    </xf>
    <xf numFmtId="0" fontId="54" fillId="4" borderId="79" xfId="0" applyFont="1" applyFill="1" applyBorder="1" applyAlignment="1">
      <alignment horizontal="center" vertical="center"/>
    </xf>
    <xf numFmtId="0" fontId="54" fillId="4" borderId="84" xfId="0" applyFont="1" applyFill="1" applyBorder="1" applyAlignment="1">
      <alignment horizontal="center" vertical="center"/>
    </xf>
    <xf numFmtId="0" fontId="329" fillId="0" borderId="0" xfId="24" quotePrefix="1" applyFont="1" applyAlignment="1">
      <alignment horizontal="left" vertical="top" wrapText="1"/>
    </xf>
    <xf numFmtId="0" fontId="34" fillId="2" borderId="6" xfId="0" applyFont="1" applyFill="1" applyBorder="1"/>
    <xf numFmtId="0" fontId="34" fillId="2" borderId="0" xfId="0" applyFont="1" applyFill="1" applyBorder="1"/>
    <xf numFmtId="0" fontId="34" fillId="2" borderId="105" xfId="0" applyFont="1" applyFill="1" applyBorder="1"/>
    <xf numFmtId="0" fontId="36" fillId="2" borderId="6" xfId="0" applyFont="1" applyFill="1" applyBorder="1" applyAlignment="1">
      <alignment horizontal="center"/>
    </xf>
    <xf numFmtId="0" fontId="36" fillId="2" borderId="0" xfId="0" applyFont="1" applyFill="1" applyBorder="1" applyAlignment="1">
      <alignment horizontal="center"/>
    </xf>
    <xf numFmtId="0" fontId="36" fillId="2" borderId="105" xfId="0" applyFont="1" applyFill="1" applyBorder="1" applyAlignment="1">
      <alignment horizontal="center"/>
    </xf>
    <xf numFmtId="0" fontId="36" fillId="2" borderId="6" xfId="0" applyFont="1" applyFill="1" applyBorder="1"/>
    <xf numFmtId="0" fontId="36" fillId="2" borderId="0" xfId="0" applyFont="1" applyFill="1" applyBorder="1"/>
    <xf numFmtId="0" fontId="36" fillId="2" borderId="105" xfId="0" applyFont="1" applyFill="1" applyBorder="1"/>
    <xf numFmtId="0" fontId="34" fillId="2" borderId="117" xfId="0" applyFont="1" applyFill="1" applyBorder="1"/>
    <xf numFmtId="0" fontId="34" fillId="2" borderId="81" xfId="0" applyFont="1" applyFill="1" applyBorder="1"/>
    <xf numFmtId="0" fontId="34" fillId="2" borderId="82" xfId="0" applyFont="1" applyFill="1" applyBorder="1"/>
    <xf numFmtId="0" fontId="318" fillId="0" borderId="0" xfId="24" quotePrefix="1" applyFont="1" applyAlignment="1">
      <alignment horizontal="left" vertical="top" wrapText="1"/>
    </xf>
    <xf numFmtId="0" fontId="36" fillId="2" borderId="6" xfId="0" applyFont="1" applyFill="1" applyBorder="1" applyAlignment="1">
      <alignment horizontal="left"/>
    </xf>
    <xf numFmtId="0" fontId="36" fillId="2" borderId="0" xfId="0" applyFont="1" applyFill="1" applyBorder="1" applyAlignment="1">
      <alignment horizontal="left"/>
    </xf>
    <xf numFmtId="0" fontId="36" fillId="2" borderId="105" xfId="0" applyFont="1" applyFill="1" applyBorder="1" applyAlignment="1">
      <alignment horizontal="left"/>
    </xf>
    <xf numFmtId="0" fontId="318" fillId="0" borderId="0" xfId="0" applyFont="1" applyAlignment="1">
      <alignment horizontal="left" vertical="top" wrapText="1"/>
    </xf>
    <xf numFmtId="0" fontId="316" fillId="0" borderId="6" xfId="0" applyFont="1" applyBorder="1"/>
    <xf numFmtId="0" fontId="316" fillId="0" borderId="0" xfId="0" applyFont="1"/>
    <xf numFmtId="0" fontId="316" fillId="0" borderId="7" xfId="0" applyFont="1" applyBorder="1"/>
    <xf numFmtId="0" fontId="318" fillId="0" borderId="0" xfId="0" applyFont="1"/>
    <xf numFmtId="0" fontId="318" fillId="0" borderId="7" xfId="0" applyFont="1" applyBorder="1"/>
    <xf numFmtId="0" fontId="316" fillId="2" borderId="6" xfId="0" applyFont="1" applyFill="1" applyBorder="1"/>
    <xf numFmtId="0" fontId="316" fillId="2" borderId="0" xfId="0" applyFont="1" applyFill="1"/>
    <xf numFmtId="0" fontId="316" fillId="2" borderId="7" xfId="0" applyFont="1" applyFill="1" applyBorder="1"/>
    <xf numFmtId="0" fontId="318" fillId="0" borderId="0" xfId="0" applyFont="1" applyAlignment="1">
      <alignment horizontal="left" vertical="center"/>
    </xf>
    <xf numFmtId="0" fontId="318" fillId="0" borderId="0" xfId="0" applyFont="1" applyAlignment="1">
      <alignment horizontal="left" vertical="center" wrapText="1"/>
    </xf>
    <xf numFmtId="0" fontId="318" fillId="0" borderId="7" xfId="0" applyFont="1" applyBorder="1" applyAlignment="1">
      <alignment horizontal="left" vertical="center" wrapText="1"/>
    </xf>
    <xf numFmtId="0" fontId="316" fillId="0" borderId="6" xfId="0" applyFont="1" applyBorder="1" applyAlignment="1">
      <alignment vertical="center"/>
    </xf>
    <xf numFmtId="0" fontId="316" fillId="0" borderId="0" xfId="0" applyFont="1" applyAlignment="1">
      <alignment vertical="center"/>
    </xf>
    <xf numFmtId="0" fontId="316" fillId="0" borderId="7" xfId="0" applyFont="1" applyBorder="1" applyAlignment="1">
      <alignment vertical="center"/>
    </xf>
    <xf numFmtId="0" fontId="318" fillId="2" borderId="0" xfId="0" applyFont="1" applyFill="1"/>
    <xf numFmtId="0" fontId="318" fillId="2" borderId="7" xfId="0" applyFont="1" applyFill="1" applyBorder="1"/>
    <xf numFmtId="0" fontId="34" fillId="0" borderId="0" xfId="0" applyFont="1" applyBorder="1"/>
    <xf numFmtId="0" fontId="34" fillId="0" borderId="105" xfId="0" applyFont="1" applyBorder="1"/>
    <xf numFmtId="0" fontId="34" fillId="2" borderId="6" xfId="0" applyFont="1" applyFill="1" applyBorder="1" applyAlignment="1">
      <alignment wrapText="1"/>
    </xf>
    <xf numFmtId="0" fontId="34" fillId="2" borderId="0" xfId="0" applyFont="1" applyFill="1" applyBorder="1" applyAlignment="1">
      <alignment wrapText="1"/>
    </xf>
    <xf numFmtId="0" fontId="34" fillId="2" borderId="105" xfId="0" applyFont="1" applyFill="1" applyBorder="1" applyAlignment="1">
      <alignment wrapText="1"/>
    </xf>
    <xf numFmtId="0" fontId="321" fillId="0" borderId="0" xfId="1" applyFont="1" applyFill="1" applyBorder="1" applyAlignment="1">
      <alignment horizontal="left"/>
    </xf>
    <xf numFmtId="0" fontId="328" fillId="0" borderId="0" xfId="1" applyFont="1" applyFill="1" applyBorder="1" applyAlignment="1">
      <alignment horizontal="center"/>
    </xf>
    <xf numFmtId="0" fontId="316" fillId="2" borderId="6" xfId="0" applyFont="1" applyFill="1" applyBorder="1" applyAlignment="1">
      <alignment horizontal="left" vertical="center" wrapText="1"/>
    </xf>
    <xf numFmtId="0" fontId="316" fillId="2" borderId="0" xfId="0" applyFont="1" applyFill="1" applyAlignment="1">
      <alignment horizontal="left" vertical="center" wrapText="1"/>
    </xf>
    <xf numFmtId="0" fontId="316" fillId="2" borderId="7" xfId="0" applyFont="1" applyFill="1" applyBorder="1" applyAlignment="1">
      <alignment horizontal="left" vertical="center" wrapText="1"/>
    </xf>
    <xf numFmtId="0" fontId="318" fillId="2" borderId="6" xfId="0" applyFont="1" applyFill="1" applyBorder="1"/>
    <xf numFmtId="0" fontId="316" fillId="0" borderId="83" xfId="0" applyFont="1" applyBorder="1" applyAlignment="1">
      <alignment horizontal="left"/>
    </xf>
    <xf numFmtId="0" fontId="316" fillId="0" borderId="79" xfId="0" applyFont="1" applyBorder="1" applyAlignment="1">
      <alignment horizontal="left"/>
    </xf>
    <xf numFmtId="0" fontId="316" fillId="0" borderId="84" xfId="0" applyFont="1" applyBorder="1" applyAlignment="1">
      <alignment horizontal="left"/>
    </xf>
    <xf numFmtId="0" fontId="36" fillId="2" borderId="83" xfId="0" applyFont="1" applyFill="1" applyBorder="1" applyAlignment="1">
      <alignment horizontal="left"/>
    </xf>
    <xf numFmtId="0" fontId="36" fillId="2" borderId="79" xfId="0" applyFont="1" applyFill="1" applyBorder="1" applyAlignment="1">
      <alignment horizontal="left"/>
    </xf>
    <xf numFmtId="0" fontId="36" fillId="2" borderId="84" xfId="0" applyFont="1" applyFill="1" applyBorder="1" applyAlignment="1">
      <alignment horizontal="left"/>
    </xf>
    <xf numFmtId="0" fontId="37" fillId="3" borderId="83" xfId="0" applyFont="1" applyFill="1" applyBorder="1" applyAlignment="1">
      <alignment horizontal="center" vertical="center" wrapText="1"/>
    </xf>
    <xf numFmtId="0" fontId="37" fillId="3" borderId="79" xfId="0" applyFont="1" applyFill="1" applyBorder="1" applyAlignment="1">
      <alignment horizontal="center" vertical="center" wrapText="1"/>
    </xf>
    <xf numFmtId="0" fontId="301" fillId="4" borderId="117" xfId="0" applyFont="1" applyFill="1" applyBorder="1" applyAlignment="1">
      <alignment horizontal="left" wrapText="1"/>
    </xf>
    <xf numFmtId="0" fontId="301" fillId="4" borderId="81" xfId="0" applyFont="1" applyFill="1" applyBorder="1" applyAlignment="1">
      <alignment horizontal="left" wrapText="1"/>
    </xf>
    <xf numFmtId="0" fontId="301" fillId="4" borderId="82" xfId="0" applyFont="1" applyFill="1" applyBorder="1" applyAlignment="1">
      <alignment horizontal="left" wrapText="1"/>
    </xf>
    <xf numFmtId="0" fontId="318" fillId="0" borderId="0" xfId="0" applyFont="1" applyAlignment="1">
      <alignment horizontal="left" vertical="top"/>
    </xf>
    <xf numFmtId="0" fontId="316" fillId="0" borderId="80" xfId="0" applyFont="1" applyBorder="1"/>
    <xf numFmtId="0" fontId="316" fillId="0" borderId="81" xfId="0" applyFont="1" applyBorder="1"/>
    <xf numFmtId="0" fontId="316" fillId="0" borderId="82" xfId="0" applyFont="1" applyBorder="1"/>
    <xf numFmtId="0" fontId="36" fillId="0" borderId="0" xfId="0" applyFont="1" applyFill="1" applyAlignment="1">
      <alignment horizontal="center"/>
    </xf>
    <xf numFmtId="0" fontId="318" fillId="0" borderId="6" xfId="0" applyFont="1" applyBorder="1"/>
    <xf numFmtId="0" fontId="36" fillId="2" borderId="0" xfId="0" applyFont="1" applyFill="1"/>
    <xf numFmtId="0" fontId="34" fillId="2" borderId="0" xfId="0" applyFont="1" applyFill="1"/>
    <xf numFmtId="0" fontId="34" fillId="2" borderId="0" xfId="0" applyFont="1" applyFill="1" applyAlignment="1">
      <alignment wrapText="1"/>
    </xf>
    <xf numFmtId="0" fontId="45" fillId="3" borderId="83" xfId="0" applyFont="1" applyFill="1" applyBorder="1" applyAlignment="1">
      <alignment horizontal="center" vertical="center" wrapText="1"/>
    </xf>
    <xf numFmtId="0" fontId="45" fillId="3" borderId="79" xfId="0" applyFont="1" applyFill="1" applyBorder="1" applyAlignment="1">
      <alignment horizontal="center" vertical="center" wrapText="1"/>
    </xf>
    <xf numFmtId="0" fontId="45" fillId="3" borderId="84" xfId="0" applyFont="1" applyFill="1" applyBorder="1" applyAlignment="1">
      <alignment horizontal="center" vertical="center" wrapText="1"/>
    </xf>
    <xf numFmtId="0" fontId="315" fillId="3" borderId="83" xfId="0" applyFont="1" applyFill="1" applyBorder="1" applyAlignment="1">
      <alignment horizontal="center" vertical="top"/>
    </xf>
    <xf numFmtId="0" fontId="315" fillId="3" borderId="79" xfId="0" applyFont="1" applyFill="1" applyBorder="1" applyAlignment="1">
      <alignment horizontal="center" vertical="top"/>
    </xf>
    <xf numFmtId="0" fontId="315" fillId="3" borderId="84" xfId="0" applyFont="1" applyFill="1" applyBorder="1" applyAlignment="1">
      <alignment horizontal="center" vertical="top"/>
    </xf>
    <xf numFmtId="0" fontId="34" fillId="0" borderId="0" xfId="24" quotePrefix="1" applyFont="1" applyAlignment="1">
      <alignment horizontal="left" vertical="top" wrapText="1"/>
    </xf>
    <xf numFmtId="0" fontId="34" fillId="0" borderId="0" xfId="24" applyFont="1" applyAlignment="1">
      <alignment horizontal="left" vertical="top" wrapText="1"/>
    </xf>
    <xf numFmtId="0" fontId="36" fillId="0" borderId="6" xfId="0" applyFont="1" applyBorder="1" applyAlignment="1">
      <alignment horizontal="center" wrapText="1"/>
    </xf>
    <xf numFmtId="0" fontId="36" fillId="0" borderId="0" xfId="0" applyFont="1" applyBorder="1" applyAlignment="1">
      <alignment horizontal="center" wrapText="1"/>
    </xf>
    <xf numFmtId="0" fontId="36" fillId="0" borderId="105" xfId="0" applyFont="1" applyBorder="1" applyAlignment="1">
      <alignment horizontal="center" wrapText="1"/>
    </xf>
    <xf numFmtId="0" fontId="36" fillId="0" borderId="6"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105" xfId="0" applyFont="1" applyBorder="1" applyAlignment="1">
      <alignment horizontal="center" vertical="center" wrapText="1"/>
    </xf>
    <xf numFmtId="0" fontId="34" fillId="0" borderId="0" xfId="0" applyFont="1" applyBorder="1" applyAlignment="1">
      <alignment horizontal="left" vertical="center" wrapText="1"/>
    </xf>
    <xf numFmtId="0" fontId="34" fillId="0" borderId="105" xfId="0" applyFont="1" applyBorder="1" applyAlignment="1">
      <alignment horizontal="left" vertical="center" wrapText="1"/>
    </xf>
    <xf numFmtId="0" fontId="36" fillId="0" borderId="6" xfId="0" applyFont="1" applyBorder="1" applyAlignment="1">
      <alignment horizontal="left" vertical="center" wrapText="1"/>
    </xf>
    <xf numFmtId="0" fontId="36" fillId="0" borderId="0" xfId="0" applyFont="1" applyBorder="1" applyAlignment="1">
      <alignment horizontal="left" vertical="center" wrapText="1"/>
    </xf>
    <xf numFmtId="0" fontId="36" fillId="0" borderId="105" xfId="0" applyFont="1" applyBorder="1" applyAlignment="1">
      <alignment horizontal="left" vertical="center" wrapText="1"/>
    </xf>
    <xf numFmtId="6" fontId="37" fillId="4" borderId="83" xfId="0" quotePrefix="1" applyNumberFormat="1" applyFont="1" applyFill="1" applyBorder="1" applyAlignment="1">
      <alignment horizontal="left" wrapText="1"/>
    </xf>
    <xf numFmtId="6" fontId="37" fillId="4" borderId="79" xfId="0" applyNumberFormat="1" applyFont="1" applyFill="1" applyBorder="1" applyAlignment="1">
      <alignment horizontal="left" wrapText="1"/>
    </xf>
    <xf numFmtId="0" fontId="36" fillId="2" borderId="0" xfId="0" applyFont="1" applyFill="1" applyAlignment="1">
      <alignment horizontal="center"/>
    </xf>
    <xf numFmtId="0" fontId="34" fillId="0" borderId="0" xfId="0" applyFont="1"/>
    <xf numFmtId="0" fontId="316" fillId="0" borderId="0" xfId="0" applyFont="1" applyBorder="1"/>
    <xf numFmtId="0" fontId="316" fillId="0" borderId="105" xfId="0" applyFont="1" applyBorder="1"/>
    <xf numFmtId="0" fontId="36" fillId="5" borderId="0" xfId="53514" applyFont="1" applyFill="1" applyAlignment="1">
      <alignment horizontal="center" wrapText="1"/>
    </xf>
    <xf numFmtId="0" fontId="316" fillId="0" borderId="0" xfId="0" applyFont="1" applyFill="1" applyAlignment="1">
      <alignment horizontal="center"/>
    </xf>
    <xf numFmtId="0" fontId="45" fillId="3" borderId="83" xfId="23" applyFont="1" applyFill="1" applyBorder="1" applyAlignment="1">
      <alignment horizontal="center"/>
    </xf>
    <xf numFmtId="0" fontId="45" fillId="3" borderId="79" xfId="23" applyFont="1" applyFill="1" applyBorder="1" applyAlignment="1">
      <alignment horizontal="center"/>
    </xf>
    <xf numFmtId="0" fontId="316" fillId="5" borderId="6" xfId="0" applyFont="1" applyFill="1" applyBorder="1" applyAlignment="1">
      <alignment horizontal="left"/>
    </xf>
    <xf numFmtId="0" fontId="318" fillId="0" borderId="0" xfId="23" quotePrefix="1" applyFont="1" applyAlignment="1">
      <alignment horizontal="left" vertical="center" wrapText="1"/>
    </xf>
    <xf numFmtId="0" fontId="316" fillId="3" borderId="117" xfId="0" applyFont="1" applyFill="1" applyBorder="1" applyAlignment="1">
      <alignment horizontal="left"/>
    </xf>
    <xf numFmtId="0" fontId="316" fillId="3" borderId="81" xfId="0" applyFont="1" applyFill="1" applyBorder="1" applyAlignment="1">
      <alignment horizontal="left"/>
    </xf>
    <xf numFmtId="0" fontId="316" fillId="5" borderId="83" xfId="0" applyFont="1" applyFill="1" applyBorder="1" applyAlignment="1">
      <alignment horizontal="left"/>
    </xf>
    <xf numFmtId="0" fontId="316" fillId="5" borderId="6" xfId="0" applyFont="1" applyFill="1" applyBorder="1" applyAlignment="1">
      <alignment horizontal="left" indent="1"/>
    </xf>
    <xf numFmtId="0" fontId="318" fillId="0" borderId="0" xfId="23" quotePrefix="1" applyFont="1" applyAlignment="1">
      <alignment horizontal="left" wrapText="1"/>
    </xf>
    <xf numFmtId="0" fontId="316" fillId="5" borderId="6" xfId="0" applyFont="1" applyFill="1" applyBorder="1" applyAlignment="1">
      <alignment horizontal="center"/>
    </xf>
    <xf numFmtId="0" fontId="330" fillId="5" borderId="0" xfId="54" quotePrefix="1" applyFont="1" applyFill="1" applyAlignment="1">
      <alignment horizontal="left" vertical="top" wrapText="1"/>
    </xf>
    <xf numFmtId="0" fontId="330" fillId="5" borderId="0" xfId="54" applyFont="1" applyFill="1" applyAlignment="1">
      <alignment horizontal="left" vertical="top" wrapText="1"/>
    </xf>
    <xf numFmtId="0" fontId="330" fillId="5" borderId="0" xfId="54" applyFont="1" applyFill="1" applyAlignment="1">
      <alignment horizontal="left" wrapText="1"/>
    </xf>
    <xf numFmtId="0" fontId="318" fillId="5" borderId="0" xfId="54" applyFont="1" applyFill="1" applyAlignment="1">
      <alignment horizontal="left" vertical="top" wrapText="1"/>
    </xf>
    <xf numFmtId="0" fontId="318" fillId="5" borderId="0" xfId="54" applyFont="1" applyFill="1" applyAlignment="1">
      <alignment horizontal="left" vertical="center" wrapText="1"/>
    </xf>
    <xf numFmtId="0" fontId="316" fillId="0" borderId="6" xfId="0" applyFont="1" applyBorder="1" applyAlignment="1">
      <alignment horizontal="left" vertical="center" wrapText="1"/>
    </xf>
    <xf numFmtId="0" fontId="316" fillId="0" borderId="0" xfId="0" applyFont="1" applyBorder="1" applyAlignment="1">
      <alignment horizontal="left" vertical="center" wrapText="1"/>
    </xf>
    <xf numFmtId="0" fontId="316" fillId="0" borderId="105" xfId="0" applyFont="1" applyBorder="1" applyAlignment="1">
      <alignment horizontal="left" vertical="center" wrapText="1"/>
    </xf>
    <xf numFmtId="0" fontId="316" fillId="3" borderId="82" xfId="0" applyFont="1" applyFill="1" applyBorder="1" applyAlignment="1">
      <alignment horizontal="left"/>
    </xf>
    <xf numFmtId="0" fontId="316" fillId="0" borderId="6" xfId="23" applyFont="1" applyBorder="1" applyAlignment="1">
      <alignment horizontal="center"/>
    </xf>
    <xf numFmtId="0" fontId="321" fillId="0" borderId="0" xfId="1" applyFont="1" applyFill="1" applyBorder="1" applyAlignment="1">
      <alignment horizontal="left" vertical="center"/>
    </xf>
    <xf numFmtId="0" fontId="37" fillId="3" borderId="83" xfId="3" applyFont="1" applyFill="1" applyBorder="1" applyAlignment="1">
      <alignment horizontal="center" vertical="top"/>
    </xf>
    <xf numFmtId="0" fontId="37" fillId="3" borderId="79" xfId="3" applyFont="1" applyFill="1" applyBorder="1" applyAlignment="1">
      <alignment horizontal="center" vertical="top"/>
    </xf>
    <xf numFmtId="0" fontId="37" fillId="4" borderId="79" xfId="0" applyFont="1" applyFill="1" applyBorder="1" applyAlignment="1">
      <alignment horizontal="center" vertical="top"/>
    </xf>
    <xf numFmtId="0" fontId="34" fillId="6" borderId="0" xfId="12" applyFont="1" applyFill="1" applyAlignment="1">
      <alignment horizontal="left"/>
    </xf>
    <xf numFmtId="0" fontId="1" fillId="3" borderId="83" xfId="0" applyFont="1" applyFill="1" applyBorder="1" applyAlignment="1">
      <alignment horizontal="center"/>
    </xf>
    <xf numFmtId="0" fontId="1" fillId="3" borderId="79" xfId="0" applyFont="1" applyFill="1" applyBorder="1" applyAlignment="1">
      <alignment horizontal="center"/>
    </xf>
    <xf numFmtId="0" fontId="1" fillId="3" borderId="84" xfId="0" applyFont="1" applyFill="1" applyBorder="1" applyAlignment="1">
      <alignment horizontal="center"/>
    </xf>
    <xf numFmtId="17" fontId="37" fillId="3" borderId="79" xfId="0" applyNumberFormat="1" applyFont="1" applyFill="1" applyBorder="1" applyAlignment="1">
      <alignment horizontal="center" vertical="center"/>
    </xf>
    <xf numFmtId="17" fontId="37" fillId="3" borderId="84" xfId="0" applyNumberFormat="1" applyFont="1" applyFill="1" applyBorder="1" applyAlignment="1">
      <alignment horizontal="center" vertical="center"/>
    </xf>
    <xf numFmtId="17" fontId="37" fillId="3" borderId="87" xfId="0" quotePrefix="1" applyNumberFormat="1" applyFont="1" applyFill="1" applyBorder="1" applyAlignment="1">
      <alignment horizontal="center" vertical="center"/>
    </xf>
    <xf numFmtId="17" fontId="37" fillId="3" borderId="96" xfId="0" applyNumberFormat="1" applyFont="1" applyFill="1" applyBorder="1" applyAlignment="1">
      <alignment horizontal="center" vertical="center"/>
    </xf>
    <xf numFmtId="17" fontId="37" fillId="3" borderId="88" xfId="0" applyNumberFormat="1" applyFont="1" applyFill="1" applyBorder="1" applyAlignment="1">
      <alignment horizontal="center" vertical="center"/>
    </xf>
    <xf numFmtId="0" fontId="3" fillId="3" borderId="83" xfId="0" applyFont="1" applyFill="1" applyBorder="1" applyAlignment="1">
      <alignment horizontal="center"/>
    </xf>
    <xf numFmtId="0" fontId="3" fillId="3" borderId="79" xfId="0" applyFont="1" applyFill="1" applyBorder="1" applyAlignment="1">
      <alignment horizontal="center"/>
    </xf>
    <xf numFmtId="0" fontId="36" fillId="5" borderId="0" xfId="2" applyFont="1" applyFill="1" applyAlignment="1">
      <alignment horizontal="center"/>
    </xf>
    <xf numFmtId="0" fontId="34" fillId="5" borderId="0" xfId="2" applyFont="1" applyFill="1" applyAlignment="1">
      <alignment horizontal="center"/>
    </xf>
    <xf numFmtId="0" fontId="34" fillId="0" borderId="0" xfId="0" quotePrefix="1" applyFont="1" applyAlignment="1">
      <alignment horizontal="left" vertical="center" wrapText="1"/>
    </xf>
    <xf numFmtId="0" fontId="37" fillId="3" borderId="83" xfId="0" applyFont="1" applyFill="1" applyBorder="1" applyAlignment="1">
      <alignment horizontal="center"/>
    </xf>
    <xf numFmtId="0" fontId="37" fillId="3" borderId="79" xfId="0" applyFont="1" applyFill="1" applyBorder="1" applyAlignment="1">
      <alignment horizontal="center"/>
    </xf>
    <xf numFmtId="0" fontId="37" fillId="3" borderId="84" xfId="0" applyFont="1" applyFill="1" applyBorder="1" applyAlignment="1">
      <alignment horizontal="center"/>
    </xf>
    <xf numFmtId="0" fontId="38" fillId="0" borderId="0" xfId="0" applyFont="1" applyAlignment="1">
      <alignment horizontal="left" vertical="center" wrapText="1"/>
    </xf>
    <xf numFmtId="0" fontId="307" fillId="0" borderId="0" xfId="0" applyFont="1" applyAlignment="1">
      <alignment horizontal="left" vertical="center" wrapText="1"/>
    </xf>
    <xf numFmtId="0" fontId="335" fillId="3" borderId="86" xfId="47177" applyFont="1" applyFill="1" applyBorder="1" applyAlignment="1">
      <alignment vertical="center" wrapText="1"/>
    </xf>
    <xf numFmtId="0" fontId="336" fillId="3" borderId="2" xfId="47177" applyFont="1" applyFill="1" applyBorder="1" applyAlignment="1">
      <alignment vertical="center" wrapText="1"/>
    </xf>
    <xf numFmtId="0" fontId="337" fillId="5" borderId="86" xfId="47177" applyFont="1" applyFill="1" applyBorder="1" applyAlignment="1">
      <alignment vertical="center" wrapText="1"/>
    </xf>
    <xf numFmtId="0" fontId="337" fillId="5" borderId="5" xfId="47177" applyFont="1" applyFill="1" applyBorder="1" applyAlignment="1">
      <alignment vertical="center" wrapText="1"/>
    </xf>
    <xf numFmtId="0" fontId="338" fillId="5" borderId="8" xfId="47177" applyFont="1" applyFill="1" applyBorder="1" applyAlignment="1">
      <alignment vertical="center" wrapText="1"/>
    </xf>
    <xf numFmtId="0" fontId="339" fillId="5" borderId="0" xfId="47177" applyFont="1" applyFill="1"/>
    <xf numFmtId="0" fontId="337" fillId="5" borderId="2" xfId="47177" applyFont="1" applyFill="1" applyBorder="1" applyAlignment="1">
      <alignment vertical="center" wrapText="1"/>
    </xf>
    <xf numFmtId="0" fontId="340" fillId="5" borderId="8" xfId="47177" applyFont="1" applyFill="1" applyBorder="1" applyAlignment="1">
      <alignment vertical="center" wrapText="1"/>
    </xf>
    <xf numFmtId="290" fontId="335" fillId="3" borderId="79" xfId="47177" applyNumberFormat="1" applyFont="1" applyFill="1" applyBorder="1" applyAlignment="1">
      <alignment horizontal="center" vertical="center"/>
    </xf>
    <xf numFmtId="290" fontId="335" fillId="3" borderId="81" xfId="47177" applyNumberFormat="1" applyFont="1" applyFill="1" applyBorder="1" applyAlignment="1">
      <alignment horizontal="center" vertical="center"/>
    </xf>
    <xf numFmtId="291" fontId="341" fillId="5" borderId="0" xfId="53511" applyNumberFormat="1" applyFont="1" applyFill="1" applyBorder="1" applyAlignment="1">
      <alignment horizontal="center" vertical="center"/>
    </xf>
    <xf numFmtId="291" fontId="338" fillId="5" borderId="9" xfId="47177" applyNumberFormat="1" applyFont="1" applyFill="1" applyBorder="1" applyAlignment="1">
      <alignment horizontal="right" vertical="center"/>
    </xf>
    <xf numFmtId="291" fontId="341" fillId="5" borderId="0" xfId="47177" applyNumberFormat="1" applyFont="1" applyFill="1"/>
    <xf numFmtId="291" fontId="338" fillId="5" borderId="9" xfId="53511" applyNumberFormat="1" applyFont="1" applyFill="1" applyBorder="1" applyAlignment="1">
      <alignment horizontal="center" vertical="center"/>
    </xf>
    <xf numFmtId="291" fontId="341" fillId="5" borderId="81" xfId="53511" applyNumberFormat="1" applyFont="1" applyFill="1" applyBorder="1" applyAlignment="1">
      <alignment horizontal="center" vertical="center"/>
    </xf>
    <xf numFmtId="10" fontId="340" fillId="5" borderId="9" xfId="32" applyNumberFormat="1" applyFont="1" applyFill="1" applyBorder="1" applyAlignment="1">
      <alignment horizontal="right" vertical="center"/>
    </xf>
  </cellXfs>
  <cellStyles count="53518">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14" xfId="53398" xr:uid="{47C57B83-8183-4D14-BF34-850CF0E698EF}"/>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14" xfId="53399" xr:uid="{E8DDC7BA-87AC-4CDA-B01F-0E82332B1935}"/>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14" xfId="53400" xr:uid="{5424AA9F-964B-4423-814A-BF4ACAF4230E}"/>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14" xfId="53401" xr:uid="{269C5825-24EE-4C5E-90C3-657502BF6A26}"/>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14" xfId="53402" xr:uid="{BAFC1C33-56C1-4058-9B38-DBDF381A96BF}"/>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14" xfId="53403" xr:uid="{E620D806-56C2-40DE-A39D-737A3797C309}"/>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20" xfId="53434" xr:uid="{C4DFCCDA-3916-4D68-9673-E3FE5FD0836A}"/>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20" xfId="53435" xr:uid="{0B87E9A8-7EA1-4E45-B5BB-00961BDAF385}"/>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20" xfId="53436" xr:uid="{70D4D92A-3AA7-40A5-A257-F1701029ABF1}"/>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20" xfId="53437" xr:uid="{8F219590-1730-432C-AC32-AB9316EA2EE1}"/>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20" xfId="53438" xr:uid="{58595C89-05EC-4CBA-8337-D0178E9A0A3F}"/>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27" xfId="53439" xr:uid="{E8BF1C5D-D1B4-48AD-B1F1-A7FC28F5272E}"/>
    <cellStyle name="20% - Énfasis6 2 28" xfId="53419" xr:uid="{CA1920AE-6916-4311-980C-0F875317869F}"/>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14" xfId="53404" xr:uid="{FE8DE2E6-14F1-4698-A7FA-C77F6E63B2EC}"/>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14" xfId="53405" xr:uid="{50B52159-27C1-443A-8437-EC2A0ECD607A}"/>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14" xfId="53406" xr:uid="{B39CB32B-F40E-4455-A086-76CBB11BC1EF}"/>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14" xfId="53407" xr:uid="{163E97C3-3F45-455F-9D59-4B417B09FFDC}"/>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14" xfId="53408" xr:uid="{7C06CDF4-8BA7-407E-BE95-10D925BC88C5}"/>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14" xfId="53409" xr:uid="{382F8249-86FE-408E-A6B6-90FD30B72C97}"/>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20" xfId="53440" xr:uid="{34B4AFF5-3C93-43C0-9C7E-E43EB4FC8226}"/>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20" xfId="53442" xr:uid="{D4E088A4-5B38-42D7-A381-B40BCD2F1A9E}"/>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20" xfId="53443" xr:uid="{D77EB469-BD46-41F7-A6CC-F27325FFAFF5}"/>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20" xfId="53444" xr:uid="{F7C91226-4E5E-4039-87C8-2BE1A405B1C1}"/>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20" xfId="53445" xr:uid="{7A42E7E8-9C6D-40F0-BBCC-E097859F9D9C}"/>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 8" xfId="53446" xr:uid="{6887AA69-F7CE-4736-B508-065E4442FFCB}"/>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 8" xfId="53447" xr:uid="{192439E2-C907-4708-80F6-4C4B8EDA0F7F}"/>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 8" xfId="53448" xr:uid="{1F116876-0898-4C3C-9157-49C2C37B8688}"/>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 8" xfId="53449" xr:uid="{15CD8893-2C61-42F6-9E0C-E3D446806D82}"/>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 8" xfId="53450" xr:uid="{7475FAE5-3D2B-4174-BCC2-ACD88ED25554}"/>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19" xfId="53412" xr:uid="{654B0DB7-B39D-419E-8109-084CCE505E66}"/>
    <cellStyle name="Accent1 2" xfId="12688" xr:uid="{E628A7A0-0BA1-4C88-BEED-86A61494F372}"/>
    <cellStyle name="Accent1 2 2" xfId="41959" xr:uid="{EC51BAF6-0048-459E-8F6E-952F08203136}"/>
    <cellStyle name="Accent1 2 3" xfId="49613" xr:uid="{6A1CF959-DE8F-4A14-84F7-33659D0F4F73}"/>
    <cellStyle name="Accent1 20" xfId="53483" xr:uid="{3274EC2C-325F-493D-A243-8AF6D77D4844}"/>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19" xfId="53413" xr:uid="{70E0EDC3-E999-4F0C-A8E6-78B1C8CF57C9}"/>
    <cellStyle name="Accent2 2" xfId="12712" xr:uid="{D3F3B79B-FA9B-4D86-B4EA-F9ECABABBE4E}"/>
    <cellStyle name="Accent2 2 2" xfId="49620" xr:uid="{C8588601-B56E-4C58-A1FF-DA765DAAF994}"/>
    <cellStyle name="Accent2 20" xfId="53482" xr:uid="{11651D66-7141-4AA4-B771-5C3F8A284B05}"/>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19" xfId="53414" xr:uid="{105D3FD8-3B40-4771-9035-95E70DD856AC}"/>
    <cellStyle name="Accent3 2" xfId="12736" xr:uid="{00B23A09-68E3-4934-8786-AF8C8EBB1719}"/>
    <cellStyle name="Accent3 2 2" xfId="49623" xr:uid="{49E6A623-9688-4FBC-B4E5-50FD5D12B073}"/>
    <cellStyle name="Accent3 20" xfId="53430" xr:uid="{C8A0AEFA-D198-465D-98AE-3F6A239F15E7}"/>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19" xfId="53415" xr:uid="{B8034269-7864-4409-A749-A4C948F214C1}"/>
    <cellStyle name="Accent4 2" xfId="12760" xr:uid="{07E59617-89FB-4062-A42B-B63937987A45}"/>
    <cellStyle name="Accent4 2 2" xfId="41993" xr:uid="{879E943F-3555-46B9-BF5F-2E850E45641C}"/>
    <cellStyle name="Accent4 2 3" xfId="49625" xr:uid="{C5F14E36-D138-4C29-998B-8EC4963C4D6C}"/>
    <cellStyle name="Accent4 20" xfId="53481" xr:uid="{B58B1AE4-E442-46B0-98F1-577E18061439}"/>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2 2" xfId="53451" xr:uid="{D68E8C22-EBDC-4DB0-8279-E60486E7FBB2}"/>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2 2" xfId="53452" xr:uid="{2CEC6EBA-3EFD-4F12-9E19-4B13E2C986B5}"/>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19" xfId="53416" xr:uid="{FC873883-EFA0-4FB8-A3D7-1EB6287F6A4A}"/>
    <cellStyle name="Accent6 2" xfId="12806" xr:uid="{0F85827F-3786-4208-81C5-01076723FF6B}"/>
    <cellStyle name="Accent6 2 2" xfId="42032" xr:uid="{9D2A8888-EB2A-4921-9D72-8DB29BEEC71C}"/>
    <cellStyle name="Accent6 2 3" xfId="49629" xr:uid="{04313935-05B5-489C-9807-D1B0D9D9590B}"/>
    <cellStyle name="Accent6 20" xfId="53429" xr:uid="{1BB8780D-FD38-42EE-BA65-FA8EEF89DFB0}"/>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14" xfId="53417" xr:uid="{B546317F-D2F3-4F97-AFD8-D51ED78F7538}"/>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 7" xfId="53453" xr:uid="{9A441420-2E06-462F-89F7-1915C52EBC03}"/>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 7" xfId="53454" xr:uid="{7E8710C8-9007-46BA-A6BF-26B13D8034AC}"/>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 7" xfId="53455" xr:uid="{D981E8E3-9D2B-4217-9D2A-124893893997}"/>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xfId="53418" xr:uid="{FC01F80B-B486-4DBA-9E45-DD6FFA154F1B}"/>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5"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20"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 7" xfId="53456" xr:uid="{87E0F208-7202-4E41-B134-0DCBD885BF1C}"/>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 7" xfId="53458" xr:uid="{650F29F7-BB63-46C8-9981-223A3AF66B69}"/>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 7" xfId="53459" xr:uid="{7B498B9C-B4A6-4793-996E-31F73CC9BEC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14" xfId="53420" xr:uid="{FA79CBD4-46B2-40B0-BD90-71024BF3FE5B}"/>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xfId="53421" xr:uid="{6BCAB95B-B0A2-4852-94B3-978453752B69}"/>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xfId="53422" xr:uid="{816B9D3D-2166-4412-8EA2-ED0C4F2D2196}"/>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14" xfId="53423" xr:uid="{78A6303A-6D4C-4A30-9AA1-9E77D54A0E8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14" xfId="53424" xr:uid="{F431AA81-085E-4622-901C-D9AD98782A87}"/>
    <cellStyle name="Heading 3 15" xfId="53428" xr:uid="{80972BA3-5E74-48C8-9A4D-E9703BE721F2}"/>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xfId="53425" xr:uid="{ABD0EC69-1EB7-408E-AB39-1D7D1A14B4F5}"/>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 4" xfId="53513" xr:uid="{9662ADC1-62C4-4DF9-B9D3-4D6C46911D95}"/>
    <cellStyle name="Hipervínculo 4_Hoja4" xfId="13794" xr:uid="{EB9D6F3D-BD92-4729-9B5A-A36111D426DB}"/>
    <cellStyle name="Hipervínculo 5" xfId="53493" xr:uid="{54C40F31-B698-4F11-A900-A60FB8848627}"/>
    <cellStyle name="Hipervínculo 6" xfId="53510" xr:uid="{9C8F42D4-96DC-4A10-8555-D632BE6F4A6F}"/>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 7" xfId="53460" xr:uid="{91BC2F81-5670-4838-92F3-83C69FE50281}"/>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xfId="53426" xr:uid="{DD18CB31-12AF-497B-B1D4-F8983355EB63}"/>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_BALCON_INMBC" xfId="53461" xr:uid="{7921BE6E-DF8F-4EA1-AEFB-EF359DE4DACD}"/>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xfId="53427" xr:uid="{9F330E62-E512-40CE-8A43-2478573960A8}"/>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511"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3"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4" xr:uid="{880E7457-9034-4127-ABDF-1AB4392E8044}"/>
    <cellStyle name="Millares 10 2 10" xfId="16"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8"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30" xr:uid="{81A7301C-CCA7-4D67-A35F-AEA9EC489FF8}"/>
    <cellStyle name="Millares 15 2 3 2" xfId="53229" xr:uid="{0835A589-4FD4-4C91-A5E4-9B1C25F78D4D}"/>
    <cellStyle name="Millares 15 2 3 3" xfId="52509" xr:uid="{BF570758-223D-4BFF-9B4B-D27329E9E795}"/>
    <cellStyle name="Millares 15 2 3 4" xfId="53492" xr:uid="{89BEB3E6-E9CC-4E3B-A079-2722335DC8C7}"/>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2" xr:uid="{21D3A1F2-A802-4015-B346-1261A34B9ABA}"/>
    <cellStyle name="Millares 19 37 2" xfId="53385" xr:uid="{6F13EC3E-F641-430F-A277-0DE3CE22D993}"/>
    <cellStyle name="Millares 19 37 2 7" xfId="53515" xr:uid="{31B671EE-C909-4A96-8877-B84086169CD3}"/>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6 6" xfId="53393" xr:uid="{21106B1A-2666-4FD3-B449-D76D51409831}"/>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81" xfId="53462" xr:uid="{8086AC66-6F29-4556-A4F8-A8C648573148}"/>
    <cellStyle name="Millares 2 2 82" xfId="53411" xr:uid="{44184E6E-70F2-4DB7-979D-CD73181925C3}"/>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7"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294" xfId="53396" xr:uid="{B6D382F1-41CB-488A-9F8C-2FF867F64A7C}"/>
    <cellStyle name="Millares 295" xfId="53484" xr:uid="{E09B4D7F-7E47-4634-AD0E-02F33ED986DF}"/>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74" xfId="53463" xr:uid="{6CE230D3-49AD-45DC-A3A7-950441B35044}"/>
    <cellStyle name="Millares 4 75" xfId="53410" xr:uid="{10E73919-AE49-448A-B65C-F3882856C998}"/>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77" xfId="53464" xr:uid="{83FCCAF6-3B92-465D-B916-27C19D5AA3E2}"/>
    <cellStyle name="Millares 5 78" xfId="53441" xr:uid="{9E39D751-D6F9-493D-A6AA-112A5FC70D94}"/>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5"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8 2 2" xfId="53516" xr:uid="{64C6EE94-7065-44D9-8EC2-6507FDFFC8B6}"/>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80" xfId="53465" xr:uid="{7A2E3EE5-262D-4257-9FFB-CA24F90A98A4}"/>
    <cellStyle name="Millares 6 81" xfId="53494" xr:uid="{0FA6F6A5-8527-4D74-8EAD-E4C91E87D1BF}"/>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51" xfId="53466" xr:uid="{666F2F02-477F-45C9-9CF0-49CA0D0BC214}"/>
    <cellStyle name="Millares 7 52" xfId="53495" xr:uid="{7A6E1DFC-4AFE-4AA7-B025-DDD412CCE676}"/>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48" xfId="53491" xr:uid="{88F27C34-7B0B-4CCE-9439-E154D4564EA5}"/>
    <cellStyle name="Millares 9 49" xfId="53509" xr:uid="{7D241DC2-CA81-4460-B376-799103E0A6D2}"/>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4 7" xfId="53467" xr:uid="{A8437EC6-AEA1-4141-9F60-C1F7E528DE03}"/>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49" xfId="53468" xr:uid="{14ACFE76-235D-4605-8F99-CCD8116F9218}"/>
    <cellStyle name="Normal 10 5" xfId="1880" xr:uid="{9D74FEC2-28B8-4926-9D13-4CFBB280A367}"/>
    <cellStyle name="Normal 10 5 2" xfId="24"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50" xfId="53496" xr:uid="{C2C35AAB-D28D-4FD6-9784-71059B9D8C31}"/>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47" xfId="53469" xr:uid="{98F70076-DC80-4E20-B69E-1B14EB570707}"/>
    <cellStyle name="Normal 11 48" xfId="53497" xr:uid="{71C6DEB4-FA4A-4E10-BD36-78EEB0077A8D}"/>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48" xfId="53470" xr:uid="{FAB8278E-42E1-4D3D-A5FB-633DE9B8185D}"/>
    <cellStyle name="Normal 12 49" xfId="53498" xr:uid="{8CFC4478-EDD0-4906-A9F2-FCB7A83EE971}"/>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52" xfId="53490" xr:uid="{B18071A7-7D4C-46D1-8597-2C2F574F3D2A}"/>
    <cellStyle name="Normal 13 53" xfId="53508" xr:uid="{2122CCBE-31CB-411F-9497-C5B238B7ECF6}"/>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9"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514" xr:uid="{BADCE973-3F5C-472C-A1F0-6E346B52539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64" xfId="53471" xr:uid="{60CC13B3-636C-4F5B-BC97-1110EB5F9724}"/>
    <cellStyle name="Normal 2 2 65" xfId="53499" xr:uid="{CA8B0A50-5091-4093-933E-72064F82D79F}"/>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3"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9"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40" xfId="53473" xr:uid="{59AC3453-045B-4336-B69B-E942C792F251}"/>
    <cellStyle name="Normal 3 2 41" xfId="53501" xr:uid="{852BAC2D-9B82-49B2-B4B6-68E7B116F2A6}"/>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45" xfId="53472" xr:uid="{16DA51B7-234A-464C-982F-2F425524B30E}"/>
    <cellStyle name="Normal 3 46" xfId="53500" xr:uid="{47FAE732-1781-40AA-B9AD-FFDA10B788B2}"/>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1"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64" xfId="53474" xr:uid="{7093E70F-9014-410A-BF30-1686D69C08CB}"/>
    <cellStyle name="Normal 4 65" xfId="53502" xr:uid="{78C56FF7-3D15-44E9-A195-F67CF346A90A}"/>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1" xr:uid="{EBA18BD7-1CD1-4D2A-AE12-36CA8A282634}"/>
    <cellStyle name="Normal 417 2 6" xfId="53392" xr:uid="{21E7C026-9653-4536-9F21-FD80C2B57FA6}"/>
    <cellStyle name="Normal 417 3" xfId="47170" xr:uid="{058862CF-8B56-4D06-AA2D-37F2289853FC}"/>
    <cellStyle name="Normal 417 4" xfId="53377" xr:uid="{CDADF521-6F30-4AF2-8C7F-286D77A255CB}"/>
    <cellStyle name="Normal 417 8" xfId="53517" xr:uid="{8109C498-6CE5-4A87-8A24-EC82C6F4A410}"/>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6" xr:uid="{720B0C77-7CBD-4D6D-85DA-CD181D86AA90}"/>
    <cellStyle name="Normal 452 2" xfId="53386" xr:uid="{9A5DF823-C533-4710-A7BD-DC2030CF306F}"/>
    <cellStyle name="Normal 453" xfId="58" xr:uid="{249DD3B9-E1D7-403D-8CE1-259854427D84}"/>
    <cellStyle name="Normal 454" xfId="53395" xr:uid="{ACFC490B-21BA-4F7F-90CC-8C8B8DDBC726}"/>
    <cellStyle name="Normal 455" xfId="53485" xr:uid="{AE060337-04D8-4DA4-9AF1-48A8BC7DEB88}"/>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3"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512" xr:uid="{E84789EC-3C7F-4093-9201-4DA86B5AA487}"/>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39" xfId="53475" xr:uid="{5ACF3471-0799-46E3-B5B2-554B00B11E25}"/>
    <cellStyle name="Normal 9 4" xfId="4553" xr:uid="{2693D0CB-8F38-4134-B672-9A202DDB5D62}"/>
    <cellStyle name="Normal 9 4 2" xfId="4554" xr:uid="{DE80608B-3ED8-41B1-A8EF-EBFEB600AAB8}"/>
    <cellStyle name="Normal 9 4 3" xfId="49219" xr:uid="{FE343E98-1330-4290-8CB1-176CA19D115A}"/>
    <cellStyle name="Normal 9 40" xfId="53503" xr:uid="{A6A472EF-DEAC-40E7-9E63-0D0F04CB33C2}"/>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40" xr:uid="{69FF7338-18EB-45CB-8CA5-47A2E11F76EC}"/>
    <cellStyle name="Normal_bapRepFIN (3) 2" xfId="54" xr:uid="{23057757-2EFA-4A4E-A124-A856A0FAE5AF}"/>
    <cellStyle name="Normal_Cuadros BAP trimestrales 4Q05 2" xfId="53391" xr:uid="{58D937A6-1EB8-40F0-B91C-4267FCA33D86}"/>
    <cellStyle name="Normal_Hoja1" xfId="12" xr:uid="{78ABD1B1-A929-724F-8588-4178DF7E037A}"/>
    <cellStyle name="Normal_Hoja1 2" xfId="48" xr:uid="{75B6BE7F-997A-4114-9EA5-3B66D4A2C0E9}"/>
    <cellStyle name="Normal_UN_ResTec 6" xfId="11" xr:uid="{0E35E236-35F9-514F-9756-21D1B8064044}"/>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20" xfId="53476" xr:uid="{D880C003-3052-46DA-B9D3-A311662470D7}"/>
    <cellStyle name="Notas 2 21" xfId="53504" xr:uid="{278B55D7-9527-40B0-905E-B92591DDDC86}"/>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2"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3"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6" xfId="53397" xr:uid="{A67E4176-BAAF-40D0-AD9B-93D286E0409A}"/>
    <cellStyle name="Percent 7" xfId="53431" xr:uid="{723FE09C-0D61-493A-9B46-4767C59DFE5E}"/>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4" builtinId="5"/>
    <cellStyle name="Porcentaje 10" xfId="14"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9" xr:uid="{F8D1A1E7-669C-144A-9580-D0EE97314CA4}"/>
    <cellStyle name="Porcentaje 2 11" xfId="48404" xr:uid="{7AE3E8B5-516A-4652-B53B-5B67A75EE0A5}"/>
    <cellStyle name="Porcentaje 2 12" xfId="49490" xr:uid="{802A7811-A947-4E28-B80A-0295A00013D1}"/>
    <cellStyle name="Porcentaje 2 13" xfId="4905" xr:uid="{77061207-A951-4A05-9115-AC7D96341A19}"/>
    <cellStyle name="Porcentaje 2 2" xfId="26"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4"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2"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 6" xfId="53477" xr:uid="{564E1838-3990-4BD1-BE5C-72973451AE40}"/>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8"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8" xr:uid="{C4E002B8-2E45-4C33-A6B4-F71FE066AB43}"/>
    <cellStyle name="Porcentaje 48" xfId="53381" xr:uid="{0ADC9F24-B445-425B-AF12-7EAAF52E4FB6}"/>
    <cellStyle name="Porcentaje 5" xfId="31"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7"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5"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36" xfId="53479" xr:uid="{D0D7A8C8-1EC7-4513-BFB7-0449DAD96D44}"/>
    <cellStyle name="Porcentual 2 2 37" xfId="53506" xr:uid="{356E8B8F-1D7C-4DF9-B090-44C2F333347A}"/>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53" xfId="53478" xr:uid="{1CCC02D4-3C62-4F55-A8EA-B8312B8124F9}"/>
    <cellStyle name="Porcentual 2 54" xfId="53505" xr:uid="{84491D6C-0EFA-4535-A261-FBF64D88BB5C}"/>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7"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 7" xfId="53480" xr:uid="{1F023183-833E-4EDF-B363-80C74D28B77B}"/>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18" xfId="53432" xr:uid="{40048746-8CAF-4974-85C3-164BA30F2156}"/>
    <cellStyle name="Title 19" xfId="53457" xr:uid="{D385A50C-02CB-4564-B2B4-1727C7FC68F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 7" xfId="53486" xr:uid="{41857963-D86B-48BC-AADA-E143B3EF183E}"/>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 7" xfId="53487" xr:uid="{4D4B60CD-F4B9-42E0-B4D2-90DD3287751A}"/>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 7" xfId="53488" xr:uid="{BFE17974-D1E0-4B53-98EF-687B66CE99A4}"/>
    <cellStyle name="Título 3 2 8" xfId="53507" xr:uid="{6D1E8715-9F48-486B-8639-B5030278FDC8}"/>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 8" xfId="53489" xr:uid="{7780ADA0-166F-4ADF-8A90-6BBAFA77C096}"/>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xfId="53433" xr:uid="{EAA8EBAC-5F2C-4212-8E1E-1DE17E217A32}"/>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heetViews>
  <sheetFormatPr baseColWidth="10" defaultColWidth="11.42578125" defaultRowHeight="16.5"/>
  <cols>
    <col min="2" max="2" width="10.85546875" style="4"/>
  </cols>
  <sheetData>
    <row r="1" spans="1:5" s="1" customFormat="1">
      <c r="A1" s="3"/>
      <c r="B1" s="7"/>
      <c r="C1" s="3"/>
      <c r="D1" s="3"/>
      <c r="E1" s="3"/>
    </row>
    <row r="2" spans="1:5" s="1" customFormat="1" ht="48.75" customHeight="1">
      <c r="A2" s="3"/>
      <c r="B2" s="7"/>
      <c r="C2" s="3"/>
      <c r="D2" s="3"/>
      <c r="E2" s="3"/>
    </row>
    <row r="3" spans="1:5" s="2" customFormat="1" ht="27" thickBot="1">
      <c r="A3" s="66" t="s">
        <v>0</v>
      </c>
      <c r="B3" s="67"/>
      <c r="C3" s="68"/>
      <c r="D3" s="69"/>
      <c r="E3" s="69"/>
    </row>
    <row r="4" spans="1:5">
      <c r="A4" s="4"/>
      <c r="B4" s="6"/>
      <c r="C4" s="4"/>
      <c r="D4" s="4"/>
      <c r="E4" s="4"/>
    </row>
    <row r="5" spans="1:5">
      <c r="A5" s="4"/>
      <c r="B5" s="6"/>
      <c r="C5" s="4"/>
      <c r="D5" s="4"/>
      <c r="E5" s="4"/>
    </row>
    <row r="6" spans="1:5">
      <c r="A6" s="4"/>
      <c r="B6" s="8" t="s">
        <v>1</v>
      </c>
      <c r="C6" s="4"/>
      <c r="D6" s="4"/>
      <c r="E6" s="4"/>
    </row>
    <row r="7" spans="1:5">
      <c r="A7" s="4"/>
      <c r="B7" s="32"/>
      <c r="C7" s="4"/>
      <c r="D7" s="4"/>
      <c r="E7" s="4"/>
    </row>
    <row r="8" spans="1:5">
      <c r="A8" s="4"/>
      <c r="B8" s="10" t="s">
        <v>2</v>
      </c>
      <c r="C8" s="4"/>
      <c r="D8" s="4"/>
      <c r="E8" s="4"/>
    </row>
    <row r="9" spans="1:5">
      <c r="A9" s="4"/>
      <c r="B9" s="10" t="s">
        <v>3</v>
      </c>
      <c r="C9" s="4"/>
      <c r="D9" s="4"/>
      <c r="E9" s="4"/>
    </row>
    <row r="10" spans="1:5">
      <c r="A10" s="4"/>
      <c r="B10" s="10" t="s">
        <v>4</v>
      </c>
      <c r="C10" s="4"/>
      <c r="D10" s="4"/>
      <c r="E10" s="4"/>
    </row>
    <row r="11" spans="1:5">
      <c r="A11" s="4"/>
      <c r="B11" s="10" t="s">
        <v>5</v>
      </c>
      <c r="C11" s="4"/>
      <c r="D11" s="4"/>
      <c r="E11" s="4"/>
    </row>
    <row r="12" spans="1:5">
      <c r="A12" s="4"/>
      <c r="B12" s="10" t="s">
        <v>6</v>
      </c>
      <c r="C12" s="4"/>
      <c r="D12" s="4"/>
      <c r="E12" s="4"/>
    </row>
    <row r="13" spans="1:5">
      <c r="A13" s="4"/>
      <c r="B13" s="10" t="s">
        <v>7</v>
      </c>
      <c r="C13" s="4"/>
      <c r="D13" s="4"/>
      <c r="E13" s="4"/>
    </row>
    <row r="14" spans="1:5">
      <c r="A14" s="4"/>
      <c r="B14" s="10" t="s">
        <v>8</v>
      </c>
      <c r="C14" s="4"/>
      <c r="E14" s="4"/>
    </row>
    <row r="15" spans="1:5">
      <c r="A15" s="4"/>
      <c r="B15" s="10" t="s">
        <v>9</v>
      </c>
      <c r="C15" s="4"/>
      <c r="D15" s="4"/>
      <c r="E15" s="4"/>
    </row>
    <row r="16" spans="1:5">
      <c r="A16" s="4"/>
      <c r="B16" s="10" t="s">
        <v>10</v>
      </c>
      <c r="C16" s="4"/>
      <c r="D16" s="4"/>
      <c r="E16" s="4"/>
    </row>
    <row r="17" spans="1:5">
      <c r="A17" s="4"/>
      <c r="B17" s="10" t="s">
        <v>11</v>
      </c>
      <c r="C17" s="4"/>
      <c r="D17" s="4"/>
      <c r="E17" s="4"/>
    </row>
    <row r="18" spans="1:5">
      <c r="A18" s="4"/>
      <c r="B18" s="10" t="s">
        <v>12</v>
      </c>
      <c r="C18" s="4"/>
      <c r="D18" s="4"/>
      <c r="E18" s="4"/>
    </row>
    <row r="19" spans="1:5">
      <c r="A19" s="4"/>
      <c r="B19" s="10" t="s">
        <v>13</v>
      </c>
      <c r="C19" s="4"/>
      <c r="D19" s="4"/>
      <c r="E19" s="4"/>
    </row>
    <row r="20" spans="1:5">
      <c r="A20" s="4"/>
      <c r="B20" s="10" t="s">
        <v>14</v>
      </c>
      <c r="C20" s="4"/>
      <c r="D20" s="4"/>
      <c r="E20" s="4"/>
    </row>
    <row r="21" spans="1:5">
      <c r="A21" s="4"/>
      <c r="B21" s="10" t="s">
        <v>15</v>
      </c>
      <c r="C21" s="4"/>
      <c r="D21" s="4"/>
      <c r="E21" s="4"/>
    </row>
    <row r="22" spans="1:5">
      <c r="A22" s="4"/>
      <c r="B22" s="10" t="s">
        <v>16</v>
      </c>
      <c r="C22" s="4"/>
      <c r="D22" s="4"/>
      <c r="E22" s="4"/>
    </row>
    <row r="23" spans="1:5">
      <c r="A23" s="4"/>
      <c r="B23" s="10" t="s">
        <v>17</v>
      </c>
      <c r="C23" s="4"/>
      <c r="D23" s="4"/>
      <c r="E23" s="4"/>
    </row>
    <row r="24" spans="1:5">
      <c r="A24" s="4"/>
      <c r="B24" s="10" t="s">
        <v>18</v>
      </c>
      <c r="C24" s="4"/>
      <c r="D24" s="4"/>
      <c r="E24" s="4"/>
    </row>
    <row r="25" spans="1:5">
      <c r="A25" s="4"/>
      <c r="B25" s="10" t="s">
        <v>19</v>
      </c>
      <c r="C25" s="4"/>
      <c r="D25" s="4"/>
      <c r="E25" s="4"/>
    </row>
    <row r="26" spans="1:5" ht="15">
      <c r="B26" s="10" t="s">
        <v>20</v>
      </c>
    </row>
    <row r="27" spans="1:5" ht="15">
      <c r="B27" s="10" t="s">
        <v>21</v>
      </c>
    </row>
    <row r="28" spans="1:5" ht="15">
      <c r="B28" s="10"/>
    </row>
    <row r="29" spans="1:5" ht="15">
      <c r="B29" s="10"/>
    </row>
    <row r="30" spans="1:5" ht="15">
      <c r="B30" s="10"/>
    </row>
    <row r="31" spans="1:5" ht="15">
      <c r="B31" s="10"/>
    </row>
    <row r="32" spans="1:5" ht="15">
      <c r="B32" s="10"/>
    </row>
    <row r="33" spans="2:4" ht="15">
      <c r="B33" s="63"/>
      <c r="C33" s="63"/>
      <c r="D33" s="63"/>
    </row>
    <row r="34" spans="2:4" ht="15">
      <c r="B34"/>
    </row>
    <row r="35" spans="2:4" ht="15">
      <c r="B35" s="63"/>
      <c r="C35" s="63"/>
      <c r="D35" s="63"/>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sheetPr>
  <dimension ref="A1:BF57"/>
  <sheetViews>
    <sheetView showGridLines="0" topLeftCell="AH26" zoomScale="85" zoomScaleNormal="85" workbookViewId="0">
      <selection activeCell="BD44" sqref="BD44"/>
    </sheetView>
  </sheetViews>
  <sheetFormatPr baseColWidth="10" defaultColWidth="11.42578125" defaultRowHeight="15"/>
  <cols>
    <col min="2" max="2" width="48.140625" style="6" customWidth="1"/>
    <col min="3" max="20" width="14.85546875" style="6" customWidth="1"/>
    <col min="21" max="31" width="14.85546875" customWidth="1"/>
    <col min="32" max="33" width="11.5703125" bestFit="1" customWidth="1"/>
    <col min="34" max="34" width="6.140625" style="170" customWidth="1"/>
    <col min="35" max="35" width="17.28515625" customWidth="1"/>
    <col min="36" max="36" width="12.7109375" customWidth="1"/>
    <col min="37" max="37" width="16.140625" customWidth="1"/>
    <col min="38" max="41" width="12.7109375" bestFit="1" customWidth="1"/>
    <col min="42" max="46" width="11.5703125" bestFit="1" customWidth="1"/>
  </cols>
  <sheetData>
    <row r="1" spans="1:50">
      <c r="A1" s="211"/>
      <c r="B1" s="589" t="s">
        <v>31</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557"/>
      <c r="AI1" s="211"/>
      <c r="AJ1" s="211"/>
      <c r="AK1" s="211"/>
      <c r="AL1" s="211"/>
      <c r="AM1" s="211"/>
      <c r="AN1" s="211"/>
      <c r="AO1" s="211"/>
      <c r="AP1" s="211"/>
      <c r="AQ1" s="211"/>
      <c r="AR1" s="211"/>
      <c r="AS1" s="211"/>
      <c r="AT1" s="211"/>
      <c r="AU1" s="211"/>
      <c r="AV1" s="211"/>
    </row>
    <row r="2" spans="1:50">
      <c r="A2" s="211"/>
      <c r="B2" s="589"/>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557"/>
      <c r="AI2" s="211"/>
      <c r="AJ2" s="211"/>
      <c r="AK2" s="211"/>
      <c r="AL2" s="211"/>
      <c r="AM2" s="1924">
        <f>+SUM(AM13:AM16)-AM17</f>
        <v>851007</v>
      </c>
      <c r="AN2" s="211"/>
      <c r="AO2" s="211"/>
      <c r="AP2" s="211"/>
      <c r="AQ2" s="211"/>
      <c r="AR2" s="211"/>
      <c r="AS2" s="211"/>
      <c r="AT2" s="211"/>
      <c r="AU2" s="211"/>
      <c r="AV2" s="211"/>
    </row>
    <row r="3" spans="1:50" ht="15.75" thickBot="1">
      <c r="A3" s="211"/>
      <c r="B3" s="210" t="s">
        <v>1073</v>
      </c>
      <c r="C3" s="211"/>
      <c r="D3" s="211"/>
      <c r="E3" s="211"/>
      <c r="F3" s="211"/>
      <c r="G3" s="211"/>
      <c r="H3" s="211"/>
      <c r="I3" s="211"/>
      <c r="J3" s="211"/>
      <c r="K3" s="211"/>
      <c r="L3" s="211"/>
      <c r="M3" s="211"/>
      <c r="N3" s="211"/>
      <c r="O3" s="211"/>
      <c r="P3" s="211"/>
      <c r="Q3" s="211"/>
      <c r="R3" s="211"/>
      <c r="S3" s="211"/>
      <c r="T3" s="211"/>
      <c r="U3" s="211"/>
      <c r="V3" s="211"/>
      <c r="X3" s="211"/>
      <c r="Y3" s="211"/>
      <c r="Z3" s="211"/>
      <c r="AA3" s="211"/>
      <c r="AB3" s="211"/>
      <c r="AC3" s="211"/>
      <c r="AD3" s="211"/>
      <c r="AE3" s="211"/>
      <c r="AF3" s="211"/>
      <c r="AG3" s="211"/>
      <c r="AH3" s="557"/>
      <c r="AI3" s="210" t="s">
        <v>1072</v>
      </c>
      <c r="AJ3" s="211"/>
      <c r="AK3" s="211"/>
      <c r="AL3" s="211"/>
      <c r="AM3" s="211"/>
      <c r="AN3" s="211"/>
      <c r="AO3" s="211"/>
      <c r="AP3" s="211"/>
      <c r="AQ3" s="211"/>
      <c r="AR3" s="211"/>
      <c r="AS3" s="211"/>
      <c r="AT3" s="211"/>
      <c r="AU3" s="211"/>
      <c r="AV3" s="211"/>
    </row>
    <row r="4" spans="1:50">
      <c r="A4" s="211"/>
      <c r="B4" s="608" t="s">
        <v>189</v>
      </c>
      <c r="C4" s="2335" t="s">
        <v>28</v>
      </c>
      <c r="D4" s="2335"/>
      <c r="E4" s="2335"/>
      <c r="F4" s="2335"/>
      <c r="G4" s="2335"/>
      <c r="H4" s="2335"/>
      <c r="I4" s="2335"/>
      <c r="J4" s="2335"/>
      <c r="K4" s="2335"/>
      <c r="L4" s="2335"/>
      <c r="M4" s="2335"/>
      <c r="N4" s="2335"/>
      <c r="O4" s="2335"/>
      <c r="P4" s="2335"/>
      <c r="Q4" s="2335"/>
      <c r="R4" s="2335"/>
      <c r="S4" s="677"/>
      <c r="T4" s="678"/>
      <c r="U4" s="678" t="s">
        <v>29</v>
      </c>
      <c r="V4" s="679"/>
      <c r="X4" s="211"/>
      <c r="Y4" s="211"/>
      <c r="Z4" s="211"/>
      <c r="AA4" s="211"/>
      <c r="AB4" s="211"/>
      <c r="AC4" s="211"/>
      <c r="AD4" s="211"/>
      <c r="AE4" s="211"/>
      <c r="AF4" s="211"/>
      <c r="AG4" s="211"/>
      <c r="AH4" s="557"/>
      <c r="AI4" s="2317" t="s">
        <v>189</v>
      </c>
      <c r="AJ4" s="2318"/>
      <c r="AK4" s="2319"/>
      <c r="AL4" s="100" t="s">
        <v>28</v>
      </c>
      <c r="AM4" s="715"/>
      <c r="AN4" s="715"/>
      <c r="AO4" s="715"/>
      <c r="AP4" s="715"/>
      <c r="AQ4" s="715"/>
      <c r="AR4" s="715"/>
      <c r="AS4" s="716"/>
      <c r="AT4" s="211"/>
      <c r="AU4" s="211"/>
      <c r="AV4" s="211"/>
      <c r="AW4" s="211"/>
      <c r="AX4" s="211"/>
    </row>
    <row r="5" spans="1:50" ht="15.75" thickBot="1">
      <c r="A5" s="211"/>
      <c r="B5" s="663" t="s">
        <v>152</v>
      </c>
      <c r="C5" s="699" t="s">
        <v>32</v>
      </c>
      <c r="D5" s="700" t="s">
        <v>33</v>
      </c>
      <c r="E5" s="700" t="s">
        <v>22</v>
      </c>
      <c r="F5" s="700" t="s">
        <v>34</v>
      </c>
      <c r="G5" s="700" t="s">
        <v>35</v>
      </c>
      <c r="H5" s="700" t="s">
        <v>36</v>
      </c>
      <c r="I5" s="700" t="s">
        <v>37</v>
      </c>
      <c r="J5" s="700" t="s">
        <v>38</v>
      </c>
      <c r="K5" s="700" t="s">
        <v>39</v>
      </c>
      <c r="L5" s="700" t="s">
        <v>40</v>
      </c>
      <c r="M5" s="644" t="s">
        <v>23</v>
      </c>
      <c r="N5" s="644" t="s">
        <v>41</v>
      </c>
      <c r="O5" s="644" t="s">
        <v>42</v>
      </c>
      <c r="P5" s="644" t="s">
        <v>43</v>
      </c>
      <c r="Q5" s="644" t="s">
        <v>24</v>
      </c>
      <c r="R5" s="378" t="s">
        <v>44</v>
      </c>
      <c r="S5" s="258" t="s">
        <v>45</v>
      </c>
      <c r="T5" s="259" t="s">
        <v>46</v>
      </c>
      <c r="U5" s="107" t="s">
        <v>47</v>
      </c>
      <c r="V5" s="680">
        <v>2022</v>
      </c>
      <c r="X5" s="211"/>
      <c r="Y5" s="211"/>
      <c r="Z5" s="211"/>
      <c r="AA5" s="211"/>
      <c r="AB5" s="211"/>
      <c r="AC5" s="211"/>
      <c r="AD5" s="211"/>
      <c r="AE5" s="211"/>
      <c r="AF5" s="211"/>
      <c r="AG5" s="211"/>
      <c r="AH5" s="557"/>
      <c r="AI5" s="2320" t="s">
        <v>152</v>
      </c>
      <c r="AJ5" s="2321"/>
      <c r="AK5" s="2322"/>
      <c r="AL5" s="643" t="s">
        <v>42</v>
      </c>
      <c r="AM5" s="2198" t="s">
        <v>43</v>
      </c>
      <c r="AN5" s="2198" t="s">
        <v>24</v>
      </c>
      <c r="AO5" s="2239" t="s">
        <v>44</v>
      </c>
      <c r="AP5" s="2198" t="s">
        <v>840</v>
      </c>
      <c r="AQ5" s="2198" t="s">
        <v>905</v>
      </c>
      <c r="AR5" s="2198" t="s">
        <v>925</v>
      </c>
      <c r="AS5" s="2219" t="s">
        <v>1076</v>
      </c>
      <c r="AT5" s="211"/>
      <c r="AU5" s="211"/>
      <c r="AV5" s="211"/>
      <c r="AW5" s="211"/>
      <c r="AX5" s="211"/>
    </row>
    <row r="6" spans="1:50">
      <c r="A6" s="211"/>
      <c r="B6" s="273" t="s">
        <v>190</v>
      </c>
      <c r="C6" s="698">
        <v>3001674</v>
      </c>
      <c r="D6" s="529">
        <v>3083623</v>
      </c>
      <c r="E6" s="529">
        <v>3123672</v>
      </c>
      <c r="F6" s="529">
        <v>3172695</v>
      </c>
      <c r="G6" s="529">
        <v>3163609</v>
      </c>
      <c r="H6" s="529">
        <v>2727369</v>
      </c>
      <c r="I6" s="529">
        <v>2953570</v>
      </c>
      <c r="J6" s="529">
        <v>2703100</v>
      </c>
      <c r="K6" s="529">
        <v>2816073</v>
      </c>
      <c r="L6" s="529">
        <v>2891579</v>
      </c>
      <c r="M6" s="529">
        <v>3051000</v>
      </c>
      <c r="N6" s="529">
        <v>3091754</v>
      </c>
      <c r="O6" s="529">
        <v>3172346</v>
      </c>
      <c r="P6" s="529">
        <v>3488113</v>
      </c>
      <c r="Q6" s="529">
        <v>3988681</v>
      </c>
      <c r="R6" s="536">
        <v>4362571</v>
      </c>
      <c r="S6" s="529">
        <v>12381664</v>
      </c>
      <c r="T6" s="529">
        <v>11547648</v>
      </c>
      <c r="U6" s="529">
        <v>11850406</v>
      </c>
      <c r="V6" s="536">
        <v>15011711</v>
      </c>
      <c r="X6" s="211"/>
      <c r="Y6" s="211"/>
      <c r="Z6" s="211"/>
      <c r="AA6" s="211"/>
      <c r="AB6" s="211"/>
      <c r="AC6" s="211"/>
      <c r="AD6" s="211"/>
      <c r="AE6" s="211"/>
      <c r="AF6" s="211"/>
      <c r="AG6" s="211"/>
      <c r="AH6" s="557"/>
      <c r="AI6" s="2327" t="s">
        <v>190</v>
      </c>
      <c r="AJ6" s="2328"/>
      <c r="AK6" s="2328"/>
      <c r="AL6" s="698">
        <v>3172346</v>
      </c>
      <c r="AM6" s="529">
        <v>3488113</v>
      </c>
      <c r="AN6" s="529">
        <v>3988684</v>
      </c>
      <c r="AO6" s="2242">
        <v>4362139</v>
      </c>
      <c r="AP6" s="529">
        <v>4456106</v>
      </c>
      <c r="AQ6" s="529">
        <v>4653246</v>
      </c>
      <c r="AR6" s="529">
        <v>4819101</v>
      </c>
      <c r="AS6" s="536">
        <v>4870042</v>
      </c>
      <c r="AT6" s="211"/>
      <c r="AU6" s="211"/>
      <c r="AV6" s="211"/>
      <c r="AW6" s="211"/>
      <c r="AX6" s="211"/>
    </row>
    <row r="7" spans="1:50">
      <c r="A7" s="211"/>
      <c r="B7" s="664" t="s">
        <v>191</v>
      </c>
      <c r="C7" s="201">
        <v>2562286</v>
      </c>
      <c r="D7" s="202">
        <v>2632649</v>
      </c>
      <c r="E7" s="202">
        <v>2701117</v>
      </c>
      <c r="F7" s="202">
        <v>2768468</v>
      </c>
      <c r="G7" s="202">
        <v>2770351</v>
      </c>
      <c r="H7" s="202">
        <v>2353285</v>
      </c>
      <c r="I7" s="202">
        <v>2578362</v>
      </c>
      <c r="J7" s="202">
        <v>2325836</v>
      </c>
      <c r="K7" s="202">
        <v>2432761</v>
      </c>
      <c r="L7" s="202">
        <v>2476187</v>
      </c>
      <c r="M7" s="202">
        <v>2607349</v>
      </c>
      <c r="N7" s="202">
        <v>2654383</v>
      </c>
      <c r="O7" s="202">
        <v>2685552</v>
      </c>
      <c r="P7" s="202">
        <v>2929782</v>
      </c>
      <c r="Q7" s="202">
        <v>3288864</v>
      </c>
      <c r="R7" s="203">
        <v>3515083</v>
      </c>
      <c r="S7" s="202">
        <v>10664520</v>
      </c>
      <c r="T7" s="202">
        <v>10027834</v>
      </c>
      <c r="U7" s="202">
        <v>10170680</v>
      </c>
      <c r="V7" s="203">
        <v>12419281</v>
      </c>
      <c r="X7" s="211"/>
      <c r="Y7" s="211"/>
      <c r="Z7" s="211"/>
      <c r="AA7" s="211"/>
      <c r="AB7" s="211"/>
      <c r="AC7" s="211"/>
      <c r="AD7" s="211"/>
      <c r="AE7" s="211"/>
      <c r="AF7" s="211"/>
      <c r="AG7" s="211"/>
      <c r="AH7" s="557"/>
      <c r="AI7" s="2323" t="s">
        <v>191</v>
      </c>
      <c r="AJ7" s="2324"/>
      <c r="AK7" s="2324"/>
      <c r="AL7" s="201">
        <v>2685552</v>
      </c>
      <c r="AM7" s="202">
        <v>2929782</v>
      </c>
      <c r="AN7" s="202">
        <v>3288864</v>
      </c>
      <c r="AO7" s="1124">
        <v>3515083</v>
      </c>
      <c r="AP7" s="202">
        <v>3570952</v>
      </c>
      <c r="AQ7" s="202">
        <v>3712845</v>
      </c>
      <c r="AR7" s="202">
        <v>3853361</v>
      </c>
      <c r="AS7" s="203">
        <v>3907705</v>
      </c>
      <c r="AT7" s="211"/>
      <c r="AU7" s="211"/>
      <c r="AV7" s="211"/>
      <c r="AW7" s="211"/>
      <c r="AX7" s="211"/>
    </row>
    <row r="8" spans="1:50">
      <c r="A8" s="211"/>
      <c r="B8" s="664" t="s">
        <v>192</v>
      </c>
      <c r="C8" s="201">
        <v>9667</v>
      </c>
      <c r="D8" s="202">
        <v>8914</v>
      </c>
      <c r="E8" s="202">
        <v>2915</v>
      </c>
      <c r="F8" s="202">
        <v>3764</v>
      </c>
      <c r="G8" s="202">
        <v>7879</v>
      </c>
      <c r="H8" s="202">
        <v>4867</v>
      </c>
      <c r="I8" s="202">
        <v>8871</v>
      </c>
      <c r="J8" s="202">
        <v>3987</v>
      </c>
      <c r="K8" s="202">
        <v>3221</v>
      </c>
      <c r="L8" s="202">
        <v>11536</v>
      </c>
      <c r="M8" s="202">
        <v>19668</v>
      </c>
      <c r="N8" s="202">
        <v>6212</v>
      </c>
      <c r="O8" s="202">
        <v>4320</v>
      </c>
      <c r="P8" s="202">
        <v>13682</v>
      </c>
      <c r="Q8" s="202">
        <v>7498</v>
      </c>
      <c r="R8" s="203">
        <v>3726</v>
      </c>
      <c r="S8" s="202">
        <v>25260</v>
      </c>
      <c r="T8" s="202">
        <v>25603</v>
      </c>
      <c r="U8" s="202">
        <v>40637</v>
      </c>
      <c r="V8" s="203">
        <v>29226</v>
      </c>
      <c r="X8" s="211"/>
      <c r="Y8" s="211"/>
      <c r="Z8" s="211"/>
      <c r="AA8" s="211"/>
      <c r="AB8" s="211"/>
      <c r="AC8" s="211"/>
      <c r="AD8" s="211"/>
      <c r="AE8" s="211"/>
      <c r="AF8" s="211"/>
      <c r="AG8" s="211"/>
      <c r="AH8" s="557"/>
      <c r="AI8" s="2323" t="s">
        <v>192</v>
      </c>
      <c r="AJ8" s="2324"/>
      <c r="AK8" s="2324"/>
      <c r="AL8" s="201">
        <v>4320</v>
      </c>
      <c r="AM8" s="202">
        <v>13682</v>
      </c>
      <c r="AN8" s="202">
        <v>7499</v>
      </c>
      <c r="AO8" s="1124">
        <v>3725</v>
      </c>
      <c r="AP8" s="202">
        <v>6477</v>
      </c>
      <c r="AQ8" s="202">
        <v>17492</v>
      </c>
      <c r="AR8" s="202">
        <v>10464</v>
      </c>
      <c r="AS8" s="203">
        <v>11647</v>
      </c>
      <c r="AT8" s="211"/>
      <c r="AU8" s="211"/>
      <c r="AV8" s="211"/>
      <c r="AW8" s="211"/>
      <c r="AX8" s="211"/>
    </row>
    <row r="9" spans="1:50">
      <c r="A9" s="211"/>
      <c r="B9" s="664" t="s">
        <v>193</v>
      </c>
      <c r="C9" s="201">
        <v>86699</v>
      </c>
      <c r="D9" s="202">
        <v>85477</v>
      </c>
      <c r="E9" s="202">
        <v>79723</v>
      </c>
      <c r="F9" s="202">
        <v>68813</v>
      </c>
      <c r="G9" s="202">
        <v>49113</v>
      </c>
      <c r="H9" s="202">
        <v>9264</v>
      </c>
      <c r="I9" s="202">
        <v>7981</v>
      </c>
      <c r="J9" s="202">
        <v>8456</v>
      </c>
      <c r="K9" s="202">
        <v>7896</v>
      </c>
      <c r="L9" s="202">
        <v>6076</v>
      </c>
      <c r="M9" s="202">
        <v>12185</v>
      </c>
      <c r="N9" s="202">
        <v>23480</v>
      </c>
      <c r="O9" s="202">
        <v>35351</v>
      </c>
      <c r="P9" s="202">
        <v>47784</v>
      </c>
      <c r="Q9" s="202">
        <v>139077</v>
      </c>
      <c r="R9" s="203">
        <v>236319</v>
      </c>
      <c r="S9" s="202">
        <v>320712</v>
      </c>
      <c r="T9" s="202">
        <v>74814</v>
      </c>
      <c r="U9" s="202">
        <v>49637</v>
      </c>
      <c r="V9" s="203">
        <v>458531</v>
      </c>
      <c r="X9" s="211"/>
      <c r="Y9" s="211"/>
      <c r="Z9" s="211"/>
      <c r="AA9" s="211"/>
      <c r="AB9" s="211"/>
      <c r="AC9" s="211"/>
      <c r="AD9" s="211"/>
      <c r="AE9" s="211"/>
      <c r="AF9" s="211"/>
      <c r="AG9" s="211"/>
      <c r="AH9" s="557"/>
      <c r="AI9" s="2323" t="s">
        <v>193</v>
      </c>
      <c r="AJ9" s="2324"/>
      <c r="AK9" s="2324"/>
      <c r="AL9" s="201">
        <v>36834</v>
      </c>
      <c r="AM9" s="202">
        <v>50526</v>
      </c>
      <c r="AN9" s="202">
        <v>141896</v>
      </c>
      <c r="AO9" s="1124">
        <v>238132</v>
      </c>
      <c r="AP9" s="202">
        <v>277371</v>
      </c>
      <c r="AQ9" s="202">
        <v>286459</v>
      </c>
      <c r="AR9" s="202">
        <v>289934</v>
      </c>
      <c r="AS9" s="203">
        <v>279446</v>
      </c>
      <c r="AT9" s="211"/>
      <c r="AU9" s="211"/>
      <c r="AV9" s="211"/>
      <c r="AW9" s="211"/>
      <c r="AX9" s="211"/>
    </row>
    <row r="10" spans="1:50">
      <c r="A10" s="211"/>
      <c r="B10" s="664" t="s">
        <v>194</v>
      </c>
      <c r="C10" s="201">
        <v>332788</v>
      </c>
      <c r="D10" s="202">
        <v>341930</v>
      </c>
      <c r="E10" s="202">
        <v>325311</v>
      </c>
      <c r="F10" s="202">
        <v>311414</v>
      </c>
      <c r="G10" s="202">
        <v>322734</v>
      </c>
      <c r="H10" s="202">
        <v>350617</v>
      </c>
      <c r="I10" s="202">
        <v>347309</v>
      </c>
      <c r="J10" s="202">
        <v>351502</v>
      </c>
      <c r="K10" s="202">
        <v>362964</v>
      </c>
      <c r="L10" s="202">
        <v>382140</v>
      </c>
      <c r="M10" s="202">
        <v>385874</v>
      </c>
      <c r="N10" s="202">
        <v>395815</v>
      </c>
      <c r="O10" s="202">
        <v>428456</v>
      </c>
      <c r="P10" s="202">
        <v>482872</v>
      </c>
      <c r="Q10" s="202">
        <v>543325</v>
      </c>
      <c r="R10" s="203">
        <v>559041</v>
      </c>
      <c r="S10" s="202">
        <v>1311443</v>
      </c>
      <c r="T10" s="202">
        <v>1372163</v>
      </c>
      <c r="U10" s="202">
        <v>1526793</v>
      </c>
      <c r="V10" s="203">
        <v>2013694</v>
      </c>
      <c r="X10" s="211"/>
      <c r="Y10" s="211"/>
      <c r="Z10" s="211"/>
      <c r="AA10" s="211"/>
      <c r="AB10" s="211"/>
      <c r="AC10" s="211"/>
      <c r="AD10" s="211"/>
      <c r="AE10" s="211"/>
      <c r="AF10" s="211"/>
      <c r="AG10" s="211"/>
      <c r="AH10" s="557"/>
      <c r="AI10" s="2323" t="s">
        <v>194</v>
      </c>
      <c r="AJ10" s="2324"/>
      <c r="AK10" s="2324"/>
      <c r="AL10" s="201">
        <v>438023</v>
      </c>
      <c r="AM10" s="202">
        <v>483936</v>
      </c>
      <c r="AN10" s="202">
        <v>533971</v>
      </c>
      <c r="AO10" s="1124">
        <v>560287</v>
      </c>
      <c r="AP10" s="202">
        <v>585268</v>
      </c>
      <c r="AQ10" s="202">
        <v>618952</v>
      </c>
      <c r="AR10" s="202">
        <v>641370</v>
      </c>
      <c r="AS10" s="203">
        <v>643737</v>
      </c>
      <c r="AT10" s="211"/>
      <c r="AU10" s="211"/>
      <c r="AV10" s="211"/>
      <c r="AW10" s="211"/>
      <c r="AX10" s="211"/>
    </row>
    <row r="11" spans="1:50" ht="15.75" thickBot="1">
      <c r="A11" s="211"/>
      <c r="B11" s="664" t="s">
        <v>195</v>
      </c>
      <c r="C11" s="201">
        <v>10234</v>
      </c>
      <c r="D11" s="202">
        <v>14653</v>
      </c>
      <c r="E11" s="202">
        <v>14606</v>
      </c>
      <c r="F11" s="202">
        <v>20236</v>
      </c>
      <c r="G11" s="202">
        <v>13532</v>
      </c>
      <c r="H11" s="202">
        <v>9336</v>
      </c>
      <c r="I11" s="202">
        <v>11047</v>
      </c>
      <c r="J11" s="202">
        <v>13319</v>
      </c>
      <c r="K11" s="202">
        <v>9231</v>
      </c>
      <c r="L11" s="202">
        <v>15640</v>
      </c>
      <c r="M11" s="202">
        <v>25924</v>
      </c>
      <c r="N11" s="202">
        <v>11864</v>
      </c>
      <c r="O11" s="202">
        <v>18667</v>
      </c>
      <c r="P11" s="202">
        <v>13993</v>
      </c>
      <c r="Q11" s="202">
        <v>9917</v>
      </c>
      <c r="R11" s="203">
        <v>48402</v>
      </c>
      <c r="S11" s="202">
        <v>59729</v>
      </c>
      <c r="T11" s="202">
        <v>47234</v>
      </c>
      <c r="U11" s="202">
        <v>62659</v>
      </c>
      <c r="V11" s="203">
        <v>90979</v>
      </c>
      <c r="X11" s="211"/>
      <c r="Y11" s="211"/>
      <c r="Z11" s="211"/>
      <c r="AA11" s="211"/>
      <c r="AB11" s="211"/>
      <c r="AC11" s="211"/>
      <c r="AD11" s="211"/>
      <c r="AE11" s="211"/>
      <c r="AF11" s="211"/>
      <c r="AG11" s="211"/>
      <c r="AH11" s="557"/>
      <c r="AI11" s="2323" t="s">
        <v>195</v>
      </c>
      <c r="AJ11" s="2324"/>
      <c r="AK11" s="2324"/>
      <c r="AL11" s="201">
        <v>7617</v>
      </c>
      <c r="AM11" s="202">
        <v>10187</v>
      </c>
      <c r="AN11" s="202">
        <v>16454</v>
      </c>
      <c r="AO11" s="1124">
        <v>44912</v>
      </c>
      <c r="AP11" s="202">
        <v>16038</v>
      </c>
      <c r="AQ11" s="202">
        <v>17498</v>
      </c>
      <c r="AR11" s="202">
        <v>23972</v>
      </c>
      <c r="AS11" s="203">
        <v>27507</v>
      </c>
      <c r="AT11" s="211"/>
      <c r="AU11" s="211"/>
      <c r="AV11" s="211"/>
      <c r="AW11" s="211"/>
      <c r="AX11" s="211"/>
    </row>
    <row r="12" spans="1:50">
      <c r="A12" s="211"/>
      <c r="B12" s="665" t="s">
        <v>196</v>
      </c>
      <c r="C12" s="204">
        <v>804506</v>
      </c>
      <c r="D12" s="205">
        <v>831220</v>
      </c>
      <c r="E12" s="205">
        <v>847272</v>
      </c>
      <c r="F12" s="205">
        <v>807645</v>
      </c>
      <c r="G12" s="205">
        <v>784309</v>
      </c>
      <c r="H12" s="205">
        <v>766241</v>
      </c>
      <c r="I12" s="205">
        <v>791665</v>
      </c>
      <c r="J12" s="205">
        <v>634540</v>
      </c>
      <c r="K12" s="205">
        <v>692690</v>
      </c>
      <c r="L12" s="205">
        <v>582537</v>
      </c>
      <c r="M12" s="205">
        <v>599901</v>
      </c>
      <c r="N12" s="205">
        <v>614520</v>
      </c>
      <c r="O12" s="205">
        <v>638256</v>
      </c>
      <c r="P12" s="205">
        <v>748085</v>
      </c>
      <c r="Q12" s="205">
        <v>987255</v>
      </c>
      <c r="R12" s="206">
        <v>1119137</v>
      </c>
      <c r="S12" s="205">
        <v>3289913</v>
      </c>
      <c r="T12" s="205">
        <v>2976306</v>
      </c>
      <c r="U12" s="205">
        <v>2490802</v>
      </c>
      <c r="V12" s="206">
        <v>3493358</v>
      </c>
      <c r="X12" s="211"/>
      <c r="Y12" s="211"/>
      <c r="Z12" s="211"/>
      <c r="AA12" s="211"/>
      <c r="AB12" s="211"/>
      <c r="AC12" s="211"/>
      <c r="AD12" s="211"/>
      <c r="AE12" s="211"/>
      <c r="AF12" s="211"/>
      <c r="AG12" s="211"/>
      <c r="AH12" s="557"/>
      <c r="AI12" s="2327" t="s">
        <v>196</v>
      </c>
      <c r="AJ12" s="2328"/>
      <c r="AK12" s="2328"/>
      <c r="AL12" s="698">
        <v>-638881</v>
      </c>
      <c r="AM12" s="529">
        <v>-851007</v>
      </c>
      <c r="AN12" s="529">
        <v>-988293</v>
      </c>
      <c r="AO12" s="2242">
        <v>-1221735</v>
      </c>
      <c r="AP12" s="529">
        <v>-1324017</v>
      </c>
      <c r="AQ12" s="529">
        <v>-1333924</v>
      </c>
      <c r="AR12" s="529">
        <v>-1448593</v>
      </c>
      <c r="AS12" s="536">
        <v>-1522358</v>
      </c>
      <c r="AT12" s="211"/>
      <c r="AU12" s="211"/>
      <c r="AV12" s="211"/>
      <c r="AW12" s="211"/>
      <c r="AX12" s="211"/>
    </row>
    <row r="13" spans="1:50">
      <c r="A13" s="211"/>
      <c r="B13" s="664" t="s">
        <v>197</v>
      </c>
      <c r="C13" s="204">
        <v>353834</v>
      </c>
      <c r="D13" s="205">
        <v>364997</v>
      </c>
      <c r="E13" s="205">
        <v>372822</v>
      </c>
      <c r="F13" s="205">
        <v>367257</v>
      </c>
      <c r="G13" s="205">
        <v>364107</v>
      </c>
      <c r="H13" s="205">
        <v>320169</v>
      </c>
      <c r="I13" s="205">
        <v>258838</v>
      </c>
      <c r="J13" s="205">
        <v>245221</v>
      </c>
      <c r="K13" s="205">
        <v>222643</v>
      </c>
      <c r="L13" s="205">
        <v>210275</v>
      </c>
      <c r="M13" s="205">
        <v>209564</v>
      </c>
      <c r="N13" s="205">
        <v>222992</v>
      </c>
      <c r="O13" s="205">
        <v>258939</v>
      </c>
      <c r="P13" s="205">
        <v>336953</v>
      </c>
      <c r="Q13" s="205">
        <v>510116</v>
      </c>
      <c r="R13" s="206">
        <v>582237</v>
      </c>
      <c r="S13" s="205">
        <v>1458910</v>
      </c>
      <c r="T13" s="205">
        <v>1188335</v>
      </c>
      <c r="U13" s="205">
        <v>865474</v>
      </c>
      <c r="V13" s="206">
        <v>1688245</v>
      </c>
      <c r="X13" s="211"/>
      <c r="Y13" s="211"/>
      <c r="Z13" s="211"/>
      <c r="AA13" s="211"/>
      <c r="AB13" s="211"/>
      <c r="AC13" s="211"/>
      <c r="AD13" s="211"/>
      <c r="AE13" s="211"/>
      <c r="AF13" s="211"/>
      <c r="AG13" s="211"/>
      <c r="AH13" s="557"/>
      <c r="AI13" s="2323" t="s">
        <v>197</v>
      </c>
      <c r="AJ13" s="2324"/>
      <c r="AK13" s="2324"/>
      <c r="AL13" s="201">
        <v>258939</v>
      </c>
      <c r="AM13" s="202">
        <v>336953</v>
      </c>
      <c r="AN13" s="202">
        <v>510116</v>
      </c>
      <c r="AO13" s="1124">
        <v>-1118966</v>
      </c>
      <c r="AP13" s="202">
        <v>677088</v>
      </c>
      <c r="AQ13" s="202">
        <v>777436</v>
      </c>
      <c r="AR13" s="202">
        <v>859659</v>
      </c>
      <c r="AS13" s="203">
        <v>-1402925</v>
      </c>
      <c r="AT13" s="211"/>
      <c r="AU13" s="211"/>
      <c r="AV13" s="211"/>
      <c r="AW13" s="211"/>
      <c r="AX13" s="211"/>
    </row>
    <row r="14" spans="1:50">
      <c r="A14" s="211"/>
      <c r="B14" s="664" t="s">
        <v>198</v>
      </c>
      <c r="C14" s="201">
        <v>145303</v>
      </c>
      <c r="D14" s="202">
        <v>152832</v>
      </c>
      <c r="E14" s="202">
        <v>151221</v>
      </c>
      <c r="F14" s="202">
        <v>141552</v>
      </c>
      <c r="G14" s="202">
        <v>137126</v>
      </c>
      <c r="H14" s="202">
        <v>157819</v>
      </c>
      <c r="I14" s="202">
        <v>143739</v>
      </c>
      <c r="J14" s="202">
        <v>118457</v>
      </c>
      <c r="K14" s="202">
        <v>112228</v>
      </c>
      <c r="L14" s="202">
        <v>101265</v>
      </c>
      <c r="M14" s="202">
        <v>110308</v>
      </c>
      <c r="N14" s="202">
        <v>111625</v>
      </c>
      <c r="O14" s="202">
        <v>116231</v>
      </c>
      <c r="P14" s="202">
        <v>141531</v>
      </c>
      <c r="Q14" s="202">
        <v>185891</v>
      </c>
      <c r="R14" s="203">
        <v>239596</v>
      </c>
      <c r="S14" s="202">
        <v>590908</v>
      </c>
      <c r="T14" s="202">
        <v>557141</v>
      </c>
      <c r="U14" s="202">
        <v>435426</v>
      </c>
      <c r="V14" s="203">
        <v>683249</v>
      </c>
      <c r="X14" s="211"/>
      <c r="Y14" s="211"/>
      <c r="Z14" s="211"/>
      <c r="AA14" s="211"/>
      <c r="AB14" s="211"/>
      <c r="AC14" s="211"/>
      <c r="AD14" s="211"/>
      <c r="AE14" s="211"/>
      <c r="AF14" s="211"/>
      <c r="AG14" s="211"/>
      <c r="AH14" s="557"/>
      <c r="AI14" s="2323" t="s">
        <v>198</v>
      </c>
      <c r="AJ14" s="2324"/>
      <c r="AK14" s="2324"/>
      <c r="AL14" s="201">
        <v>116231</v>
      </c>
      <c r="AM14" s="202">
        <v>141531</v>
      </c>
      <c r="AN14" s="202">
        <v>185891</v>
      </c>
      <c r="AO14" s="1124">
        <v>582237</v>
      </c>
      <c r="AP14" s="202">
        <v>238933</v>
      </c>
      <c r="AQ14" s="202">
        <v>296854</v>
      </c>
      <c r="AR14" s="202">
        <v>325619</v>
      </c>
      <c r="AS14" s="203">
        <v>827124</v>
      </c>
      <c r="AT14" s="211"/>
      <c r="AU14" s="211"/>
      <c r="AV14" s="211"/>
      <c r="AW14" s="211"/>
      <c r="AX14" s="211"/>
    </row>
    <row r="15" spans="1:50">
      <c r="A15" s="211"/>
      <c r="B15" s="664" t="s">
        <v>199</v>
      </c>
      <c r="C15" s="201">
        <v>226498</v>
      </c>
      <c r="D15" s="202">
        <v>227869</v>
      </c>
      <c r="E15" s="202">
        <v>236567</v>
      </c>
      <c r="F15" s="202">
        <v>209238</v>
      </c>
      <c r="G15" s="202">
        <v>198114</v>
      </c>
      <c r="H15" s="202">
        <v>199347</v>
      </c>
      <c r="I15" s="202">
        <v>301347</v>
      </c>
      <c r="J15" s="202">
        <v>185104</v>
      </c>
      <c r="K15" s="202">
        <v>266971</v>
      </c>
      <c r="L15" s="202">
        <v>178664</v>
      </c>
      <c r="M15" s="202">
        <v>189055</v>
      </c>
      <c r="N15" s="202">
        <v>184797</v>
      </c>
      <c r="O15" s="202">
        <v>165496</v>
      </c>
      <c r="P15" s="202">
        <v>176941</v>
      </c>
      <c r="Q15" s="202">
        <v>188502</v>
      </c>
      <c r="R15" s="203">
        <v>188983</v>
      </c>
      <c r="S15" s="202">
        <v>900172</v>
      </c>
      <c r="T15" s="202">
        <v>883912</v>
      </c>
      <c r="U15" s="202">
        <v>836978</v>
      </c>
      <c r="V15" s="203">
        <v>728218</v>
      </c>
      <c r="X15" s="211"/>
      <c r="Y15" s="211"/>
      <c r="Z15" s="211"/>
      <c r="AA15" s="211"/>
      <c r="AB15" s="211"/>
      <c r="AC15" s="211"/>
      <c r="AD15" s="211"/>
      <c r="AE15" s="211"/>
      <c r="AF15" s="211"/>
      <c r="AG15" s="211"/>
      <c r="AH15" s="557"/>
      <c r="AI15" s="2323" t="s">
        <v>199</v>
      </c>
      <c r="AJ15" s="2324"/>
      <c r="AK15" s="2324"/>
      <c r="AL15" s="201">
        <v>179609</v>
      </c>
      <c r="AM15" s="202">
        <v>166118</v>
      </c>
      <c r="AN15" s="202">
        <v>211719</v>
      </c>
      <c r="AO15" s="1124">
        <v>239425</v>
      </c>
      <c r="AP15" s="202">
        <v>182898</v>
      </c>
      <c r="AQ15" s="202">
        <v>148992</v>
      </c>
      <c r="AR15" s="202">
        <v>149449</v>
      </c>
      <c r="AS15" s="203">
        <v>297260</v>
      </c>
      <c r="AT15" s="211"/>
      <c r="AU15" s="211"/>
      <c r="AV15" s="211"/>
      <c r="AW15" s="211"/>
      <c r="AX15" s="211"/>
    </row>
    <row r="16" spans="1:50" ht="15.75" thickBot="1">
      <c r="A16" s="211"/>
      <c r="B16" s="666" t="s">
        <v>200</v>
      </c>
      <c r="C16" s="201">
        <v>78871</v>
      </c>
      <c r="D16" s="202">
        <v>85522</v>
      </c>
      <c r="E16" s="202">
        <v>86662</v>
      </c>
      <c r="F16" s="202">
        <v>89598</v>
      </c>
      <c r="G16" s="202">
        <v>84962</v>
      </c>
      <c r="H16" s="202">
        <v>88906</v>
      </c>
      <c r="I16" s="202">
        <v>87741</v>
      </c>
      <c r="J16" s="202">
        <v>85758</v>
      </c>
      <c r="K16" s="202">
        <v>90848</v>
      </c>
      <c r="L16" s="202">
        <v>92333</v>
      </c>
      <c r="M16" s="202">
        <v>90974</v>
      </c>
      <c r="N16" s="202">
        <v>95106</v>
      </c>
      <c r="O16" s="202">
        <v>97590</v>
      </c>
      <c r="P16" s="202">
        <v>92660</v>
      </c>
      <c r="Q16" s="202">
        <v>102746</v>
      </c>
      <c r="R16" s="203">
        <v>108321</v>
      </c>
      <c r="S16" s="202">
        <v>339923</v>
      </c>
      <c r="T16" s="202">
        <v>346918</v>
      </c>
      <c r="U16" s="202">
        <v>352924</v>
      </c>
      <c r="V16" s="203">
        <v>393646</v>
      </c>
      <c r="X16" s="211"/>
      <c r="Y16" s="211"/>
      <c r="Z16" s="211"/>
      <c r="AA16" s="211"/>
      <c r="AB16" s="211"/>
      <c r="AC16" s="211"/>
      <c r="AD16" s="211"/>
      <c r="AE16" s="211"/>
      <c r="AF16" s="211"/>
      <c r="AG16" s="211"/>
      <c r="AH16" s="557"/>
      <c r="AI16" s="2323" t="s">
        <v>200</v>
      </c>
      <c r="AJ16" s="2324"/>
      <c r="AK16" s="2324"/>
      <c r="AL16" s="201">
        <v>84102</v>
      </c>
      <c r="AM16" s="202">
        <v>102445</v>
      </c>
      <c r="AN16" s="202">
        <v>80567</v>
      </c>
      <c r="AO16" s="1124">
        <v>170772</v>
      </c>
      <c r="AP16" s="202">
        <v>109348</v>
      </c>
      <c r="AQ16" s="202">
        <v>110642</v>
      </c>
      <c r="AR16" s="202">
        <v>113866</v>
      </c>
      <c r="AS16" s="203">
        <v>152960</v>
      </c>
      <c r="AT16" s="211"/>
      <c r="AU16" s="211"/>
      <c r="AV16" s="211"/>
      <c r="AW16" s="211"/>
      <c r="AX16" s="211"/>
    </row>
    <row r="17" spans="1:58" ht="15.75" thickBot="1">
      <c r="A17" s="211"/>
      <c r="B17" s="14" t="s">
        <v>201</v>
      </c>
      <c r="C17" s="356">
        <v>2197168</v>
      </c>
      <c r="D17" s="357">
        <v>2252403</v>
      </c>
      <c r="E17" s="357">
        <v>2276400</v>
      </c>
      <c r="F17" s="357">
        <v>2365050</v>
      </c>
      <c r="G17" s="357">
        <v>2379300</v>
      </c>
      <c r="H17" s="357">
        <v>1961128</v>
      </c>
      <c r="I17" s="357">
        <v>2161905</v>
      </c>
      <c r="J17" s="357">
        <v>2068560</v>
      </c>
      <c r="K17" s="357">
        <v>2123383</v>
      </c>
      <c r="L17" s="357">
        <v>2309042</v>
      </c>
      <c r="M17" s="357">
        <v>2451099</v>
      </c>
      <c r="N17" s="357">
        <v>2477234</v>
      </c>
      <c r="O17" s="357">
        <v>2534090</v>
      </c>
      <c r="P17" s="357">
        <v>2740028</v>
      </c>
      <c r="Q17" s="357">
        <v>3001426</v>
      </c>
      <c r="R17" s="358">
        <v>3243434</v>
      </c>
      <c r="S17" s="357">
        <v>9091751</v>
      </c>
      <c r="T17" s="357">
        <v>8571342</v>
      </c>
      <c r="U17" s="357">
        <v>9359604</v>
      </c>
      <c r="V17" s="358">
        <v>11518353</v>
      </c>
      <c r="X17" s="211"/>
      <c r="Y17" s="211"/>
      <c r="Z17" s="211"/>
      <c r="AA17" s="211"/>
      <c r="AB17" s="211"/>
      <c r="AC17" s="211"/>
      <c r="AD17" s="211"/>
      <c r="AE17" s="211"/>
      <c r="AF17" s="211"/>
      <c r="AG17" s="211"/>
      <c r="AH17" s="557"/>
      <c r="AI17" s="667" t="s">
        <v>844</v>
      </c>
      <c r="AJ17" s="668"/>
      <c r="AK17" s="669"/>
      <c r="AL17" s="711">
        <v>-101758</v>
      </c>
      <c r="AM17" s="712">
        <v>-103960</v>
      </c>
      <c r="AN17" s="712">
        <v>-117990</v>
      </c>
      <c r="AO17" s="2005">
        <v>126532</v>
      </c>
      <c r="AP17" s="712">
        <v>-115750</v>
      </c>
      <c r="AQ17" s="712">
        <v>-115166</v>
      </c>
      <c r="AR17" s="712">
        <v>-116465</v>
      </c>
      <c r="AS17" s="717">
        <v>125581</v>
      </c>
      <c r="AT17" s="211"/>
      <c r="AU17" s="211"/>
      <c r="AV17" s="211"/>
      <c r="AW17" s="211"/>
      <c r="AX17" s="211"/>
    </row>
    <row r="18" spans="1:58" ht="15.75" thickBot="1">
      <c r="A18" s="211"/>
      <c r="B18" s="14" t="s">
        <v>202</v>
      </c>
      <c r="C18" s="356">
        <v>1813957</v>
      </c>
      <c r="D18" s="357">
        <v>1804109</v>
      </c>
      <c r="E18" s="357">
        <v>1773628</v>
      </c>
      <c r="F18" s="357">
        <v>1853391</v>
      </c>
      <c r="G18" s="357">
        <v>1037819</v>
      </c>
      <c r="H18" s="357">
        <v>-579329</v>
      </c>
      <c r="I18" s="357">
        <v>2179853.3576799999</v>
      </c>
      <c r="J18" s="357">
        <v>2161800</v>
      </c>
      <c r="K18" s="357">
        <v>1565736</v>
      </c>
      <c r="L18" s="357">
        <v>1945662</v>
      </c>
      <c r="M18" s="357">
        <v>2286685</v>
      </c>
      <c r="N18" s="357">
        <v>2350452</v>
      </c>
      <c r="O18" s="357">
        <v>2276500</v>
      </c>
      <c r="P18" s="357">
        <v>2376737</v>
      </c>
      <c r="Q18" s="357">
        <v>2541450</v>
      </c>
      <c r="R18" s="358">
        <v>2512753</v>
      </c>
      <c r="S18" s="357">
        <v>7245815</v>
      </c>
      <c r="T18" s="357">
        <v>2650834</v>
      </c>
      <c r="U18" s="357">
        <v>8147381</v>
      </c>
      <c r="V18" s="358">
        <v>9706815</v>
      </c>
      <c r="X18" s="211"/>
      <c r="Y18" s="211"/>
      <c r="Z18" s="211"/>
      <c r="AA18" s="211"/>
      <c r="AB18" s="211"/>
      <c r="AC18" s="211"/>
      <c r="AD18" s="211"/>
      <c r="AE18" s="211"/>
      <c r="AF18" s="211"/>
      <c r="AG18" s="211"/>
      <c r="AH18" s="557"/>
      <c r="AI18" s="2325" t="s">
        <v>201</v>
      </c>
      <c r="AJ18" s="2326"/>
      <c r="AK18" s="2326"/>
      <c r="AL18" s="356">
        <v>2431707</v>
      </c>
      <c r="AM18" s="357">
        <v>2637106</v>
      </c>
      <c r="AN18" s="357">
        <v>2882401</v>
      </c>
      <c r="AO18" s="1127">
        <v>-102769</v>
      </c>
      <c r="AP18" s="357">
        <v>3132089</v>
      </c>
      <c r="AQ18" s="357">
        <v>3204156</v>
      </c>
      <c r="AR18" s="357">
        <v>3254043</v>
      </c>
      <c r="AS18" s="358">
        <v>-119433</v>
      </c>
      <c r="AT18" s="211"/>
      <c r="AU18" s="211"/>
      <c r="AV18" s="211"/>
      <c r="AW18" s="211"/>
      <c r="AX18" s="211"/>
    </row>
    <row r="19" spans="1:58" ht="15.75" thickBot="1">
      <c r="A19" s="211"/>
      <c r="B19" s="670" t="s">
        <v>203</v>
      </c>
      <c r="C19" s="590">
        <v>162988747</v>
      </c>
      <c r="D19" s="591">
        <v>164668086</v>
      </c>
      <c r="E19" s="591">
        <v>168631427</v>
      </c>
      <c r="F19" s="591">
        <v>172401759</v>
      </c>
      <c r="G19" s="591">
        <v>177868854</v>
      </c>
      <c r="H19" s="591">
        <v>194719984</v>
      </c>
      <c r="I19" s="591">
        <v>213481060</v>
      </c>
      <c r="J19" s="591">
        <v>222098498</v>
      </c>
      <c r="K19" s="591">
        <v>227812455.5</v>
      </c>
      <c r="L19" s="591">
        <v>230237852.5</v>
      </c>
      <c r="M19" s="591">
        <v>231912063.5</v>
      </c>
      <c r="N19" s="591">
        <v>233016361.5</v>
      </c>
      <c r="O19" s="591">
        <v>228195288.5</v>
      </c>
      <c r="P19" s="591">
        <v>223529737</v>
      </c>
      <c r="Q19" s="591">
        <v>226137887</v>
      </c>
      <c r="R19" s="592">
        <v>226372623.5</v>
      </c>
      <c r="S19" s="591">
        <v>168409014</v>
      </c>
      <c r="T19" s="591">
        <v>199243132.5</v>
      </c>
      <c r="U19" s="591">
        <v>228157276</v>
      </c>
      <c r="V19" s="592">
        <v>227256116</v>
      </c>
      <c r="X19" s="211"/>
      <c r="Y19" s="211"/>
      <c r="Z19" s="211"/>
      <c r="AA19" s="211"/>
      <c r="AB19" s="211"/>
      <c r="AC19" s="211"/>
      <c r="AD19" s="211"/>
      <c r="AE19" s="211"/>
      <c r="AF19" s="211"/>
      <c r="AG19" s="211"/>
      <c r="AH19" s="557"/>
      <c r="AI19" s="2327" t="s">
        <v>845</v>
      </c>
      <c r="AJ19" s="2328"/>
      <c r="AK19" s="2328"/>
      <c r="AL19" s="711">
        <v>2484154.569904801</v>
      </c>
      <c r="AM19" s="712">
        <v>2701392.2513615224</v>
      </c>
      <c r="AN19" s="712">
        <v>2965691.5658790637</v>
      </c>
      <c r="AO19" s="2005">
        <v>3140404</v>
      </c>
      <c r="AP19" s="712">
        <v>3218309.9341061343</v>
      </c>
      <c r="AQ19" s="712">
        <v>3295133.8277003039</v>
      </c>
      <c r="AR19" s="712">
        <v>3349993.4108573692</v>
      </c>
      <c r="AS19" s="717">
        <v>3347684</v>
      </c>
      <c r="AT19" s="211"/>
      <c r="AU19" s="211"/>
      <c r="AV19" s="211"/>
      <c r="AW19" s="211"/>
      <c r="AX19" s="211"/>
    </row>
    <row r="20" spans="1:58" ht="15.75">
      <c r="A20" s="211"/>
      <c r="B20" s="273" t="s">
        <v>938</v>
      </c>
      <c r="C20" s="684">
        <v>5.3921955728636894E-2</v>
      </c>
      <c r="D20" s="685">
        <v>5.4713771313282894E-2</v>
      </c>
      <c r="E20" s="685">
        <v>5.3997052399965752E-2</v>
      </c>
      <c r="F20" s="685">
        <v>5.4866207348586216E-2</v>
      </c>
      <c r="G20" s="685">
        <v>5.3506838246115872E-2</v>
      </c>
      <c r="H20" s="685">
        <v>4.0286116703871548E-2</v>
      </c>
      <c r="I20" s="685">
        <v>4.0507668455459236E-2</v>
      </c>
      <c r="J20" s="685">
        <v>3.7254821957418187E-2</v>
      </c>
      <c r="K20" s="685">
        <v>3.7283000972701423E-2</v>
      </c>
      <c r="L20" s="685">
        <v>4.0115766802506989E-2</v>
      </c>
      <c r="M20" s="685">
        <v>4.227635187248463E-2</v>
      </c>
      <c r="N20" s="685">
        <v>4.2524636193840837E-2</v>
      </c>
      <c r="O20" s="685">
        <v>4.4419672582328533E-2</v>
      </c>
      <c r="P20" s="686">
        <v>4.9032008658427405E-2</v>
      </c>
      <c r="Q20" s="686">
        <v>5.3090192710609344E-2</v>
      </c>
      <c r="R20" s="687">
        <v>5.7311417782813304E-2</v>
      </c>
      <c r="S20" s="685">
        <v>5.3986130457363758E-2</v>
      </c>
      <c r="T20" s="686">
        <v>4.3019510346234892E-2</v>
      </c>
      <c r="U20" s="686">
        <v>4.10225970615112E-2</v>
      </c>
      <c r="V20" s="687">
        <v>5.0684457706740002E-2</v>
      </c>
      <c r="X20" s="211"/>
      <c r="Y20" s="211"/>
      <c r="Z20" s="211"/>
      <c r="AA20" s="211"/>
      <c r="AB20" s="211"/>
      <c r="AC20" s="211"/>
      <c r="AD20" s="211"/>
      <c r="AE20" s="211"/>
      <c r="AF20" s="211"/>
      <c r="AG20" s="211"/>
      <c r="AH20" s="557"/>
      <c r="AI20" s="2327" t="s">
        <v>202</v>
      </c>
      <c r="AJ20" s="2328"/>
      <c r="AK20" s="2328"/>
      <c r="AL20" s="204">
        <v>2275875</v>
      </c>
      <c r="AM20" s="205">
        <v>2273815</v>
      </c>
      <c r="AN20" s="205">
        <v>2422425</v>
      </c>
      <c r="AO20" s="2243">
        <v>2409723</v>
      </c>
      <c r="AP20" s="205">
        <v>2405091</v>
      </c>
      <c r="AQ20" s="205">
        <v>2399905</v>
      </c>
      <c r="AR20" s="205">
        <v>2336401</v>
      </c>
      <c r="AS20" s="206">
        <v>2174230</v>
      </c>
      <c r="AT20" s="211"/>
      <c r="AU20" s="211"/>
      <c r="AV20" s="211"/>
      <c r="AW20" s="211"/>
      <c r="AX20" s="211"/>
    </row>
    <row r="21" spans="1:58" ht="16.5" thickBot="1">
      <c r="A21" s="211"/>
      <c r="B21" s="665" t="s">
        <v>939</v>
      </c>
      <c r="C21" s="688">
        <v>4.4517355544797209E-2</v>
      </c>
      <c r="D21" s="689">
        <v>4.3824132382275942E-2</v>
      </c>
      <c r="E21" s="689">
        <v>4.2071114063453902E-2</v>
      </c>
      <c r="F21" s="689">
        <v>4.2995209798670227E-2</v>
      </c>
      <c r="G21" s="689">
        <v>2.3338970857708457E-2</v>
      </c>
      <c r="H21" s="689">
        <v>-1.1900761043612247E-2</v>
      </c>
      <c r="I21" s="689">
        <v>1.6038893567419985E-2</v>
      </c>
      <c r="J21" s="689">
        <v>2.405950534613701E-2</v>
      </c>
      <c r="K21" s="689">
        <v>2.7491666275464028E-2</v>
      </c>
      <c r="L21" s="689">
        <v>3.3802643290377285E-2</v>
      </c>
      <c r="M21" s="689">
        <v>3.944055286283113E-2</v>
      </c>
      <c r="N21" s="689">
        <v>4.034827399877669E-2</v>
      </c>
      <c r="O21" s="689">
        <v>3.9904417220252994E-2</v>
      </c>
      <c r="P21" s="689">
        <v>4.2531021275258783E-2</v>
      </c>
      <c r="Q21" s="689">
        <v>4.4953988625532702E-2</v>
      </c>
      <c r="R21" s="690">
        <v>4.4400298254263067E-2</v>
      </c>
      <c r="S21" s="689">
        <v>4.3025101969898116E-2</v>
      </c>
      <c r="T21" s="689">
        <v>1.3304518789374083E-2</v>
      </c>
      <c r="U21" s="689">
        <v>3.5709494533060604E-2</v>
      </c>
      <c r="V21" s="690">
        <v>4.2713107883969995E-2</v>
      </c>
      <c r="X21" s="211"/>
      <c r="Y21" s="211"/>
      <c r="Z21" s="211"/>
      <c r="AA21" s="211"/>
      <c r="AB21" s="211"/>
      <c r="AC21" s="211"/>
      <c r="AD21" s="211"/>
      <c r="AE21" s="211"/>
      <c r="AF21" s="211"/>
      <c r="AG21" s="211"/>
      <c r="AH21" s="557"/>
      <c r="AI21" s="2323" t="s">
        <v>203</v>
      </c>
      <c r="AJ21" s="2329"/>
      <c r="AK21" s="2324"/>
      <c r="AL21" s="207">
        <v>227279808.5</v>
      </c>
      <c r="AM21" s="208">
        <v>222718971</v>
      </c>
      <c r="AN21" s="208">
        <v>225371577</v>
      </c>
      <c r="AO21" s="2244">
        <v>225604595.5</v>
      </c>
      <c r="AP21" s="208">
        <v>222289504</v>
      </c>
      <c r="AQ21" s="208">
        <v>220649850.5</v>
      </c>
      <c r="AR21" s="208">
        <v>220719734.5</v>
      </c>
      <c r="AS21" s="209">
        <v>223502056.5</v>
      </c>
      <c r="AT21" s="211"/>
      <c r="AU21" s="211"/>
      <c r="AV21" s="211"/>
      <c r="AW21" s="211"/>
      <c r="AX21" s="211"/>
    </row>
    <row r="22" spans="1:58" ht="15.75" thickBot="1">
      <c r="A22" s="211"/>
      <c r="B22" s="667" t="s">
        <v>204</v>
      </c>
      <c r="C22" s="693">
        <v>0.17441133313428922</v>
      </c>
      <c r="D22" s="694">
        <v>0.19902921457660996</v>
      </c>
      <c r="E22" s="694">
        <v>0.22086276577051484</v>
      </c>
      <c r="F22" s="694">
        <v>0.21634172639056257</v>
      </c>
      <c r="G22" s="694">
        <v>0.56381330643466565</v>
      </c>
      <c r="H22" s="694">
        <v>1.2954060112343508</v>
      </c>
      <c r="I22" s="694">
        <v>0.60405290704263137</v>
      </c>
      <c r="J22" s="694">
        <v>0.35419083807092855</v>
      </c>
      <c r="K22" s="694">
        <v>0.26262195750837225</v>
      </c>
      <c r="L22" s="694">
        <v>0.1573726246642547</v>
      </c>
      <c r="M22" s="694">
        <v>6.7077665977588019E-2</v>
      </c>
      <c r="N22" s="694">
        <v>5.1178855126322344E-2</v>
      </c>
      <c r="O22" s="694">
        <v>0.10164990193718455</v>
      </c>
      <c r="P22" s="694">
        <v>0.13258660130480418</v>
      </c>
      <c r="Q22" s="694">
        <v>0.153252487317695</v>
      </c>
      <c r="R22" s="695">
        <v>0.22528005811124877</v>
      </c>
      <c r="S22" s="694">
        <v>0.20303415700671962</v>
      </c>
      <c r="T22" s="694">
        <v>0.69073290973572166</v>
      </c>
      <c r="U22" s="694">
        <v>0.12951648381705039</v>
      </c>
      <c r="V22" s="695">
        <v>0.15727404777401768</v>
      </c>
      <c r="X22" s="211"/>
      <c r="Y22" s="211"/>
      <c r="Z22" s="211"/>
      <c r="AA22" s="211"/>
      <c r="AB22" s="211"/>
      <c r="AC22" s="211"/>
      <c r="AD22" s="211"/>
      <c r="AE22" s="211"/>
      <c r="AF22" s="211"/>
      <c r="AG22" s="211"/>
      <c r="AH22" s="557"/>
      <c r="AI22" s="273" t="s">
        <v>846</v>
      </c>
      <c r="AJ22" s="671"/>
      <c r="AK22" s="672"/>
      <c r="AL22" s="688">
        <v>4.4587594766474822E-2</v>
      </c>
      <c r="AM22" s="691">
        <v>4.9229142675951028E-2</v>
      </c>
      <c r="AN22" s="691">
        <v>5.3252340688905948E-2</v>
      </c>
      <c r="AO22" s="692">
        <v>5.7501896055127122E-2</v>
      </c>
      <c r="AP22" s="691">
        <v>5.8443407206486907E-2</v>
      </c>
      <c r="AQ22" s="691">
        <v>6.0173063484955221E-2</v>
      </c>
      <c r="AR22" s="691">
        <v>6.1080859349200711E-2</v>
      </c>
      <c r="AS22" s="692">
        <v>6.205074001187099E-2</v>
      </c>
      <c r="AT22" s="553"/>
      <c r="AU22" s="553"/>
      <c r="AV22" s="553"/>
      <c r="AW22" s="211"/>
      <c r="AX22" s="211"/>
    </row>
    <row r="23" spans="1:58">
      <c r="A23" s="211"/>
      <c r="B23" s="673" t="s">
        <v>205</v>
      </c>
      <c r="C23" s="211"/>
      <c r="D23" s="211"/>
      <c r="E23" s="211"/>
      <c r="F23" s="211"/>
      <c r="G23" s="211"/>
      <c r="H23" s="211"/>
      <c r="I23" s="211"/>
      <c r="J23" s="211"/>
      <c r="K23" s="211"/>
      <c r="L23" s="211"/>
      <c r="M23" s="211"/>
      <c r="N23" s="211"/>
      <c r="O23" s="211"/>
      <c r="P23" s="211"/>
      <c r="Q23" s="211"/>
      <c r="R23" s="211"/>
      <c r="S23" s="211"/>
      <c r="T23" s="211"/>
      <c r="U23" s="211"/>
      <c r="V23" s="211"/>
      <c r="X23" s="211"/>
      <c r="Y23" s="211"/>
      <c r="Z23" s="211"/>
      <c r="AA23" s="211"/>
      <c r="AB23" s="211"/>
      <c r="AC23" s="211"/>
      <c r="AD23" s="211"/>
      <c r="AE23" s="211"/>
      <c r="AF23" s="211"/>
      <c r="AG23" s="211"/>
      <c r="AH23" s="557"/>
      <c r="AI23" s="665" t="s">
        <v>847</v>
      </c>
      <c r="AJ23" s="674"/>
      <c r="AK23" s="675"/>
      <c r="AL23" s="688">
        <v>4.0054152016763954E-2</v>
      </c>
      <c r="AM23" s="691">
        <v>4.2704489686242311E-2</v>
      </c>
      <c r="AN23" s="691">
        <v>4.5088471826240983E-2</v>
      </c>
      <c r="AO23" s="692">
        <v>4.4546823072139058E-2</v>
      </c>
      <c r="AP23" s="691">
        <v>4.5361404018428149E-2</v>
      </c>
      <c r="AQ23" s="691">
        <v>4.559350582804856E-2</v>
      </c>
      <c r="AR23" s="691">
        <v>4.4451211256118228E-2</v>
      </c>
      <c r="AS23" s="692">
        <v>4.1049519381044265E-2</v>
      </c>
      <c r="AT23" s="553"/>
      <c r="AU23" s="553"/>
      <c r="AV23" s="553"/>
      <c r="AW23" s="211"/>
      <c r="AX23" s="211"/>
    </row>
    <row r="24" spans="1:58" ht="15.75" thickBot="1">
      <c r="A24" s="211"/>
      <c r="B24" s="211"/>
      <c r="C24" s="211"/>
      <c r="D24" s="211"/>
      <c r="E24" s="211"/>
      <c r="F24" s="211"/>
      <c r="G24" s="211"/>
      <c r="H24" s="211"/>
      <c r="I24" s="211"/>
      <c r="J24" s="211"/>
      <c r="K24" s="211"/>
      <c r="L24" s="211"/>
      <c r="M24" s="211"/>
      <c r="N24" s="211"/>
      <c r="O24" s="211"/>
      <c r="P24" s="211"/>
      <c r="Q24" s="211"/>
      <c r="R24" s="211"/>
      <c r="S24" s="211"/>
      <c r="T24" s="553">
        <f>+T17/T19</f>
        <v>4.3019510346234892E-2</v>
      </c>
      <c r="U24" s="553">
        <f>+U17/U19</f>
        <v>4.10225970615112E-2</v>
      </c>
      <c r="V24" s="553">
        <f>+V17/V19</f>
        <v>5.0684457706740002E-2</v>
      </c>
      <c r="X24" s="211"/>
      <c r="Y24" s="211"/>
      <c r="Z24" s="211"/>
      <c r="AA24" s="211"/>
      <c r="AB24" s="211"/>
      <c r="AC24" s="211"/>
      <c r="AD24" s="211"/>
      <c r="AE24" s="211"/>
      <c r="AF24" s="211"/>
      <c r="AG24" s="211"/>
      <c r="AH24" s="557"/>
      <c r="AI24" s="667" t="s">
        <v>204</v>
      </c>
      <c r="AJ24" s="667"/>
      <c r="AK24" s="667"/>
      <c r="AL24" s="718">
        <v>0.10592970287949988</v>
      </c>
      <c r="AM24" s="696">
        <v>0.13776124281693644</v>
      </c>
      <c r="AN24" s="696">
        <v>0.15958084943767367</v>
      </c>
      <c r="AO24" s="697">
        <v>0.23267101939750426</v>
      </c>
      <c r="AP24" s="696">
        <v>0.23211281671753262</v>
      </c>
      <c r="AQ24" s="696">
        <v>0.25100244807056837</v>
      </c>
      <c r="AR24" s="696">
        <v>0.28200057589896632</v>
      </c>
      <c r="AS24" s="697">
        <v>0.35052711068308717</v>
      </c>
      <c r="AT24" s="211"/>
      <c r="AU24" s="211"/>
      <c r="AV24" s="211"/>
      <c r="AW24" s="211"/>
      <c r="AX24" s="211"/>
    </row>
    <row r="25" spans="1:58">
      <c r="A25" s="21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557"/>
      <c r="AI25" s="673" t="s">
        <v>848</v>
      </c>
      <c r="AJ25" s="673"/>
      <c r="AK25" s="673"/>
      <c r="AL25" s="211"/>
      <c r="AM25" s="211"/>
      <c r="AN25" s="211"/>
      <c r="AO25" s="211"/>
      <c r="AP25" s="211"/>
      <c r="AQ25" s="211"/>
      <c r="AR25" s="211"/>
      <c r="AS25" s="211"/>
      <c r="AT25" s="211"/>
      <c r="AU25" s="211"/>
      <c r="AV25" s="211"/>
    </row>
    <row r="26" spans="1:58" ht="15.75" thickBot="1">
      <c r="A26" s="211"/>
      <c r="B26" s="211"/>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557"/>
      <c r="AI26" s="673" t="s">
        <v>849</v>
      </c>
      <c r="AJ26" s="673"/>
      <c r="AK26" s="673"/>
      <c r="AL26" s="211"/>
      <c r="AM26" s="211"/>
      <c r="AN26" s="211"/>
      <c r="AO26" s="211"/>
      <c r="AP26" s="211"/>
      <c r="AQ26" s="211"/>
      <c r="AR26" s="211"/>
      <c r="AS26" s="211"/>
      <c r="AT26" s="211"/>
      <c r="AU26" s="211"/>
      <c r="AV26" s="211"/>
    </row>
    <row r="27" spans="1:58" s="6" customFormat="1" ht="14.25">
      <c r="A27" s="211"/>
      <c r="B27" s="637" t="s">
        <v>207</v>
      </c>
      <c r="C27" s="2314" t="s">
        <v>39</v>
      </c>
      <c r="D27" s="2314"/>
      <c r="E27" s="2314"/>
      <c r="F27" s="2314" t="s">
        <v>40</v>
      </c>
      <c r="G27" s="2315"/>
      <c r="H27" s="2316"/>
      <c r="I27" s="2314" t="s">
        <v>23</v>
      </c>
      <c r="J27" s="2314"/>
      <c r="K27" s="2314"/>
      <c r="L27" s="2314" t="s">
        <v>41</v>
      </c>
      <c r="M27" s="2314"/>
      <c r="N27" s="2314"/>
      <c r="O27" s="2314" t="s">
        <v>42</v>
      </c>
      <c r="P27" s="2314"/>
      <c r="Q27" s="2314"/>
      <c r="R27" s="2314" t="s">
        <v>43</v>
      </c>
      <c r="S27" s="2314"/>
      <c r="T27" s="2314"/>
      <c r="U27" s="2287" t="s">
        <v>24</v>
      </c>
      <c r="V27" s="2287"/>
      <c r="W27" s="2287"/>
      <c r="X27" s="2287" t="s">
        <v>44</v>
      </c>
      <c r="Y27" s="2288"/>
      <c r="Z27" s="2291"/>
      <c r="AA27" s="211"/>
      <c r="AB27" s="2336" t="s">
        <v>47</v>
      </c>
      <c r="AC27" s="2336"/>
      <c r="AD27" s="2336"/>
      <c r="AE27" s="2337" t="s">
        <v>48</v>
      </c>
      <c r="AF27" s="2337"/>
      <c r="AG27" s="2338"/>
      <c r="AH27" s="557"/>
      <c r="AI27" s="2314" t="s">
        <v>42</v>
      </c>
      <c r="AJ27" s="2315"/>
      <c r="AK27" s="2316"/>
      <c r="AL27" s="2314" t="s">
        <v>43</v>
      </c>
      <c r="AM27" s="2315"/>
      <c r="AN27" s="2316"/>
      <c r="AO27" s="2314" t="s">
        <v>24</v>
      </c>
      <c r="AP27" s="2315"/>
      <c r="AQ27" s="2316"/>
      <c r="AR27" s="2314" t="s">
        <v>44</v>
      </c>
      <c r="AS27" s="2315"/>
      <c r="AT27" s="2316"/>
      <c r="AU27" s="2287" t="s">
        <v>840</v>
      </c>
      <c r="AV27" s="2287"/>
      <c r="AW27" s="2330"/>
      <c r="AX27" s="2287" t="s">
        <v>905</v>
      </c>
      <c r="AY27" s="2288"/>
      <c r="AZ27" s="2291"/>
      <c r="BA27" s="2287" t="s">
        <v>925</v>
      </c>
      <c r="BB27" s="2288"/>
      <c r="BC27" s="2291"/>
      <c r="BD27" s="2287" t="s">
        <v>1076</v>
      </c>
      <c r="BE27" s="2288"/>
      <c r="BF27" s="2291"/>
    </row>
    <row r="28" spans="1:58" s="6" customFormat="1" ht="14.25">
      <c r="A28" s="211"/>
      <c r="B28" s="638" t="s">
        <v>208</v>
      </c>
      <c r="C28" s="639" t="s">
        <v>209</v>
      </c>
      <c r="D28" s="640"/>
      <c r="E28" s="681"/>
      <c r="F28" s="639" t="s">
        <v>209</v>
      </c>
      <c r="G28" s="640"/>
      <c r="H28" s="655"/>
      <c r="I28" s="639" t="s">
        <v>209</v>
      </c>
      <c r="J28" s="640"/>
      <c r="K28" s="641"/>
      <c r="L28" s="639" t="s">
        <v>209</v>
      </c>
      <c r="M28" s="640"/>
      <c r="N28" s="641"/>
      <c r="O28" s="639" t="s">
        <v>209</v>
      </c>
      <c r="P28" s="640"/>
      <c r="Q28" s="641"/>
      <c r="R28" s="639" t="s">
        <v>209</v>
      </c>
      <c r="S28" s="640"/>
      <c r="T28" s="641"/>
      <c r="U28" s="642" t="s">
        <v>209</v>
      </c>
      <c r="V28" s="2334" t="s">
        <v>210</v>
      </c>
      <c r="W28" s="377"/>
      <c r="X28" s="639" t="s">
        <v>209</v>
      </c>
      <c r="Y28" s="2332" t="s">
        <v>210</v>
      </c>
      <c r="Z28" s="378"/>
      <c r="AA28" s="211"/>
      <c r="AB28" s="643" t="s">
        <v>209</v>
      </c>
      <c r="AC28" s="2334" t="s">
        <v>210</v>
      </c>
      <c r="AD28" s="641"/>
      <c r="AE28" s="639" t="s">
        <v>209</v>
      </c>
      <c r="AF28" s="2332" t="s">
        <v>210</v>
      </c>
      <c r="AG28" s="378"/>
      <c r="AH28" s="557"/>
      <c r="AI28" s="643" t="s">
        <v>209</v>
      </c>
      <c r="AJ28" s="644" t="s">
        <v>210</v>
      </c>
      <c r="AK28" s="378"/>
      <c r="AL28" s="643" t="s">
        <v>209</v>
      </c>
      <c r="AM28" s="2313" t="s">
        <v>210</v>
      </c>
      <c r="AN28" s="1856"/>
      <c r="AO28" s="644" t="s">
        <v>209</v>
      </c>
      <c r="AP28" s="2313" t="s">
        <v>210</v>
      </c>
      <c r="AQ28" s="378"/>
      <c r="AR28" s="2237" t="s">
        <v>209</v>
      </c>
      <c r="AS28" s="2313" t="s">
        <v>210</v>
      </c>
      <c r="AT28" s="2234"/>
      <c r="AU28" s="644" t="s">
        <v>209</v>
      </c>
      <c r="AV28" s="2311" t="s">
        <v>210</v>
      </c>
      <c r="AW28" s="378"/>
      <c r="AX28" s="643" t="s">
        <v>209</v>
      </c>
      <c r="AY28" s="2311" t="s">
        <v>210</v>
      </c>
      <c r="AZ28" s="378"/>
      <c r="BA28" s="643" t="s">
        <v>209</v>
      </c>
      <c r="BB28" s="2311" t="s">
        <v>210</v>
      </c>
      <c r="BC28" s="378"/>
      <c r="BD28" s="643" t="s">
        <v>209</v>
      </c>
      <c r="BE28" s="2311" t="s">
        <v>210</v>
      </c>
      <c r="BF28" s="1966"/>
    </row>
    <row r="29" spans="1:58" s="6" customFormat="1" ht="15" customHeight="1" thickBot="1">
      <c r="A29" s="211"/>
      <c r="B29" s="645"/>
      <c r="C29" s="639" t="s">
        <v>211</v>
      </c>
      <c r="D29" s="640" t="s">
        <v>210</v>
      </c>
      <c r="E29" s="681" t="s">
        <v>206</v>
      </c>
      <c r="F29" s="639" t="s">
        <v>211</v>
      </c>
      <c r="G29" s="640" t="s">
        <v>210</v>
      </c>
      <c r="H29" s="655" t="s">
        <v>206</v>
      </c>
      <c r="I29" s="639" t="s">
        <v>211</v>
      </c>
      <c r="J29" s="640" t="s">
        <v>210</v>
      </c>
      <c r="K29" s="641" t="s">
        <v>206</v>
      </c>
      <c r="L29" s="639" t="s">
        <v>211</v>
      </c>
      <c r="M29" s="640" t="s">
        <v>210</v>
      </c>
      <c r="N29" s="641" t="s">
        <v>206</v>
      </c>
      <c r="O29" s="639" t="s">
        <v>211</v>
      </c>
      <c r="P29" s="640" t="s">
        <v>210</v>
      </c>
      <c r="Q29" s="641" t="s">
        <v>206</v>
      </c>
      <c r="R29" s="639" t="s">
        <v>211</v>
      </c>
      <c r="S29" s="640" t="s">
        <v>210</v>
      </c>
      <c r="T29" s="641" t="s">
        <v>206</v>
      </c>
      <c r="U29" s="642" t="s">
        <v>211</v>
      </c>
      <c r="V29" s="2334"/>
      <c r="W29" s="377" t="s">
        <v>206</v>
      </c>
      <c r="X29" s="639" t="s">
        <v>211</v>
      </c>
      <c r="Y29" s="2332"/>
      <c r="Z29" s="378" t="s">
        <v>206</v>
      </c>
      <c r="AA29" s="211"/>
      <c r="AB29" s="643" t="s">
        <v>211</v>
      </c>
      <c r="AC29" s="2334"/>
      <c r="AD29" s="641" t="s">
        <v>206</v>
      </c>
      <c r="AE29" s="639" t="s">
        <v>211</v>
      </c>
      <c r="AF29" s="2332"/>
      <c r="AG29" s="378" t="s">
        <v>206</v>
      </c>
      <c r="AH29" s="557"/>
      <c r="AI29" s="646" t="s">
        <v>211</v>
      </c>
      <c r="AJ29" s="647"/>
      <c r="AK29" s="648" t="s">
        <v>206</v>
      </c>
      <c r="AL29" s="646" t="s">
        <v>211</v>
      </c>
      <c r="AM29" s="2312"/>
      <c r="AN29" s="648" t="s">
        <v>206</v>
      </c>
      <c r="AO29" s="647" t="s">
        <v>211</v>
      </c>
      <c r="AP29" s="2312"/>
      <c r="AQ29" s="648" t="s">
        <v>206</v>
      </c>
      <c r="AR29" s="2238" t="s">
        <v>211</v>
      </c>
      <c r="AS29" s="2312"/>
      <c r="AT29" s="648" t="s">
        <v>206</v>
      </c>
      <c r="AU29" s="647" t="s">
        <v>211</v>
      </c>
      <c r="AV29" s="2312"/>
      <c r="AW29" s="648" t="s">
        <v>206</v>
      </c>
      <c r="AX29" s="646" t="s">
        <v>211</v>
      </c>
      <c r="AY29" s="2312"/>
      <c r="AZ29" s="676" t="s">
        <v>206</v>
      </c>
      <c r="BA29" s="646" t="s">
        <v>211</v>
      </c>
      <c r="BB29" s="2312"/>
      <c r="BC29" s="676" t="s">
        <v>206</v>
      </c>
      <c r="BD29" s="646" t="s">
        <v>211</v>
      </c>
      <c r="BE29" s="2312"/>
      <c r="BF29" s="676" t="s">
        <v>206</v>
      </c>
    </row>
    <row r="30" spans="1:58" s="6" customFormat="1" ht="14.25">
      <c r="A30" s="211"/>
      <c r="B30" s="649" t="s">
        <v>212</v>
      </c>
      <c r="C30" s="201">
        <v>30235.815500000001</v>
      </c>
      <c r="D30" s="202">
        <v>7.895999999999999</v>
      </c>
      <c r="E30" s="701">
        <v>1.0445889908277815E-3</v>
      </c>
      <c r="F30" s="201">
        <v>30485.361499999999</v>
      </c>
      <c r="G30" s="202">
        <v>6.0759999999999996</v>
      </c>
      <c r="H30" s="701">
        <v>7.9723509265258339E-4</v>
      </c>
      <c r="I30" s="201">
        <v>26697.488499999999</v>
      </c>
      <c r="J30" s="202">
        <v>47.784000000000006</v>
      </c>
      <c r="K30" s="701">
        <v>7.159325117791512E-3</v>
      </c>
      <c r="L30" s="201">
        <v>34271.316500000001</v>
      </c>
      <c r="M30" s="202">
        <v>23.48</v>
      </c>
      <c r="N30" s="701">
        <v>2.7404841596908014E-3</v>
      </c>
      <c r="O30" s="201">
        <v>30979.46</v>
      </c>
      <c r="P30" s="202">
        <v>35.350999999999999</v>
      </c>
      <c r="Q30" s="701">
        <v>4.5644436668683059E-3</v>
      </c>
      <c r="R30" s="201">
        <v>26697.488499999999</v>
      </c>
      <c r="S30" s="202">
        <v>47.784000000000006</v>
      </c>
      <c r="T30" s="701">
        <v>7.159325117791512E-3</v>
      </c>
      <c r="U30" s="201">
        <v>26580.773499999999</v>
      </c>
      <c r="V30" s="202">
        <v>139.077</v>
      </c>
      <c r="W30" s="710">
        <v>2.0928962055976288E-2</v>
      </c>
      <c r="X30" s="201">
        <v>28113.648999999998</v>
      </c>
      <c r="Y30" s="202">
        <v>236.31899999999999</v>
      </c>
      <c r="Z30" s="701">
        <v>3.3623383432011975E-2</v>
      </c>
      <c r="AA30" s="211"/>
      <c r="AB30" s="201">
        <v>30485.895</v>
      </c>
      <c r="AC30" s="202">
        <v>49.637</v>
      </c>
      <c r="AD30" s="701">
        <v>1.6281955966849586E-3</v>
      </c>
      <c r="AE30" s="201">
        <v>29646.311999999998</v>
      </c>
      <c r="AF30" s="202">
        <v>458.53099999999995</v>
      </c>
      <c r="AG30" s="701">
        <v>1.5466713026564653E-2</v>
      </c>
      <c r="AH30" s="557"/>
      <c r="AI30" s="201">
        <v>30979.46</v>
      </c>
      <c r="AJ30" s="202">
        <v>35.350999999999999</v>
      </c>
      <c r="AK30" s="701">
        <v>4.5644436668683059E-3</v>
      </c>
      <c r="AL30" s="1117">
        <v>26697.488499999999</v>
      </c>
      <c r="AM30" s="1118">
        <v>47.784000000000006</v>
      </c>
      <c r="AN30" s="1895">
        <v>7.159325117791512E-3</v>
      </c>
      <c r="AO30" s="201">
        <v>26580.773499999999</v>
      </c>
      <c r="AP30" s="202">
        <v>141.89600000000002</v>
      </c>
      <c r="AQ30" s="701">
        <v>2.135317845434408E-2</v>
      </c>
      <c r="AR30" s="1117">
        <v>28113.648999999998</v>
      </c>
      <c r="AS30" s="1118">
        <v>238.13199999999998</v>
      </c>
      <c r="AT30" s="1895">
        <v>3.3881336428437304E-2</v>
      </c>
      <c r="AU30" s="201">
        <v>27528.0785</v>
      </c>
      <c r="AV30" s="202">
        <v>277.37100000000004</v>
      </c>
      <c r="AW30" s="701">
        <v>4.0303721162376085E-2</v>
      </c>
      <c r="AX30" s="201">
        <v>27097.9175</v>
      </c>
      <c r="AY30" s="202">
        <v>286.459</v>
      </c>
      <c r="AZ30" s="701">
        <v>4.228502061090119E-2</v>
      </c>
      <c r="BA30" s="201">
        <v>25472.364999999998</v>
      </c>
      <c r="BB30" s="202">
        <v>289.93400000000003</v>
      </c>
      <c r="BC30" s="701">
        <v>4.5529184274801349E-2</v>
      </c>
      <c r="BD30" s="201">
        <v>25321.046000000002</v>
      </c>
      <c r="BE30" s="202">
        <v>279.44600000000003</v>
      </c>
      <c r="BF30" s="701">
        <v>4.4144463858246615E-2</v>
      </c>
    </row>
    <row r="31" spans="1:58" s="6" customFormat="1" ht="14.25">
      <c r="A31" s="211"/>
      <c r="B31" s="649" t="s">
        <v>213</v>
      </c>
      <c r="C31" s="201">
        <v>2937.8409999999999</v>
      </c>
      <c r="D31" s="202">
        <v>9.2309999999999999</v>
      </c>
      <c r="E31" s="701">
        <v>1.2568413334826493E-2</v>
      </c>
      <c r="F31" s="201">
        <v>2598.3074999999999</v>
      </c>
      <c r="G31" s="202">
        <v>15.64</v>
      </c>
      <c r="H31" s="701">
        <v>2.40772118003739E-2</v>
      </c>
      <c r="I31" s="201">
        <v>2592.2979999999998</v>
      </c>
      <c r="J31" s="202">
        <v>13.993</v>
      </c>
      <c r="K31" s="701">
        <v>2.1591653428733891E-2</v>
      </c>
      <c r="L31" s="201">
        <v>3139.2285000000002</v>
      </c>
      <c r="M31" s="202">
        <v>11.864000000000001</v>
      </c>
      <c r="N31" s="701">
        <v>1.5117090074838451E-2</v>
      </c>
      <c r="O31" s="201">
        <v>2557.402</v>
      </c>
      <c r="P31" s="202">
        <v>18.667000000000002</v>
      </c>
      <c r="Q31" s="701">
        <v>2.9196817707970824E-2</v>
      </c>
      <c r="R31" s="201">
        <v>2592.2979999999998</v>
      </c>
      <c r="S31" s="202">
        <v>13.993</v>
      </c>
      <c r="T31" s="701">
        <v>2.1591653428733891E-2</v>
      </c>
      <c r="U31" s="201">
        <v>2582.8979999999997</v>
      </c>
      <c r="V31" s="202">
        <v>9.9169999999999998</v>
      </c>
      <c r="W31" s="710">
        <v>1.5357942899797051E-2</v>
      </c>
      <c r="X31" s="201">
        <v>2112.5245</v>
      </c>
      <c r="Y31" s="202">
        <v>48.401999999999994</v>
      </c>
      <c r="Z31" s="701">
        <v>9.1647694500111107E-2</v>
      </c>
      <c r="AA31" s="211"/>
      <c r="AB31" s="201">
        <v>2985.8010000000004</v>
      </c>
      <c r="AC31" s="202">
        <v>62.659000000000006</v>
      </c>
      <c r="AD31" s="701">
        <v>2.09856584547999E-2</v>
      </c>
      <c r="AE31" s="201">
        <v>2312.3434999999999</v>
      </c>
      <c r="AF31" s="202">
        <v>90.550000000000011</v>
      </c>
      <c r="AG31" s="701">
        <v>3.9159406896077512E-2</v>
      </c>
      <c r="AH31" s="557"/>
      <c r="AI31" s="201">
        <v>1641.9014999999999</v>
      </c>
      <c r="AJ31" s="202">
        <v>18.667000000000002</v>
      </c>
      <c r="AK31" s="701">
        <v>4.5476540462384626E-2</v>
      </c>
      <c r="AL31" s="1117">
        <v>1781.5319999999999</v>
      </c>
      <c r="AM31" s="1118">
        <v>13.993</v>
      </c>
      <c r="AN31" s="1895">
        <v>3.1417903242826964E-2</v>
      </c>
      <c r="AO31" s="201">
        <v>1816.5879999999997</v>
      </c>
      <c r="AP31" s="202">
        <v>16.454000000000001</v>
      </c>
      <c r="AQ31" s="701">
        <v>3.62305597086406E-2</v>
      </c>
      <c r="AR31" s="1117">
        <v>1344.4114999999999</v>
      </c>
      <c r="AS31" s="1118">
        <v>44.911999999999999</v>
      </c>
      <c r="AT31" s="1895">
        <v>0.13362575372198171</v>
      </c>
      <c r="AU31" s="201">
        <v>1285.018</v>
      </c>
      <c r="AV31" s="202">
        <v>16.038</v>
      </c>
      <c r="AW31" s="701">
        <v>4.9923036097548827E-2</v>
      </c>
      <c r="AX31" s="201">
        <v>1665.7114999999999</v>
      </c>
      <c r="AY31" s="202">
        <v>17.498000000000001</v>
      </c>
      <c r="AZ31" s="701">
        <v>4.2019281250084431E-2</v>
      </c>
      <c r="BA31" s="201">
        <v>1688.4324999999999</v>
      </c>
      <c r="BB31" s="202">
        <v>23.972000000000001</v>
      </c>
      <c r="BC31" s="701">
        <v>5.6791136157353053E-2</v>
      </c>
      <c r="BD31" s="201">
        <v>1462.1345000000001</v>
      </c>
      <c r="BE31" s="202">
        <v>27.506999999999998</v>
      </c>
      <c r="BF31" s="701">
        <v>7.5251626987804465E-2</v>
      </c>
    </row>
    <row r="32" spans="1:58" s="6" customFormat="1" ht="14.25">
      <c r="A32" s="211"/>
      <c r="B32" s="649" t="s">
        <v>214</v>
      </c>
      <c r="C32" s="201">
        <v>57293.237000000001</v>
      </c>
      <c r="D32" s="202">
        <v>366.18500000000006</v>
      </c>
      <c r="E32" s="701">
        <v>2.556567016801652E-2</v>
      </c>
      <c r="F32" s="201">
        <v>57092.688000000009</v>
      </c>
      <c r="G32" s="202">
        <v>393.67599999999999</v>
      </c>
      <c r="H32" s="701">
        <v>2.7581535484894313E-2</v>
      </c>
      <c r="I32" s="201">
        <v>46744.102000000006</v>
      </c>
      <c r="J32" s="202">
        <v>496.55399999999997</v>
      </c>
      <c r="K32" s="701">
        <v>4.2491264459417782E-2</v>
      </c>
      <c r="L32" s="201">
        <v>48531.477500000008</v>
      </c>
      <c r="M32" s="202">
        <v>402.02700000000004</v>
      </c>
      <c r="N32" s="701">
        <v>3.3135360447247866E-2</v>
      </c>
      <c r="O32" s="201">
        <v>48548.964000000007</v>
      </c>
      <c r="P32" s="202">
        <v>432.77600000000001</v>
      </c>
      <c r="Q32" s="701">
        <v>3.5656867981776086E-2</v>
      </c>
      <c r="R32" s="201">
        <v>46744.102000000006</v>
      </c>
      <c r="S32" s="202">
        <v>496.55399999999997</v>
      </c>
      <c r="T32" s="701">
        <v>4.2491264459417782E-2</v>
      </c>
      <c r="U32" s="201">
        <v>46093.022500000006</v>
      </c>
      <c r="V32" s="202">
        <v>550.82299999999998</v>
      </c>
      <c r="W32" s="710">
        <v>4.7800987665757862E-2</v>
      </c>
      <c r="X32" s="201">
        <v>46137.162000000004</v>
      </c>
      <c r="Y32" s="202">
        <v>562.76700000000005</v>
      </c>
      <c r="Z32" s="701">
        <v>4.8790777378114415E-2</v>
      </c>
      <c r="AA32" s="211"/>
      <c r="AB32" s="201">
        <v>52063.141000000003</v>
      </c>
      <c r="AC32" s="202">
        <v>1567.4300000000003</v>
      </c>
      <c r="AD32" s="701">
        <v>3.0106328006602602E-2</v>
      </c>
      <c r="AE32" s="201">
        <v>47191.881999999998</v>
      </c>
      <c r="AF32" s="202">
        <v>2042.9199999999998</v>
      </c>
      <c r="AG32" s="701">
        <v>4.328964884257E-2</v>
      </c>
      <c r="AH32" s="557"/>
      <c r="AI32" s="201">
        <v>48548.984500000006</v>
      </c>
      <c r="AJ32" s="202">
        <v>432.77600000000001</v>
      </c>
      <c r="AK32" s="701">
        <v>3.5656852925523085E-2</v>
      </c>
      <c r="AL32" s="1117">
        <v>46744.102000000006</v>
      </c>
      <c r="AM32" s="1118">
        <v>496.55399999999997</v>
      </c>
      <c r="AN32" s="1895">
        <v>4.2491264459417782E-2</v>
      </c>
      <c r="AO32" s="201">
        <v>46093.022500000006</v>
      </c>
      <c r="AP32" s="202">
        <v>541.46999999999991</v>
      </c>
      <c r="AQ32" s="701">
        <v>4.6989324685748249E-2</v>
      </c>
      <c r="AR32" s="1117">
        <v>46137.247000000003</v>
      </c>
      <c r="AS32" s="1118">
        <v>564.01199999999994</v>
      </c>
      <c r="AT32" s="1895">
        <v>4.8898626309454477E-2</v>
      </c>
      <c r="AU32" s="201">
        <v>46580.364000000001</v>
      </c>
      <c r="AV32" s="202">
        <v>591.74499999999989</v>
      </c>
      <c r="AW32" s="701">
        <v>5.0814974309775669E-2</v>
      </c>
      <c r="AX32" s="201">
        <v>47882.427500000005</v>
      </c>
      <c r="AY32" s="202">
        <v>636.44399999999996</v>
      </c>
      <c r="AZ32" s="701">
        <v>5.3167229251273852E-2</v>
      </c>
      <c r="BA32" s="201">
        <v>49576.131999999998</v>
      </c>
      <c r="BB32" s="202">
        <v>651.83400000000006</v>
      </c>
      <c r="BC32" s="701">
        <v>5.2592566116291616E-2</v>
      </c>
      <c r="BD32" s="201">
        <v>51666.220499999996</v>
      </c>
      <c r="BE32" s="202">
        <v>655.38400000000001</v>
      </c>
      <c r="BF32" s="701">
        <v>5.0739844614722696E-2</v>
      </c>
    </row>
    <row r="33" spans="1:58" s="6" customFormat="1" ht="14.25">
      <c r="A33" s="211"/>
      <c r="B33" s="649" t="s">
        <v>58</v>
      </c>
      <c r="C33" s="201">
        <v>137345.56200000001</v>
      </c>
      <c r="D33" s="202">
        <v>2432.761</v>
      </c>
      <c r="E33" s="701">
        <v>7.0850807687546535E-2</v>
      </c>
      <c r="F33" s="201">
        <v>140061.49550000002</v>
      </c>
      <c r="G33" s="202">
        <v>2476.1869999999999</v>
      </c>
      <c r="H33" s="701">
        <v>7.0717137244903958E-2</v>
      </c>
      <c r="I33" s="201">
        <v>147495.84850000002</v>
      </c>
      <c r="J33" s="202">
        <v>2929.7820000000002</v>
      </c>
      <c r="K33" s="701">
        <v>7.9453951546304025E-2</v>
      </c>
      <c r="L33" s="201">
        <v>147074.31900000002</v>
      </c>
      <c r="M33" s="202">
        <v>2654.3829999999998</v>
      </c>
      <c r="N33" s="701">
        <v>7.2191610827720354E-2</v>
      </c>
      <c r="O33" s="201">
        <v>146109.46250000002</v>
      </c>
      <c r="P33" s="202">
        <v>2685.5520000000001</v>
      </c>
      <c r="Q33" s="701">
        <v>7.3521644773691497E-2</v>
      </c>
      <c r="R33" s="201">
        <v>147495.84850000002</v>
      </c>
      <c r="S33" s="202">
        <v>2929.7820000000002</v>
      </c>
      <c r="T33" s="701">
        <v>7.9453951546304025E-2</v>
      </c>
      <c r="U33" s="201">
        <v>150881.193</v>
      </c>
      <c r="V33" s="202">
        <v>3288.8639999999996</v>
      </c>
      <c r="W33" s="710">
        <v>8.7190827023749723E-2</v>
      </c>
      <c r="X33" s="201">
        <v>150009.288</v>
      </c>
      <c r="Y33" s="202">
        <v>3515.0829999999996</v>
      </c>
      <c r="Z33" s="701">
        <v>9.3729742920984987E-2</v>
      </c>
      <c r="AA33" s="211"/>
      <c r="AB33" s="201">
        <v>142628.64850000001</v>
      </c>
      <c r="AC33" s="202">
        <v>10170.68</v>
      </c>
      <c r="AD33" s="701">
        <v>7.1308815633908215E-2</v>
      </c>
      <c r="AE33" s="201">
        <v>148111.89299999998</v>
      </c>
      <c r="AF33" s="202">
        <v>12419.280999999999</v>
      </c>
      <c r="AG33" s="701">
        <v>8.3850666873861376E-2</v>
      </c>
      <c r="AH33" s="557"/>
      <c r="AI33" s="201">
        <v>146109.46249999999</v>
      </c>
      <c r="AJ33" s="202">
        <v>2685.5520000000001</v>
      </c>
      <c r="AK33" s="701">
        <v>7.3521644773691511E-2</v>
      </c>
      <c r="AL33" s="1117">
        <v>147495.84850000002</v>
      </c>
      <c r="AM33" s="1118">
        <v>2929.7820000000002</v>
      </c>
      <c r="AN33" s="1895">
        <v>7.9453951546304025E-2</v>
      </c>
      <c r="AO33" s="201">
        <v>150881.193</v>
      </c>
      <c r="AP33" s="202">
        <v>3288.8639999999996</v>
      </c>
      <c r="AQ33" s="701">
        <v>8.7190827023749723E-2</v>
      </c>
      <c r="AR33" s="1117">
        <v>150009.288</v>
      </c>
      <c r="AS33" s="1118">
        <v>3515.0829999999996</v>
      </c>
      <c r="AT33" s="1895">
        <v>9.3729742920984987E-2</v>
      </c>
      <c r="AU33" s="201">
        <v>146896.0435</v>
      </c>
      <c r="AV33" s="202">
        <v>3570.9520000000002</v>
      </c>
      <c r="AW33" s="701">
        <v>9.7237527027063883E-2</v>
      </c>
      <c r="AX33" s="201">
        <v>144005.63099999999</v>
      </c>
      <c r="AY33" s="202">
        <v>3712.8449999999998</v>
      </c>
      <c r="AZ33" s="701">
        <v>0.10313055049909819</v>
      </c>
      <c r="BA33" s="201">
        <v>143987.4045</v>
      </c>
      <c r="BB33" s="202">
        <v>3853.3609999999999</v>
      </c>
      <c r="BC33" s="701">
        <v>0.10704716883760482</v>
      </c>
      <c r="BD33" s="201">
        <v>145052.65549999999</v>
      </c>
      <c r="BE33" s="202">
        <v>3907.7049999999999</v>
      </c>
      <c r="BF33" s="701">
        <v>0.10775962664123719</v>
      </c>
    </row>
    <row r="34" spans="1:58" s="6" customFormat="1" ht="14.25">
      <c r="A34" s="211"/>
      <c r="B34" s="650" t="s">
        <v>123</v>
      </c>
      <c r="C34" s="201">
        <v>112900.44574747</v>
      </c>
      <c r="D34" s="202">
        <v>2347.1065672684076</v>
      </c>
      <c r="E34" s="701">
        <v>8.3156680267438332E-2</v>
      </c>
      <c r="F34" s="201">
        <v>116439.19900696</v>
      </c>
      <c r="G34" s="202">
        <v>2396.9197277979783</v>
      </c>
      <c r="H34" s="701">
        <v>8.2340646388496905E-2</v>
      </c>
      <c r="I34" s="201">
        <v>131653.74292127366</v>
      </c>
      <c r="J34" s="202">
        <v>2870.6806407919439</v>
      </c>
      <c r="K34" s="701">
        <v>8.721911210708394E-2</v>
      </c>
      <c r="L34" s="201">
        <v>127228.156616805</v>
      </c>
      <c r="M34" s="202">
        <v>2581.9970804314271</v>
      </c>
      <c r="N34" s="701">
        <v>8.1176907662289674E-2</v>
      </c>
      <c r="O34" s="201">
        <v>128596.66440417498</v>
      </c>
      <c r="P34" s="202">
        <v>2619.2703075812615</v>
      </c>
      <c r="Q34" s="701">
        <v>8.1472418268921293E-2</v>
      </c>
      <c r="R34" s="201">
        <v>132650.90752462501</v>
      </c>
      <c r="S34" s="202">
        <v>2870.6806407919439</v>
      </c>
      <c r="T34" s="701">
        <v>8.6563467807682731E-2</v>
      </c>
      <c r="U34" s="201">
        <v>137407.2040387851</v>
      </c>
      <c r="V34" s="202">
        <v>3234.6246377605439</v>
      </c>
      <c r="W34" s="710">
        <v>9.4161719114742373E-2</v>
      </c>
      <c r="X34" s="201">
        <v>139153.03679322562</v>
      </c>
      <c r="Y34" s="202">
        <v>3459.3668954060377</v>
      </c>
      <c r="Z34" s="701">
        <v>9.944064391627995E-2</v>
      </c>
      <c r="AA34" s="211"/>
      <c r="AB34" s="201">
        <v>120972.79146538499</v>
      </c>
      <c r="AC34" s="202">
        <v>9847.4134938726493</v>
      </c>
      <c r="AD34" s="701">
        <v>8.140188694158039E-2</v>
      </c>
      <c r="AE34" s="201">
        <v>134021.46547863414</v>
      </c>
      <c r="AF34" s="202">
        <v>12184.140250008886</v>
      </c>
      <c r="AG34" s="701">
        <v>9.0911856593235779E-2</v>
      </c>
      <c r="AH34" s="557"/>
      <c r="AI34" s="201">
        <v>128256.39709089001</v>
      </c>
      <c r="AJ34" s="202">
        <v>2619.2703075812615</v>
      </c>
      <c r="AK34" s="701">
        <v>8.1688566558597242E-2</v>
      </c>
      <c r="AL34" s="1117">
        <v>131653.74292127366</v>
      </c>
      <c r="AM34" s="1118">
        <v>2870.6806407919439</v>
      </c>
      <c r="AN34" s="1895">
        <v>8.721911210708394E-2</v>
      </c>
      <c r="AO34" s="201">
        <v>137456.60607574511</v>
      </c>
      <c r="AP34" s="202">
        <v>3234.8224062296431</v>
      </c>
      <c r="AQ34" s="701">
        <v>9.4133632382778387E-2</v>
      </c>
      <c r="AR34" s="1117">
        <v>139153.03679322562</v>
      </c>
      <c r="AS34" s="1118">
        <v>3459.3668954060377</v>
      </c>
      <c r="AT34" s="1895">
        <v>9.944064391627995E-2</v>
      </c>
      <c r="AU34" s="201">
        <v>138594.29274979248</v>
      </c>
      <c r="AV34" s="202">
        <v>3528.0740554133486</v>
      </c>
      <c r="AW34" s="701">
        <v>0.1018245119741738</v>
      </c>
      <c r="AX34" s="201">
        <v>138260.47272356501</v>
      </c>
      <c r="AY34" s="202">
        <v>3678.3755738033046</v>
      </c>
      <c r="AZ34" s="701">
        <v>0.10641871827410193</v>
      </c>
      <c r="BA34" s="201">
        <v>139427.31708829498</v>
      </c>
      <c r="BB34" s="202">
        <v>3822.0559625343158</v>
      </c>
      <c r="BC34" s="701">
        <v>0.10965013291086786</v>
      </c>
      <c r="BD34" s="201">
        <v>141165.01921989</v>
      </c>
      <c r="BE34" s="202">
        <v>3862.2439462693155</v>
      </c>
      <c r="BF34" s="701">
        <v>0.10943912217383467</v>
      </c>
    </row>
    <row r="35" spans="1:58" s="6" customFormat="1" thickBot="1">
      <c r="A35" s="211"/>
      <c r="B35" s="651" t="s">
        <v>215</v>
      </c>
      <c r="C35" s="201">
        <v>24445.116252530002</v>
      </c>
      <c r="D35" s="202">
        <v>85.654432731592451</v>
      </c>
      <c r="E35" s="701">
        <v>1.4015794704633888E-2</v>
      </c>
      <c r="F35" s="201">
        <v>23622.296493040001</v>
      </c>
      <c r="G35" s="202">
        <v>79.26727220202207</v>
      </c>
      <c r="H35" s="701">
        <v>1.342244979871066E-2</v>
      </c>
      <c r="I35" s="201">
        <v>15842.105578726332</v>
      </c>
      <c r="J35" s="202">
        <v>59.101359208056039</v>
      </c>
      <c r="K35" s="701">
        <v>1.4922602027705373E-2</v>
      </c>
      <c r="L35" s="201">
        <v>19846.162383195002</v>
      </c>
      <c r="M35" s="202">
        <v>72.385919568573271</v>
      </c>
      <c r="N35" s="701">
        <v>1.4589403869811526E-2</v>
      </c>
      <c r="O35" s="201">
        <v>17512.798095825034</v>
      </c>
      <c r="P35" s="202">
        <v>66.281692418738885</v>
      </c>
      <c r="Q35" s="701">
        <v>1.5139029652729251E-2</v>
      </c>
      <c r="R35" s="201">
        <v>14844.940975375011</v>
      </c>
      <c r="S35" s="202">
        <v>59.101359208056039</v>
      </c>
      <c r="T35" s="701">
        <v>1.5924983280457407E-2</v>
      </c>
      <c r="U35" s="201">
        <v>13473.988961214887</v>
      </c>
      <c r="V35" s="202">
        <v>54.239362239455758</v>
      </c>
      <c r="W35" s="710">
        <v>1.610194646754861E-2</v>
      </c>
      <c r="X35" s="207">
        <v>10856.251206774376</v>
      </c>
      <c r="Y35" s="208">
        <v>55.716104593962598</v>
      </c>
      <c r="Z35" s="714">
        <v>2.0528671834415684E-2</v>
      </c>
      <c r="AA35" s="211"/>
      <c r="AB35" s="207">
        <v>21655.857034615015</v>
      </c>
      <c r="AC35" s="208">
        <v>323.26650612735119</v>
      </c>
      <c r="AD35" s="714">
        <v>1.4927439981277935E-2</v>
      </c>
      <c r="AE35" s="207">
        <v>14090.427521365855</v>
      </c>
      <c r="AF35" s="208">
        <v>235.14074999111443</v>
      </c>
      <c r="AG35" s="714">
        <v>1.6687978390617426E-2</v>
      </c>
      <c r="AH35" s="557"/>
      <c r="AI35" s="207">
        <v>17853.06540910999</v>
      </c>
      <c r="AJ35" s="208">
        <v>66.281692418738885</v>
      </c>
      <c r="AK35" s="714">
        <v>1.4850490019471262E-2</v>
      </c>
      <c r="AL35" s="1896">
        <v>15842.105578726332</v>
      </c>
      <c r="AM35" s="1893">
        <v>59.101359208056039</v>
      </c>
      <c r="AN35" s="1897">
        <v>1.4922602027705373E-2</v>
      </c>
      <c r="AO35" s="207">
        <v>13424.586924254887</v>
      </c>
      <c r="AP35" s="208">
        <v>54.041593770356897</v>
      </c>
      <c r="AQ35" s="714">
        <v>1.6102273857742971E-2</v>
      </c>
      <c r="AR35" s="1896">
        <v>10856.251206774376</v>
      </c>
      <c r="AS35" s="1893">
        <v>55.716104593962598</v>
      </c>
      <c r="AT35" s="1897">
        <v>2.0528671834415684E-2</v>
      </c>
      <c r="AU35" s="207">
        <v>8301.750750207515</v>
      </c>
      <c r="AV35" s="208">
        <v>42.877944586651708</v>
      </c>
      <c r="AW35" s="714">
        <v>2.0659711849614328E-2</v>
      </c>
      <c r="AX35" s="207">
        <v>5745.158276434996</v>
      </c>
      <c r="AY35" s="208">
        <v>34.469426196695004</v>
      </c>
      <c r="AZ35" s="714">
        <v>2.3998939307262452E-2</v>
      </c>
      <c r="BA35" s="207">
        <v>4560.0874117050025</v>
      </c>
      <c r="BB35" s="208">
        <v>31.305037465684197</v>
      </c>
      <c r="BC35" s="714">
        <v>2.7460032792642756E-2</v>
      </c>
      <c r="BD35" s="207">
        <v>3887.6362801099999</v>
      </c>
      <c r="BE35" s="208">
        <v>45.461053730684228</v>
      </c>
      <c r="BF35" s="714">
        <v>4.6775007181894E-2</v>
      </c>
    </row>
    <row r="36" spans="1:58" s="6" customFormat="1" thickBot="1">
      <c r="A36" s="211"/>
      <c r="B36" s="652" t="s">
        <v>216</v>
      </c>
      <c r="C36" s="356">
        <v>227812.45550000001</v>
      </c>
      <c r="D36" s="357">
        <v>2816.0730000000003</v>
      </c>
      <c r="E36" s="702">
        <v>4.944546151033432E-2</v>
      </c>
      <c r="F36" s="356">
        <v>230237.85250000004</v>
      </c>
      <c r="G36" s="357">
        <v>2891.5789999999997</v>
      </c>
      <c r="H36" s="702">
        <v>5.0236378920360182E-2</v>
      </c>
      <c r="I36" s="356">
        <v>223529.73700000002</v>
      </c>
      <c r="J36" s="357">
        <v>3488.1130000000003</v>
      </c>
      <c r="K36" s="702">
        <v>6.2418773391211033E-2</v>
      </c>
      <c r="L36" s="356">
        <v>233016.34150000001</v>
      </c>
      <c r="M36" s="357">
        <v>3091.7539999999999</v>
      </c>
      <c r="N36" s="702">
        <v>5.307359956125652E-2</v>
      </c>
      <c r="O36" s="356">
        <v>228195.28850000002</v>
      </c>
      <c r="P36" s="357">
        <v>3172.346</v>
      </c>
      <c r="Q36" s="702">
        <v>5.5607563518998766E-2</v>
      </c>
      <c r="R36" s="356">
        <v>223529.73700000002</v>
      </c>
      <c r="S36" s="357">
        <v>3488.1130000000003</v>
      </c>
      <c r="T36" s="702">
        <v>6.2418773391211033E-2</v>
      </c>
      <c r="U36" s="356">
        <v>226137.88699999999</v>
      </c>
      <c r="V36" s="357">
        <v>3988.6809999999991</v>
      </c>
      <c r="W36" s="702">
        <v>7.0553078087264506E-2</v>
      </c>
      <c r="X36" s="711">
        <v>226372.62349999999</v>
      </c>
      <c r="Y36" s="712">
        <v>4362.5709999999999</v>
      </c>
      <c r="Z36" s="713">
        <v>7.7086547525920243E-2</v>
      </c>
      <c r="AA36" s="210"/>
      <c r="AB36" s="711">
        <v>228163.48550000001</v>
      </c>
      <c r="AC36" s="712">
        <v>11850.405999999999</v>
      </c>
      <c r="AD36" s="713">
        <v>5.1938223042266765E-2</v>
      </c>
      <c r="AE36" s="711">
        <v>227262.43049999999</v>
      </c>
      <c r="AF36" s="712">
        <v>15011.281999999999</v>
      </c>
      <c r="AG36" s="713">
        <v>6.6052633367396821E-2</v>
      </c>
      <c r="AH36" s="557"/>
      <c r="AI36" s="711">
        <v>227279.80849999998</v>
      </c>
      <c r="AJ36" s="712">
        <v>3172.346</v>
      </c>
      <c r="AK36" s="713">
        <v>5.5831550034062975E-2</v>
      </c>
      <c r="AL36" s="1898">
        <v>227279.80849999998</v>
      </c>
      <c r="AM36" s="1853">
        <v>3488.1130000000003</v>
      </c>
      <c r="AN36" s="1899">
        <v>6.2645997048899796E-2</v>
      </c>
      <c r="AO36" s="711">
        <v>225371.57699999999</v>
      </c>
      <c r="AP36" s="712">
        <v>3988.6839999999997</v>
      </c>
      <c r="AQ36" s="713">
        <v>7.0793026398355455E-2</v>
      </c>
      <c r="AR36" s="1898">
        <v>225604.5955</v>
      </c>
      <c r="AS36" s="1853">
        <v>4362.1389999999992</v>
      </c>
      <c r="AT36" s="1899">
        <v>7.7341314618744092E-2</v>
      </c>
      <c r="AU36" s="711">
        <v>222289.50400000002</v>
      </c>
      <c r="AV36" s="712">
        <v>4456.1059999999998</v>
      </c>
      <c r="AW36" s="713">
        <v>8.0185630357068036E-2</v>
      </c>
      <c r="AX36" s="711">
        <v>220651.6875</v>
      </c>
      <c r="AY36" s="712">
        <v>4653.2459999999992</v>
      </c>
      <c r="AZ36" s="713">
        <v>8.4354596200402934E-2</v>
      </c>
      <c r="BA36" s="711">
        <v>220724.334</v>
      </c>
      <c r="BB36" s="712">
        <v>4819.1009999999997</v>
      </c>
      <c r="BC36" s="713">
        <v>8.7332482335182843E-2</v>
      </c>
      <c r="BD36" s="711">
        <v>223502.05650000001</v>
      </c>
      <c r="BE36" s="712">
        <v>4870.0419999999995</v>
      </c>
      <c r="BF36" s="713">
        <v>8.7158786389063936E-2</v>
      </c>
    </row>
    <row r="37" spans="1:58" s="6" customFormat="1" thickBot="1">
      <c r="A37" s="211"/>
      <c r="B37" s="653" t="s">
        <v>217</v>
      </c>
      <c r="C37" s="703">
        <v>0.61313832333456419</v>
      </c>
      <c r="D37" s="704">
        <v>0.76077040616489688</v>
      </c>
      <c r="E37" s="704">
        <v>6.1350991129781283E-2</v>
      </c>
      <c r="F37" s="703">
        <v>0.59880914021294562</v>
      </c>
      <c r="G37" s="704">
        <v>0.75709396146534469</v>
      </c>
      <c r="H37" s="704">
        <v>6.3515495292814458E-2</v>
      </c>
      <c r="I37" s="703">
        <v>0.58614820452278338</v>
      </c>
      <c r="J37" s="704">
        <v>0.78241587930207523</v>
      </c>
      <c r="K37" s="704">
        <v>8.3319268217502587E-2</v>
      </c>
      <c r="L37" s="703">
        <v>0.5622718546544514</v>
      </c>
      <c r="M37" s="704">
        <v>0.7649855066088701</v>
      </c>
      <c r="N37" s="704">
        <v>7.2208014880765295E-2</v>
      </c>
      <c r="O37" s="703">
        <v>0.57806321448218689</v>
      </c>
      <c r="P37" s="704">
        <v>0.78799002378681249</v>
      </c>
      <c r="Q37" s="704">
        <v>7.5801753514645742E-2</v>
      </c>
      <c r="R37" s="703">
        <v>0.58614820452278338</v>
      </c>
      <c r="S37" s="704">
        <v>0.78241587930207523</v>
      </c>
      <c r="T37" s="704">
        <v>8.3319268217502587E-2</v>
      </c>
      <c r="U37" s="703">
        <v>0.56954607080059971</v>
      </c>
      <c r="V37" s="704">
        <v>0.75045008613122999</v>
      </c>
      <c r="W37" s="704">
        <v>9.2962740403046071E-2</v>
      </c>
      <c r="X37" s="703">
        <v>0.56370604151256842</v>
      </c>
      <c r="Y37" s="704">
        <v>0.73096850458135798</v>
      </c>
      <c r="Z37" s="705">
        <v>9.9959614087452298E-2</v>
      </c>
      <c r="AA37" s="211"/>
      <c r="AB37" s="703">
        <v>0.59156495266636344</v>
      </c>
      <c r="AC37" s="704">
        <v>0.75834633851363409</v>
      </c>
      <c r="AD37" s="705">
        <v>6.6581296095175227E-2</v>
      </c>
      <c r="AE37" s="703">
        <v>0.56633184691739002</v>
      </c>
      <c r="AF37" s="704">
        <v>0.76014233827597133</v>
      </c>
      <c r="AG37" s="705">
        <v>8.865721299353739E-2</v>
      </c>
      <c r="AH37" s="557"/>
      <c r="AI37" s="703">
        <v>0.58038439433127198</v>
      </c>
      <c r="AJ37" s="704">
        <v>0.78799002378681249</v>
      </c>
      <c r="AK37" s="705">
        <v>7.580270053623217E-2</v>
      </c>
      <c r="AL37" s="706">
        <v>0.58826566462539909</v>
      </c>
      <c r="AM37" s="704">
        <v>0.78241587930207523</v>
      </c>
      <c r="AN37" s="708">
        <v>8.3321576990189425E-2</v>
      </c>
      <c r="AO37" s="703">
        <v>0.57146722410341932</v>
      </c>
      <c r="AP37" s="704">
        <v>0.75045027382465002</v>
      </c>
      <c r="AQ37" s="705">
        <v>9.2965342201160289E-2</v>
      </c>
      <c r="AR37" s="706">
        <v>0.56559753012655278</v>
      </c>
      <c r="AS37" s="704">
        <v>0.73094186132078787</v>
      </c>
      <c r="AT37" s="708">
        <v>9.9950939410524645E-2</v>
      </c>
      <c r="AU37" s="703">
        <v>0.56850964047317321</v>
      </c>
      <c r="AV37" s="704">
        <v>0.71238745218358812</v>
      </c>
      <c r="AW37" s="705">
        <v>0.10047892391809354</v>
      </c>
      <c r="AX37" s="703">
        <v>0.57304274638733499</v>
      </c>
      <c r="AY37" s="704">
        <v>0.71393345634423799</v>
      </c>
      <c r="AZ37" s="705">
        <v>0.10509437350624706</v>
      </c>
      <c r="BA37" s="703">
        <v>0.57656920373808895</v>
      </c>
      <c r="BB37" s="704">
        <v>0.71276509871861993</v>
      </c>
      <c r="BC37" s="705">
        <v>0.1079619670794196</v>
      </c>
      <c r="BD37" s="703">
        <v>0.5756785217768231</v>
      </c>
      <c r="BE37" s="704">
        <v>0.7051776966194544</v>
      </c>
      <c r="BF37" s="705">
        <v>0.10676519950107619</v>
      </c>
    </row>
    <row r="38" spans="1:58" s="6" customFormat="1" thickBot="1">
      <c r="A38" s="211"/>
      <c r="B38" s="653" t="s">
        <v>218</v>
      </c>
      <c r="C38" s="703">
        <v>0.38686167666543581</v>
      </c>
      <c r="D38" s="704">
        <v>0.239229593835103</v>
      </c>
      <c r="E38" s="704">
        <v>3.0576349087005197E-2</v>
      </c>
      <c r="F38" s="703">
        <v>0.40119085978705427</v>
      </c>
      <c r="G38" s="704">
        <v>0.24290603853465528</v>
      </c>
      <c r="H38" s="704">
        <v>3.0416245774760584E-2</v>
      </c>
      <c r="I38" s="703">
        <v>0.41385179547721651</v>
      </c>
      <c r="J38" s="704">
        <v>0.2175841206979246</v>
      </c>
      <c r="K38" s="704">
        <v>3.2816902262581459E-2</v>
      </c>
      <c r="L38" s="703">
        <v>0.43772814534554866</v>
      </c>
      <c r="M38" s="704">
        <v>0.23501449339113012</v>
      </c>
      <c r="N38" s="704">
        <v>2.8495003681990785E-2</v>
      </c>
      <c r="O38" s="703">
        <v>0.42193678551781311</v>
      </c>
      <c r="P38" s="704">
        <v>0.21200997621318732</v>
      </c>
      <c r="Q38" s="704">
        <v>2.794105331315919E-2</v>
      </c>
      <c r="R38" s="703">
        <v>0.41385179547721651</v>
      </c>
      <c r="S38" s="704">
        <v>0.2175841206979246</v>
      </c>
      <c r="T38" s="704">
        <v>3.2816902262581459E-2</v>
      </c>
      <c r="U38" s="703">
        <v>0.43045392919940045</v>
      </c>
      <c r="V38" s="704">
        <v>0.24954991386877018</v>
      </c>
      <c r="W38" s="704">
        <v>4.0902204313943098E-2</v>
      </c>
      <c r="X38" s="703">
        <v>0.43629395848743169</v>
      </c>
      <c r="Y38" s="704">
        <v>0.26903149541864191</v>
      </c>
      <c r="Z38" s="705">
        <v>4.7533798610131232E-2</v>
      </c>
      <c r="AA38" s="211"/>
      <c r="AB38" s="703">
        <v>0.40843504733363656</v>
      </c>
      <c r="AC38" s="704">
        <v>0.24165366148636599</v>
      </c>
      <c r="AD38" s="705">
        <v>3.0729639513542469E-2</v>
      </c>
      <c r="AE38" s="703">
        <v>0.43366815308260992</v>
      </c>
      <c r="AF38" s="704">
        <v>0.23985766172402864</v>
      </c>
      <c r="AG38" s="705">
        <v>3.6533072759899796E-2</v>
      </c>
      <c r="AH38" s="557"/>
      <c r="AI38" s="703">
        <v>0.41961560566872796</v>
      </c>
      <c r="AJ38" s="704">
        <v>0.21200997621318732</v>
      </c>
      <c r="AK38" s="705">
        <v>2.8208783073744519E-2</v>
      </c>
      <c r="AL38" s="706">
        <v>0.40347203786032759</v>
      </c>
      <c r="AM38" s="704">
        <v>0.2175841206979246</v>
      </c>
      <c r="AN38" s="708">
        <v>3.3105750509556608E-2</v>
      </c>
      <c r="AO38" s="703">
        <v>0.42853277589658079</v>
      </c>
      <c r="AP38" s="704">
        <v>0.24954972617535004</v>
      </c>
      <c r="AQ38" s="705">
        <v>4.1225272246381027E-2</v>
      </c>
      <c r="AR38" s="706">
        <v>0.43440246987344722</v>
      </c>
      <c r="AS38" s="704">
        <v>0.26905813867921224</v>
      </c>
      <c r="AT38" s="708">
        <v>4.7903296130855172E-2</v>
      </c>
      <c r="AU38" s="703">
        <v>0.43149035952682674</v>
      </c>
      <c r="AV38" s="704">
        <v>0.28761254781641193</v>
      </c>
      <c r="AW38" s="705">
        <v>5.3448224128464041E-2</v>
      </c>
      <c r="AX38" s="703">
        <v>0.42695725361266496</v>
      </c>
      <c r="AY38" s="704">
        <v>0.28606654365576206</v>
      </c>
      <c r="AZ38" s="705">
        <v>5.6518603612759746E-2</v>
      </c>
      <c r="BA38" s="703">
        <v>0.42343079626191105</v>
      </c>
      <c r="BB38" s="704">
        <v>0.28723490128138007</v>
      </c>
      <c r="BC38" s="705">
        <v>5.9242117398300785E-2</v>
      </c>
      <c r="BD38" s="703">
        <v>0.42432147822317684</v>
      </c>
      <c r="BE38" s="704">
        <v>0.29482230338054582</v>
      </c>
      <c r="BF38" s="705">
        <v>6.0558693070826584E-2</v>
      </c>
    </row>
    <row r="39" spans="1:58" ht="15.75" thickBot="1">
      <c r="A39" s="211"/>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557"/>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row>
    <row r="40" spans="1:58">
      <c r="A40" s="211"/>
      <c r="B40" s="637" t="s">
        <v>219</v>
      </c>
      <c r="C40" s="2287" t="s">
        <v>39</v>
      </c>
      <c r="D40" s="2287"/>
      <c r="E40" s="2287"/>
      <c r="F40" s="2314" t="s">
        <v>40</v>
      </c>
      <c r="G40" s="2315"/>
      <c r="H40" s="2316"/>
      <c r="I40" s="2314" t="s">
        <v>23</v>
      </c>
      <c r="J40" s="2315"/>
      <c r="K40" s="2316"/>
      <c r="L40" s="2314" t="s">
        <v>41</v>
      </c>
      <c r="M40" s="2314"/>
      <c r="N40" s="2314"/>
      <c r="O40" s="2314" t="s">
        <v>42</v>
      </c>
      <c r="P40" s="2314"/>
      <c r="Q40" s="2314"/>
      <c r="R40" s="2314" t="s">
        <v>43</v>
      </c>
      <c r="S40" s="2314"/>
      <c r="T40" s="2314"/>
      <c r="U40" s="2314" t="str">
        <f>+U27</f>
        <v>3Q22</v>
      </c>
      <c r="V40" s="2315"/>
      <c r="W40" s="2316"/>
      <c r="X40" s="2314" t="str">
        <f>+X27</f>
        <v>4Q22</v>
      </c>
      <c r="Y40" s="2314"/>
      <c r="Z40" s="2331"/>
      <c r="AA40" s="211"/>
      <c r="AB40" s="2314">
        <v>2021</v>
      </c>
      <c r="AC40" s="2314"/>
      <c r="AD40" s="2314"/>
      <c r="AE40" s="2314">
        <v>2022</v>
      </c>
      <c r="AF40" s="2314"/>
      <c r="AG40" s="2331"/>
      <c r="AH40" s="557"/>
      <c r="AI40" s="2314" t="str">
        <f>+AI27</f>
        <v>1Q22</v>
      </c>
      <c r="AJ40" s="2315"/>
      <c r="AK40" s="2316"/>
      <c r="AL40" s="2314" t="s">
        <v>43</v>
      </c>
      <c r="AM40" s="2315"/>
      <c r="AN40" s="2316"/>
      <c r="AO40" s="2314" t="str">
        <f>+AO27</f>
        <v>3Q22</v>
      </c>
      <c r="AP40" s="2315"/>
      <c r="AQ40" s="2316"/>
      <c r="AR40" s="2314" t="str">
        <f>+AR27</f>
        <v>4Q22</v>
      </c>
      <c r="AS40" s="2315"/>
      <c r="AT40" s="2316"/>
      <c r="AU40" s="2314" t="str">
        <f>+AU27</f>
        <v>1Q23</v>
      </c>
      <c r="AV40" s="2315"/>
      <c r="AW40" s="2316"/>
      <c r="AX40" s="2314" t="s">
        <v>905</v>
      </c>
      <c r="AY40" s="2315"/>
      <c r="AZ40" s="2316"/>
      <c r="BA40" s="2314" t="s">
        <v>925</v>
      </c>
      <c r="BB40" s="2315"/>
      <c r="BC40" s="2316"/>
      <c r="BD40" s="2314" t="s">
        <v>1076</v>
      </c>
      <c r="BE40" s="2315"/>
      <c r="BF40" s="2316"/>
    </row>
    <row r="41" spans="1:58">
      <c r="A41" s="211"/>
      <c r="B41" s="638" t="s">
        <v>208</v>
      </c>
      <c r="C41" s="258" t="s">
        <v>209</v>
      </c>
      <c r="D41" s="654"/>
      <c r="E41" s="640"/>
      <c r="F41" s="639" t="s">
        <v>209</v>
      </c>
      <c r="G41" s="640"/>
      <c r="H41" s="655"/>
      <c r="I41" s="642" t="s">
        <v>209</v>
      </c>
      <c r="J41" s="640"/>
      <c r="K41" s="641"/>
      <c r="L41" s="642" t="s">
        <v>209</v>
      </c>
      <c r="M41" s="640"/>
      <c r="N41" s="641"/>
      <c r="O41" s="642" t="s">
        <v>209</v>
      </c>
      <c r="P41" s="640"/>
      <c r="Q41" s="641"/>
      <c r="R41" s="642" t="s">
        <v>209</v>
      </c>
      <c r="S41" s="640"/>
      <c r="T41" s="681"/>
      <c r="U41" s="639" t="s">
        <v>209</v>
      </c>
      <c r="V41" s="2332" t="s">
        <v>220</v>
      </c>
      <c r="W41" s="655"/>
      <c r="X41" s="639" t="s">
        <v>209</v>
      </c>
      <c r="Y41" s="2332" t="s">
        <v>220</v>
      </c>
      <c r="Z41" s="378"/>
      <c r="AA41" s="211"/>
      <c r="AB41" s="643" t="s">
        <v>209</v>
      </c>
      <c r="AC41" s="2334" t="s">
        <v>220</v>
      </c>
      <c r="AD41" s="641"/>
      <c r="AE41" s="639" t="s">
        <v>209</v>
      </c>
      <c r="AF41" s="2332" t="s">
        <v>220</v>
      </c>
      <c r="AG41" s="378"/>
      <c r="AH41" s="557"/>
      <c r="AI41" s="639" t="s">
        <v>209</v>
      </c>
      <c r="AJ41" s="2332" t="s">
        <v>220</v>
      </c>
      <c r="AK41" s="655"/>
      <c r="AL41" s="643" t="s">
        <v>209</v>
      </c>
      <c r="AM41" s="2313" t="s">
        <v>210</v>
      </c>
      <c r="AN41" s="1856"/>
      <c r="AO41" s="640" t="s">
        <v>209</v>
      </c>
      <c r="AP41" s="2311" t="s">
        <v>220</v>
      </c>
      <c r="AQ41" s="655"/>
      <c r="AR41" s="2240" t="s">
        <v>209</v>
      </c>
      <c r="AS41" s="2313" t="s">
        <v>220</v>
      </c>
      <c r="AT41" s="655"/>
      <c r="AU41" s="640" t="s">
        <v>209</v>
      </c>
      <c r="AV41" s="2311" t="s">
        <v>220</v>
      </c>
      <c r="AW41" s="378"/>
      <c r="AX41" s="640" t="s">
        <v>209</v>
      </c>
      <c r="AY41" s="2311" t="s">
        <v>220</v>
      </c>
      <c r="AZ41" s="378"/>
      <c r="BA41" s="640" t="s">
        <v>209</v>
      </c>
      <c r="BB41" s="2311" t="s">
        <v>220</v>
      </c>
      <c r="BC41" s="378"/>
      <c r="BD41" s="1967" t="s">
        <v>209</v>
      </c>
      <c r="BE41" s="2311" t="s">
        <v>220</v>
      </c>
      <c r="BF41" s="1966"/>
    </row>
    <row r="42" spans="1:58" ht="15.75" thickBot="1">
      <c r="A42" s="211"/>
      <c r="B42" s="645"/>
      <c r="C42" s="340" t="s">
        <v>211</v>
      </c>
      <c r="D42" s="656" t="s">
        <v>220</v>
      </c>
      <c r="E42" s="640" t="s">
        <v>206</v>
      </c>
      <c r="F42" s="639" t="s">
        <v>211</v>
      </c>
      <c r="G42" s="640" t="s">
        <v>220</v>
      </c>
      <c r="H42" s="655" t="s">
        <v>206</v>
      </c>
      <c r="I42" s="642" t="s">
        <v>211</v>
      </c>
      <c r="J42" s="640" t="s">
        <v>220</v>
      </c>
      <c r="K42" s="641" t="s">
        <v>206</v>
      </c>
      <c r="L42" s="642" t="s">
        <v>211</v>
      </c>
      <c r="M42" s="640" t="s">
        <v>220</v>
      </c>
      <c r="N42" s="641" t="s">
        <v>206</v>
      </c>
      <c r="O42" s="642" t="s">
        <v>211</v>
      </c>
      <c r="P42" s="640" t="s">
        <v>220</v>
      </c>
      <c r="Q42" s="641" t="s">
        <v>206</v>
      </c>
      <c r="R42" s="642" t="s">
        <v>211</v>
      </c>
      <c r="S42" s="640" t="s">
        <v>220</v>
      </c>
      <c r="T42" s="681" t="s">
        <v>206</v>
      </c>
      <c r="U42" s="639" t="s">
        <v>211</v>
      </c>
      <c r="V42" s="2332"/>
      <c r="W42" s="655" t="s">
        <v>206</v>
      </c>
      <c r="X42" s="639" t="s">
        <v>211</v>
      </c>
      <c r="Y42" s="2332"/>
      <c r="Z42" s="378" t="s">
        <v>206</v>
      </c>
      <c r="AA42" s="211"/>
      <c r="AB42" s="643" t="s">
        <v>211</v>
      </c>
      <c r="AC42" s="2334"/>
      <c r="AD42" s="641" t="s">
        <v>206</v>
      </c>
      <c r="AE42" s="639" t="s">
        <v>211</v>
      </c>
      <c r="AF42" s="2332"/>
      <c r="AG42" s="378" t="s">
        <v>206</v>
      </c>
      <c r="AH42" s="557"/>
      <c r="AI42" s="657" t="s">
        <v>211</v>
      </c>
      <c r="AJ42" s="2333"/>
      <c r="AK42" s="658" t="s">
        <v>206</v>
      </c>
      <c r="AL42" s="646" t="s">
        <v>211</v>
      </c>
      <c r="AM42" s="2312"/>
      <c r="AN42" s="648" t="s">
        <v>206</v>
      </c>
      <c r="AO42" s="659" t="s">
        <v>211</v>
      </c>
      <c r="AP42" s="2312"/>
      <c r="AQ42" s="658" t="s">
        <v>206</v>
      </c>
      <c r="AR42" s="2241" t="s">
        <v>211</v>
      </c>
      <c r="AS42" s="2312"/>
      <c r="AT42" s="658" t="s">
        <v>206</v>
      </c>
      <c r="AU42" s="659" t="s">
        <v>211</v>
      </c>
      <c r="AV42" s="2312"/>
      <c r="AW42" s="648" t="s">
        <v>206</v>
      </c>
      <c r="AX42" s="659" t="s">
        <v>211</v>
      </c>
      <c r="AY42" s="2312"/>
      <c r="AZ42" s="648" t="s">
        <v>206</v>
      </c>
      <c r="BA42" s="659" t="s">
        <v>211</v>
      </c>
      <c r="BB42" s="2312"/>
      <c r="BC42" s="648" t="s">
        <v>206</v>
      </c>
      <c r="BD42" s="1968" t="s">
        <v>211</v>
      </c>
      <c r="BE42" s="2312"/>
      <c r="BF42" s="648" t="s">
        <v>206</v>
      </c>
    </row>
    <row r="43" spans="1:58">
      <c r="A43" s="211"/>
      <c r="B43" s="649" t="s">
        <v>151</v>
      </c>
      <c r="C43" s="201">
        <v>145495.91999999998</v>
      </c>
      <c r="D43" s="202">
        <v>222.643</v>
      </c>
      <c r="E43" s="701">
        <v>6.1209413982192774E-3</v>
      </c>
      <c r="F43" s="201">
        <v>148894.0705</v>
      </c>
      <c r="G43" s="202">
        <v>210.27500000000001</v>
      </c>
      <c r="H43" s="701">
        <v>5.6489825093471403E-3</v>
      </c>
      <c r="I43" s="201">
        <v>209.56399999999999</v>
      </c>
      <c r="J43" s="202">
        <v>209.56399999999999</v>
      </c>
      <c r="K43" s="701">
        <v>5.5566969931550624E-3</v>
      </c>
      <c r="L43" s="201">
        <v>151444.61499999999</v>
      </c>
      <c r="M43" s="202">
        <v>222.99200000000002</v>
      </c>
      <c r="N43" s="701">
        <v>5.8897307111249889E-3</v>
      </c>
      <c r="O43" s="201">
        <v>149128.413</v>
      </c>
      <c r="P43" s="202">
        <v>258.93900000000002</v>
      </c>
      <c r="Q43" s="701">
        <v>6.9453967836431013E-3</v>
      </c>
      <c r="R43" s="201">
        <v>147678.26949999999</v>
      </c>
      <c r="S43" s="202">
        <v>336.95299999999997</v>
      </c>
      <c r="T43" s="701">
        <v>9.1266779097787295E-3</v>
      </c>
      <c r="U43" s="201">
        <v>150116.29450000002</v>
      </c>
      <c r="V43" s="202">
        <v>510.11599999999999</v>
      </c>
      <c r="W43" s="701">
        <v>1.3592555070695537E-2</v>
      </c>
      <c r="X43" s="201">
        <v>149906.40049999999</v>
      </c>
      <c r="Y43" s="202">
        <v>582.23699999999997</v>
      </c>
      <c r="Z43" s="701">
        <v>1.5536014421212122E-2</v>
      </c>
      <c r="AA43" s="211"/>
      <c r="AB43" s="201">
        <v>146353.182</v>
      </c>
      <c r="AC43" s="202">
        <v>865.47399999999993</v>
      </c>
      <c r="AD43" s="701">
        <v>5.9135987900830198E-3</v>
      </c>
      <c r="AE43" s="201">
        <v>148680.82449999999</v>
      </c>
      <c r="AF43" s="202">
        <v>1688.2449999999999</v>
      </c>
      <c r="AG43" s="701">
        <v>1.1354826728177043E-2</v>
      </c>
      <c r="AH43" s="557"/>
      <c r="AI43" s="201">
        <v>148756.25459572481</v>
      </c>
      <c r="AJ43" s="202">
        <v>258.93900000000002</v>
      </c>
      <c r="AK43" s="701">
        <v>6.9627727776211921E-3</v>
      </c>
      <c r="AL43" s="1117">
        <v>147678.26949999999</v>
      </c>
      <c r="AM43" s="1118">
        <v>336.95299999999997</v>
      </c>
      <c r="AN43" s="1895">
        <v>9.1266779097787295E-3</v>
      </c>
      <c r="AO43" s="201">
        <v>150116.29450000002</v>
      </c>
      <c r="AP43" s="202">
        <v>510.11599999999999</v>
      </c>
      <c r="AQ43" s="701">
        <v>1.3592555070695537E-2</v>
      </c>
      <c r="AR43" s="1117">
        <v>149906.40049999999</v>
      </c>
      <c r="AS43" s="1118">
        <v>582.23699999999997</v>
      </c>
      <c r="AT43" s="1895">
        <v>1.5536014421212122E-2</v>
      </c>
      <c r="AU43" s="201">
        <v>147822.0435</v>
      </c>
      <c r="AV43" s="202">
        <v>677.08799999999997</v>
      </c>
      <c r="AW43" s="701">
        <v>1.8321705855730508E-2</v>
      </c>
      <c r="AX43" s="201">
        <v>146005.5085</v>
      </c>
      <c r="AY43" s="202">
        <v>777.43600000000004</v>
      </c>
      <c r="AZ43" s="701">
        <v>2.1298812845818076E-2</v>
      </c>
      <c r="BA43" s="201">
        <v>145929.62599999999</v>
      </c>
      <c r="BB43" s="202">
        <v>859.65900000000011</v>
      </c>
      <c r="BC43" s="701">
        <v>2.3563659376472333E-2</v>
      </c>
      <c r="BD43" s="201">
        <v>148088.26449999999</v>
      </c>
      <c r="BE43" s="202">
        <v>827.12400000000002</v>
      </c>
      <c r="BF43" s="701">
        <v>2.2341378712018065E-2</v>
      </c>
    </row>
    <row r="44" spans="1:58">
      <c r="A44" s="211"/>
      <c r="B44" s="649" t="s">
        <v>221</v>
      </c>
      <c r="C44" s="201">
        <v>30661.173000000003</v>
      </c>
      <c r="D44" s="202">
        <v>112.22800000000001</v>
      </c>
      <c r="E44" s="701">
        <v>1.4641057600764328E-2</v>
      </c>
      <c r="F44" s="201">
        <v>29589.138500000001</v>
      </c>
      <c r="G44" s="202">
        <v>101.265</v>
      </c>
      <c r="H44" s="701">
        <v>1.3689482713394985E-2</v>
      </c>
      <c r="I44" s="201">
        <v>110.30800000000001</v>
      </c>
      <c r="J44" s="202">
        <v>110.30800000000001</v>
      </c>
      <c r="K44" s="701">
        <v>1.5272380210936702E-2</v>
      </c>
      <c r="L44" s="201">
        <v>27558.981500000002</v>
      </c>
      <c r="M44" s="202">
        <v>111.625</v>
      </c>
      <c r="N44" s="701">
        <v>1.6201614707713346E-2</v>
      </c>
      <c r="O44" s="201">
        <v>25400.379999999997</v>
      </c>
      <c r="P44" s="202">
        <v>116.23100000000001</v>
      </c>
      <c r="Q44" s="701">
        <v>1.8303820651502066E-2</v>
      </c>
      <c r="R44" s="201">
        <v>23191.659</v>
      </c>
      <c r="S44" s="202">
        <v>141.53099999999998</v>
      </c>
      <c r="T44" s="701">
        <v>2.4410672819913399E-2</v>
      </c>
      <c r="U44" s="201">
        <v>22969.805</v>
      </c>
      <c r="V44" s="202">
        <v>185.89100000000002</v>
      </c>
      <c r="W44" s="701">
        <v>3.237136754099567E-2</v>
      </c>
      <c r="X44" s="201">
        <v>21843.350821174998</v>
      </c>
      <c r="Y44" s="202">
        <v>239.596</v>
      </c>
      <c r="Z44" s="701">
        <v>4.3875319672609034E-2</v>
      </c>
      <c r="AA44" s="211"/>
      <c r="AB44" s="201">
        <v>29309.32</v>
      </c>
      <c r="AC44" s="202">
        <v>435.42599999999999</v>
      </c>
      <c r="AD44" s="701">
        <v>1.4856230031948881E-2</v>
      </c>
      <c r="AE44" s="201">
        <v>23570.244821174998</v>
      </c>
      <c r="AF44" s="202">
        <v>683.24900000000002</v>
      </c>
      <c r="AG44" s="701">
        <v>2.8987776969808303E-2</v>
      </c>
      <c r="AH44" s="557"/>
      <c r="AI44" s="201">
        <v>25400.379999999997</v>
      </c>
      <c r="AJ44" s="202">
        <v>116.23100000000001</v>
      </c>
      <c r="AK44" s="701">
        <v>1.8303820651502066E-2</v>
      </c>
      <c r="AL44" s="1117">
        <v>23191.659</v>
      </c>
      <c r="AM44" s="1118">
        <v>141.53099999999998</v>
      </c>
      <c r="AN44" s="1895">
        <v>2.4410672819913399E-2</v>
      </c>
      <c r="AO44" s="201">
        <v>22969.805</v>
      </c>
      <c r="AP44" s="202">
        <v>185.89100000000002</v>
      </c>
      <c r="AQ44" s="701">
        <v>3.237136754099567E-2</v>
      </c>
      <c r="AR44" s="1117">
        <v>21843.350821174998</v>
      </c>
      <c r="AS44" s="1118">
        <v>239.583</v>
      </c>
      <c r="AT44" s="1895">
        <v>4.3872939085471747E-2</v>
      </c>
      <c r="AU44" s="201">
        <v>20107.629821175</v>
      </c>
      <c r="AV44" s="202">
        <v>238.93299999999999</v>
      </c>
      <c r="AW44" s="701">
        <v>4.753081335292611E-2</v>
      </c>
      <c r="AX44" s="201">
        <v>20907.626000000004</v>
      </c>
      <c r="AY44" s="202">
        <v>296.85399999999998</v>
      </c>
      <c r="AZ44" s="701">
        <v>5.679343986734791E-2</v>
      </c>
      <c r="BA44" s="201">
        <v>20972.311500000003</v>
      </c>
      <c r="BB44" s="202">
        <v>325.61900000000003</v>
      </c>
      <c r="BC44" s="701">
        <v>6.2104551517842936E-2</v>
      </c>
      <c r="BD44" s="201">
        <v>19924.957999999999</v>
      </c>
      <c r="BE44" s="202">
        <v>297.26</v>
      </c>
      <c r="BF44" s="701">
        <v>5.9675909981842877E-2</v>
      </c>
    </row>
    <row r="45" spans="1:58">
      <c r="A45" s="211"/>
      <c r="B45" s="649" t="s">
        <v>222</v>
      </c>
      <c r="C45" s="201">
        <v>17091.302499999998</v>
      </c>
      <c r="D45" s="202">
        <v>266.971</v>
      </c>
      <c r="E45" s="701">
        <v>6.248113623873898E-2</v>
      </c>
      <c r="F45" s="201">
        <v>17407.339500000002</v>
      </c>
      <c r="G45" s="202">
        <v>178.66399999999999</v>
      </c>
      <c r="H45" s="701">
        <v>4.1054866540633617E-2</v>
      </c>
      <c r="I45" s="201">
        <v>189.05500000000001</v>
      </c>
      <c r="J45" s="202">
        <v>189.05500000000001</v>
      </c>
      <c r="K45" s="701">
        <v>4.3801880679754539E-2</v>
      </c>
      <c r="L45" s="201">
        <v>17328.228999999999</v>
      </c>
      <c r="M45" s="202">
        <v>184.797</v>
      </c>
      <c r="N45" s="701">
        <v>4.2658023506037458E-2</v>
      </c>
      <c r="O45" s="201">
        <v>16561.749500000002</v>
      </c>
      <c r="P45" s="202">
        <v>165.49600000000001</v>
      </c>
      <c r="Q45" s="701">
        <v>3.9970656481671814E-2</v>
      </c>
      <c r="R45" s="201">
        <v>16312.172500000001</v>
      </c>
      <c r="S45" s="202">
        <v>176.941</v>
      </c>
      <c r="T45" s="701">
        <v>4.3388702516479638E-2</v>
      </c>
      <c r="U45" s="201">
        <v>16799.684000000001</v>
      </c>
      <c r="V45" s="202">
        <v>188.50299999999999</v>
      </c>
      <c r="W45" s="701">
        <v>4.4882510885323787E-2</v>
      </c>
      <c r="X45" s="201">
        <v>17013.358500000002</v>
      </c>
      <c r="Y45" s="202">
        <v>188.983</v>
      </c>
      <c r="Z45" s="701">
        <v>4.4431674087159215E-2</v>
      </c>
      <c r="AA45" s="211"/>
      <c r="AB45" s="201">
        <v>16699.1175</v>
      </c>
      <c r="AC45" s="202">
        <v>836.97800000000007</v>
      </c>
      <c r="AD45" s="701">
        <v>5.0121091728350317E-2</v>
      </c>
      <c r="AE45" s="201">
        <v>17042.925500000001</v>
      </c>
      <c r="AF45" s="202">
        <v>728.21799999999985</v>
      </c>
      <c r="AG45" s="701">
        <v>4.2728462317106287E-2</v>
      </c>
      <c r="AH45" s="557"/>
      <c r="AI45" s="201">
        <v>16933.908404275164</v>
      </c>
      <c r="AJ45" s="202">
        <v>173.791</v>
      </c>
      <c r="AK45" s="701">
        <v>4.1051597977493352E-2</v>
      </c>
      <c r="AL45" s="1117">
        <v>16312.172500000001</v>
      </c>
      <c r="AM45" s="1118">
        <v>166.11799999999999</v>
      </c>
      <c r="AN45" s="1895">
        <v>4.0734733524918278E-2</v>
      </c>
      <c r="AO45" s="201">
        <v>16799.684000000001</v>
      </c>
      <c r="AP45" s="202">
        <v>211.71899999999999</v>
      </c>
      <c r="AQ45" s="701">
        <v>5.0410233906780622E-2</v>
      </c>
      <c r="AR45" s="1117">
        <v>17013.444</v>
      </c>
      <c r="AS45" s="1118">
        <v>170.68</v>
      </c>
      <c r="AT45" s="1895">
        <v>4.0128265623350569E-2</v>
      </c>
      <c r="AU45" s="201">
        <v>15660.112000000001</v>
      </c>
      <c r="AV45" s="202">
        <v>182.898</v>
      </c>
      <c r="AW45" s="701">
        <v>4.6716907260944233E-2</v>
      </c>
      <c r="AX45" s="201">
        <v>14274.363499999999</v>
      </c>
      <c r="AY45" s="202">
        <v>148.99199999999999</v>
      </c>
      <c r="AZ45" s="701">
        <v>4.1750933412897887E-2</v>
      </c>
      <c r="BA45" s="201">
        <v>14575.164499999999</v>
      </c>
      <c r="BB45" s="202">
        <v>149.44900000000001</v>
      </c>
      <c r="BC45" s="701">
        <v>4.1014700039920651E-2</v>
      </c>
      <c r="BD45" s="201">
        <v>14754.708500000001</v>
      </c>
      <c r="BE45" s="202">
        <v>152.96</v>
      </c>
      <c r="BF45" s="701">
        <v>4.1467440715619697E-2</v>
      </c>
    </row>
    <row r="46" spans="1:58" ht="15.75" thickBot="1">
      <c r="A46" s="211"/>
      <c r="B46" s="660" t="s">
        <v>223</v>
      </c>
      <c r="C46" s="201">
        <v>1116.2535</v>
      </c>
      <c r="D46" s="202">
        <v>90.847999999999999</v>
      </c>
      <c r="E46" s="701">
        <v>0.32554612370756281</v>
      </c>
      <c r="F46" s="201">
        <v>1218.13267</v>
      </c>
      <c r="G46" s="202">
        <v>92.332999999999998</v>
      </c>
      <c r="H46" s="701">
        <v>0.30319521764406826</v>
      </c>
      <c r="I46" s="201">
        <v>90.97399999999999</v>
      </c>
      <c r="J46" s="202">
        <v>90.97399999999999</v>
      </c>
      <c r="K46" s="701">
        <v>0.27911602411302699</v>
      </c>
      <c r="L46" s="201">
        <v>1313.543897</v>
      </c>
      <c r="M46" s="202">
        <v>95.105999999999995</v>
      </c>
      <c r="N46" s="701">
        <v>0.28961651062355015</v>
      </c>
      <c r="O46" s="201">
        <v>1257.1525000000001</v>
      </c>
      <c r="P46" s="202">
        <v>97.59</v>
      </c>
      <c r="Q46" s="701">
        <v>0.31051125460117207</v>
      </c>
      <c r="R46" s="201">
        <v>1279.2255</v>
      </c>
      <c r="S46" s="202">
        <v>92.66</v>
      </c>
      <c r="T46" s="701">
        <v>0.28973781401324472</v>
      </c>
      <c r="U46" s="201">
        <v>1261.6845000000001</v>
      </c>
      <c r="V46" s="202">
        <v>102.745</v>
      </c>
      <c r="W46" s="701">
        <v>0.32573912099260949</v>
      </c>
      <c r="X46" s="201">
        <v>1079.4831292565229</v>
      </c>
      <c r="Y46" s="202">
        <v>108.321</v>
      </c>
      <c r="Z46" s="701">
        <v>0.40138098341418038</v>
      </c>
      <c r="AA46" s="211"/>
      <c r="AB46" s="201">
        <v>1184.5985000000001</v>
      </c>
      <c r="AC46" s="202">
        <v>352.92399999999998</v>
      </c>
      <c r="AD46" s="701">
        <v>0.2979271035713788</v>
      </c>
      <c r="AE46" s="201">
        <v>1136.148629256523</v>
      </c>
      <c r="AF46" s="202">
        <v>393.64599999999996</v>
      </c>
      <c r="AG46" s="701">
        <v>0.34647403505437085</v>
      </c>
      <c r="AH46" s="557"/>
      <c r="AI46" s="201">
        <v>1257.1525000000001</v>
      </c>
      <c r="AJ46" s="202">
        <v>89.919999999999987</v>
      </c>
      <c r="AK46" s="701">
        <v>0.28610689633914732</v>
      </c>
      <c r="AL46" s="1117">
        <v>1279.2255</v>
      </c>
      <c r="AM46" s="1118">
        <v>206.405</v>
      </c>
      <c r="AN46" s="1895">
        <v>0.32033445236981278</v>
      </c>
      <c r="AO46" s="201">
        <v>1261.6845000000001</v>
      </c>
      <c r="AP46" s="202">
        <v>198.55664836</v>
      </c>
      <c r="AQ46" s="701">
        <v>0.25542565787247123</v>
      </c>
      <c r="AR46" s="1117">
        <v>1079.4831292565229</v>
      </c>
      <c r="AS46" s="1118">
        <v>229.71227519392198</v>
      </c>
      <c r="AT46" s="1895">
        <v>0.46886272961819114</v>
      </c>
      <c r="AU46" s="201">
        <v>1091.297129256523</v>
      </c>
      <c r="AV46" s="202">
        <v>109.348</v>
      </c>
      <c r="AW46" s="701">
        <v>0.40080010134177263</v>
      </c>
      <c r="AX46" s="201">
        <v>1241.6415000000002</v>
      </c>
      <c r="AY46" s="202">
        <v>225.80799999999999</v>
      </c>
      <c r="AZ46" s="701">
        <v>0.35643782847142264</v>
      </c>
      <c r="BA46" s="201">
        <v>1271.7804999999998</v>
      </c>
      <c r="BB46" s="202">
        <v>230.33100000000002</v>
      </c>
      <c r="BC46" s="701">
        <v>0.35813098250838099</v>
      </c>
      <c r="BD46" s="201">
        <v>1200.8689999999999</v>
      </c>
      <c r="BE46" s="202">
        <v>245.01399999999998</v>
      </c>
      <c r="BF46" s="701">
        <v>0.4183004141167771</v>
      </c>
    </row>
    <row r="47" spans="1:58" ht="15.75" thickBot="1">
      <c r="A47" s="211"/>
      <c r="B47" s="652" t="s">
        <v>224</v>
      </c>
      <c r="C47" s="356">
        <v>194364.649</v>
      </c>
      <c r="D47" s="357">
        <v>692.69</v>
      </c>
      <c r="E47" s="702">
        <v>1.4255472969264077E-2</v>
      </c>
      <c r="F47" s="356">
        <v>197108.68117</v>
      </c>
      <c r="G47" s="357">
        <v>582.53700000000003</v>
      </c>
      <c r="H47" s="702">
        <v>1.182164066122649E-2</v>
      </c>
      <c r="I47" s="356">
        <v>599.90100000000007</v>
      </c>
      <c r="J47" s="357">
        <v>599.90100000000007</v>
      </c>
      <c r="K47" s="702">
        <v>1.2100009005603266E-2</v>
      </c>
      <c r="L47" s="356">
        <v>197645.369397</v>
      </c>
      <c r="M47" s="357">
        <v>614.52</v>
      </c>
      <c r="N47" s="702">
        <v>1.2436820591847928E-2</v>
      </c>
      <c r="O47" s="356">
        <v>192347.69500000001</v>
      </c>
      <c r="P47" s="357">
        <v>638.25600000000009</v>
      </c>
      <c r="Q47" s="702">
        <v>1.3272963837700266E-2</v>
      </c>
      <c r="R47" s="356">
        <v>188461.32649999997</v>
      </c>
      <c r="S47" s="357">
        <v>748.08500000000004</v>
      </c>
      <c r="T47" s="702">
        <v>1.5877740306576908E-2</v>
      </c>
      <c r="U47" s="356">
        <v>191147.46799999999</v>
      </c>
      <c r="V47" s="357">
        <v>987.25499999999988</v>
      </c>
      <c r="W47" s="702">
        <v>2.0659546481672463E-2</v>
      </c>
      <c r="X47" s="356">
        <v>189842.59295043154</v>
      </c>
      <c r="Y47" s="357">
        <v>1119.1370000000002</v>
      </c>
      <c r="Z47" s="702">
        <v>2.3580314251021847E-2</v>
      </c>
      <c r="AA47" s="210"/>
      <c r="AB47" s="356">
        <v>193546.21799999999</v>
      </c>
      <c r="AC47" s="357">
        <v>2490.8019999999997</v>
      </c>
      <c r="AD47" s="702">
        <v>1.2869287892776081E-2</v>
      </c>
      <c r="AE47" s="356">
        <v>190430.14345043153</v>
      </c>
      <c r="AF47" s="357">
        <v>3493.3580000000002</v>
      </c>
      <c r="AG47" s="702">
        <v>1.834456424126631E-2</v>
      </c>
      <c r="AH47" s="557"/>
      <c r="AI47" s="356">
        <v>193179.56150000001</v>
      </c>
      <c r="AJ47" s="357">
        <v>638.88100000000009</v>
      </c>
      <c r="AK47" s="702">
        <v>1.3228749357110433E-2</v>
      </c>
      <c r="AL47" s="1125">
        <v>189164.046</v>
      </c>
      <c r="AM47" s="1126">
        <v>851.00699999999983</v>
      </c>
      <c r="AN47" s="1931">
        <v>1.5796807391188914E-2</v>
      </c>
      <c r="AO47" s="356">
        <v>192002.39750000002</v>
      </c>
      <c r="AP47" s="357">
        <v>1106.2826483600002</v>
      </c>
      <c r="AQ47" s="702">
        <v>2.0589173077591384E-2</v>
      </c>
      <c r="AR47" s="1125">
        <v>190660.71995043155</v>
      </c>
      <c r="AS47" s="1126">
        <v>1222.2122751939219</v>
      </c>
      <c r="AT47" s="1931">
        <v>2.3476935405067786E-2</v>
      </c>
      <c r="AU47" s="356">
        <v>185377.29595043152</v>
      </c>
      <c r="AV47" s="357">
        <v>1208.2669999999998</v>
      </c>
      <c r="AW47" s="702">
        <v>2.6071520653167393E-2</v>
      </c>
      <c r="AX47" s="356">
        <v>183407.5295</v>
      </c>
      <c r="AY47" s="357">
        <v>1449.09</v>
      </c>
      <c r="AZ47" s="702">
        <v>2.9092022636944138E-2</v>
      </c>
      <c r="BA47" s="356">
        <v>183805.09100000001</v>
      </c>
      <c r="BB47" s="357">
        <v>1565.0580000000004</v>
      </c>
      <c r="BC47" s="702">
        <v>3.1524545748300298E-2</v>
      </c>
      <c r="BD47" s="356">
        <v>185182.24249999999</v>
      </c>
      <c r="BE47" s="357">
        <v>1522.3579999999999</v>
      </c>
      <c r="BF47" s="702">
        <v>3.0303661540333707E-2</v>
      </c>
    </row>
    <row r="48" spans="1:58" ht="15.75" thickBot="1">
      <c r="A48" s="211"/>
      <c r="B48" s="653" t="s">
        <v>225</v>
      </c>
      <c r="C48" s="706">
        <v>0.56353554549932583</v>
      </c>
      <c r="D48" s="707">
        <v>0.42847449797167564</v>
      </c>
      <c r="E48" s="707">
        <v>1.083890212895457E-2</v>
      </c>
      <c r="F48" s="706">
        <v>0.54510638172923453</v>
      </c>
      <c r="G48" s="707">
        <v>0.48626267516054766</v>
      </c>
      <c r="H48" s="707">
        <v>1.0545505988168851E-2</v>
      </c>
      <c r="I48" s="706">
        <v>0.45371819683581127</v>
      </c>
      <c r="J48" s="707">
        <v>0.45371819683581127</v>
      </c>
      <c r="K48" s="707">
        <v>1.039372094936002E-2</v>
      </c>
      <c r="L48" s="706">
        <v>0.51533716074779945</v>
      </c>
      <c r="M48" s="707">
        <v>0.49532643363926315</v>
      </c>
      <c r="N48" s="707">
        <v>1.1953894379811982E-2</v>
      </c>
      <c r="O48" s="706">
        <v>0.51442974401122921</v>
      </c>
      <c r="P48" s="707">
        <v>0.53636785239778395</v>
      </c>
      <c r="Q48" s="707">
        <v>1.383899588128275E-2</v>
      </c>
      <c r="R48" s="706">
        <v>0.51392296657744263</v>
      </c>
      <c r="S48" s="707">
        <v>0.58356871211159156</v>
      </c>
      <c r="T48" s="707">
        <v>1.802945784590684E-2</v>
      </c>
      <c r="U48" s="706">
        <v>0.51129094736426228</v>
      </c>
      <c r="V48" s="707">
        <v>0.57897098520645629</v>
      </c>
      <c r="W48" s="707">
        <v>2.3394269040110414E-2</v>
      </c>
      <c r="X48" s="706">
        <v>0.51000199865027129</v>
      </c>
      <c r="Y48" s="707">
        <v>0.58982322986372537</v>
      </c>
      <c r="Z48" s="708">
        <v>2.7270907073987286E-2</v>
      </c>
      <c r="AA48" s="211"/>
      <c r="AB48" s="706">
        <v>0.54158747498749893</v>
      </c>
      <c r="AC48" s="707">
        <v>0.46436448983098627</v>
      </c>
      <c r="AD48" s="708">
        <v>1.1034303012555808E-2</v>
      </c>
      <c r="AE48" s="706">
        <v>0.50849731339343052</v>
      </c>
      <c r="AF48" s="707">
        <v>0.57554479100052158</v>
      </c>
      <c r="AG48" s="708">
        <v>2.0763371042761665E-2</v>
      </c>
      <c r="AH48" s="557"/>
      <c r="AI48" s="706">
        <v>0.512214518097454</v>
      </c>
      <c r="AJ48" s="707">
        <v>0.53584313823701124</v>
      </c>
      <c r="AK48" s="708">
        <v>1.3838995811353073E-2</v>
      </c>
      <c r="AL48" s="706">
        <v>0.51201381048912431</v>
      </c>
      <c r="AM48" s="707">
        <v>0.58628894944459931</v>
      </c>
      <c r="AN48" s="708">
        <v>1.802945784590684E-2</v>
      </c>
      <c r="AO48" s="706">
        <v>0.50901432103211097</v>
      </c>
      <c r="AP48" s="707">
        <v>0.60346874371544068</v>
      </c>
      <c r="AQ48" s="708">
        <v>2.4143379080560842E-2</v>
      </c>
      <c r="AR48" s="706">
        <v>0.50781402356416971</v>
      </c>
      <c r="AS48" s="707">
        <v>0.58596116083050409</v>
      </c>
      <c r="AT48" s="708">
        <v>2.6514181295198419E-2</v>
      </c>
      <c r="AU48" s="706">
        <v>0.50493087545466553</v>
      </c>
      <c r="AV48" s="707">
        <v>0.55690753782069691</v>
      </c>
      <c r="AW48" s="708">
        <v>2.8755275385215589E-2</v>
      </c>
      <c r="AX48" s="706">
        <v>0.50835226751146001</v>
      </c>
      <c r="AY48" s="707">
        <v>0.60254159507000948</v>
      </c>
      <c r="AZ48" s="708">
        <v>3.4162303407312612E-2</v>
      </c>
      <c r="BA48" s="706">
        <v>0.50909946232120407</v>
      </c>
      <c r="BB48" s="707">
        <v>0.59775292672859404</v>
      </c>
      <c r="BC48" s="708">
        <v>3.663881726279819E-2</v>
      </c>
      <c r="BD48" s="706">
        <v>0.50214689726527095</v>
      </c>
      <c r="BE48" s="707">
        <v>0.55891255539104467</v>
      </c>
      <c r="BF48" s="708">
        <v>3.3199736976610869E-2</v>
      </c>
    </row>
    <row r="49" spans="1:58" ht="15.75" thickBot="1">
      <c r="A49" s="211"/>
      <c r="B49" s="653" t="s">
        <v>226</v>
      </c>
      <c r="C49" s="706">
        <v>0.43646445450067417</v>
      </c>
      <c r="D49" s="707">
        <v>0.57152550202832431</v>
      </c>
      <c r="E49" s="707">
        <v>1.8666735083228352E-2</v>
      </c>
      <c r="F49" s="706">
        <v>0.45489361827076558</v>
      </c>
      <c r="G49" s="707">
        <v>0.51373732483945223</v>
      </c>
      <c r="H49" s="707">
        <v>1.3350853484378493E-2</v>
      </c>
      <c r="I49" s="706">
        <v>0.54628180316418862</v>
      </c>
      <c r="J49" s="707">
        <v>0.54628180316418862</v>
      </c>
      <c r="K49" s="707">
        <v>1.4010293215146404E-2</v>
      </c>
      <c r="L49" s="706">
        <v>0.48466283925220049</v>
      </c>
      <c r="M49" s="707">
        <v>0.50467356636073679</v>
      </c>
      <c r="N49" s="707">
        <v>1.2950311214205692E-2</v>
      </c>
      <c r="O49" s="706">
        <v>0.48557025598877074</v>
      </c>
      <c r="P49" s="707">
        <v>0.46363214760221599</v>
      </c>
      <c r="Q49" s="707">
        <v>1.2673290122741449E-2</v>
      </c>
      <c r="R49" s="706">
        <v>0.48607703342255748</v>
      </c>
      <c r="S49" s="707">
        <v>0.41643128788840839</v>
      </c>
      <c r="T49" s="707">
        <v>1.3602757155731665E-2</v>
      </c>
      <c r="U49" s="706">
        <v>0.48870905263573783</v>
      </c>
      <c r="V49" s="707">
        <v>0.42102901479354371</v>
      </c>
      <c r="W49" s="707">
        <v>1.7798459951474003E-2</v>
      </c>
      <c r="X49" s="706">
        <v>0.48999800134972854</v>
      </c>
      <c r="Y49" s="707">
        <v>0.41017677013627457</v>
      </c>
      <c r="Z49" s="708">
        <v>1.9739054264793211E-2</v>
      </c>
      <c r="AA49" s="211"/>
      <c r="AB49" s="706">
        <v>0.45841252501250118</v>
      </c>
      <c r="AC49" s="707">
        <v>0.53563551016901378</v>
      </c>
      <c r="AD49" s="708">
        <v>1.503721475710343E-2</v>
      </c>
      <c r="AE49" s="706">
        <v>0.49150268660656954</v>
      </c>
      <c r="AF49" s="707">
        <v>0.42445520899947836</v>
      </c>
      <c r="AG49" s="708">
        <v>1.5842122660183592E-2</v>
      </c>
      <c r="AH49" s="557"/>
      <c r="AI49" s="706">
        <v>0.48778548190254584</v>
      </c>
      <c r="AJ49" s="707">
        <v>0.46415686176298865</v>
      </c>
      <c r="AK49" s="708">
        <v>1.2587940835582883E-2</v>
      </c>
      <c r="AL49" s="706">
        <v>0.48798618951087563</v>
      </c>
      <c r="AM49" s="707">
        <v>0.41371105055540097</v>
      </c>
      <c r="AN49" s="708">
        <v>1.3454224975165597E-2</v>
      </c>
      <c r="AO49" s="706">
        <v>0.49098567896788892</v>
      </c>
      <c r="AP49" s="707">
        <v>0.3965312562845591</v>
      </c>
      <c r="AQ49" s="708">
        <v>1.6904459178781167E-2</v>
      </c>
      <c r="AR49" s="706">
        <v>0.49218597643583023</v>
      </c>
      <c r="AS49" s="707">
        <v>0.41403883916949602</v>
      </c>
      <c r="AT49" s="708">
        <v>2.0343249908398496E-2</v>
      </c>
      <c r="AU49" s="706">
        <v>0.49506912454533453</v>
      </c>
      <c r="AV49" s="707">
        <v>0.44309246217930315</v>
      </c>
      <c r="AW49" s="708">
        <v>2.3334305668081801E-2</v>
      </c>
      <c r="AX49" s="706">
        <v>0.49164773248853999</v>
      </c>
      <c r="AY49" s="707">
        <v>0.39745840492999057</v>
      </c>
      <c r="AZ49" s="708">
        <v>2.3849470792984103E-2</v>
      </c>
      <c r="BA49" s="706">
        <v>0.49090053767879588</v>
      </c>
      <c r="BB49" s="707">
        <v>0.4022470732714058</v>
      </c>
      <c r="BC49" s="708">
        <v>2.6220675252442038E-2</v>
      </c>
      <c r="BD49" s="706">
        <v>0.49785310273472905</v>
      </c>
      <c r="BE49" s="707">
        <v>0.44108744460895527</v>
      </c>
      <c r="BF49" s="708">
        <v>2.7382608549834188E-2</v>
      </c>
    </row>
    <row r="50" spans="1:58" ht="15.75" thickBot="1">
      <c r="A50" s="211"/>
      <c r="B50" s="211"/>
      <c r="C50" s="336"/>
      <c r="D50" s="211"/>
      <c r="E50" s="682"/>
      <c r="F50" s="336"/>
      <c r="G50" s="682"/>
      <c r="H50" s="683"/>
      <c r="I50" s="211"/>
      <c r="J50" s="211"/>
      <c r="K50" s="662"/>
      <c r="L50" s="336"/>
      <c r="M50" s="211"/>
      <c r="N50" s="661"/>
      <c r="O50" s="336"/>
      <c r="P50" s="211"/>
      <c r="Q50" s="662"/>
      <c r="R50" s="336"/>
      <c r="S50" s="211"/>
      <c r="T50" s="662"/>
      <c r="U50" s="336"/>
      <c r="V50" s="211"/>
      <c r="W50" s="662"/>
      <c r="X50" s="336"/>
      <c r="Y50" s="211"/>
      <c r="Z50" s="662"/>
      <c r="AA50" s="211"/>
      <c r="AB50" s="336"/>
      <c r="AC50" s="211"/>
      <c r="AD50" s="662"/>
      <c r="AE50" s="336"/>
      <c r="AF50" s="211"/>
      <c r="AG50" s="662"/>
      <c r="AH50" s="557"/>
      <c r="AI50" s="336"/>
      <c r="AJ50" s="211"/>
      <c r="AK50" s="662"/>
      <c r="AL50" s="1888"/>
      <c r="AM50" s="1888"/>
      <c r="AN50" s="1888"/>
      <c r="AO50" s="336"/>
      <c r="AP50" s="211"/>
      <c r="AQ50" s="662"/>
      <c r="AR50" s="336"/>
      <c r="AS50" s="211"/>
      <c r="AT50" s="2253"/>
      <c r="AU50" s="336"/>
      <c r="AV50" s="211"/>
      <c r="AW50" s="662"/>
      <c r="AX50" s="336"/>
      <c r="AY50" s="211"/>
      <c r="AZ50" s="662"/>
      <c r="BA50" s="336"/>
      <c r="BB50" s="211"/>
      <c r="BC50" s="662"/>
      <c r="BD50" s="336"/>
      <c r="BE50" s="211"/>
      <c r="BF50" s="662"/>
    </row>
    <row r="51" spans="1:58" ht="15.75" thickBot="1">
      <c r="A51" s="211"/>
      <c r="B51" s="652" t="s">
        <v>227</v>
      </c>
      <c r="C51" s="356">
        <v>227812.45550000001</v>
      </c>
      <c r="D51" s="357">
        <v>2123.3830000000003</v>
      </c>
      <c r="E51" s="702">
        <v>3.728300097270143E-2</v>
      </c>
      <c r="F51" s="356">
        <v>230237.85250000004</v>
      </c>
      <c r="G51" s="357">
        <v>2309.0419999999995</v>
      </c>
      <c r="H51" s="702">
        <v>4.0115766802506968E-2</v>
      </c>
      <c r="I51" s="356">
        <v>2451.0990000000002</v>
      </c>
      <c r="J51" s="357">
        <v>2451.0990000000002</v>
      </c>
      <c r="K51" s="702">
        <v>4.227635187248463E-2</v>
      </c>
      <c r="L51" s="356">
        <v>233016.34150000001</v>
      </c>
      <c r="M51" s="357">
        <v>2477.2339999999999</v>
      </c>
      <c r="N51" s="702">
        <v>4.2524639843768204E-2</v>
      </c>
      <c r="O51" s="356">
        <v>228195.28850000002</v>
      </c>
      <c r="P51" s="357">
        <v>2534.09</v>
      </c>
      <c r="Q51" s="702">
        <v>4.4419672582328533E-2</v>
      </c>
      <c r="R51" s="356">
        <v>223529.73700000002</v>
      </c>
      <c r="S51" s="357">
        <v>2740.0280000000002</v>
      </c>
      <c r="T51" s="702">
        <v>4.9032008658427405E-2</v>
      </c>
      <c r="U51" s="356">
        <v>226137.88699999999</v>
      </c>
      <c r="V51" s="357">
        <v>3001.4259999999995</v>
      </c>
      <c r="W51" s="702">
        <v>5.3090192710609337E-2</v>
      </c>
      <c r="X51" s="356">
        <v>226372.62349999999</v>
      </c>
      <c r="Y51" s="357">
        <v>3243.4339999999997</v>
      </c>
      <c r="Z51" s="702">
        <v>5.7311417782813297E-2</v>
      </c>
      <c r="AA51" s="210"/>
      <c r="AB51" s="356">
        <v>228157.25599999999</v>
      </c>
      <c r="AC51" s="357">
        <v>9359.6039999999994</v>
      </c>
      <c r="AD51" s="702">
        <v>8.2045201315008795E-2</v>
      </c>
      <c r="AE51" s="356">
        <v>227256.11600000001</v>
      </c>
      <c r="AF51" s="357">
        <v>11518.352999999999</v>
      </c>
      <c r="AG51" s="702">
        <v>0.10136891541347999</v>
      </c>
      <c r="AH51" s="557"/>
      <c r="AI51" s="356">
        <v>227279.80849999998</v>
      </c>
      <c r="AJ51" s="357">
        <v>2533.4650000000001</v>
      </c>
      <c r="AK51" s="702">
        <v>4.4587594766474829E-2</v>
      </c>
      <c r="AL51" s="1125">
        <v>222718.97100000002</v>
      </c>
      <c r="AM51" s="1126">
        <v>2637.1060000000007</v>
      </c>
      <c r="AN51" s="1931">
        <v>4.7362036348488706E-2</v>
      </c>
      <c r="AO51" s="356">
        <v>225371.57699999999</v>
      </c>
      <c r="AP51" s="357">
        <v>2882.4013516399996</v>
      </c>
      <c r="AQ51" s="702">
        <v>5.1158205307140388E-2</v>
      </c>
      <c r="AR51" s="1125">
        <v>225604.5955</v>
      </c>
      <c r="AS51" s="1126">
        <v>3139.9267248060773</v>
      </c>
      <c r="AT51" s="1931">
        <v>5.5671325627869625E-2</v>
      </c>
      <c r="AU51" s="356">
        <v>222289.50400000002</v>
      </c>
      <c r="AV51" s="357">
        <v>3247.8389999999999</v>
      </c>
      <c r="AW51" s="702">
        <v>5.84434072064869E-2</v>
      </c>
      <c r="AX51" s="356">
        <v>220651.6875</v>
      </c>
      <c r="AY51" s="357">
        <v>3204.155999999999</v>
      </c>
      <c r="AZ51" s="702">
        <v>5.8085320557541606E-2</v>
      </c>
      <c r="BA51" s="356">
        <v>220724.334</v>
      </c>
      <c r="BB51" s="357">
        <v>3254.0429999999992</v>
      </c>
      <c r="BC51" s="702">
        <v>5.897026288003205E-2</v>
      </c>
      <c r="BD51" s="356">
        <v>223502.05650000001</v>
      </c>
      <c r="BE51" s="357">
        <v>3347.6839999999993</v>
      </c>
      <c r="BF51" s="702">
        <v>5.9913256323885312E-2</v>
      </c>
    </row>
    <row r="52" spans="1:58" ht="15.75" thickBot="1">
      <c r="A52" s="211"/>
      <c r="B52" s="653" t="s">
        <v>228</v>
      </c>
      <c r="C52" s="706">
        <v>0.61313832333456419</v>
      </c>
      <c r="D52" s="707">
        <v>0.86917197698201387</v>
      </c>
      <c r="E52" s="707">
        <v>5.2851597151892582E-2</v>
      </c>
      <c r="F52" s="706">
        <v>0.59880914021294562</v>
      </c>
      <c r="G52" s="707">
        <v>0.8254206722961297</v>
      </c>
      <c r="H52" s="708">
        <v>5.5297057075689923E-2</v>
      </c>
      <c r="I52" s="707">
        <v>0.82322133867297886</v>
      </c>
      <c r="J52" s="707">
        <v>0.82322133867297886</v>
      </c>
      <c r="K52" s="709">
        <v>6.0505431152401604E-2</v>
      </c>
      <c r="L52" s="706">
        <v>0.5622718546544514</v>
      </c>
      <c r="M52" s="707">
        <v>0.83187902313628848</v>
      </c>
      <c r="N52" s="709">
        <v>6.2915039334836692E-2</v>
      </c>
      <c r="O52" s="706">
        <v>0.57806321448218689</v>
      </c>
      <c r="P52" s="707">
        <v>0.85136557896522991</v>
      </c>
      <c r="Q52" s="709">
        <v>6.5420838617755411E-2</v>
      </c>
      <c r="R52" s="706">
        <v>0.58614820452278338</v>
      </c>
      <c r="S52" s="707">
        <v>0.83670531833981232</v>
      </c>
      <c r="T52" s="709">
        <v>6.9991415305606874E-2</v>
      </c>
      <c r="U52" s="706">
        <v>0.56954607080059971</v>
      </c>
      <c r="V52" s="707">
        <v>0.80685447517280129</v>
      </c>
      <c r="W52" s="709">
        <v>7.521087717474334E-2</v>
      </c>
      <c r="X52" s="706">
        <v>0.56370604151256842</v>
      </c>
      <c r="Y52" s="707">
        <v>0.77967025072808616</v>
      </c>
      <c r="Z52" s="709">
        <v>7.926827846728314E-2</v>
      </c>
      <c r="AA52" s="211"/>
      <c r="AB52" s="706">
        <v>0.59154976863852204</v>
      </c>
      <c r="AC52" s="707">
        <v>0.83658154768086335</v>
      </c>
      <c r="AD52" s="709">
        <v>5.8014984651139599E-2</v>
      </c>
      <c r="AE52" s="706">
        <v>0.56631574879155289</v>
      </c>
      <c r="AF52" s="707">
        <v>0.81613716822188032</v>
      </c>
      <c r="AG52" s="709">
        <v>7.3043121039648259E-2</v>
      </c>
      <c r="AH52" s="557"/>
      <c r="AI52" s="706">
        <v>0.58038439433127198</v>
      </c>
      <c r="AJ52" s="707">
        <v>0.85157560889927408</v>
      </c>
      <c r="AK52" s="709">
        <v>6.5421655946425267E-2</v>
      </c>
      <c r="AL52" s="706">
        <v>0.58826566462539909</v>
      </c>
      <c r="AM52" s="707">
        <v>0.84570699850517916</v>
      </c>
      <c r="AN52" s="709">
        <v>6.808897410131827E-2</v>
      </c>
      <c r="AO52" s="706">
        <v>0.57146722410341932</v>
      </c>
      <c r="AP52" s="707">
        <v>0.80686265244662958</v>
      </c>
      <c r="AQ52" s="709">
        <v>7.2230993288004308E-2</v>
      </c>
      <c r="AR52" s="706">
        <v>0.56559753012655278</v>
      </c>
      <c r="AS52" s="707">
        <v>0.78737540494635838</v>
      </c>
      <c r="AT52" s="709">
        <v>7.7500749606060834E-2</v>
      </c>
      <c r="AU52" s="706">
        <v>0.56850964047317321</v>
      </c>
      <c r="AV52" s="707">
        <v>0.77022937405456371</v>
      </c>
      <c r="AW52" s="709">
        <v>7.9180414447857617E-2</v>
      </c>
      <c r="AX52" s="706">
        <v>0.57304274638733499</v>
      </c>
      <c r="AY52" s="707">
        <v>0.76431078886296433</v>
      </c>
      <c r="AZ52" s="709">
        <v>7.7472819360468528E-2</v>
      </c>
      <c r="BA52" s="706">
        <v>0.57656920373808895</v>
      </c>
      <c r="BB52" s="707">
        <v>0.76808112246826499</v>
      </c>
      <c r="BC52" s="709">
        <v>7.8557691620516734E-2</v>
      </c>
      <c r="BD52" s="706">
        <v>0.5756785217768231</v>
      </c>
      <c r="BE52" s="707">
        <v>0.77169171283789051</v>
      </c>
      <c r="BF52" s="709">
        <v>8.0313163762949405E-2</v>
      </c>
    </row>
    <row r="53" spans="1:58" ht="15.75" thickBot="1">
      <c r="A53" s="211"/>
      <c r="B53" s="653" t="s">
        <v>229</v>
      </c>
      <c r="C53" s="706">
        <v>0.38686167666543581</v>
      </c>
      <c r="D53" s="707">
        <v>0.13082802301798596</v>
      </c>
      <c r="E53" s="707">
        <v>1.260828250417385E-2</v>
      </c>
      <c r="F53" s="706">
        <v>0.40119085978705427</v>
      </c>
      <c r="G53" s="707">
        <v>0.17457932770387027</v>
      </c>
      <c r="H53" s="708">
        <v>1.7456488421556237E-2</v>
      </c>
      <c r="I53" s="707">
        <v>0.17677866132702108</v>
      </c>
      <c r="J53" s="707">
        <v>0.17677866132702108</v>
      </c>
      <c r="K53" s="709">
        <v>1.7593167442974796E-2</v>
      </c>
      <c r="L53" s="706">
        <v>0.43772814534554866</v>
      </c>
      <c r="M53" s="707">
        <v>0.16812097686371177</v>
      </c>
      <c r="N53" s="709">
        <v>1.6332703453802559E-2</v>
      </c>
      <c r="O53" s="706">
        <v>0.42193678551781311</v>
      </c>
      <c r="P53" s="707">
        <v>0.14863442103476984</v>
      </c>
      <c r="Q53" s="709">
        <v>1.5647586423937692E-2</v>
      </c>
      <c r="R53" s="706">
        <v>0.41385179547721651</v>
      </c>
      <c r="S53" s="707">
        <v>0.16329468166018737</v>
      </c>
      <c r="T53" s="709">
        <v>1.9346699307670974E-2</v>
      </c>
      <c r="U53" s="706">
        <v>0.43045392919940045</v>
      </c>
      <c r="V53" s="707">
        <v>0.19314552482719882</v>
      </c>
      <c r="W53" s="709">
        <v>2.3821673909074054E-2</v>
      </c>
      <c r="X53" s="706">
        <v>0.43629395848743169</v>
      </c>
      <c r="Y53" s="707">
        <v>0.22032974927191371</v>
      </c>
      <c r="Z53" s="709">
        <v>2.8942436778823532E-2</v>
      </c>
      <c r="AA53" s="211"/>
      <c r="AB53" s="706">
        <v>0.40845023136147812</v>
      </c>
      <c r="AC53" s="707">
        <v>0.16341845231913665</v>
      </c>
      <c r="AD53" s="709">
        <v>1.641289291772359E-2</v>
      </c>
      <c r="AE53" s="706">
        <v>0.43368425120844711</v>
      </c>
      <c r="AF53" s="707">
        <v>0.18386283177811968</v>
      </c>
      <c r="AG53" s="709">
        <v>2.1487955569362966E-2</v>
      </c>
      <c r="AH53" s="557"/>
      <c r="AI53" s="706">
        <v>0.41961560566872796</v>
      </c>
      <c r="AJ53" s="707">
        <v>0.14842439110072567</v>
      </c>
      <c r="AK53" s="709">
        <v>1.5771307154587862E-2</v>
      </c>
      <c r="AL53" s="706">
        <v>0.4117343353746008</v>
      </c>
      <c r="AM53" s="707">
        <v>0.15429300149482039</v>
      </c>
      <c r="AN53" s="709">
        <v>1.7748412306849599E-2</v>
      </c>
      <c r="AO53" s="706">
        <v>0.42853277589658079</v>
      </c>
      <c r="AP53" s="707">
        <v>0.19313734755337064</v>
      </c>
      <c r="AQ53" s="709">
        <v>2.3056719659166447E-2</v>
      </c>
      <c r="AR53" s="706">
        <v>0.43440246987344722</v>
      </c>
      <c r="AS53" s="707">
        <v>0.21262459505364181</v>
      </c>
      <c r="AT53" s="709">
        <v>2.7249138503226432E-2</v>
      </c>
      <c r="AU53" s="706">
        <v>0.43149035952682674</v>
      </c>
      <c r="AV53" s="707">
        <v>0.22977062594543635</v>
      </c>
      <c r="AW53" s="709">
        <v>3.112138651474005E-2</v>
      </c>
      <c r="AX53" s="706">
        <v>0.42695725361266496</v>
      </c>
      <c r="AY53" s="707">
        <v>0.23568921113703584</v>
      </c>
      <c r="AZ53" s="709">
        <v>3.2064295113881487E-2</v>
      </c>
      <c r="BA53" s="706">
        <v>0.42343079626191105</v>
      </c>
      <c r="BB53" s="707">
        <v>0.23191887753173518</v>
      </c>
      <c r="BC53" s="709">
        <v>3.229882496885976E-2</v>
      </c>
      <c r="BD53" s="706">
        <v>0.42432147822317684</v>
      </c>
      <c r="BE53" s="707">
        <v>0.22830828716210977</v>
      </c>
      <c r="BF53" s="709">
        <v>3.2236626311940367E-2</v>
      </c>
    </row>
    <row r="54" spans="1:58">
      <c r="A54" s="211"/>
      <c r="B54" s="211"/>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557"/>
      <c r="AI54" s="211"/>
      <c r="AJ54" s="211"/>
      <c r="AK54" s="211"/>
      <c r="AL54" s="211"/>
      <c r="AM54" s="211"/>
      <c r="AN54" s="211"/>
      <c r="AO54" s="211"/>
      <c r="AP54" s="211"/>
      <c r="AQ54" s="211"/>
      <c r="AR54" s="211"/>
      <c r="AS54" s="211"/>
      <c r="AT54" s="211"/>
      <c r="AU54" s="211"/>
      <c r="AV54" s="211"/>
    </row>
    <row r="55" spans="1:58">
      <c r="A55" s="211"/>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557"/>
      <c r="AI55" s="211"/>
      <c r="AJ55" s="211"/>
      <c r="AK55" s="211"/>
      <c r="AL55" s="211"/>
      <c r="AM55" s="211"/>
      <c r="AN55" s="211"/>
      <c r="AO55" s="211"/>
      <c r="AP55" s="211"/>
      <c r="AQ55" s="211"/>
      <c r="AR55" s="211"/>
      <c r="AS55" s="211"/>
      <c r="AT55" s="211"/>
      <c r="AU55" s="211"/>
      <c r="AV55" s="211"/>
    </row>
    <row r="56" spans="1:58">
      <c r="A56" s="211"/>
      <c r="B56" s="211"/>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557"/>
      <c r="AI56" s="211"/>
      <c r="AJ56" s="211"/>
      <c r="AK56" s="211"/>
      <c r="AL56" s="211"/>
      <c r="AM56" s="211"/>
      <c r="AN56" s="211"/>
      <c r="AO56" s="211"/>
      <c r="AP56" s="211"/>
      <c r="AQ56" s="211"/>
      <c r="AR56" s="211"/>
      <c r="AS56" s="211"/>
      <c r="AT56" s="211"/>
      <c r="AU56" s="211"/>
      <c r="AV56" s="211"/>
    </row>
    <row r="57" spans="1:58">
      <c r="A57" s="211"/>
      <c r="B57" s="211"/>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557"/>
      <c r="AI57" s="211"/>
      <c r="AJ57" s="211"/>
      <c r="AK57" s="211"/>
      <c r="AL57" s="211"/>
      <c r="AM57" s="211"/>
      <c r="AN57" s="211"/>
      <c r="AO57" s="211"/>
      <c r="AP57" s="211"/>
      <c r="AQ57" s="211"/>
      <c r="AR57" s="211"/>
      <c r="AS57" s="211"/>
      <c r="AT57" s="211"/>
      <c r="AU57" s="211"/>
      <c r="AV57" s="211"/>
    </row>
  </sheetData>
  <mergeCells count="77">
    <mergeCell ref="AI6:AK6"/>
    <mergeCell ref="AI7:AK7"/>
    <mergeCell ref="AI8:AK8"/>
    <mergeCell ref="AX27:AZ27"/>
    <mergeCell ref="AX40:AZ40"/>
    <mergeCell ref="AI15:AK15"/>
    <mergeCell ref="AI16:AK16"/>
    <mergeCell ref="AL27:AN27"/>
    <mergeCell ref="AL40:AN40"/>
    <mergeCell ref="AP28:AP29"/>
    <mergeCell ref="AM28:AM29"/>
    <mergeCell ref="AY28:AY29"/>
    <mergeCell ref="AR27:AT27"/>
    <mergeCell ref="AS28:AS29"/>
    <mergeCell ref="AR40:AT40"/>
    <mergeCell ref="F40:H40"/>
    <mergeCell ref="C27:E27"/>
    <mergeCell ref="C40:E40"/>
    <mergeCell ref="L27:N27"/>
    <mergeCell ref="I27:K27"/>
    <mergeCell ref="L40:N40"/>
    <mergeCell ref="I40:K40"/>
    <mergeCell ref="C4:R4"/>
    <mergeCell ref="F27:H27"/>
    <mergeCell ref="AB27:AD27"/>
    <mergeCell ref="AE27:AG27"/>
    <mergeCell ref="U27:W27"/>
    <mergeCell ref="X27:Z27"/>
    <mergeCell ref="R27:T27"/>
    <mergeCell ref="V41:V42"/>
    <mergeCell ref="U40:W40"/>
    <mergeCell ref="O27:Q27"/>
    <mergeCell ref="V28:V29"/>
    <mergeCell ref="R40:T40"/>
    <mergeCell ref="O40:Q40"/>
    <mergeCell ref="AC41:AC42"/>
    <mergeCell ref="AC28:AC29"/>
    <mergeCell ref="Y28:Y29"/>
    <mergeCell ref="Y41:Y42"/>
    <mergeCell ref="AB40:AD40"/>
    <mergeCell ref="X40:Z40"/>
    <mergeCell ref="AE40:AG40"/>
    <mergeCell ref="AF41:AF42"/>
    <mergeCell ref="AF28:AF29"/>
    <mergeCell ref="AJ41:AJ42"/>
    <mergeCell ref="AP41:AP42"/>
    <mergeCell ref="AI40:AK40"/>
    <mergeCell ref="AO40:AQ40"/>
    <mergeCell ref="AM41:AM42"/>
    <mergeCell ref="AI4:AK4"/>
    <mergeCell ref="AI5:AK5"/>
    <mergeCell ref="AI9:AK9"/>
    <mergeCell ref="AI10:AK10"/>
    <mergeCell ref="AU40:AW40"/>
    <mergeCell ref="AI18:AK18"/>
    <mergeCell ref="AI19:AK19"/>
    <mergeCell ref="AI20:AK20"/>
    <mergeCell ref="AI21:AK21"/>
    <mergeCell ref="AI13:AK13"/>
    <mergeCell ref="AI11:AK11"/>
    <mergeCell ref="AI12:AK12"/>
    <mergeCell ref="AI14:AK14"/>
    <mergeCell ref="AO27:AQ27"/>
    <mergeCell ref="AU27:AW27"/>
    <mergeCell ref="AI27:AK27"/>
    <mergeCell ref="AY41:AY42"/>
    <mergeCell ref="AV41:AV42"/>
    <mergeCell ref="AV28:AV29"/>
    <mergeCell ref="AS41:AS42"/>
    <mergeCell ref="BD27:BF27"/>
    <mergeCell ref="BE28:BE29"/>
    <mergeCell ref="BD40:BF40"/>
    <mergeCell ref="BE41:BE42"/>
    <mergeCell ref="BA40:BC40"/>
    <mergeCell ref="BB41:BB42"/>
    <mergeCell ref="BB28:BB29"/>
    <mergeCell ref="BA27:BC27"/>
  </mergeCells>
  <phoneticPr fontId="39" type="noConversion"/>
  <hyperlinks>
    <hyperlink ref="B1" location="Index!A1" display="Back to index" xr:uid="{17ABC583-367D-4439-9B91-D9B9A4B9009E}"/>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AI5 B5 S5:U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tabColor rgb="FF2AD2C9"/>
  </sheetPr>
  <dimension ref="A1:AH32"/>
  <sheetViews>
    <sheetView showGridLines="0" zoomScale="85" zoomScaleNormal="85" workbookViewId="0">
      <pane xSplit="2" topLeftCell="T1" activePane="topRight" state="frozen"/>
      <selection activeCell="N35" sqref="N35"/>
      <selection pane="topRight" activeCell="U33" sqref="U33"/>
    </sheetView>
  </sheetViews>
  <sheetFormatPr baseColWidth="10" defaultColWidth="11.42578125" defaultRowHeight="14.25"/>
  <cols>
    <col min="1" max="1" width="11.42578125" style="9"/>
    <col min="2" max="2" width="68.85546875" style="9" customWidth="1"/>
    <col min="3" max="3" width="15.85546875" style="9" bestFit="1" customWidth="1"/>
    <col min="4" max="15" width="15.85546875" style="9" customWidth="1"/>
    <col min="16" max="16" width="15.85546875" style="9" bestFit="1" customWidth="1"/>
    <col min="17" max="17" width="15.85546875" style="9" customWidth="1"/>
    <col min="18" max="18" width="15.85546875" style="9" bestFit="1" customWidth="1"/>
    <col min="19" max="22" width="15.85546875" style="9" customWidth="1"/>
    <col min="23" max="23" width="11.5703125" style="9" bestFit="1" customWidth="1"/>
    <col min="24" max="26" width="11.5703125" style="9" customWidth="1"/>
    <col min="27" max="27" width="11.5703125" style="9" bestFit="1" customWidth="1"/>
    <col min="28" max="16384" width="11.42578125" style="9"/>
  </cols>
  <sheetData>
    <row r="1" spans="1:34">
      <c r="B1" s="589" t="s">
        <v>31</v>
      </c>
    </row>
    <row r="2" spans="1:34">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row>
    <row r="3" spans="1:34" ht="15" thickBot="1">
      <c r="A3" s="211"/>
      <c r="B3" s="210"/>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row>
    <row r="4" spans="1:34" customFormat="1" ht="15" customHeight="1">
      <c r="A4" s="211"/>
      <c r="B4" s="719" t="s">
        <v>230</v>
      </c>
      <c r="C4" s="2339" t="s">
        <v>231</v>
      </c>
      <c r="D4" s="2340"/>
      <c r="E4" s="2340"/>
      <c r="F4" s="2340"/>
      <c r="G4" s="2340"/>
      <c r="H4" s="2340"/>
      <c r="I4" s="2340"/>
      <c r="J4" s="2340"/>
      <c r="K4" s="2340"/>
      <c r="L4" s="2340"/>
      <c r="M4" s="2340"/>
      <c r="N4" s="2340"/>
      <c r="O4" s="2340"/>
      <c r="P4" s="2340"/>
      <c r="Q4" s="2340"/>
      <c r="R4" s="2340"/>
      <c r="S4" s="2340"/>
      <c r="T4" s="2340"/>
      <c r="U4" s="2340"/>
      <c r="V4" s="2341"/>
      <c r="W4" s="2287" t="s">
        <v>29</v>
      </c>
      <c r="X4" s="2288"/>
      <c r="Y4" s="2288"/>
      <c r="Z4" s="2288"/>
      <c r="AA4" s="2291"/>
      <c r="AB4" s="211"/>
      <c r="AC4" s="211"/>
      <c r="AD4" s="211"/>
      <c r="AE4" s="211"/>
      <c r="AF4" s="211"/>
      <c r="AG4" s="211"/>
      <c r="AH4" s="211"/>
    </row>
    <row r="5" spans="1:34" customFormat="1" ht="15" customHeight="1" thickBot="1">
      <c r="A5" s="211"/>
      <c r="B5" s="720" t="s">
        <v>152</v>
      </c>
      <c r="C5" s="751" t="s">
        <v>32</v>
      </c>
      <c r="D5" s="752" t="s">
        <v>33</v>
      </c>
      <c r="E5" s="752" t="s">
        <v>22</v>
      </c>
      <c r="F5" s="752" t="s">
        <v>34</v>
      </c>
      <c r="G5" s="752" t="s">
        <v>35</v>
      </c>
      <c r="H5" s="752" t="s">
        <v>36</v>
      </c>
      <c r="I5" s="752" t="s">
        <v>37</v>
      </c>
      <c r="J5" s="752" t="s">
        <v>38</v>
      </c>
      <c r="K5" s="752" t="s">
        <v>39</v>
      </c>
      <c r="L5" s="752" t="s">
        <v>40</v>
      </c>
      <c r="M5" s="752" t="s">
        <v>23</v>
      </c>
      <c r="N5" s="752" t="s">
        <v>41</v>
      </c>
      <c r="O5" s="752" t="s">
        <v>42</v>
      </c>
      <c r="P5" s="752" t="s">
        <v>43</v>
      </c>
      <c r="Q5" s="752" t="s">
        <v>24</v>
      </c>
      <c r="R5" s="752" t="s">
        <v>44</v>
      </c>
      <c r="S5" s="752" t="s">
        <v>840</v>
      </c>
      <c r="T5" s="752" t="s">
        <v>905</v>
      </c>
      <c r="U5" s="752" t="s">
        <v>925</v>
      </c>
      <c r="V5" s="752" t="s">
        <v>1076</v>
      </c>
      <c r="W5" s="753" t="s">
        <v>45</v>
      </c>
      <c r="X5" s="724" t="s">
        <v>46</v>
      </c>
      <c r="Y5" s="724" t="s">
        <v>47</v>
      </c>
      <c r="Z5" s="724" t="s">
        <v>48</v>
      </c>
      <c r="AA5" s="725" t="s">
        <v>942</v>
      </c>
      <c r="AB5" s="211"/>
      <c r="AC5" s="211"/>
      <c r="AD5" s="211"/>
      <c r="AE5" s="211"/>
      <c r="AF5" s="211"/>
      <c r="AG5" s="211"/>
      <c r="AH5" s="211"/>
    </row>
    <row r="6" spans="1:34" customFormat="1" ht="15">
      <c r="A6" s="211"/>
      <c r="B6" s="747" t="s">
        <v>232</v>
      </c>
      <c r="C6" s="198">
        <v>-453285</v>
      </c>
      <c r="D6" s="199">
        <v>-510045</v>
      </c>
      <c r="E6" s="199">
        <v>-568034</v>
      </c>
      <c r="F6" s="199">
        <v>-568727</v>
      </c>
      <c r="G6" s="199">
        <v>-1388711</v>
      </c>
      <c r="H6" s="199">
        <v>-2557658</v>
      </c>
      <c r="I6" s="199">
        <v>-1348726</v>
      </c>
      <c r="J6" s="199">
        <v>-785194</v>
      </c>
      <c r="K6" s="199">
        <v>-622982</v>
      </c>
      <c r="L6" s="199">
        <v>-441007</v>
      </c>
      <c r="M6" s="199">
        <v>-265158</v>
      </c>
      <c r="N6" s="199">
        <v>-229804</v>
      </c>
      <c r="O6" s="199">
        <v>-350681</v>
      </c>
      <c r="P6" s="199">
        <v>-447036.26987818198</v>
      </c>
      <c r="Q6" s="199">
        <v>-545249</v>
      </c>
      <c r="R6" s="199">
        <v>-815589</v>
      </c>
      <c r="S6" s="199">
        <v>-802107</v>
      </c>
      <c r="T6" s="199">
        <v>-886123</v>
      </c>
      <c r="U6" s="199">
        <v>-1008750</v>
      </c>
      <c r="V6" s="199">
        <v>-1260163</v>
      </c>
      <c r="W6" s="198">
        <v>-2100091</v>
      </c>
      <c r="X6" s="199">
        <v>-6080289</v>
      </c>
      <c r="Y6" s="199">
        <v>-1558951</v>
      </c>
      <c r="Z6" s="199">
        <v>-2158555</v>
      </c>
      <c r="AA6" s="200">
        <v>-3957143</v>
      </c>
      <c r="AB6" s="211"/>
      <c r="AC6" s="211"/>
      <c r="AD6" s="211"/>
      <c r="AE6" s="211"/>
      <c r="AF6" s="211"/>
      <c r="AG6" s="211"/>
      <c r="AH6" s="211"/>
    </row>
    <row r="7" spans="1:34" customFormat="1" ht="15">
      <c r="A7" s="211"/>
      <c r="B7" s="748" t="s">
        <v>233</v>
      </c>
      <c r="C7" s="201">
        <v>70074</v>
      </c>
      <c r="D7" s="202">
        <v>61751</v>
      </c>
      <c r="E7" s="202">
        <v>65262</v>
      </c>
      <c r="F7" s="202">
        <v>57068</v>
      </c>
      <c r="G7" s="202">
        <v>47230</v>
      </c>
      <c r="H7" s="202">
        <v>17201</v>
      </c>
      <c r="I7" s="202">
        <v>42821</v>
      </c>
      <c r="J7" s="202">
        <v>52529</v>
      </c>
      <c r="K7" s="202">
        <v>65335</v>
      </c>
      <c r="L7" s="202">
        <v>77627</v>
      </c>
      <c r="M7" s="202">
        <v>100744</v>
      </c>
      <c r="N7" s="202">
        <v>103022</v>
      </c>
      <c r="O7" s="202">
        <v>93091</v>
      </c>
      <c r="P7" s="202">
        <v>83745.327749404009</v>
      </c>
      <c r="Q7" s="202">
        <v>85273</v>
      </c>
      <c r="R7" s="202">
        <v>84908</v>
      </c>
      <c r="S7" s="202">
        <v>75109</v>
      </c>
      <c r="T7" s="202">
        <v>81872</v>
      </c>
      <c r="U7" s="202">
        <v>91108</v>
      </c>
      <c r="V7" s="202">
        <v>86709</v>
      </c>
      <c r="W7" s="201">
        <v>254155</v>
      </c>
      <c r="X7" s="202">
        <v>159781</v>
      </c>
      <c r="Y7" s="202">
        <v>346728</v>
      </c>
      <c r="Z7" s="202">
        <v>347017</v>
      </c>
      <c r="AA7" s="203">
        <v>334798</v>
      </c>
      <c r="AB7" s="211"/>
      <c r="AC7" s="211"/>
      <c r="AD7" s="211"/>
      <c r="AE7" s="211"/>
      <c r="AF7" s="211"/>
      <c r="AG7" s="211"/>
      <c r="AH7" s="211"/>
    </row>
    <row r="8" spans="1:34" customFormat="1" ht="17.25" customHeight="1" thickBot="1">
      <c r="A8" s="211"/>
      <c r="B8" s="749" t="s">
        <v>50</v>
      </c>
      <c r="C8" s="711">
        <v>-383211</v>
      </c>
      <c r="D8" s="712">
        <v>-448294</v>
      </c>
      <c r="E8" s="712">
        <v>-502772</v>
      </c>
      <c r="F8" s="712">
        <v>-511659</v>
      </c>
      <c r="G8" s="712">
        <v>-1341481</v>
      </c>
      <c r="H8" s="712">
        <v>-2540457</v>
      </c>
      <c r="I8" s="712">
        <v>-1305905</v>
      </c>
      <c r="J8" s="712">
        <v>-732665</v>
      </c>
      <c r="K8" s="712">
        <v>-557647</v>
      </c>
      <c r="L8" s="712">
        <v>-363380</v>
      </c>
      <c r="M8" s="712">
        <v>-164414</v>
      </c>
      <c r="N8" s="712">
        <v>-126782</v>
      </c>
      <c r="O8" s="712">
        <v>-257590</v>
      </c>
      <c r="P8" s="712">
        <v>-363290.94212877797</v>
      </c>
      <c r="Q8" s="712">
        <v>-459976</v>
      </c>
      <c r="R8" s="712">
        <v>-730681</v>
      </c>
      <c r="S8" s="712">
        <v>-726998</v>
      </c>
      <c r="T8" s="712">
        <v>-804251</v>
      </c>
      <c r="U8" s="712">
        <v>-917642</v>
      </c>
      <c r="V8" s="712">
        <v>-1173454</v>
      </c>
      <c r="W8" s="711">
        <v>-1845936</v>
      </c>
      <c r="X8" s="712">
        <v>-5920508</v>
      </c>
      <c r="Y8" s="712">
        <v>-1212223</v>
      </c>
      <c r="Z8" s="712">
        <v>-1811538</v>
      </c>
      <c r="AA8" s="717">
        <v>-3622345</v>
      </c>
      <c r="AB8" s="211"/>
      <c r="AC8" s="211"/>
      <c r="AD8" s="211"/>
      <c r="AE8" s="211"/>
      <c r="AF8" s="211"/>
      <c r="AG8" s="211"/>
      <c r="AH8" s="211"/>
    </row>
    <row r="9" spans="1:34" customFormat="1" ht="16.5" thickBot="1">
      <c r="A9" s="211"/>
      <c r="B9" s="750" t="s">
        <v>940</v>
      </c>
      <c r="C9" s="1871">
        <v>1.4147102607407465E-2</v>
      </c>
      <c r="D9" s="1872">
        <v>1.6393834245055246E-2</v>
      </c>
      <c r="E9" s="1873">
        <v>1.7922539695440665E-2</v>
      </c>
      <c r="F9" s="1872">
        <v>1.7702981425975588E-2</v>
      </c>
      <c r="G9" s="1872">
        <v>4.4453566511028657E-2</v>
      </c>
      <c r="H9" s="1873">
        <v>7.6553385024693069E-2</v>
      </c>
      <c r="I9" s="1872">
        <v>3.8367017664970769E-2</v>
      </c>
      <c r="J9" s="1872">
        <v>2.1266274406053338E-2</v>
      </c>
      <c r="K9" s="1873">
        <v>1.6277952503954227E-2</v>
      </c>
      <c r="L9" s="1872">
        <v>1.0157957951342996E-2</v>
      </c>
      <c r="M9" s="1872">
        <v>4.4875503122710101E-3</v>
      </c>
      <c r="N9" s="1873">
        <v>3.4358868026764587E-3</v>
      </c>
      <c r="O9" s="1872">
        <v>7.1245278702069727E-3</v>
      </c>
      <c r="P9" s="1872">
        <v>9.663908960270421E-3</v>
      </c>
      <c r="Q9" s="1873">
        <v>1.2153228341311793E-2</v>
      </c>
      <c r="R9" s="1872">
        <v>1.9664908194557715E-2</v>
      </c>
      <c r="S9" s="1872">
        <v>2.0032223449348539E-2</v>
      </c>
      <c r="T9" s="1872">
        <v>2.2520855725088083E-2</v>
      </c>
      <c r="U9" s="1872">
        <v>2.529171581251086E-2</v>
      </c>
      <c r="V9" s="1872">
        <v>3.2376492307684669E-2</v>
      </c>
      <c r="W9" s="1874">
        <v>1.5966967610038948E-2</v>
      </c>
      <c r="X9" s="1872">
        <v>4.2999999999999997E-2</v>
      </c>
      <c r="Y9" s="1872">
        <v>8.2130369602957543E-3</v>
      </c>
      <c r="Z9" s="1872">
        <v>9.5192661684560635E-3</v>
      </c>
      <c r="AA9" s="1875">
        <v>2.4985816450470155E-2</v>
      </c>
      <c r="AB9" s="211"/>
      <c r="AC9" s="211"/>
      <c r="AD9" s="211"/>
      <c r="AE9" s="211"/>
      <c r="AF9" s="211"/>
      <c r="AG9" s="211"/>
      <c r="AH9" s="211"/>
    </row>
    <row r="10" spans="1:34">
      <c r="A10" s="211"/>
      <c r="B10" s="61" t="s">
        <v>234</v>
      </c>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729"/>
      <c r="AB10" s="211"/>
      <c r="AC10" s="211"/>
      <c r="AD10" s="211"/>
      <c r="AE10" s="211"/>
      <c r="AF10" s="211"/>
      <c r="AG10" s="211"/>
      <c r="AH10" s="211"/>
    </row>
    <row r="11" spans="1:34" customFormat="1" ht="15">
      <c r="A11" s="211"/>
      <c r="B11" s="280"/>
      <c r="C11" s="527"/>
      <c r="D11" s="527"/>
      <c r="E11" s="527"/>
      <c r="F11" s="527"/>
      <c r="G11" s="527"/>
      <c r="H11" s="527"/>
      <c r="I11" s="527"/>
      <c r="J11" s="527"/>
      <c r="K11" s="527"/>
      <c r="L11" s="527"/>
      <c r="M11" s="527"/>
      <c r="N11" s="527"/>
      <c r="O11" s="527"/>
      <c r="P11" s="527"/>
      <c r="Q11" s="527"/>
      <c r="R11" s="527"/>
      <c r="S11" s="527"/>
      <c r="T11" s="527"/>
      <c r="U11" s="527"/>
      <c r="V11" s="527"/>
      <c r="W11" s="211"/>
      <c r="X11" s="211"/>
      <c r="Y11" s="211"/>
      <c r="Z11" s="211"/>
      <c r="AA11" s="211"/>
      <c r="AB11" s="211"/>
      <c r="AC11" s="211"/>
      <c r="AD11" s="211"/>
      <c r="AE11" s="211"/>
      <c r="AF11" s="211"/>
      <c r="AG11" s="211"/>
      <c r="AH11" s="211"/>
    </row>
    <row r="12" spans="1:34" customFormat="1" ht="15.75" thickBot="1">
      <c r="A12" s="211"/>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row>
    <row r="13" spans="1:34" customFormat="1" ht="15">
      <c r="A13" s="211"/>
      <c r="B13" s="719" t="s">
        <v>235</v>
      </c>
      <c r="C13" s="2339" t="s">
        <v>231</v>
      </c>
      <c r="D13" s="2340"/>
      <c r="E13" s="2340"/>
      <c r="F13" s="2340"/>
      <c r="G13" s="2340"/>
      <c r="H13" s="2340"/>
      <c r="I13" s="2340"/>
      <c r="J13" s="2340"/>
      <c r="K13" s="2340"/>
      <c r="L13" s="2340"/>
      <c r="M13" s="2340"/>
      <c r="N13" s="2340"/>
      <c r="O13" s="2340"/>
      <c r="P13" s="2340"/>
      <c r="Q13" s="2340"/>
      <c r="R13" s="2340"/>
      <c r="S13" s="2340"/>
      <c r="T13" s="2340"/>
      <c r="U13" s="2340"/>
      <c r="V13" s="2341"/>
      <c r="W13" s="2287" t="s">
        <v>29</v>
      </c>
      <c r="X13" s="2288"/>
      <c r="Y13" s="2288"/>
      <c r="Z13" s="2288"/>
      <c r="AA13" s="2291"/>
      <c r="AB13" s="211"/>
      <c r="AC13" s="211"/>
      <c r="AD13" s="211"/>
      <c r="AE13" s="211"/>
      <c r="AF13" s="211"/>
      <c r="AG13" s="211"/>
      <c r="AH13" s="211"/>
    </row>
    <row r="14" spans="1:34" ht="15" thickBot="1">
      <c r="A14" s="211"/>
      <c r="B14" s="720" t="s">
        <v>152</v>
      </c>
      <c r="C14" s="721" t="s">
        <v>32</v>
      </c>
      <c r="D14" s="722" t="s">
        <v>33</v>
      </c>
      <c r="E14" s="722" t="s">
        <v>22</v>
      </c>
      <c r="F14" s="722" t="s">
        <v>34</v>
      </c>
      <c r="G14" s="722" t="s">
        <v>35</v>
      </c>
      <c r="H14" s="722" t="s">
        <v>36</v>
      </c>
      <c r="I14" s="722" t="s">
        <v>37</v>
      </c>
      <c r="J14" s="722" t="s">
        <v>38</v>
      </c>
      <c r="K14" s="722" t="s">
        <v>39</v>
      </c>
      <c r="L14" s="722" t="s">
        <v>40</v>
      </c>
      <c r="M14" s="722" t="s">
        <v>23</v>
      </c>
      <c r="N14" s="722" t="s">
        <v>41</v>
      </c>
      <c r="O14" s="722" t="s">
        <v>42</v>
      </c>
      <c r="P14" s="722" t="s">
        <v>43</v>
      </c>
      <c r="Q14" s="722" t="s">
        <v>24</v>
      </c>
      <c r="R14" s="722" t="s">
        <v>44</v>
      </c>
      <c r="S14" s="723" t="s">
        <v>840</v>
      </c>
      <c r="T14" s="722" t="s">
        <v>905</v>
      </c>
      <c r="U14" s="752" t="s">
        <v>925</v>
      </c>
      <c r="V14" s="752" t="s">
        <v>1076</v>
      </c>
      <c r="W14" s="753" t="s">
        <v>45</v>
      </c>
      <c r="X14" s="724" t="s">
        <v>46</v>
      </c>
      <c r="Y14" s="724" t="s">
        <v>47</v>
      </c>
      <c r="Z14" s="724" t="s">
        <v>48</v>
      </c>
      <c r="AA14" s="725" t="s">
        <v>942</v>
      </c>
      <c r="AB14" s="211"/>
      <c r="AC14" s="211"/>
      <c r="AD14" s="211"/>
      <c r="AE14" s="211"/>
      <c r="AF14" s="211"/>
      <c r="AG14" s="211"/>
      <c r="AH14" s="211"/>
    </row>
    <row r="15" spans="1:34">
      <c r="A15" s="211"/>
      <c r="B15" s="726" t="s">
        <v>232</v>
      </c>
      <c r="C15" s="198">
        <f t="shared" ref="C15" si="0">+C6</f>
        <v>-453285</v>
      </c>
      <c r="D15" s="199">
        <f t="shared" ref="D15:E15" si="1">+D6</f>
        <v>-510045</v>
      </c>
      <c r="E15" s="199">
        <f t="shared" si="1"/>
        <v>-568034</v>
      </c>
      <c r="F15" s="199">
        <f t="shared" ref="F15:G18" si="2">+F6</f>
        <v>-568727</v>
      </c>
      <c r="G15" s="199">
        <f t="shared" si="2"/>
        <v>-1388711</v>
      </c>
      <c r="H15" s="199">
        <v>-2475292.6150000002</v>
      </c>
      <c r="I15" s="199">
        <f>+I17-I16</f>
        <v>-1263046</v>
      </c>
      <c r="J15" s="199">
        <f>+J17-J16</f>
        <v>-743315</v>
      </c>
      <c r="K15" s="199">
        <v>-607000.58775067981</v>
      </c>
      <c r="L15" s="199">
        <v>-446508.20605019317</v>
      </c>
      <c r="M15" s="199">
        <v>-268649.98186646</v>
      </c>
      <c r="N15" s="199">
        <v>-284126.4341775676</v>
      </c>
      <c r="O15" s="199">
        <v>-346808.94</v>
      </c>
      <c r="P15" s="199">
        <v>-453605.21266950143</v>
      </c>
      <c r="Q15" s="199">
        <v>-505656.71322854026</v>
      </c>
      <c r="R15" s="199">
        <v>-799864.1986222975</v>
      </c>
      <c r="S15" s="199">
        <v>-799128.63817552384</v>
      </c>
      <c r="T15" s="199">
        <v>-886123</v>
      </c>
      <c r="U15" s="199">
        <v>-990266.28532863548</v>
      </c>
      <c r="V15" s="199">
        <v>-1265091.7956538582</v>
      </c>
      <c r="W15" s="198">
        <f>+W6</f>
        <v>-2100091</v>
      </c>
      <c r="X15" s="199">
        <f>+SUM(G15:J15)</f>
        <v>-5870364.6150000002</v>
      </c>
      <c r="Y15" s="199">
        <v>-1620261.6585102347</v>
      </c>
      <c r="Z15" s="199">
        <v>-2100541.0290595186</v>
      </c>
      <c r="AA15" s="200">
        <v>-3937527.963768071</v>
      </c>
      <c r="AB15" s="211"/>
      <c r="AC15" s="211"/>
      <c r="AD15" s="211"/>
      <c r="AE15" s="211"/>
      <c r="AF15" s="211"/>
      <c r="AG15" s="211"/>
      <c r="AH15" s="211"/>
    </row>
    <row r="16" spans="1:34">
      <c r="A16" s="211"/>
      <c r="B16" s="727" t="s">
        <v>233</v>
      </c>
      <c r="C16" s="201">
        <f t="shared" ref="C16" si="3">+C7</f>
        <v>70074</v>
      </c>
      <c r="D16" s="202">
        <f t="shared" ref="D16:E16" si="4">+D7</f>
        <v>61751</v>
      </c>
      <c r="E16" s="202">
        <f t="shared" si="4"/>
        <v>65262</v>
      </c>
      <c r="F16" s="202">
        <f t="shared" si="2"/>
        <v>57068</v>
      </c>
      <c r="G16" s="202">
        <f t="shared" si="2"/>
        <v>47230</v>
      </c>
      <c r="H16" s="202">
        <f>+H7</f>
        <v>17201</v>
      </c>
      <c r="I16" s="202">
        <f>+I7</f>
        <v>42821</v>
      </c>
      <c r="J16" s="202">
        <f>+J7</f>
        <v>52529</v>
      </c>
      <c r="K16" s="202">
        <v>65335</v>
      </c>
      <c r="L16" s="202">
        <v>77627</v>
      </c>
      <c r="M16" s="202">
        <v>100744</v>
      </c>
      <c r="N16" s="202">
        <v>103022</v>
      </c>
      <c r="O16" s="202">
        <v>93091</v>
      </c>
      <c r="P16" s="202">
        <v>83745.327749404009</v>
      </c>
      <c r="Q16" s="202">
        <v>85273</v>
      </c>
      <c r="R16" s="202">
        <v>84908</v>
      </c>
      <c r="S16" s="202">
        <v>75109</v>
      </c>
      <c r="T16" s="202">
        <v>81872</v>
      </c>
      <c r="U16" s="202">
        <v>91108</v>
      </c>
      <c r="V16" s="202">
        <v>86709</v>
      </c>
      <c r="W16" s="201">
        <f>+W7</f>
        <v>254155</v>
      </c>
      <c r="X16" s="202">
        <f>+SUM(G16:J16)</f>
        <v>159781</v>
      </c>
      <c r="Y16" s="202">
        <v>346728</v>
      </c>
      <c r="Z16" s="202">
        <v>347017</v>
      </c>
      <c r="AA16" s="203">
        <v>334798</v>
      </c>
      <c r="AB16" s="211"/>
      <c r="AC16" s="211"/>
      <c r="AD16" s="211"/>
      <c r="AE16" s="211"/>
      <c r="AF16" s="211"/>
      <c r="AG16" s="211"/>
      <c r="AH16" s="211"/>
    </row>
    <row r="17" spans="1:34" ht="18.75" customHeight="1" thickBot="1">
      <c r="A17" s="211"/>
      <c r="B17" s="728" t="s">
        <v>50</v>
      </c>
      <c r="C17" s="711">
        <f t="shared" ref="C17" si="5">+C8</f>
        <v>-383211</v>
      </c>
      <c r="D17" s="712">
        <f t="shared" ref="D17" si="6">+D8</f>
        <v>-448294</v>
      </c>
      <c r="E17" s="712">
        <f>+E8</f>
        <v>-502772</v>
      </c>
      <c r="F17" s="712">
        <f t="shared" si="2"/>
        <v>-511659</v>
      </c>
      <c r="G17" s="712">
        <f t="shared" si="2"/>
        <v>-1341481</v>
      </c>
      <c r="H17" s="712">
        <f>+H15+H16</f>
        <v>-2458091.6150000002</v>
      </c>
      <c r="I17" s="712">
        <v>-1220225</v>
      </c>
      <c r="J17" s="712">
        <v>-690786</v>
      </c>
      <c r="K17" s="712">
        <v>-541665.58775067981</v>
      </c>
      <c r="L17" s="712">
        <v>-368881.20605019317</v>
      </c>
      <c r="M17" s="712">
        <v>-167905.98186646</v>
      </c>
      <c r="N17" s="712">
        <v>-181104.4341775676</v>
      </c>
      <c r="O17" s="712">
        <v>-253717.94</v>
      </c>
      <c r="P17" s="712">
        <v>-369859.88492009742</v>
      </c>
      <c r="Q17" s="712">
        <v>-420383.71322854026</v>
      </c>
      <c r="R17" s="712">
        <v>-714956.1986222975</v>
      </c>
      <c r="S17" s="712">
        <v>-724019.63817552384</v>
      </c>
      <c r="T17" s="712">
        <v>-804251</v>
      </c>
      <c r="U17" s="712">
        <v>-899158.28532863548</v>
      </c>
      <c r="V17" s="712">
        <v>-1178382.7956538582</v>
      </c>
      <c r="W17" s="711">
        <f>+W8</f>
        <v>-1845936</v>
      </c>
      <c r="X17" s="712">
        <f>+X15+X16</f>
        <v>-5710583.6150000002</v>
      </c>
      <c r="Y17" s="712">
        <v>-1273533.6585102347</v>
      </c>
      <c r="Z17" s="712">
        <v>-1753524.0290595186</v>
      </c>
      <c r="AA17" s="717">
        <v>-3602729.963768071</v>
      </c>
      <c r="AB17" s="211"/>
      <c r="AC17" s="211"/>
      <c r="AD17" s="211"/>
      <c r="AE17" s="211"/>
      <c r="AF17" s="211"/>
      <c r="AG17" s="211"/>
      <c r="AH17" s="211"/>
    </row>
    <row r="18" spans="1:34" ht="15.75" thickBot="1">
      <c r="A18" s="211"/>
      <c r="B18" s="730" t="s">
        <v>941</v>
      </c>
      <c r="C18" s="1871">
        <f>+C9</f>
        <v>1.4147102607407465E-2</v>
      </c>
      <c r="D18" s="1872">
        <f>+D9</f>
        <v>1.6393834245055246E-2</v>
      </c>
      <c r="E18" s="1873">
        <f>+E9</f>
        <v>1.7922539695440665E-2</v>
      </c>
      <c r="F18" s="1872">
        <f t="shared" si="2"/>
        <v>1.7702981425975588E-2</v>
      </c>
      <c r="G18" s="1872">
        <f t="shared" si="2"/>
        <v>4.4453566511028657E-2</v>
      </c>
      <c r="H18" s="1873">
        <v>8.4055282127133174E-2</v>
      </c>
      <c r="I18" s="1872">
        <v>4.3628652014031287E-2</v>
      </c>
      <c r="J18" s="1872">
        <v>2.4448877967799081E-2</v>
      </c>
      <c r="K18" s="1873">
        <v>1.9210895253188906E-2</v>
      </c>
      <c r="L18" s="1872">
        <v>1.2286272562273888E-2</v>
      </c>
      <c r="M18" s="1872">
        <v>5.3503648125403239E-3</v>
      </c>
      <c r="N18" s="1873">
        <v>5.6175319487089675E-3</v>
      </c>
      <c r="O18" s="1872">
        <v>7.9122652096743889E-3</v>
      </c>
      <c r="P18" s="1872">
        <v>1.0900483274993758E-2</v>
      </c>
      <c r="Q18" s="1873">
        <v>1.2080787463288358E-2</v>
      </c>
      <c r="R18" s="1872">
        <v>2.0557235518049544E-2</v>
      </c>
      <c r="S18" s="1872">
        <v>2.0974928830245938E-2</v>
      </c>
      <c r="T18" s="1872">
        <v>2.2520855725088083E-2</v>
      </c>
      <c r="U18" s="1872">
        <v>2.5517177389461573E-2</v>
      </c>
      <c r="V18" s="1872">
        <v>3.3339318861646206E-2</v>
      </c>
      <c r="W18" s="1874">
        <v>1.5966967610038948E-2</v>
      </c>
      <c r="X18" s="1872">
        <v>5.118638533189418E-2</v>
      </c>
      <c r="Y18" s="1872">
        <v>9.8756775985714661E-3</v>
      </c>
      <c r="Z18" s="1872">
        <v>1.2604830380308088E-2</v>
      </c>
      <c r="AA18" s="1875">
        <v>2.5482500991501456E-2</v>
      </c>
      <c r="AB18" s="211"/>
      <c r="AC18" s="211"/>
      <c r="AD18" s="211"/>
      <c r="AE18" s="211"/>
      <c r="AF18" s="211"/>
      <c r="AG18" s="211"/>
      <c r="AH18" s="211"/>
    </row>
    <row r="19" spans="1:34" s="61" customFormat="1" ht="15" customHeight="1">
      <c r="B19" s="61" t="s">
        <v>236</v>
      </c>
    </row>
    <row r="20" spans="1:34">
      <c r="A20" s="211"/>
      <c r="B20" s="740"/>
      <c r="C20" s="741"/>
      <c r="D20" s="741"/>
      <c r="E20" s="741"/>
      <c r="F20" s="741"/>
      <c r="G20" s="741"/>
      <c r="H20" s="741"/>
      <c r="I20" s="741"/>
      <c r="J20" s="741"/>
      <c r="K20" s="741"/>
      <c r="L20" s="741"/>
      <c r="M20" s="741"/>
      <c r="N20" s="741"/>
      <c r="O20" s="741"/>
      <c r="P20" s="741"/>
      <c r="Q20" s="742"/>
      <c r="R20" s="743"/>
      <c r="S20" s="743"/>
      <c r="T20" s="743"/>
      <c r="U20" s="743"/>
      <c r="V20" s="743"/>
      <c r="W20" s="211"/>
      <c r="X20" s="211"/>
      <c r="Y20" s="211"/>
      <c r="Z20" s="211"/>
      <c r="AA20" s="211"/>
      <c r="AB20" s="211"/>
      <c r="AC20" s="211"/>
      <c r="AD20" s="211"/>
      <c r="AE20" s="211"/>
      <c r="AF20" s="211"/>
      <c r="AG20" s="211"/>
      <c r="AH20" s="211"/>
    </row>
    <row r="21" spans="1:34" ht="15" thickBot="1">
      <c r="A21" s="211"/>
      <c r="B21" s="744"/>
      <c r="C21" s="744"/>
      <c r="D21" s="744"/>
      <c r="E21" s="744"/>
      <c r="F21" s="744"/>
      <c r="G21" s="744"/>
      <c r="H21" s="744"/>
      <c r="I21" s="744"/>
      <c r="J21" s="744"/>
      <c r="K21" s="744"/>
      <c r="L21" s="744"/>
      <c r="M21" s="744"/>
      <c r="N21" s="744"/>
      <c r="O21" s="744"/>
      <c r="P21" s="744"/>
      <c r="Q21" s="744"/>
      <c r="R21" s="745"/>
      <c r="S21" s="745"/>
      <c r="T21" s="745"/>
      <c r="U21" s="745"/>
      <c r="V21" s="745"/>
      <c r="W21" s="211"/>
      <c r="X21" s="211"/>
      <c r="Y21" s="211"/>
      <c r="Z21" s="211"/>
      <c r="AA21" s="211"/>
      <c r="AB21" s="211"/>
      <c r="AC21" s="211"/>
      <c r="AD21" s="211"/>
      <c r="AE21" s="211"/>
      <c r="AF21" s="211"/>
      <c r="AG21" s="211"/>
      <c r="AH21" s="211"/>
    </row>
    <row r="22" spans="1:34">
      <c r="A22" s="211"/>
      <c r="B22" s="731" t="s">
        <v>237</v>
      </c>
      <c r="C22" s="2340" t="s">
        <v>231</v>
      </c>
      <c r="D22" s="2340"/>
      <c r="E22" s="2340"/>
      <c r="F22" s="2340"/>
      <c r="G22" s="2340"/>
      <c r="H22" s="2340"/>
      <c r="I22" s="2340"/>
      <c r="J22" s="2340"/>
      <c r="K22" s="2340"/>
      <c r="L22" s="2340"/>
      <c r="M22" s="2340"/>
      <c r="N22" s="2340"/>
      <c r="O22" s="2340"/>
      <c r="P22" s="2340"/>
      <c r="Q22" s="2340"/>
      <c r="R22" s="2340"/>
      <c r="S22" s="2340"/>
      <c r="T22" s="2340"/>
      <c r="U22" s="2340"/>
      <c r="V22" s="2340"/>
      <c r="W22" s="2287" t="s">
        <v>29</v>
      </c>
      <c r="X22" s="2288"/>
      <c r="Y22" s="2288"/>
      <c r="Z22" s="2288"/>
      <c r="AA22" s="2291"/>
      <c r="AB22" s="211"/>
      <c r="AC22" s="211"/>
      <c r="AD22" s="211"/>
      <c r="AE22" s="211"/>
      <c r="AF22" s="211"/>
      <c r="AG22" s="211"/>
      <c r="AH22" s="211"/>
    </row>
    <row r="23" spans="1:34" ht="15" thickBot="1">
      <c r="A23" s="211"/>
      <c r="B23" s="732" t="s">
        <v>152</v>
      </c>
      <c r="C23" s="733" t="s">
        <v>32</v>
      </c>
      <c r="D23" s="723" t="s">
        <v>33</v>
      </c>
      <c r="E23" s="723" t="s">
        <v>22</v>
      </c>
      <c r="F23" s="723" t="s">
        <v>34</v>
      </c>
      <c r="G23" s="723" t="s">
        <v>35</v>
      </c>
      <c r="H23" s="723" t="s">
        <v>36</v>
      </c>
      <c r="I23" s="723" t="s">
        <v>37</v>
      </c>
      <c r="J23" s="723" t="s">
        <v>38</v>
      </c>
      <c r="K23" s="723" t="s">
        <v>39</v>
      </c>
      <c r="L23" s="723" t="s">
        <v>40</v>
      </c>
      <c r="M23" s="723" t="s">
        <v>23</v>
      </c>
      <c r="N23" s="723" t="s">
        <v>41</v>
      </c>
      <c r="O23" s="723" t="s">
        <v>42</v>
      </c>
      <c r="P23" s="723" t="s">
        <v>43</v>
      </c>
      <c r="Q23" s="723" t="s">
        <v>24</v>
      </c>
      <c r="R23" s="723" t="s">
        <v>44</v>
      </c>
      <c r="S23" s="723" t="s">
        <v>840</v>
      </c>
      <c r="T23" s="722" t="s">
        <v>905</v>
      </c>
      <c r="U23" s="752" t="s">
        <v>925</v>
      </c>
      <c r="V23" s="752" t="s">
        <v>1076</v>
      </c>
      <c r="W23" s="753" t="s">
        <v>45</v>
      </c>
      <c r="X23" s="724" t="s">
        <v>46</v>
      </c>
      <c r="Y23" s="724" t="s">
        <v>47</v>
      </c>
      <c r="Z23" s="724" t="s">
        <v>48</v>
      </c>
      <c r="AA23" s="725" t="s">
        <v>942</v>
      </c>
      <c r="AB23" s="211"/>
      <c r="AC23" s="211"/>
      <c r="AD23" s="211"/>
      <c r="AE23" s="211"/>
      <c r="AF23" s="211"/>
      <c r="AG23" s="211"/>
      <c r="AH23" s="211"/>
    </row>
    <row r="24" spans="1:34">
      <c r="A24" s="211"/>
      <c r="B24" s="726" t="s">
        <v>232</v>
      </c>
      <c r="C24" s="734"/>
      <c r="D24" s="734"/>
      <c r="E24" s="734"/>
      <c r="F24" s="734"/>
      <c r="G24" s="734"/>
      <c r="H24" s="198">
        <f t="shared" ref="H24:J24" si="7">+H6-H15</f>
        <v>-82365.384999999776</v>
      </c>
      <c r="I24" s="199">
        <f t="shared" si="7"/>
        <v>-85680</v>
      </c>
      <c r="J24" s="199">
        <f t="shared" si="7"/>
        <v>-41879</v>
      </c>
      <c r="K24" s="199">
        <f>+K6-K15</f>
        <v>-15981.412249320187</v>
      </c>
      <c r="L24" s="199">
        <v>5501.2060501931701</v>
      </c>
      <c r="M24" s="199">
        <v>3491.9818664600025</v>
      </c>
      <c r="N24" s="199">
        <v>54322.4341775676</v>
      </c>
      <c r="O24" s="199">
        <v>-3872.0599999999977</v>
      </c>
      <c r="P24" s="199">
        <v>6568.9427913194522</v>
      </c>
      <c r="Q24" s="199">
        <v>-39592.286771459701</v>
      </c>
      <c r="R24" s="199">
        <v>-15724.801377702504</v>
      </c>
      <c r="S24" s="199">
        <v>-2978.3618244761601</v>
      </c>
      <c r="T24" s="199">
        <v>-3966.8623899464728</v>
      </c>
      <c r="U24" s="199">
        <v>-18484</v>
      </c>
      <c r="V24" s="199">
        <v>4928.7956538582221</v>
      </c>
      <c r="W24" s="198">
        <f>+W15</f>
        <v>-2100091</v>
      </c>
      <c r="X24" s="199">
        <f>+SUM(G24:J24)</f>
        <v>-209924.38499999978</v>
      </c>
      <c r="Y24" s="199">
        <v>61310.658510234673</v>
      </c>
      <c r="Z24" s="199">
        <v>-42289</v>
      </c>
      <c r="AA24" s="200">
        <v>-19615.036231928971</v>
      </c>
      <c r="AB24" s="211"/>
      <c r="AC24" s="211"/>
      <c r="AD24" s="211"/>
      <c r="AE24" s="211"/>
      <c r="AF24" s="211"/>
      <c r="AG24" s="211"/>
      <c r="AH24" s="211"/>
    </row>
    <row r="25" spans="1:34">
      <c r="A25" s="211"/>
      <c r="B25" s="727" t="s">
        <v>233</v>
      </c>
      <c r="C25" s="735"/>
      <c r="D25" s="735"/>
      <c r="E25" s="735"/>
      <c r="F25" s="736"/>
      <c r="G25" s="735"/>
      <c r="H25" s="201">
        <f t="shared" ref="H25:J25" si="8">+H16-H7</f>
        <v>0</v>
      </c>
      <c r="I25" s="202">
        <f t="shared" si="8"/>
        <v>0</v>
      </c>
      <c r="J25" s="202">
        <f t="shared" si="8"/>
        <v>0</v>
      </c>
      <c r="K25" s="202">
        <f>+K16-K7</f>
        <v>0</v>
      </c>
      <c r="L25" s="202">
        <v>0</v>
      </c>
      <c r="M25" s="202">
        <v>0</v>
      </c>
      <c r="N25" s="202">
        <v>0</v>
      </c>
      <c r="O25" s="202">
        <v>0</v>
      </c>
      <c r="P25" s="202">
        <v>0</v>
      </c>
      <c r="Q25" s="202">
        <v>0</v>
      </c>
      <c r="R25" s="202">
        <v>0</v>
      </c>
      <c r="S25" s="202">
        <v>0</v>
      </c>
      <c r="T25" s="202">
        <v>0</v>
      </c>
      <c r="U25" s="202" t="s">
        <v>26</v>
      </c>
      <c r="V25" s="202" t="s">
        <v>26</v>
      </c>
      <c r="W25" s="201">
        <f>+W16</f>
        <v>254155</v>
      </c>
      <c r="X25" s="202">
        <f>+SUM(G25:J25)</f>
        <v>0</v>
      </c>
      <c r="Y25" s="202">
        <v>0</v>
      </c>
      <c r="Z25" s="202" t="s">
        <v>26</v>
      </c>
      <c r="AA25" s="203">
        <v>0</v>
      </c>
      <c r="AB25" s="211"/>
      <c r="AC25" s="211"/>
      <c r="AD25" s="211"/>
      <c r="AE25" s="211"/>
      <c r="AF25" s="211"/>
      <c r="AG25" s="211"/>
      <c r="AH25" s="211"/>
    </row>
    <row r="26" spans="1:34" ht="18.75" customHeight="1" thickBot="1">
      <c r="A26" s="211"/>
      <c r="B26" s="728" t="s">
        <v>50</v>
      </c>
      <c r="C26" s="737"/>
      <c r="D26" s="737"/>
      <c r="E26" s="737"/>
      <c r="F26" s="737"/>
      <c r="G26" s="737"/>
      <c r="H26" s="711">
        <f t="shared" ref="H26:J26" si="9">+H8-H17</f>
        <v>-82365.384999999776</v>
      </c>
      <c r="I26" s="712">
        <f t="shared" si="9"/>
        <v>-85680</v>
      </c>
      <c r="J26" s="712">
        <f t="shared" si="9"/>
        <v>-41879</v>
      </c>
      <c r="K26" s="712">
        <f>+K8-K17</f>
        <v>-15981.412249320187</v>
      </c>
      <c r="L26" s="712">
        <v>5501.2060501931701</v>
      </c>
      <c r="M26" s="712">
        <v>3491.9818664600025</v>
      </c>
      <c r="N26" s="712">
        <v>54322.4341775676</v>
      </c>
      <c r="O26" s="712">
        <v>-3872.0599999999977</v>
      </c>
      <c r="P26" s="712">
        <v>6568.9427913194522</v>
      </c>
      <c r="Q26" s="712">
        <v>39592.286771458865</v>
      </c>
      <c r="R26" s="712">
        <v>-15724.801377702504</v>
      </c>
      <c r="S26" s="712">
        <v>-2978.3618244761601</v>
      </c>
      <c r="T26" s="712">
        <v>-3966.8623899464728</v>
      </c>
      <c r="U26" s="712">
        <v>-18484</v>
      </c>
      <c r="V26" s="712">
        <v>4928.7956538582221</v>
      </c>
      <c r="W26" s="711">
        <f>+W17</f>
        <v>-1845936</v>
      </c>
      <c r="X26" s="712">
        <v>-209924.38499999978</v>
      </c>
      <c r="Y26" s="712">
        <v>61310.658510234673</v>
      </c>
      <c r="Z26" s="712">
        <v>-42289</v>
      </c>
      <c r="AA26" s="717">
        <v>-19615.036231928971</v>
      </c>
      <c r="AB26" s="211"/>
      <c r="AC26" s="211"/>
      <c r="AD26" s="211"/>
      <c r="AE26" s="211"/>
      <c r="AF26" s="211"/>
      <c r="AG26" s="211"/>
      <c r="AH26" s="211"/>
    </row>
    <row r="27" spans="1:34" ht="15" thickBot="1">
      <c r="A27" s="211"/>
      <c r="B27" s="730" t="s">
        <v>239</v>
      </c>
      <c r="C27" s="738"/>
      <c r="D27" s="738"/>
      <c r="E27" s="738"/>
      <c r="F27" s="738"/>
      <c r="G27" s="739"/>
      <c r="H27" s="1871">
        <v>-5.5100664523331138E-3</v>
      </c>
      <c r="I27" s="1872">
        <v>-3.5295598012352529E-3</v>
      </c>
      <c r="J27" s="1873">
        <v>-1.699450311277096E-3</v>
      </c>
      <c r="K27" s="1872">
        <v>-6.5907510194789074E-4</v>
      </c>
      <c r="L27" s="1872">
        <v>-9.5688327841800811E-4</v>
      </c>
      <c r="M27" s="1873">
        <v>-6.6442426115548151E-4</v>
      </c>
      <c r="N27" s="1872">
        <v>-1.1656657598869139E-2</v>
      </c>
      <c r="O27" s="1872">
        <v>9.4695280918811249E-4</v>
      </c>
      <c r="P27" s="1873">
        <v>-1.7938369619363609E-3</v>
      </c>
      <c r="Q27" s="1872">
        <v>-1.2875357736266626E-2</v>
      </c>
      <c r="R27" s="1872">
        <v>6.6132197183310266E-3</v>
      </c>
      <c r="S27" s="1873">
        <v>1.6797555813606157E-3</v>
      </c>
      <c r="T27" s="1872">
        <v>6.6132197183310266E-3</v>
      </c>
      <c r="U27" s="1872">
        <v>9.1906174372618169E-3</v>
      </c>
      <c r="V27" s="1872">
        <v>-2.9844307732860356E-3</v>
      </c>
      <c r="W27" s="1874">
        <f>+W18</f>
        <v>1.5966967610038948E-2</v>
      </c>
      <c r="X27" s="1872">
        <v>-1.1244166985301503E-2</v>
      </c>
      <c r="Y27" s="1872">
        <v>-3.289052507656787E-3</v>
      </c>
      <c r="Z27" s="1872">
        <v>5.0000000000000001E-3</v>
      </c>
      <c r="AA27" s="1875">
        <v>2.4382855020069994E-3</v>
      </c>
      <c r="AB27" s="211"/>
      <c r="AC27" s="211"/>
      <c r="AD27" s="211"/>
      <c r="AE27" s="211"/>
      <c r="AF27" s="211"/>
      <c r="AG27" s="211"/>
      <c r="AH27" s="211"/>
    </row>
    <row r="28" spans="1:34" s="61" customFormat="1" ht="15" customHeight="1">
      <c r="B28" s="61" t="s">
        <v>240</v>
      </c>
    </row>
    <row r="29" spans="1:34">
      <c r="A29" s="211"/>
      <c r="B29" s="211"/>
      <c r="C29" s="211"/>
      <c r="D29" s="211"/>
      <c r="E29" s="211"/>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row>
    <row r="30" spans="1:34">
      <c r="A30" s="211"/>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row>
    <row r="31" spans="1:34">
      <c r="A31" s="211"/>
      <c r="B31" s="211"/>
      <c r="C31" s="211"/>
      <c r="D31" s="211"/>
      <c r="E31" s="211"/>
      <c r="F31" s="211"/>
      <c r="G31" s="211"/>
      <c r="H31" s="211"/>
      <c r="I31" s="211"/>
      <c r="J31" s="211"/>
      <c r="K31" s="211"/>
      <c r="L31" s="211"/>
      <c r="M31" s="211"/>
      <c r="N31" s="211"/>
      <c r="O31" s="211"/>
      <c r="P31" s="211"/>
      <c r="Q31" s="211"/>
      <c r="R31" s="211"/>
      <c r="S31" s="211"/>
      <c r="T31" s="211"/>
      <c r="U31" s="211"/>
      <c r="V31" s="211"/>
      <c r="W31" s="211"/>
      <c r="X31" s="746"/>
      <c r="Y31" s="211"/>
      <c r="Z31" s="211"/>
      <c r="AA31" s="211"/>
      <c r="AB31" s="211"/>
      <c r="AC31" s="211"/>
      <c r="AD31" s="211"/>
      <c r="AE31" s="211"/>
      <c r="AF31" s="211"/>
      <c r="AG31" s="211"/>
      <c r="AH31" s="211"/>
    </row>
    <row r="32" spans="1:34">
      <c r="A32" s="211"/>
      <c r="B32" s="211"/>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row>
  </sheetData>
  <mergeCells count="6">
    <mergeCell ref="W4:AA4"/>
    <mergeCell ref="W13:AA13"/>
    <mergeCell ref="W22:AA22"/>
    <mergeCell ref="C4:V4"/>
    <mergeCell ref="C13:V13"/>
    <mergeCell ref="C22:V22"/>
  </mergeCells>
  <hyperlinks>
    <hyperlink ref="B1" location="Index!A1" display="Back to index" xr:uid="{D9FAC6CB-0E78-41B1-A73C-85562F52D052}"/>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5 W5:Y5 W23:Y23 W14:Y14 Z14 Z23 Z5" numberStoredAsText="1"/>
    <ignoredError sqref="H25:J25"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tabColor rgb="FF2AD2C9"/>
  </sheetPr>
  <dimension ref="B1:AA13"/>
  <sheetViews>
    <sheetView showGridLines="0" zoomScale="86" zoomScaleNormal="70" workbookViewId="0">
      <pane xSplit="2" topLeftCell="Q1" activePane="topRight" state="frozen"/>
      <selection pane="topRight" activeCell="Y20" sqref="Y20"/>
    </sheetView>
  </sheetViews>
  <sheetFormatPr baseColWidth="10" defaultColWidth="11.42578125" defaultRowHeight="15"/>
  <cols>
    <col min="2" max="2" width="68.42578125" style="6" customWidth="1"/>
    <col min="3" max="3" width="12.5703125" style="6" customWidth="1"/>
    <col min="4" max="17" width="13.140625" style="6" customWidth="1"/>
    <col min="18" max="18" width="12.5703125" style="6" bestFit="1" customWidth="1"/>
    <col min="19" max="22" width="12.5703125" style="6" customWidth="1"/>
    <col min="23" max="26" width="13.140625" customWidth="1"/>
    <col min="27" max="27" width="12.85546875" bestFit="1" customWidth="1"/>
  </cols>
  <sheetData>
    <row r="1" spans="2:27">
      <c r="B1" s="589" t="s">
        <v>31</v>
      </c>
    </row>
    <row r="2" spans="2:27" ht="15.75" thickBot="1">
      <c r="B2" s="5"/>
    </row>
    <row r="3" spans="2:27">
      <c r="B3" s="100" t="s">
        <v>1056</v>
      </c>
      <c r="C3" s="2335" t="s">
        <v>28</v>
      </c>
      <c r="D3" s="2343"/>
      <c r="E3" s="2343"/>
      <c r="F3" s="2343"/>
      <c r="G3" s="2343"/>
      <c r="H3" s="2343"/>
      <c r="I3" s="2343"/>
      <c r="J3" s="2343"/>
      <c r="K3" s="2343"/>
      <c r="L3" s="2343"/>
      <c r="M3" s="2343"/>
      <c r="N3" s="2343"/>
      <c r="O3" s="2343"/>
      <c r="P3" s="2343"/>
      <c r="Q3" s="2343"/>
      <c r="R3" s="2343"/>
      <c r="S3" s="2343"/>
      <c r="T3" s="2343"/>
      <c r="U3" s="2343"/>
      <c r="V3" s="2344"/>
      <c r="W3" s="2335" t="s">
        <v>29</v>
      </c>
      <c r="X3" s="2335"/>
      <c r="Y3" s="2335"/>
      <c r="Z3" s="2335"/>
      <c r="AA3" s="2342"/>
    </row>
    <row r="4" spans="2:27" ht="15.75" thickBot="1">
      <c r="B4" s="70" t="s">
        <v>241</v>
      </c>
      <c r="C4" s="756" t="s">
        <v>32</v>
      </c>
      <c r="D4" s="754" t="s">
        <v>33</v>
      </c>
      <c r="E4" s="754" t="s">
        <v>22</v>
      </c>
      <c r="F4" s="754" t="s">
        <v>34</v>
      </c>
      <c r="G4" s="754" t="s">
        <v>35</v>
      </c>
      <c r="H4" s="754" t="s">
        <v>36</v>
      </c>
      <c r="I4" s="754" t="s">
        <v>37</v>
      </c>
      <c r="J4" s="754" t="s">
        <v>38</v>
      </c>
      <c r="K4" s="754" t="s">
        <v>39</v>
      </c>
      <c r="L4" s="754" t="s">
        <v>40</v>
      </c>
      <c r="M4" s="754" t="s">
        <v>23</v>
      </c>
      <c r="N4" s="754" t="s">
        <v>41</v>
      </c>
      <c r="O4" s="754" t="s">
        <v>42</v>
      </c>
      <c r="P4" s="754" t="s">
        <v>43</v>
      </c>
      <c r="Q4" s="754" t="s">
        <v>24</v>
      </c>
      <c r="R4" s="754" t="s">
        <v>44</v>
      </c>
      <c r="S4" s="754" t="s">
        <v>840</v>
      </c>
      <c r="T4" s="754" t="s">
        <v>905</v>
      </c>
      <c r="U4" s="754" t="s">
        <v>925</v>
      </c>
      <c r="V4" s="755" t="s">
        <v>1076</v>
      </c>
      <c r="W4" s="754" t="s">
        <v>45</v>
      </c>
      <c r="X4" s="754" t="s">
        <v>46</v>
      </c>
      <c r="Y4" s="754" t="s">
        <v>47</v>
      </c>
      <c r="Z4" s="754" t="s">
        <v>48</v>
      </c>
      <c r="AA4" s="755" t="s">
        <v>942</v>
      </c>
    </row>
    <row r="5" spans="2:27">
      <c r="B5" s="13" t="s">
        <v>242</v>
      </c>
      <c r="C5" s="757">
        <v>782922</v>
      </c>
      <c r="D5" s="758">
        <v>787250</v>
      </c>
      <c r="E5" s="199">
        <v>815403</v>
      </c>
      <c r="F5" s="199">
        <v>847206</v>
      </c>
      <c r="G5" s="199">
        <v>760329</v>
      </c>
      <c r="H5" s="199">
        <v>503488</v>
      </c>
      <c r="I5" s="199">
        <v>775805</v>
      </c>
      <c r="J5" s="199">
        <v>873156</v>
      </c>
      <c r="K5" s="199">
        <v>830771</v>
      </c>
      <c r="L5" s="199">
        <v>862411</v>
      </c>
      <c r="M5" s="199">
        <v>876391</v>
      </c>
      <c r="N5" s="199">
        <v>924161</v>
      </c>
      <c r="O5" s="199">
        <v>891628</v>
      </c>
      <c r="P5" s="199">
        <v>920950</v>
      </c>
      <c r="Q5" s="199">
        <v>934984</v>
      </c>
      <c r="R5" s="199">
        <v>895295</v>
      </c>
      <c r="S5" s="199">
        <v>881781</v>
      </c>
      <c r="T5" s="199">
        <v>960550</v>
      </c>
      <c r="U5" s="199">
        <v>975955</v>
      </c>
      <c r="V5" s="200">
        <v>986173</v>
      </c>
      <c r="W5" s="199">
        <v>3232781</v>
      </c>
      <c r="X5" s="199">
        <v>2912778</v>
      </c>
      <c r="Y5" s="199">
        <v>3493734</v>
      </c>
      <c r="Z5" s="199">
        <v>3642857</v>
      </c>
      <c r="AA5" s="200">
        <v>3804459</v>
      </c>
    </row>
    <row r="6" spans="2:27" ht="15.75" thickBot="1">
      <c r="B6" s="13" t="s">
        <v>243</v>
      </c>
      <c r="C6" s="15">
        <v>178423</v>
      </c>
      <c r="D6" s="105">
        <v>188358</v>
      </c>
      <c r="E6" s="202">
        <v>188073</v>
      </c>
      <c r="F6" s="202">
        <v>193528</v>
      </c>
      <c r="G6" s="202">
        <v>166983</v>
      </c>
      <c r="H6" s="202">
        <v>149308</v>
      </c>
      <c r="I6" s="202">
        <v>155028</v>
      </c>
      <c r="J6" s="202">
        <v>151464</v>
      </c>
      <c r="K6" s="202">
        <v>179889</v>
      </c>
      <c r="L6" s="202">
        <v>238440</v>
      </c>
      <c r="M6" s="202">
        <v>246649</v>
      </c>
      <c r="N6" s="202">
        <v>263017</v>
      </c>
      <c r="O6" s="202">
        <v>259710</v>
      </c>
      <c r="P6" s="202">
        <v>269059</v>
      </c>
      <c r="Q6" s="202">
        <v>262167</v>
      </c>
      <c r="R6" s="202">
        <v>293215</v>
      </c>
      <c r="S6" s="202">
        <v>248515</v>
      </c>
      <c r="T6" s="202">
        <v>210944</v>
      </c>
      <c r="U6" s="202">
        <v>208620</v>
      </c>
      <c r="V6" s="203">
        <v>218047</v>
      </c>
      <c r="W6" s="202">
        <v>748382</v>
      </c>
      <c r="X6" s="202">
        <v>622783</v>
      </c>
      <c r="Y6" s="202">
        <v>922917</v>
      </c>
      <c r="Z6" s="202">
        <v>1084151</v>
      </c>
      <c r="AA6" s="203">
        <v>886126</v>
      </c>
    </row>
    <row r="7" spans="2:27" ht="15.75" thickBot="1">
      <c r="B7" s="14" t="s">
        <v>244</v>
      </c>
      <c r="C7" s="176">
        <f>+C6+C5</f>
        <v>961345</v>
      </c>
      <c r="D7" s="16">
        <f>+D6+D5</f>
        <v>975608</v>
      </c>
      <c r="E7" s="357">
        <f t="shared" ref="E7:J7" si="0">+E6+E5</f>
        <v>1003476</v>
      </c>
      <c r="F7" s="357">
        <f t="shared" si="0"/>
        <v>1040734</v>
      </c>
      <c r="G7" s="357">
        <f t="shared" si="0"/>
        <v>927312</v>
      </c>
      <c r="H7" s="357">
        <f t="shared" si="0"/>
        <v>652796</v>
      </c>
      <c r="I7" s="357">
        <f t="shared" si="0"/>
        <v>930833</v>
      </c>
      <c r="J7" s="357">
        <f t="shared" si="0"/>
        <v>1024620</v>
      </c>
      <c r="K7" s="357">
        <v>1010660</v>
      </c>
      <c r="L7" s="357">
        <v>1100851</v>
      </c>
      <c r="M7" s="357">
        <v>1123040</v>
      </c>
      <c r="N7" s="357">
        <v>1187178</v>
      </c>
      <c r="O7" s="357">
        <v>1151338</v>
      </c>
      <c r="P7" s="357">
        <v>1190009</v>
      </c>
      <c r="Q7" s="357">
        <v>1197151</v>
      </c>
      <c r="R7" s="357">
        <v>1188510</v>
      </c>
      <c r="S7" s="357">
        <v>1130296</v>
      </c>
      <c r="T7" s="357">
        <v>1171494</v>
      </c>
      <c r="U7" s="357">
        <v>1184575</v>
      </c>
      <c r="V7" s="358">
        <v>1204220</v>
      </c>
      <c r="W7" s="357">
        <f>+W6+W5</f>
        <v>3981163</v>
      </c>
      <c r="X7" s="357">
        <f>+X6+X5</f>
        <v>3535561</v>
      </c>
      <c r="Y7" s="357">
        <v>4416651</v>
      </c>
      <c r="Z7" s="357">
        <v>4726265</v>
      </c>
      <c r="AA7" s="358">
        <v>4690585</v>
      </c>
    </row>
    <row r="8" spans="2:27">
      <c r="B8"/>
      <c r="C8"/>
      <c r="D8"/>
      <c r="E8"/>
      <c r="F8"/>
      <c r="G8"/>
      <c r="H8"/>
      <c r="I8"/>
      <c r="J8"/>
      <c r="K8"/>
      <c r="L8"/>
      <c r="M8"/>
      <c r="N8"/>
      <c r="O8"/>
      <c r="P8"/>
      <c r="Q8"/>
      <c r="R8"/>
      <c r="S8"/>
      <c r="T8"/>
      <c r="U8"/>
      <c r="V8"/>
    </row>
    <row r="10" spans="2:27">
      <c r="B10"/>
      <c r="C10"/>
      <c r="D10"/>
      <c r="E10"/>
      <c r="F10"/>
      <c r="G10"/>
      <c r="H10"/>
      <c r="I10"/>
      <c r="J10"/>
      <c r="K10"/>
      <c r="L10"/>
      <c r="M10"/>
      <c r="N10"/>
      <c r="O10"/>
      <c r="P10"/>
      <c r="Q10"/>
      <c r="R10"/>
      <c r="S10"/>
      <c r="T10"/>
      <c r="U10"/>
      <c r="V10"/>
    </row>
    <row r="11" spans="2:27">
      <c r="B11"/>
    </row>
    <row r="12" spans="2:27">
      <c r="B12"/>
    </row>
    <row r="13" spans="2:27">
      <c r="B13"/>
    </row>
  </sheetData>
  <mergeCells count="2">
    <mergeCell ref="W3:AA3"/>
    <mergeCell ref="C3:V3"/>
  </mergeCells>
  <hyperlinks>
    <hyperlink ref="B1" location="Index!A1" display="Back to index" xr:uid="{FBC19D0E-6E3D-4817-9AFD-23FE8F646245}"/>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W4:Y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B1:AS21"/>
  <sheetViews>
    <sheetView showGridLines="0" zoomScale="70" zoomScaleNormal="70" workbookViewId="0">
      <pane xSplit="2" topLeftCell="U1" activePane="topRight" state="frozen"/>
      <selection pane="topRight" activeCell="AD24" sqref="AD24"/>
    </sheetView>
  </sheetViews>
  <sheetFormatPr baseColWidth="10" defaultColWidth="11.42578125" defaultRowHeight="15"/>
  <cols>
    <col min="2" max="2" width="61.5703125" style="6" customWidth="1"/>
    <col min="3" max="7" width="12.5703125" style="6" customWidth="1"/>
    <col min="8" max="17" width="13.140625" style="6" customWidth="1"/>
    <col min="18" max="18" width="12.5703125" style="6" bestFit="1" customWidth="1"/>
    <col min="19" max="21" width="15" customWidth="1"/>
    <col min="22" max="22" width="13.85546875" customWidth="1"/>
    <col min="23" max="23" width="11.7109375" style="170" customWidth="1"/>
    <col min="26" max="26" width="10" customWidth="1"/>
    <col min="27" max="27" width="0" hidden="1" customWidth="1"/>
  </cols>
  <sheetData>
    <row r="1" spans="2:45">
      <c r="B1" s="589" t="s">
        <v>31</v>
      </c>
    </row>
    <row r="3" spans="2:45" ht="15.75" thickBot="1">
      <c r="B3" s="210" t="s">
        <v>1064</v>
      </c>
      <c r="C3" s="56"/>
      <c r="D3" s="56"/>
      <c r="E3" s="56"/>
      <c r="F3" s="56"/>
      <c r="G3" s="56"/>
      <c r="H3" s="56"/>
      <c r="I3" s="56"/>
      <c r="J3" s="56"/>
      <c r="K3" s="56"/>
      <c r="L3" s="56"/>
      <c r="M3" s="56"/>
      <c r="N3" s="56"/>
      <c r="O3" s="56"/>
      <c r="P3" s="56"/>
      <c r="Q3" s="56"/>
      <c r="R3" s="56"/>
      <c r="S3" s="211"/>
      <c r="T3" s="211"/>
      <c r="U3" s="211"/>
      <c r="V3" s="211"/>
      <c r="W3" s="557"/>
      <c r="X3" s="210" t="s">
        <v>1070</v>
      </c>
      <c r="Y3" s="210"/>
      <c r="Z3" s="210"/>
      <c r="AA3" s="211"/>
      <c r="AB3" s="211"/>
      <c r="AC3" s="211"/>
      <c r="AD3" s="211"/>
      <c r="AE3" s="211"/>
      <c r="AF3" s="211"/>
      <c r="AG3" s="211"/>
      <c r="AH3" s="211"/>
      <c r="AI3" s="211"/>
      <c r="AJ3" s="211"/>
      <c r="AK3" s="211"/>
      <c r="AL3" s="211"/>
      <c r="AM3" s="211"/>
      <c r="AN3" s="211"/>
      <c r="AO3" s="211"/>
      <c r="AP3" s="211"/>
      <c r="AQ3" s="211"/>
      <c r="AR3" s="211"/>
      <c r="AS3" s="211"/>
    </row>
    <row r="4" spans="2:45">
      <c r="B4" s="100" t="s">
        <v>1057</v>
      </c>
      <c r="C4" s="2335" t="s">
        <v>28</v>
      </c>
      <c r="D4" s="2343"/>
      <c r="E4" s="2343"/>
      <c r="F4" s="2343"/>
      <c r="G4" s="2343"/>
      <c r="H4" s="2343"/>
      <c r="I4" s="2343"/>
      <c r="J4" s="2343"/>
      <c r="K4" s="2343"/>
      <c r="L4" s="2343"/>
      <c r="M4" s="2343"/>
      <c r="N4" s="2343"/>
      <c r="O4" s="2343"/>
      <c r="P4" s="2343"/>
      <c r="Q4" s="2343"/>
      <c r="R4" s="2344"/>
      <c r="S4" s="2343" t="s">
        <v>29</v>
      </c>
      <c r="T4" s="2343"/>
      <c r="U4" s="2343"/>
      <c r="V4" s="2344"/>
      <c r="W4" s="557"/>
      <c r="X4" s="2335" t="s">
        <v>28</v>
      </c>
      <c r="Y4" s="2343"/>
      <c r="Z4" s="2343"/>
      <c r="AA4" s="2343"/>
      <c r="AB4" s="2343"/>
      <c r="AC4" s="2343"/>
      <c r="AD4" s="2343"/>
      <c r="AE4" s="2344"/>
      <c r="AF4" s="211"/>
      <c r="AG4" s="2345" t="s">
        <v>1116</v>
      </c>
      <c r="AH4" s="2346"/>
      <c r="AI4" s="211"/>
      <c r="AJ4" s="211"/>
      <c r="AK4" s="211"/>
      <c r="AL4" s="211"/>
      <c r="AM4" s="211"/>
      <c r="AN4" s="211"/>
      <c r="AO4" s="211"/>
      <c r="AP4" s="211"/>
      <c r="AQ4" s="211"/>
      <c r="AR4" s="211"/>
      <c r="AS4" s="211"/>
    </row>
    <row r="5" spans="2:45" ht="15.75" thickBot="1">
      <c r="B5" s="70" t="s">
        <v>241</v>
      </c>
      <c r="C5" s="756" t="s">
        <v>32</v>
      </c>
      <c r="D5" s="754" t="s">
        <v>33</v>
      </c>
      <c r="E5" s="754" t="s">
        <v>22</v>
      </c>
      <c r="F5" s="754" t="s">
        <v>34</v>
      </c>
      <c r="G5" s="754" t="s">
        <v>35</v>
      </c>
      <c r="H5" s="754" t="s">
        <v>36</v>
      </c>
      <c r="I5" s="754" t="s">
        <v>37</v>
      </c>
      <c r="J5" s="754" t="s">
        <v>38</v>
      </c>
      <c r="K5" s="754" t="s">
        <v>39</v>
      </c>
      <c r="L5" s="754" t="s">
        <v>40</v>
      </c>
      <c r="M5" s="754" t="s">
        <v>23</v>
      </c>
      <c r="N5" s="754" t="s">
        <v>41</v>
      </c>
      <c r="O5" s="754" t="s">
        <v>42</v>
      </c>
      <c r="P5" s="754" t="s">
        <v>43</v>
      </c>
      <c r="Q5" s="754" t="s">
        <v>24</v>
      </c>
      <c r="R5" s="759" t="s">
        <v>44</v>
      </c>
      <c r="S5" s="107" t="s">
        <v>45</v>
      </c>
      <c r="T5" s="107" t="s">
        <v>46</v>
      </c>
      <c r="U5" s="107" t="s">
        <v>47</v>
      </c>
      <c r="V5" s="108" t="s">
        <v>48</v>
      </c>
      <c r="W5" s="557"/>
      <c r="X5" s="175" t="s">
        <v>42</v>
      </c>
      <c r="Y5" s="71" t="s">
        <v>43</v>
      </c>
      <c r="Z5" s="71" t="s">
        <v>24</v>
      </c>
      <c r="AA5" s="71"/>
      <c r="AB5" s="71" t="s">
        <v>840</v>
      </c>
      <c r="AC5" s="71" t="s">
        <v>905</v>
      </c>
      <c r="AD5" s="71" t="s">
        <v>925</v>
      </c>
      <c r="AE5" s="72" t="s">
        <v>1076</v>
      </c>
      <c r="AF5" s="211"/>
      <c r="AG5" s="2261">
        <v>2022</v>
      </c>
      <c r="AH5" s="2259">
        <v>2023</v>
      </c>
      <c r="AI5" s="211"/>
      <c r="AJ5" s="211"/>
      <c r="AK5" s="211"/>
      <c r="AL5" s="211"/>
      <c r="AM5" s="211"/>
      <c r="AN5" s="211"/>
      <c r="AO5" s="211"/>
      <c r="AP5" s="211"/>
      <c r="AQ5" s="211"/>
      <c r="AR5" s="211"/>
      <c r="AS5" s="211"/>
    </row>
    <row r="6" spans="2:45">
      <c r="B6" s="13" t="s">
        <v>248</v>
      </c>
      <c r="C6" s="198">
        <v>113545</v>
      </c>
      <c r="D6" s="199">
        <v>100987</v>
      </c>
      <c r="E6" s="199">
        <v>150427</v>
      </c>
      <c r="F6" s="199">
        <v>102011</v>
      </c>
      <c r="G6" s="199">
        <v>-120633</v>
      </c>
      <c r="H6" s="199">
        <v>280563</v>
      </c>
      <c r="I6" s="199">
        <v>135957</v>
      </c>
      <c r="J6" s="199">
        <v>162523</v>
      </c>
      <c r="K6" s="199">
        <v>16287</v>
      </c>
      <c r="L6" s="199">
        <v>-69947</v>
      </c>
      <c r="M6" s="199">
        <v>5739</v>
      </c>
      <c r="N6" s="199">
        <v>2550</v>
      </c>
      <c r="O6" s="199">
        <v>-56866</v>
      </c>
      <c r="P6" s="199">
        <v>-94180</v>
      </c>
      <c r="Q6" s="199">
        <v>-25459</v>
      </c>
      <c r="R6" s="200">
        <v>77512</v>
      </c>
      <c r="S6" s="199">
        <v>466970</v>
      </c>
      <c r="T6" s="199">
        <v>458410</v>
      </c>
      <c r="U6" s="199">
        <v>-45371</v>
      </c>
      <c r="V6" s="200">
        <v>-98994</v>
      </c>
      <c r="W6" s="557"/>
      <c r="X6" s="198">
        <v>-56867</v>
      </c>
      <c r="Y6" s="199">
        <v>-94180</v>
      </c>
      <c r="Z6" s="199">
        <v>-25460</v>
      </c>
      <c r="AA6" s="199">
        <v>77512</v>
      </c>
      <c r="AB6" s="199">
        <v>70036</v>
      </c>
      <c r="AC6" s="199">
        <v>68603</v>
      </c>
      <c r="AD6" s="199">
        <v>53591</v>
      </c>
      <c r="AE6" s="200">
        <v>115825</v>
      </c>
      <c r="AF6" s="211"/>
      <c r="AG6" s="1121">
        <v>-98995</v>
      </c>
      <c r="AH6" s="1123">
        <v>308055</v>
      </c>
      <c r="AI6" s="211"/>
      <c r="AJ6" s="211"/>
      <c r="AK6" s="211"/>
      <c r="AL6" s="211"/>
      <c r="AM6" s="211"/>
      <c r="AN6" s="211"/>
      <c r="AO6" s="211"/>
      <c r="AP6" s="211"/>
      <c r="AQ6" s="211"/>
      <c r="AR6" s="211"/>
      <c r="AS6" s="211"/>
    </row>
    <row r="7" spans="2:45" ht="15.75">
      <c r="B7" s="17" t="s">
        <v>249</v>
      </c>
      <c r="C7" s="201">
        <v>14786</v>
      </c>
      <c r="D7" s="202">
        <v>20478</v>
      </c>
      <c r="E7" s="202">
        <v>21842</v>
      </c>
      <c r="F7" s="202">
        <v>22738</v>
      </c>
      <c r="G7" s="202">
        <v>19225</v>
      </c>
      <c r="H7" s="202">
        <v>14906</v>
      </c>
      <c r="I7" s="202">
        <v>11245</v>
      </c>
      <c r="J7" s="202">
        <v>19296</v>
      </c>
      <c r="K7" s="202">
        <v>29405</v>
      </c>
      <c r="L7" s="202">
        <v>12302</v>
      </c>
      <c r="M7" s="202">
        <v>19090</v>
      </c>
      <c r="N7" s="202">
        <v>13224</v>
      </c>
      <c r="O7" s="202">
        <v>24014</v>
      </c>
      <c r="P7" s="202">
        <v>29219</v>
      </c>
      <c r="Q7" s="202">
        <v>25806</v>
      </c>
      <c r="R7" s="203">
        <v>25422</v>
      </c>
      <c r="S7" s="202">
        <v>79844</v>
      </c>
      <c r="T7" s="202">
        <v>64672</v>
      </c>
      <c r="U7" s="202">
        <v>74021</v>
      </c>
      <c r="V7" s="203">
        <v>104461</v>
      </c>
      <c r="W7" s="557"/>
      <c r="X7" s="201">
        <v>24014</v>
      </c>
      <c r="Y7" s="202">
        <v>29219</v>
      </c>
      <c r="Z7" s="202">
        <v>25806</v>
      </c>
      <c r="AA7" s="202">
        <v>25422</v>
      </c>
      <c r="AB7" s="202">
        <v>27212</v>
      </c>
      <c r="AC7" s="202">
        <v>23689</v>
      </c>
      <c r="AD7" s="202">
        <v>32056</v>
      </c>
      <c r="AE7" s="203">
        <v>34132</v>
      </c>
      <c r="AF7" s="211"/>
      <c r="AG7" s="1117">
        <v>104461</v>
      </c>
      <c r="AH7" s="1124">
        <v>117089</v>
      </c>
      <c r="AI7" s="211"/>
      <c r="AJ7" s="211"/>
      <c r="AK7" s="211"/>
      <c r="AL7" s="211"/>
      <c r="AM7" s="211"/>
      <c r="AN7" s="211"/>
      <c r="AO7" s="211"/>
      <c r="AP7" s="211"/>
      <c r="AQ7" s="211"/>
      <c r="AR7" s="211"/>
      <c r="AS7" s="211"/>
    </row>
    <row r="8" spans="2:45">
      <c r="B8" s="13" t="s">
        <v>250</v>
      </c>
      <c r="C8" s="201">
        <v>-2434</v>
      </c>
      <c r="D8" s="202">
        <v>-724</v>
      </c>
      <c r="E8" s="202">
        <v>2158</v>
      </c>
      <c r="F8" s="202">
        <v>7043</v>
      </c>
      <c r="G8" s="202">
        <v>35430</v>
      </c>
      <c r="H8" s="202">
        <v>8358</v>
      </c>
      <c r="I8" s="202">
        <v>-21297</v>
      </c>
      <c r="J8" s="202">
        <v>18298</v>
      </c>
      <c r="K8" s="202">
        <v>69723</v>
      </c>
      <c r="L8" s="202">
        <v>52606</v>
      </c>
      <c r="M8" s="202">
        <v>43365</v>
      </c>
      <c r="N8" s="202">
        <v>46546</v>
      </c>
      <c r="O8" s="202">
        <v>-5982</v>
      </c>
      <c r="P8" s="202">
        <v>12304</v>
      </c>
      <c r="Q8" s="202">
        <v>53008</v>
      </c>
      <c r="R8" s="203">
        <v>5857</v>
      </c>
      <c r="S8" s="202">
        <v>6043</v>
      </c>
      <c r="T8" s="202">
        <v>28927</v>
      </c>
      <c r="U8" s="202">
        <v>221064</v>
      </c>
      <c r="V8" s="203">
        <v>65187</v>
      </c>
      <c r="W8" s="557"/>
      <c r="X8" s="201">
        <v>-5982</v>
      </c>
      <c r="Y8" s="202">
        <v>12304</v>
      </c>
      <c r="Z8" s="202">
        <v>53008</v>
      </c>
      <c r="AA8" s="202">
        <v>5857</v>
      </c>
      <c r="AB8" s="202">
        <v>-6570</v>
      </c>
      <c r="AC8" s="202">
        <v>16671</v>
      </c>
      <c r="AD8" s="202">
        <v>38545</v>
      </c>
      <c r="AE8" s="203">
        <v>5019</v>
      </c>
      <c r="AF8" s="211"/>
      <c r="AG8" s="1117">
        <v>65187</v>
      </c>
      <c r="AH8" s="1124">
        <v>53665</v>
      </c>
      <c r="AI8" s="211"/>
      <c r="AJ8" s="211"/>
      <c r="AK8" s="211"/>
      <c r="AL8" s="211"/>
      <c r="AM8" s="211"/>
      <c r="AN8" s="211"/>
      <c r="AO8" s="211"/>
      <c r="AP8" s="211"/>
      <c r="AQ8" s="211"/>
      <c r="AR8" s="211"/>
      <c r="AS8" s="211"/>
    </row>
    <row r="9" spans="2:45">
      <c r="B9" s="13" t="s">
        <v>251</v>
      </c>
      <c r="C9" s="201">
        <v>13490</v>
      </c>
      <c r="D9" s="202">
        <v>63</v>
      </c>
      <c r="E9" s="202">
        <v>-11775</v>
      </c>
      <c r="F9" s="202">
        <v>17957</v>
      </c>
      <c r="G9" s="202">
        <v>-20849</v>
      </c>
      <c r="H9" s="202">
        <v>23845</v>
      </c>
      <c r="I9" s="202">
        <v>6530</v>
      </c>
      <c r="J9" s="202">
        <v>10278</v>
      </c>
      <c r="K9" s="202">
        <v>-5536</v>
      </c>
      <c r="L9" s="202">
        <v>32959</v>
      </c>
      <c r="M9" s="202">
        <v>-4809</v>
      </c>
      <c r="N9" s="202">
        <v>-22083</v>
      </c>
      <c r="O9" s="202">
        <v>-17060</v>
      </c>
      <c r="P9" s="202">
        <v>-17066</v>
      </c>
      <c r="Q9" s="202">
        <v>-4071</v>
      </c>
      <c r="R9" s="203">
        <v>22039</v>
      </c>
      <c r="S9" s="202">
        <v>19735</v>
      </c>
      <c r="T9" s="202">
        <v>31666</v>
      </c>
      <c r="U9" s="202">
        <v>-3215</v>
      </c>
      <c r="V9" s="203">
        <v>-10682</v>
      </c>
      <c r="W9" s="557"/>
      <c r="X9" s="201">
        <v>-8363</v>
      </c>
      <c r="Y9" s="202">
        <v>-18441</v>
      </c>
      <c r="Z9" s="202">
        <v>-5917</v>
      </c>
      <c r="AA9" s="202">
        <v>33108</v>
      </c>
      <c r="AB9" s="202">
        <v>22963</v>
      </c>
      <c r="AC9" s="202">
        <v>2996</v>
      </c>
      <c r="AD9" s="202">
        <v>4564</v>
      </c>
      <c r="AE9" s="203">
        <v>15255</v>
      </c>
      <c r="AF9" s="211"/>
      <c r="AG9" s="1117">
        <v>387</v>
      </c>
      <c r="AH9" s="1124">
        <v>45778</v>
      </c>
      <c r="AI9" s="211"/>
      <c r="AJ9" s="211"/>
      <c r="AK9" s="211"/>
      <c r="AL9" s="211"/>
      <c r="AM9" s="211"/>
      <c r="AN9" s="211"/>
      <c r="AO9" s="211"/>
      <c r="AP9" s="211"/>
      <c r="AQ9" s="211"/>
      <c r="AR9" s="211"/>
      <c r="AS9" s="211"/>
    </row>
    <row r="10" spans="2:45" ht="15.75" thickBot="1">
      <c r="B10" s="13" t="s">
        <v>252</v>
      </c>
      <c r="C10" s="207">
        <v>75605</v>
      </c>
      <c r="D10" s="208">
        <v>98703</v>
      </c>
      <c r="E10" s="208">
        <v>133128</v>
      </c>
      <c r="F10" s="208">
        <v>74713</v>
      </c>
      <c r="G10" s="208">
        <v>117770</v>
      </c>
      <c r="H10" s="208">
        <v>35195</v>
      </c>
      <c r="I10" s="208">
        <v>39498</v>
      </c>
      <c r="J10" s="208">
        <v>94518</v>
      </c>
      <c r="K10" s="208">
        <v>73991</v>
      </c>
      <c r="L10" s="208">
        <v>62923</v>
      </c>
      <c r="M10" s="208">
        <v>52258</v>
      </c>
      <c r="N10" s="208">
        <v>76748</v>
      </c>
      <c r="O10" s="208">
        <v>147902</v>
      </c>
      <c r="P10" s="208">
        <v>84152</v>
      </c>
      <c r="Q10" s="208">
        <v>64890</v>
      </c>
      <c r="R10" s="209">
        <v>32064</v>
      </c>
      <c r="S10" s="208">
        <v>344229</v>
      </c>
      <c r="T10" s="208">
        <v>286981</v>
      </c>
      <c r="U10" s="208">
        <v>266567</v>
      </c>
      <c r="V10" s="209">
        <v>290224</v>
      </c>
      <c r="W10" s="557"/>
      <c r="X10" s="207">
        <v>135257</v>
      </c>
      <c r="Y10" s="208">
        <v>78673</v>
      </c>
      <c r="Z10" s="208">
        <v>56664</v>
      </c>
      <c r="AA10" s="208">
        <v>-2548</v>
      </c>
      <c r="AB10" s="208">
        <v>89338</v>
      </c>
      <c r="AC10" s="208">
        <v>149671</v>
      </c>
      <c r="AD10" s="208">
        <v>89272</v>
      </c>
      <c r="AE10" s="209">
        <v>112372</v>
      </c>
      <c r="AF10" s="211"/>
      <c r="AG10" s="1896">
        <v>268046</v>
      </c>
      <c r="AH10" s="2244">
        <v>440653</v>
      </c>
      <c r="AI10" s="211"/>
      <c r="AJ10" s="211"/>
      <c r="AK10" s="211"/>
      <c r="AL10" s="211"/>
      <c r="AM10" s="211"/>
      <c r="AN10" s="211"/>
      <c r="AO10" s="211"/>
      <c r="AP10" s="211"/>
      <c r="AQ10" s="211"/>
      <c r="AR10" s="211"/>
      <c r="AS10" s="211"/>
    </row>
    <row r="11" spans="2:45" ht="15.75" thickBot="1">
      <c r="B11" s="14" t="s">
        <v>1058</v>
      </c>
      <c r="C11" s="711">
        <f>+SUM(C6:C10)</f>
        <v>214992</v>
      </c>
      <c r="D11" s="712">
        <f>+SUM(D6:D10)</f>
        <v>219507</v>
      </c>
      <c r="E11" s="712">
        <f t="shared" ref="E11:J11" si="0">+SUM(E6:E10)</f>
        <v>295780</v>
      </c>
      <c r="F11" s="712">
        <f t="shared" si="0"/>
        <v>224462</v>
      </c>
      <c r="G11" s="712">
        <f t="shared" si="0"/>
        <v>30943</v>
      </c>
      <c r="H11" s="712">
        <f t="shared" si="0"/>
        <v>362867</v>
      </c>
      <c r="I11" s="712">
        <f t="shared" si="0"/>
        <v>171933</v>
      </c>
      <c r="J11" s="712">
        <f t="shared" si="0"/>
        <v>304913</v>
      </c>
      <c r="K11" s="712">
        <v>183870</v>
      </c>
      <c r="L11" s="712">
        <v>90843</v>
      </c>
      <c r="M11" s="712">
        <v>115643</v>
      </c>
      <c r="N11" s="712">
        <v>116985</v>
      </c>
      <c r="O11" s="712">
        <f>+SUM(O6:O10)</f>
        <v>92008</v>
      </c>
      <c r="P11" s="712">
        <v>14429</v>
      </c>
      <c r="Q11" s="712">
        <v>114174</v>
      </c>
      <c r="R11" s="717">
        <v>162894</v>
      </c>
      <c r="S11" s="712">
        <f>+SUM(S6:S10)</f>
        <v>916821</v>
      </c>
      <c r="T11" s="712">
        <f>+SUM(T6:T10)</f>
        <v>870656</v>
      </c>
      <c r="U11" s="712">
        <v>513066</v>
      </c>
      <c r="V11" s="717">
        <v>350196</v>
      </c>
      <c r="W11" s="557"/>
      <c r="X11" s="711">
        <v>88059</v>
      </c>
      <c r="Y11" s="1853">
        <v>7575</v>
      </c>
      <c r="Z11" s="712">
        <v>104101</v>
      </c>
      <c r="AA11" s="712">
        <v>139351</v>
      </c>
      <c r="AB11" s="712">
        <v>202979</v>
      </c>
      <c r="AC11" s="712">
        <v>261630</v>
      </c>
      <c r="AD11" s="712">
        <v>218028</v>
      </c>
      <c r="AE11" s="717">
        <v>282603</v>
      </c>
      <c r="AF11" s="211"/>
      <c r="AG11" s="1898">
        <v>339086</v>
      </c>
      <c r="AH11" s="2005">
        <v>965240</v>
      </c>
      <c r="AI11" s="211"/>
      <c r="AJ11" s="211"/>
      <c r="AK11" s="211"/>
      <c r="AL11" s="211"/>
      <c r="AM11" s="211"/>
      <c r="AN11" s="211"/>
      <c r="AO11" s="211"/>
      <c r="AP11" s="211"/>
      <c r="AQ11" s="211"/>
      <c r="AR11" s="211"/>
      <c r="AS11" s="211"/>
    </row>
    <row r="12" spans="2:45">
      <c r="B12" s="18" t="s">
        <v>253</v>
      </c>
      <c r="C12" s="56"/>
      <c r="D12" s="56"/>
      <c r="E12" s="56"/>
      <c r="F12" s="56"/>
      <c r="G12" s="56"/>
      <c r="H12" s="56"/>
      <c r="I12" s="56"/>
      <c r="J12" s="56"/>
      <c r="K12" s="56"/>
      <c r="L12" s="56"/>
      <c r="M12" s="56"/>
      <c r="N12" s="56"/>
      <c r="O12" s="56"/>
      <c r="P12" s="56"/>
      <c r="Q12" s="56"/>
      <c r="R12" s="56"/>
      <c r="S12" s="211"/>
      <c r="T12" s="211"/>
      <c r="U12" s="211"/>
      <c r="V12" s="211"/>
      <c r="W12" s="557"/>
      <c r="X12" s="18" t="s">
        <v>253</v>
      </c>
      <c r="Y12" s="211"/>
      <c r="Z12" s="18"/>
      <c r="AA12" s="211"/>
      <c r="AB12" s="211"/>
      <c r="AC12" s="211"/>
      <c r="AD12" s="211"/>
      <c r="AE12" s="211"/>
      <c r="AF12" s="211"/>
      <c r="AG12" s="211"/>
      <c r="AH12" s="211"/>
      <c r="AI12" s="211"/>
      <c r="AJ12" s="211"/>
      <c r="AK12" s="211"/>
      <c r="AL12" s="211"/>
      <c r="AM12" s="211"/>
      <c r="AN12" s="211"/>
      <c r="AO12" s="211"/>
      <c r="AP12" s="211"/>
      <c r="AQ12" s="211"/>
      <c r="AR12" s="211"/>
      <c r="AS12" s="211"/>
    </row>
    <row r="13" spans="2:45">
      <c r="B13" s="18" t="s">
        <v>254</v>
      </c>
      <c r="C13" s="56"/>
      <c r="D13" s="56"/>
      <c r="E13" s="56"/>
      <c r="F13" s="56"/>
      <c r="G13" s="56"/>
      <c r="H13" s="56"/>
      <c r="I13" s="56"/>
      <c r="J13" s="56"/>
      <c r="K13" s="56"/>
      <c r="L13" s="56"/>
      <c r="M13" s="56"/>
      <c r="N13" s="56"/>
      <c r="O13" s="56"/>
      <c r="P13" s="56"/>
      <c r="Q13" s="56"/>
      <c r="R13" s="56"/>
      <c r="S13" s="211"/>
      <c r="T13" s="211"/>
      <c r="U13" s="211"/>
      <c r="V13" s="211"/>
      <c r="W13" s="557"/>
      <c r="X13" s="18" t="s">
        <v>254</v>
      </c>
      <c r="Y13" s="211"/>
      <c r="Z13" s="18"/>
      <c r="AA13" s="211"/>
      <c r="AB13" s="211"/>
      <c r="AC13" s="211"/>
      <c r="AD13" s="211"/>
      <c r="AE13" s="211"/>
      <c r="AF13" s="211"/>
      <c r="AG13" s="211"/>
      <c r="AH13" s="211"/>
      <c r="AI13" s="211"/>
      <c r="AJ13" s="211"/>
      <c r="AK13" s="211"/>
      <c r="AL13" s="211"/>
      <c r="AM13" s="211"/>
      <c r="AN13" s="211"/>
      <c r="AO13" s="211"/>
      <c r="AP13" s="211"/>
      <c r="AQ13" s="211"/>
      <c r="AR13" s="211"/>
      <c r="AS13" s="211"/>
    </row>
    <row r="14" spans="2:45">
      <c r="B14" s="56"/>
      <c r="C14" s="56"/>
      <c r="D14" s="56"/>
      <c r="E14" s="56"/>
      <c r="F14" s="56"/>
      <c r="G14" s="56"/>
      <c r="H14" s="56"/>
      <c r="I14" s="56"/>
      <c r="J14" s="56"/>
      <c r="K14" s="56"/>
      <c r="L14" s="56"/>
      <c r="M14" s="56"/>
      <c r="N14" s="56"/>
      <c r="O14" s="56"/>
      <c r="P14" s="56"/>
      <c r="Q14" s="56"/>
      <c r="R14" s="56"/>
      <c r="S14" s="211"/>
      <c r="T14" s="211"/>
      <c r="U14" s="211"/>
      <c r="V14" s="211"/>
      <c r="W14" s="557"/>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row>
    <row r="15" spans="2:45">
      <c r="B15"/>
      <c r="C15" s="211"/>
      <c r="D15" s="211"/>
      <c r="E15" s="211"/>
      <c r="F15" s="211"/>
      <c r="G15" s="211"/>
      <c r="H15" s="211"/>
      <c r="I15" s="211"/>
      <c r="J15" s="211"/>
      <c r="K15" s="211"/>
      <c r="L15" s="211"/>
      <c r="M15" s="211"/>
      <c r="N15" s="211"/>
      <c r="O15" s="211"/>
      <c r="P15" s="211"/>
      <c r="Q15" s="211"/>
      <c r="R15" s="211"/>
      <c r="S15" s="211"/>
      <c r="T15" s="211"/>
      <c r="U15" s="211"/>
      <c r="V15" s="211"/>
      <c r="W15" s="557"/>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row>
    <row r="16" spans="2:45">
      <c r="B16"/>
      <c r="C16" s="56"/>
      <c r="D16" s="56"/>
      <c r="E16" s="56"/>
      <c r="F16" s="56"/>
      <c r="G16" s="56"/>
      <c r="H16" s="56"/>
      <c r="I16" s="56"/>
      <c r="J16" s="56"/>
      <c r="K16" s="56"/>
      <c r="L16" s="56"/>
      <c r="M16" s="56"/>
      <c r="N16" s="56"/>
      <c r="O16" s="56"/>
      <c r="P16" s="56"/>
      <c r="Q16" s="56"/>
      <c r="R16" s="56"/>
      <c r="S16" s="211"/>
      <c r="T16" s="211"/>
      <c r="U16" s="211"/>
      <c r="V16" s="211"/>
      <c r="W16" s="557"/>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row>
    <row r="17" spans="2:45">
      <c r="B17" s="56"/>
      <c r="C17" s="56"/>
      <c r="D17" s="56"/>
      <c r="E17" s="56"/>
      <c r="F17" s="56"/>
      <c r="G17" s="56"/>
      <c r="H17" s="56"/>
      <c r="I17" s="56"/>
      <c r="J17" s="56"/>
      <c r="K17" s="56"/>
      <c r="L17" s="56"/>
      <c r="M17" s="56"/>
      <c r="N17" s="56"/>
      <c r="O17" s="56"/>
      <c r="P17" s="56"/>
      <c r="Q17" s="56"/>
      <c r="R17" s="56"/>
      <c r="S17" s="211"/>
      <c r="T17" s="211"/>
      <c r="U17" s="211"/>
      <c r="V17" s="211"/>
      <c r="W17" s="557"/>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row>
    <row r="18" spans="2:45">
      <c r="B18" s="56"/>
      <c r="C18" s="56"/>
      <c r="D18" s="56"/>
      <c r="E18" s="56"/>
      <c r="F18" s="56"/>
      <c r="G18" s="56"/>
      <c r="H18" s="56"/>
      <c r="I18" s="56"/>
      <c r="J18" s="56"/>
      <c r="K18" s="56"/>
      <c r="L18" s="56"/>
      <c r="M18" s="56"/>
      <c r="N18" s="56"/>
      <c r="O18" s="56"/>
      <c r="P18" s="56"/>
      <c r="Q18" s="56"/>
      <c r="R18" s="56"/>
      <c r="S18" s="211"/>
      <c r="T18" s="211"/>
      <c r="U18" s="211"/>
      <c r="V18" s="211"/>
      <c r="W18" s="557"/>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row>
    <row r="19" spans="2:45">
      <c r="B19" s="56"/>
      <c r="C19" s="56"/>
      <c r="D19" s="56"/>
      <c r="E19" s="56"/>
      <c r="F19" s="56"/>
      <c r="G19" s="56"/>
      <c r="H19" s="56"/>
      <c r="I19" s="56"/>
      <c r="J19" s="56"/>
      <c r="K19" s="56"/>
      <c r="L19" s="56"/>
      <c r="M19" s="56"/>
      <c r="N19" s="56"/>
      <c r="O19" s="56"/>
      <c r="P19" s="56"/>
      <c r="Q19" s="56"/>
      <c r="R19" s="56"/>
      <c r="S19" s="211"/>
      <c r="T19" s="211"/>
      <c r="U19" s="211"/>
      <c r="V19" s="211"/>
      <c r="W19" s="557"/>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row>
    <row r="20" spans="2:45">
      <c r="B20" s="56"/>
      <c r="C20" s="56"/>
      <c r="D20" s="56"/>
      <c r="E20" s="56"/>
      <c r="F20" s="56"/>
      <c r="G20" s="56"/>
      <c r="H20" s="56"/>
      <c r="I20" s="56"/>
      <c r="J20" s="56"/>
      <c r="K20" s="56"/>
      <c r="L20" s="56"/>
      <c r="M20" s="56"/>
      <c r="N20" s="56"/>
      <c r="O20" s="56"/>
      <c r="P20" s="56"/>
      <c r="Q20" s="56"/>
      <c r="R20" s="56"/>
      <c r="S20" s="211"/>
      <c r="T20" s="211"/>
      <c r="U20" s="211"/>
      <c r="V20" s="211"/>
      <c r="W20" s="557"/>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row>
    <row r="21" spans="2:45">
      <c r="B21" s="56"/>
      <c r="C21" s="56"/>
      <c r="D21" s="56"/>
      <c r="E21" s="56"/>
      <c r="F21" s="56"/>
      <c r="G21" s="56"/>
      <c r="H21" s="56"/>
      <c r="I21" s="56"/>
      <c r="J21" s="56"/>
      <c r="K21" s="56"/>
      <c r="L21" s="56"/>
      <c r="M21" s="56"/>
      <c r="N21" s="56"/>
      <c r="O21" s="56"/>
      <c r="P21" s="56"/>
      <c r="Q21" s="56"/>
      <c r="R21" s="56"/>
      <c r="S21" s="211"/>
      <c r="T21" s="211"/>
      <c r="U21" s="211"/>
      <c r="V21" s="211"/>
      <c r="W21" s="557"/>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row>
  </sheetData>
  <mergeCells count="4">
    <mergeCell ref="C4:R4"/>
    <mergeCell ref="S4:V4"/>
    <mergeCell ref="X4:AE4"/>
    <mergeCell ref="AG4:AH4"/>
  </mergeCells>
  <hyperlinks>
    <hyperlink ref="B1" location="Index!A1" display="Back to index" xr:uid="{C4B35073-F241-4C13-8B32-BB09CA93DA70}"/>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S5:V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Y31"/>
  <sheetViews>
    <sheetView showGridLines="0" topLeftCell="Y1" zoomScale="90" zoomScaleNormal="90" workbookViewId="0">
      <selection activeCell="AF21" sqref="AF21"/>
    </sheetView>
  </sheetViews>
  <sheetFormatPr baseColWidth="10" defaultColWidth="11.42578125" defaultRowHeight="15"/>
  <cols>
    <col min="2" max="2" width="42.42578125" style="6" customWidth="1"/>
    <col min="3" max="16" width="12.42578125" style="6" customWidth="1"/>
    <col min="17" max="17" width="12.5703125" style="6" customWidth="1"/>
    <col min="18" max="18" width="12.5703125" style="6" bestFit="1" customWidth="1"/>
    <col min="19" max="19" width="12" bestFit="1" customWidth="1"/>
    <col min="20" max="21" width="12" customWidth="1"/>
    <col min="22" max="22" width="12" bestFit="1" customWidth="1"/>
    <col min="23" max="23" width="11.85546875" style="170" customWidth="1"/>
    <col min="24" max="24" width="16.5703125" customWidth="1"/>
    <col min="25" max="25" width="38.5703125" customWidth="1"/>
  </cols>
  <sheetData>
    <row r="1" spans="1:51">
      <c r="A1" s="211"/>
      <c r="B1" s="589" t="s">
        <v>31</v>
      </c>
      <c r="C1" s="211"/>
      <c r="D1" s="211"/>
      <c r="E1" s="211"/>
      <c r="F1" s="211"/>
      <c r="G1" s="211"/>
      <c r="H1" s="211"/>
      <c r="I1" s="211"/>
      <c r="J1" s="211"/>
      <c r="K1" s="211"/>
      <c r="L1" s="211"/>
      <c r="M1" s="211"/>
      <c r="N1" s="211"/>
      <c r="O1" s="211"/>
      <c r="P1" s="211"/>
      <c r="Q1" s="211"/>
      <c r="R1" s="211"/>
      <c r="S1" s="211"/>
      <c r="T1" s="211"/>
      <c r="U1" s="211"/>
      <c r="V1" s="211"/>
      <c r="W1" s="557"/>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row>
    <row r="2" spans="1:51">
      <c r="A2" s="211"/>
      <c r="B2" s="211"/>
      <c r="C2" s="211"/>
      <c r="D2" s="211"/>
      <c r="E2" s="211"/>
      <c r="F2" s="211"/>
      <c r="G2" s="211"/>
      <c r="H2" s="211"/>
      <c r="I2" s="211"/>
      <c r="J2" s="211"/>
      <c r="K2" s="211"/>
      <c r="L2" s="211"/>
      <c r="M2" s="211"/>
      <c r="N2" s="211"/>
      <c r="O2" s="211"/>
      <c r="P2" s="211"/>
      <c r="Q2" s="211"/>
      <c r="R2" s="211"/>
      <c r="S2" s="211"/>
      <c r="T2" s="211"/>
      <c r="U2" s="211"/>
      <c r="V2" s="211"/>
      <c r="W2" s="557"/>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row>
    <row r="3" spans="1:51" ht="15.75" thickBot="1">
      <c r="A3" s="211"/>
      <c r="B3" s="210" t="s">
        <v>1073</v>
      </c>
      <c r="C3" s="211"/>
      <c r="D3" s="211"/>
      <c r="E3" s="211"/>
      <c r="F3" s="211"/>
      <c r="G3" s="211"/>
      <c r="H3" s="211"/>
      <c r="I3" s="211"/>
      <c r="J3" s="211"/>
      <c r="K3" s="211"/>
      <c r="L3" s="211"/>
      <c r="M3" s="211"/>
      <c r="N3" s="211"/>
      <c r="O3" s="211"/>
      <c r="P3" s="211"/>
      <c r="Q3" s="211"/>
      <c r="R3" s="211"/>
      <c r="S3" s="211"/>
      <c r="T3" s="211"/>
      <c r="U3" s="211"/>
      <c r="V3" s="211"/>
      <c r="W3" s="557"/>
      <c r="X3" s="210" t="s">
        <v>1072</v>
      </c>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row>
    <row r="4" spans="1:51" ht="14.45" customHeight="1">
      <c r="A4" s="211"/>
      <c r="B4" s="110" t="s">
        <v>603</v>
      </c>
      <c r="C4" s="2352" t="s">
        <v>28</v>
      </c>
      <c r="D4" s="2353"/>
      <c r="E4" s="2353"/>
      <c r="F4" s="2353"/>
      <c r="G4" s="2353"/>
      <c r="H4" s="2353"/>
      <c r="I4" s="2353"/>
      <c r="J4" s="2353"/>
      <c r="K4" s="2353"/>
      <c r="L4" s="2353"/>
      <c r="M4" s="2353"/>
      <c r="N4" s="2353"/>
      <c r="O4" s="2353"/>
      <c r="P4" s="2353"/>
      <c r="Q4" s="2353"/>
      <c r="R4" s="2354"/>
      <c r="S4" s="2352" t="s">
        <v>29</v>
      </c>
      <c r="T4" s="2353"/>
      <c r="U4" s="2353"/>
      <c r="V4" s="2354"/>
      <c r="W4" s="557"/>
      <c r="X4" s="2362" t="s">
        <v>1069</v>
      </c>
      <c r="Y4" s="2363"/>
      <c r="Z4" s="2347" t="s">
        <v>28</v>
      </c>
      <c r="AA4" s="2348"/>
      <c r="AB4" s="2348"/>
      <c r="AC4" s="2348"/>
      <c r="AD4" s="2348"/>
      <c r="AE4" s="2348"/>
      <c r="AF4" s="2349"/>
      <c r="AG4" s="2347" t="s">
        <v>29</v>
      </c>
      <c r="AH4" s="2348"/>
      <c r="AI4" s="2348"/>
      <c r="AJ4" s="2348"/>
      <c r="AK4" s="2348"/>
      <c r="AL4" s="2348"/>
      <c r="AM4" s="2349"/>
    </row>
    <row r="5" spans="1:51" ht="15.75" thickBot="1">
      <c r="A5" s="211"/>
      <c r="B5" s="111" t="s">
        <v>152</v>
      </c>
      <c r="C5" s="2355"/>
      <c r="D5" s="2356"/>
      <c r="E5" s="2356"/>
      <c r="F5" s="2356"/>
      <c r="G5" s="2356"/>
      <c r="H5" s="2356"/>
      <c r="I5" s="2356"/>
      <c r="J5" s="2356"/>
      <c r="K5" s="2356"/>
      <c r="L5" s="2356"/>
      <c r="M5" s="2356"/>
      <c r="N5" s="2356"/>
      <c r="O5" s="2356"/>
      <c r="P5" s="2356"/>
      <c r="Q5" s="2356"/>
      <c r="R5" s="2357"/>
      <c r="S5" s="2355"/>
      <c r="T5" s="2356"/>
      <c r="U5" s="2356"/>
      <c r="V5" s="2357"/>
      <c r="W5" s="557"/>
      <c r="X5" s="2364" t="s">
        <v>152</v>
      </c>
      <c r="Y5" s="2365"/>
      <c r="Z5" s="1915" t="s">
        <v>42</v>
      </c>
      <c r="AA5" s="1858" t="s">
        <v>43</v>
      </c>
      <c r="AB5" s="1914" t="s">
        <v>24</v>
      </c>
      <c r="AC5" s="1858" t="s">
        <v>840</v>
      </c>
      <c r="AD5" s="1858" t="s">
        <v>905</v>
      </c>
      <c r="AE5" s="1858" t="s">
        <v>925</v>
      </c>
      <c r="AF5" s="1858" t="s">
        <v>1076</v>
      </c>
      <c r="AG5" s="1946" t="s">
        <v>162</v>
      </c>
      <c r="AH5" s="2170" t="s">
        <v>102</v>
      </c>
      <c r="AI5" s="1914" t="s">
        <v>96</v>
      </c>
      <c r="AJ5" s="2170" t="s">
        <v>843</v>
      </c>
      <c r="AK5" s="2170" t="s">
        <v>906</v>
      </c>
      <c r="AL5" s="2170" t="s">
        <v>929</v>
      </c>
      <c r="AM5" s="1941" t="s">
        <v>1077</v>
      </c>
    </row>
    <row r="6" spans="1:51" ht="13.5" customHeight="1" thickBot="1">
      <c r="A6" s="211"/>
      <c r="B6" s="760"/>
      <c r="C6" s="73" t="s">
        <v>32</v>
      </c>
      <c r="D6" s="74" t="s">
        <v>33</v>
      </c>
      <c r="E6" s="74" t="s">
        <v>22</v>
      </c>
      <c r="F6" s="74" t="s">
        <v>34</v>
      </c>
      <c r="G6" s="74" t="s">
        <v>35</v>
      </c>
      <c r="H6" s="74" t="s">
        <v>36</v>
      </c>
      <c r="I6" s="74" t="s">
        <v>37</v>
      </c>
      <c r="J6" s="74" t="s">
        <v>38</v>
      </c>
      <c r="K6" s="74" t="s">
        <v>39</v>
      </c>
      <c r="L6" s="74" t="s">
        <v>40</v>
      </c>
      <c r="M6" s="74" t="s">
        <v>23</v>
      </c>
      <c r="N6" s="74" t="s">
        <v>41</v>
      </c>
      <c r="O6" s="74" t="s">
        <v>42</v>
      </c>
      <c r="P6" s="74" t="s">
        <v>43</v>
      </c>
      <c r="Q6" s="74" t="s">
        <v>24</v>
      </c>
      <c r="R6" s="75" t="s">
        <v>44</v>
      </c>
      <c r="S6" s="74" t="s">
        <v>45</v>
      </c>
      <c r="T6" s="74" t="s">
        <v>46</v>
      </c>
      <c r="U6" s="74" t="s">
        <v>47</v>
      </c>
      <c r="V6" s="75" t="s">
        <v>48</v>
      </c>
      <c r="W6" s="557"/>
      <c r="X6" s="2359" t="s">
        <v>122</v>
      </c>
      <c r="Y6" s="1938" t="s">
        <v>1066</v>
      </c>
      <c r="Z6" s="1933">
        <f t="shared" ref="Z6:Z21" si="0">+AI6-AB6-AA6</f>
        <v>829023.20803710027</v>
      </c>
      <c r="AA6" s="1902">
        <v>844183.08615290001</v>
      </c>
      <c r="AB6" s="1902">
        <v>885485.24406999908</v>
      </c>
      <c r="AC6" s="1903">
        <v>956616.95508160593</v>
      </c>
      <c r="AD6" s="1903">
        <v>945887.54886632087</v>
      </c>
      <c r="AE6" s="1903">
        <v>923673.82612034515</v>
      </c>
      <c r="AF6" s="1903">
        <v>1019609.8086449328</v>
      </c>
      <c r="AG6" s="1933">
        <f t="shared" ref="AG6:AG21" si="1">+Z6</f>
        <v>829023.20803710027</v>
      </c>
      <c r="AH6" s="1902">
        <f t="shared" ref="AH6:AH21" si="2">+Z6+AA6</f>
        <v>1673206.2941900003</v>
      </c>
      <c r="AI6" s="1902">
        <v>2558691.5382599994</v>
      </c>
      <c r="AJ6" s="1903">
        <f t="shared" ref="AJ6:AJ21" si="3">+AC6</f>
        <v>956616.95508160593</v>
      </c>
      <c r="AK6" s="1903">
        <f t="shared" ref="AK6:AK21" si="4">+AC6+AD6</f>
        <v>1902504.5039479267</v>
      </c>
      <c r="AL6" s="1903">
        <v>2823506.5337714045</v>
      </c>
      <c r="AM6" s="1942">
        <v>3843116.3424163377</v>
      </c>
    </row>
    <row r="7" spans="1:51">
      <c r="A7" s="211"/>
      <c r="B7" s="97" t="s">
        <v>255</v>
      </c>
      <c r="C7" s="198">
        <v>584209</v>
      </c>
      <c r="D7" s="199">
        <v>584579</v>
      </c>
      <c r="E7" s="199">
        <v>604877</v>
      </c>
      <c r="F7" s="199">
        <v>620578</v>
      </c>
      <c r="G7" s="199">
        <v>627935</v>
      </c>
      <c r="H7" s="199">
        <v>552061</v>
      </c>
      <c r="I7" s="199">
        <v>595394</v>
      </c>
      <c r="J7" s="199">
        <v>652670</v>
      </c>
      <c r="K7" s="199">
        <v>643928</v>
      </c>
      <c r="L7" s="199">
        <v>639944</v>
      </c>
      <c r="M7" s="199">
        <v>675571</v>
      </c>
      <c r="N7" s="199">
        <v>712087</v>
      </c>
      <c r="O7" s="199">
        <v>690536</v>
      </c>
      <c r="P7" s="199">
        <v>695547</v>
      </c>
      <c r="Q7" s="199">
        <v>751936</v>
      </c>
      <c r="R7" s="200">
        <v>735276</v>
      </c>
      <c r="S7" s="199">
        <v>2394243</v>
      </c>
      <c r="T7" s="199">
        <v>2428060</v>
      </c>
      <c r="U7" s="199">
        <v>2671530</v>
      </c>
      <c r="V7" s="200">
        <v>2873295</v>
      </c>
      <c r="W7" s="557"/>
      <c r="X7" s="2360"/>
      <c r="Y7" s="1939" t="s">
        <v>1067</v>
      </c>
      <c r="Z7" s="1934">
        <f t="shared" si="0"/>
        <v>-530886.40689999983</v>
      </c>
      <c r="AA7" s="1908">
        <v>-513555.42371000006</v>
      </c>
      <c r="AB7" s="1908">
        <v>-496407.12106999982</v>
      </c>
      <c r="AC7" s="1912">
        <v>-545165.76796051208</v>
      </c>
      <c r="AD7" s="1912">
        <v>-550427.33309357776</v>
      </c>
      <c r="AE7" s="1912">
        <v>-505411.80927689892</v>
      </c>
      <c r="AF7" s="1912">
        <v>-633956.50927059201</v>
      </c>
      <c r="AG7" s="1934">
        <f t="shared" si="1"/>
        <v>-530886.40689999983</v>
      </c>
      <c r="AH7" s="1908">
        <f t="shared" si="2"/>
        <v>-1044441.8306099998</v>
      </c>
      <c r="AI7" s="1908">
        <v>-1540848.9516799997</v>
      </c>
      <c r="AJ7" s="1912">
        <f t="shared" si="3"/>
        <v>-545165.76796051208</v>
      </c>
      <c r="AK7" s="1912">
        <f t="shared" si="4"/>
        <v>-1095593.1010540898</v>
      </c>
      <c r="AL7" s="1912">
        <v>-1601004.9103309889</v>
      </c>
      <c r="AM7" s="1943">
        <v>-2234961.4196015811</v>
      </c>
    </row>
    <row r="8" spans="1:51">
      <c r="A8" s="211"/>
      <c r="B8" s="38" t="s">
        <v>256</v>
      </c>
      <c r="C8" s="201">
        <v>-383817</v>
      </c>
      <c r="D8" s="202">
        <v>-374688</v>
      </c>
      <c r="E8" s="202">
        <v>-385487</v>
      </c>
      <c r="F8" s="202">
        <v>-387426</v>
      </c>
      <c r="G8" s="202">
        <v>-373502</v>
      </c>
      <c r="H8" s="202">
        <v>-328783</v>
      </c>
      <c r="I8" s="202">
        <v>-513091</v>
      </c>
      <c r="J8" s="202">
        <v>-492737</v>
      </c>
      <c r="K8" s="202">
        <v>-623353</v>
      </c>
      <c r="L8" s="202">
        <v>-691335</v>
      </c>
      <c r="M8" s="202">
        <v>-517951</v>
      </c>
      <c r="N8" s="202">
        <v>-509279</v>
      </c>
      <c r="O8" s="202">
        <v>-478506</v>
      </c>
      <c r="P8" s="202">
        <v>-492258</v>
      </c>
      <c r="Q8" s="202">
        <v>-478039</v>
      </c>
      <c r="R8" s="203">
        <v>-481087</v>
      </c>
      <c r="S8" s="202">
        <v>-1531418</v>
      </c>
      <c r="T8" s="202">
        <v>-1708113</v>
      </c>
      <c r="U8" s="202">
        <v>-2341917</v>
      </c>
      <c r="V8" s="203">
        <v>-1929890</v>
      </c>
      <c r="W8" s="557"/>
      <c r="X8" s="2360"/>
      <c r="Y8" s="1939" t="s">
        <v>858</v>
      </c>
      <c r="Z8" s="1934">
        <f t="shared" si="0"/>
        <v>-91469.801137100352</v>
      </c>
      <c r="AA8" s="1908">
        <v>-136430.66244289972</v>
      </c>
      <c r="AB8" s="1908">
        <v>-85318.122999999992</v>
      </c>
      <c r="AC8" s="1912">
        <v>-115110.18712109372</v>
      </c>
      <c r="AD8" s="1912">
        <v>-98896.215772743104</v>
      </c>
      <c r="AE8" s="1912">
        <v>-87362.016843447316</v>
      </c>
      <c r="AF8" s="1912">
        <v>-98358.299374341092</v>
      </c>
      <c r="AG8" s="1934">
        <f t="shared" si="1"/>
        <v>-91469.801137100352</v>
      </c>
      <c r="AH8" s="1908">
        <f t="shared" si="2"/>
        <v>-227900.46358000007</v>
      </c>
      <c r="AI8" s="1908">
        <v>-313218.58658000006</v>
      </c>
      <c r="AJ8" s="1912">
        <f t="shared" si="3"/>
        <v>-115110.18712109372</v>
      </c>
      <c r="AK8" s="1912">
        <f t="shared" si="4"/>
        <v>-214006.40289383684</v>
      </c>
      <c r="AL8" s="1912">
        <v>-298696.6234404163</v>
      </c>
      <c r="AM8" s="1943">
        <v>-397054.92281475739</v>
      </c>
    </row>
    <row r="9" spans="1:51" ht="16.5" thickBot="1">
      <c r="A9" s="211"/>
      <c r="B9" s="38" t="s">
        <v>257</v>
      </c>
      <c r="C9" s="201">
        <v>-91281</v>
      </c>
      <c r="D9" s="202">
        <v>-91666</v>
      </c>
      <c r="E9" s="202">
        <v>-94239</v>
      </c>
      <c r="F9" s="202">
        <v>-88662</v>
      </c>
      <c r="G9" s="202">
        <v>-112507</v>
      </c>
      <c r="H9" s="202">
        <v>-87598</v>
      </c>
      <c r="I9" s="202">
        <v>-86644</v>
      </c>
      <c r="J9" s="202">
        <v>-75066</v>
      </c>
      <c r="K9" s="202">
        <v>-85822</v>
      </c>
      <c r="L9" s="202">
        <v>-84944</v>
      </c>
      <c r="M9" s="202">
        <v>-87416</v>
      </c>
      <c r="N9" s="202">
        <v>-75152</v>
      </c>
      <c r="O9" s="202">
        <v>-70484</v>
      </c>
      <c r="P9" s="202">
        <v>-66247</v>
      </c>
      <c r="Q9" s="202">
        <v>-75055</v>
      </c>
      <c r="R9" s="203">
        <v>-70021</v>
      </c>
      <c r="S9" s="202">
        <v>-365848</v>
      </c>
      <c r="T9" s="202">
        <v>-361814</v>
      </c>
      <c r="U9" s="202">
        <v>-333334</v>
      </c>
      <c r="V9" s="203">
        <v>-281807</v>
      </c>
      <c r="W9" s="557"/>
      <c r="X9" s="2361"/>
      <c r="Y9" s="1940" t="s">
        <v>1068</v>
      </c>
      <c r="Z9" s="1944">
        <f t="shared" si="0"/>
        <v>206667.00000000003</v>
      </c>
      <c r="AA9" s="1904">
        <v>194197.0000000002</v>
      </c>
      <c r="AB9" s="1904">
        <v>303759.9999999993</v>
      </c>
      <c r="AC9" s="1905">
        <v>296341.00000000012</v>
      </c>
      <c r="AD9" s="1905">
        <v>296564</v>
      </c>
      <c r="AE9" s="1905">
        <v>330899.99999999895</v>
      </c>
      <c r="AF9" s="1905">
        <v>287294.99999999971</v>
      </c>
      <c r="AG9" s="1944">
        <f t="shared" si="1"/>
        <v>206667.00000000003</v>
      </c>
      <c r="AH9" s="1904">
        <f t="shared" si="2"/>
        <v>400864.00000000023</v>
      </c>
      <c r="AI9" s="1904">
        <v>704623.99999999953</v>
      </c>
      <c r="AJ9" s="1905">
        <f t="shared" si="3"/>
        <v>296341.00000000012</v>
      </c>
      <c r="AK9" s="1905">
        <f t="shared" si="4"/>
        <v>592905.00000000012</v>
      </c>
      <c r="AL9" s="1905">
        <v>923804.9999999993</v>
      </c>
      <c r="AM9" s="1945">
        <v>1211099.9999999993</v>
      </c>
    </row>
    <row r="10" spans="1:51">
      <c r="A10" s="211"/>
      <c r="B10" s="112" t="s">
        <v>258</v>
      </c>
      <c r="C10" s="204">
        <v>109111</v>
      </c>
      <c r="D10" s="205">
        <v>118225</v>
      </c>
      <c r="E10" s="205">
        <v>125151</v>
      </c>
      <c r="F10" s="205">
        <v>144490</v>
      </c>
      <c r="G10" s="205">
        <v>141926</v>
      </c>
      <c r="H10" s="205">
        <v>135680</v>
      </c>
      <c r="I10" s="205">
        <v>-4340</v>
      </c>
      <c r="J10" s="205">
        <v>84867</v>
      </c>
      <c r="K10" s="205">
        <v>-65247</v>
      </c>
      <c r="L10" s="205">
        <v>-136335</v>
      </c>
      <c r="M10" s="205">
        <v>70204</v>
      </c>
      <c r="N10" s="205">
        <v>127657</v>
      </c>
      <c r="O10" s="205">
        <v>141546</v>
      </c>
      <c r="P10" s="205">
        <v>137042</v>
      </c>
      <c r="Q10" s="205">
        <v>198842</v>
      </c>
      <c r="R10" s="206">
        <v>184168</v>
      </c>
      <c r="S10" s="205">
        <v>496977</v>
      </c>
      <c r="T10" s="205">
        <v>358133</v>
      </c>
      <c r="U10" s="205">
        <v>-3721</v>
      </c>
      <c r="V10" s="206">
        <v>661598</v>
      </c>
      <c r="W10" s="557"/>
      <c r="X10" s="2359" t="s">
        <v>856</v>
      </c>
      <c r="Y10" s="1938" t="s">
        <v>1066</v>
      </c>
      <c r="Z10" s="1933">
        <f t="shared" si="0"/>
        <v>414407.65933285421</v>
      </c>
      <c r="AA10" s="1902">
        <v>420248.24651620002</v>
      </c>
      <c r="AB10" s="1902">
        <v>397394.52957463497</v>
      </c>
      <c r="AC10" s="1903">
        <v>413898.40946484316</v>
      </c>
      <c r="AD10" s="1903">
        <v>426952.84745693376</v>
      </c>
      <c r="AE10" s="1903">
        <v>404637.83399714372</v>
      </c>
      <c r="AF10" s="1903">
        <v>449798.69397962256</v>
      </c>
      <c r="AG10" s="1933">
        <f t="shared" si="1"/>
        <v>414407.65933285421</v>
      </c>
      <c r="AH10" s="1902">
        <f t="shared" si="2"/>
        <v>834655.90584905422</v>
      </c>
      <c r="AI10" s="1902">
        <v>1232050.4354236892</v>
      </c>
      <c r="AJ10" s="1903">
        <f t="shared" si="3"/>
        <v>413898.40946484316</v>
      </c>
      <c r="AK10" s="1903">
        <f t="shared" si="4"/>
        <v>840851.25692177692</v>
      </c>
      <c r="AL10" s="1903">
        <v>1244926.5189255087</v>
      </c>
      <c r="AM10" s="1942">
        <v>1694725.2129119239</v>
      </c>
    </row>
    <row r="11" spans="1:51" ht="15.75" thickBot="1">
      <c r="A11" s="211"/>
      <c r="B11" s="39" t="s">
        <v>259</v>
      </c>
      <c r="C11" s="763">
        <v>0.65698577050336437</v>
      </c>
      <c r="D11" s="764">
        <v>0.64095357513697893</v>
      </c>
      <c r="E11" s="764">
        <v>0.63729816144439277</v>
      </c>
      <c r="F11" s="764">
        <v>0.62429863772160787</v>
      </c>
      <c r="G11" s="764">
        <v>0.59480997236975164</v>
      </c>
      <c r="H11" s="764">
        <v>0.59555556360619566</v>
      </c>
      <c r="I11" s="764">
        <v>0.86176716594389602</v>
      </c>
      <c r="J11" s="764">
        <v>0.75495579695711457</v>
      </c>
      <c r="K11" s="764">
        <v>0.96804766992583025</v>
      </c>
      <c r="L11" s="764">
        <v>1.08030546422812</v>
      </c>
      <c r="M11" s="764">
        <v>0.76668625503462995</v>
      </c>
      <c r="N11" s="764">
        <v>0.71519210433556579</v>
      </c>
      <c r="O11" s="764">
        <v>0.69294866596383098</v>
      </c>
      <c r="P11" s="764">
        <v>0.70772787460804232</v>
      </c>
      <c r="Q11" s="764">
        <v>0.63574426546940166</v>
      </c>
      <c r="R11" s="765">
        <v>0.65429444181504637</v>
      </c>
      <c r="S11" s="764">
        <v>0.63962513412381283</v>
      </c>
      <c r="T11" s="764">
        <v>0.70348879352240057</v>
      </c>
      <c r="U11" s="764">
        <v>0.87662013902145963</v>
      </c>
      <c r="V11" s="765">
        <v>0.67166441315632397</v>
      </c>
      <c r="W11" s="557"/>
      <c r="X11" s="2360"/>
      <c r="Y11" s="1939" t="s">
        <v>1067</v>
      </c>
      <c r="Z11" s="1934">
        <f t="shared" si="0"/>
        <v>-244717.26366141619</v>
      </c>
      <c r="AA11" s="1908">
        <v>-212621.83606643305</v>
      </c>
      <c r="AB11" s="1908">
        <v>-241181.59843167019</v>
      </c>
      <c r="AC11" s="1912">
        <v>-286056.2842041477</v>
      </c>
      <c r="AD11" s="1912">
        <v>-274128.84067476785</v>
      </c>
      <c r="AE11" s="1912">
        <v>-256171.59528657817</v>
      </c>
      <c r="AF11" s="1912">
        <v>-323691.0606429234</v>
      </c>
      <c r="AG11" s="1934">
        <f t="shared" si="1"/>
        <v>-244717.26366141619</v>
      </c>
      <c r="AH11" s="1908">
        <f t="shared" si="2"/>
        <v>-457339.09972784924</v>
      </c>
      <c r="AI11" s="1908">
        <v>-698520.69815951947</v>
      </c>
      <c r="AJ11" s="1912">
        <f t="shared" si="3"/>
        <v>-286056.2842041477</v>
      </c>
      <c r="AK11" s="1912">
        <f t="shared" si="4"/>
        <v>-560185.12487891549</v>
      </c>
      <c r="AL11" s="1912">
        <v>-816356.72016549378</v>
      </c>
      <c r="AM11" s="1943">
        <v>-1138549.9207732226</v>
      </c>
    </row>
    <row r="12" spans="1:51">
      <c r="A12" s="211"/>
      <c r="B12" s="97" t="s">
        <v>255</v>
      </c>
      <c r="C12" s="94"/>
      <c r="D12" s="76"/>
      <c r="E12" s="76"/>
      <c r="F12" s="76"/>
      <c r="G12" s="76"/>
      <c r="H12" s="76"/>
      <c r="I12" s="76"/>
      <c r="J12" s="76"/>
      <c r="K12" s="76">
        <v>343158.07845999999</v>
      </c>
      <c r="L12" s="76">
        <v>331824.96322979993</v>
      </c>
      <c r="M12" s="76">
        <v>346985.67230999999</v>
      </c>
      <c r="N12" s="76">
        <v>375453.83052999992</v>
      </c>
      <c r="O12" s="76">
        <v>365491.83974000008</v>
      </c>
      <c r="P12" s="76">
        <v>365452.10916549992</v>
      </c>
      <c r="Q12" s="76">
        <v>411041.59750999999</v>
      </c>
      <c r="R12" s="95">
        <v>385804.78706999996</v>
      </c>
      <c r="S12" s="96"/>
      <c r="T12" s="77"/>
      <c r="U12" s="77">
        <v>1397422.5445298001</v>
      </c>
      <c r="V12" s="98">
        <v>1527790.3334884001</v>
      </c>
      <c r="W12" s="557"/>
      <c r="X12" s="2360"/>
      <c r="Y12" s="1939" t="s">
        <v>858</v>
      </c>
      <c r="Z12" s="1935">
        <f t="shared" si="0"/>
        <v>-95787.985231715516</v>
      </c>
      <c r="AA12" s="1910">
        <v>-133489.97365193977</v>
      </c>
      <c r="AB12" s="1910">
        <v>-76890.160302996956</v>
      </c>
      <c r="AC12" s="1912">
        <v>-83926.027615598447</v>
      </c>
      <c r="AD12" s="1912">
        <v>-69240.87205486685</v>
      </c>
      <c r="AE12" s="1912">
        <v>-64312.856890900875</v>
      </c>
      <c r="AF12" s="1912">
        <v>-76769.114043361682</v>
      </c>
      <c r="AG12" s="1935">
        <f t="shared" si="1"/>
        <v>-95787.985231715516</v>
      </c>
      <c r="AH12" s="1910">
        <f t="shared" si="2"/>
        <v>-229277.95888365529</v>
      </c>
      <c r="AI12" s="1910">
        <v>-306168.11918665224</v>
      </c>
      <c r="AJ12" s="1912">
        <f t="shared" si="3"/>
        <v>-83926.027615598447</v>
      </c>
      <c r="AK12" s="1912">
        <f t="shared" si="4"/>
        <v>-153166.8996704653</v>
      </c>
      <c r="AL12" s="1912">
        <v>-214807.96026449837</v>
      </c>
      <c r="AM12" s="1943">
        <v>-293072.96569218102</v>
      </c>
    </row>
    <row r="13" spans="1:51" ht="15.75" thickBot="1">
      <c r="A13" s="211"/>
      <c r="B13" s="38" t="s">
        <v>256</v>
      </c>
      <c r="C13" s="34"/>
      <c r="D13" s="35"/>
      <c r="E13" s="35"/>
      <c r="F13" s="35"/>
      <c r="G13" s="35"/>
      <c r="H13" s="35"/>
      <c r="I13" s="35"/>
      <c r="J13" s="35"/>
      <c r="K13" s="35">
        <v>-501713.09654</v>
      </c>
      <c r="L13" s="35">
        <v>-546439.37646000006</v>
      </c>
      <c r="M13" s="35">
        <v>-343268.76121999999</v>
      </c>
      <c r="N13" s="35">
        <v>-350671.85991</v>
      </c>
      <c r="O13" s="35">
        <v>-315718.30612999998</v>
      </c>
      <c r="P13" s="35">
        <v>-335203.54804000002</v>
      </c>
      <c r="Q13" s="35">
        <v>-315333.76061</v>
      </c>
      <c r="R13" s="36">
        <v>-309769.01793999999</v>
      </c>
      <c r="S13" s="34"/>
      <c r="T13" s="35"/>
      <c r="U13" s="35">
        <v>-1742093.0941300001</v>
      </c>
      <c r="V13" s="36">
        <v>-1276024.6327200001</v>
      </c>
      <c r="W13" s="557"/>
      <c r="X13" s="2361"/>
      <c r="Y13" s="1940" t="s">
        <v>1068</v>
      </c>
      <c r="Z13" s="1937">
        <f t="shared" si="0"/>
        <v>73902.410439722458</v>
      </c>
      <c r="AA13" s="1936">
        <v>74136.436797827206</v>
      </c>
      <c r="AB13" s="1936">
        <v>79322.770839967823</v>
      </c>
      <c r="AC13" s="1905">
        <v>43916.097645097019</v>
      </c>
      <c r="AD13" s="1905">
        <v>83583.134727299053</v>
      </c>
      <c r="AE13" s="1905">
        <v>84153.381819664675</v>
      </c>
      <c r="AF13" s="1905">
        <v>49338.519293337478</v>
      </c>
      <c r="AG13" s="1937">
        <f t="shared" si="1"/>
        <v>73902.410439722458</v>
      </c>
      <c r="AH13" s="1936">
        <f t="shared" si="2"/>
        <v>148038.84723754966</v>
      </c>
      <c r="AI13" s="1936">
        <v>227361.61807751749</v>
      </c>
      <c r="AJ13" s="1905">
        <f t="shared" si="3"/>
        <v>43916.097645097019</v>
      </c>
      <c r="AK13" s="1905">
        <f t="shared" si="4"/>
        <v>127499.23237239607</v>
      </c>
      <c r="AL13" s="1905">
        <v>213761.83849551657</v>
      </c>
      <c r="AM13" s="1945">
        <v>263102.32644652028</v>
      </c>
    </row>
    <row r="14" spans="1:51" ht="15.75" thickBot="1">
      <c r="A14" s="211"/>
      <c r="B14" s="39" t="s">
        <v>259</v>
      </c>
      <c r="C14" s="78"/>
      <c r="D14" s="80"/>
      <c r="E14" s="80"/>
      <c r="F14" s="80"/>
      <c r="G14" s="80"/>
      <c r="H14" s="80"/>
      <c r="I14" s="80"/>
      <c r="J14" s="80"/>
      <c r="K14" s="80">
        <v>1.4620465844532984</v>
      </c>
      <c r="L14" s="80">
        <v>1.6467699450374758</v>
      </c>
      <c r="M14" s="80">
        <v>0.98928799836242431</v>
      </c>
      <c r="N14" s="80">
        <v>0.93399462569068192</v>
      </c>
      <c r="O14" s="80">
        <v>0.86381766103066082</v>
      </c>
      <c r="P14" s="80">
        <v>0.91722975359323644</v>
      </c>
      <c r="Q14" s="80">
        <v>0.76715778286242287</v>
      </c>
      <c r="R14" s="79">
        <v>0.80291647050972403</v>
      </c>
      <c r="S14" s="109"/>
      <c r="T14" s="80"/>
      <c r="U14" s="80">
        <v>1.246647337234833</v>
      </c>
      <c r="V14" s="79">
        <v>0.83520925924858813</v>
      </c>
      <c r="W14" s="557"/>
      <c r="X14" s="2359" t="s">
        <v>855</v>
      </c>
      <c r="Y14" s="1938" t="s">
        <v>1066</v>
      </c>
      <c r="Z14" s="1933">
        <f t="shared" si="0"/>
        <v>393365.20159583981</v>
      </c>
      <c r="AA14" s="1902">
        <v>411461.67887728778</v>
      </c>
      <c r="AB14" s="1902">
        <v>480137.15352564794</v>
      </c>
      <c r="AC14" s="1903">
        <v>521859.63075482752</v>
      </c>
      <c r="AD14" s="1903">
        <v>491425.69404116191</v>
      </c>
      <c r="AE14" s="1903">
        <v>487115.78388162819</v>
      </c>
      <c r="AF14" s="1903">
        <v>534817.66854981519</v>
      </c>
      <c r="AG14" s="1933">
        <f t="shared" si="1"/>
        <v>393365.20159583981</v>
      </c>
      <c r="AH14" s="1902">
        <f t="shared" si="2"/>
        <v>804826.88047312759</v>
      </c>
      <c r="AI14" s="1902">
        <v>1284964.0339987755</v>
      </c>
      <c r="AJ14" s="1903">
        <f t="shared" si="3"/>
        <v>521859.63075482752</v>
      </c>
      <c r="AK14" s="1903">
        <f t="shared" si="4"/>
        <v>1013285.3247959894</v>
      </c>
      <c r="AL14" s="1903">
        <v>1498286.4940302284</v>
      </c>
      <c r="AM14" s="1942">
        <v>2033104.1625829295</v>
      </c>
    </row>
    <row r="15" spans="1:51">
      <c r="A15" s="211"/>
      <c r="B15" s="97" t="s">
        <v>255</v>
      </c>
      <c r="C15" s="34"/>
      <c r="D15" s="35"/>
      <c r="E15" s="35"/>
      <c r="F15" s="35"/>
      <c r="G15" s="35"/>
      <c r="H15" s="35"/>
      <c r="I15" s="35"/>
      <c r="J15" s="35"/>
      <c r="K15" s="35">
        <v>284423.01927819999</v>
      </c>
      <c r="L15" s="35">
        <v>291171.53511</v>
      </c>
      <c r="M15" s="35">
        <v>310653.03552100004</v>
      </c>
      <c r="N15" s="35">
        <v>318949.21257030003</v>
      </c>
      <c r="O15" s="35">
        <v>308890.57376500004</v>
      </c>
      <c r="P15" s="35">
        <v>313517.8963423</v>
      </c>
      <c r="Q15" s="35">
        <v>324127.4789524001</v>
      </c>
      <c r="R15" s="36">
        <v>329815.10743240005</v>
      </c>
      <c r="S15" s="96"/>
      <c r="T15" s="77"/>
      <c r="U15" s="77">
        <v>1205196.8024795</v>
      </c>
      <c r="V15" s="98">
        <v>1276351.0564921002</v>
      </c>
      <c r="W15" s="557"/>
      <c r="X15" s="2360"/>
      <c r="Y15" s="1939" t="s">
        <v>1067</v>
      </c>
      <c r="Z15" s="1934">
        <f t="shared" si="0"/>
        <v>-279549.78052471176</v>
      </c>
      <c r="AA15" s="1908">
        <v>-305953.14919202816</v>
      </c>
      <c r="AB15" s="1908">
        <v>-254322.42492134823</v>
      </c>
      <c r="AC15" s="1912">
        <v>-257253.1491545735</v>
      </c>
      <c r="AD15" s="1912">
        <v>-270662.71798962622</v>
      </c>
      <c r="AE15" s="1912">
        <v>-243253.25588781328</v>
      </c>
      <c r="AF15" s="1912">
        <v>-305082.59138908808</v>
      </c>
      <c r="AG15" s="1934">
        <f t="shared" si="1"/>
        <v>-279549.78052471176</v>
      </c>
      <c r="AH15" s="1908">
        <f t="shared" si="2"/>
        <v>-585502.92971673992</v>
      </c>
      <c r="AI15" s="1908">
        <v>-839825.35463808815</v>
      </c>
      <c r="AJ15" s="1912">
        <f t="shared" si="3"/>
        <v>-257253.1491545735</v>
      </c>
      <c r="AK15" s="1912">
        <f t="shared" si="4"/>
        <v>-527915.86714419979</v>
      </c>
      <c r="AL15" s="1912">
        <v>-771169.12303201295</v>
      </c>
      <c r="AM15" s="1943">
        <v>-1076250.2163637802</v>
      </c>
    </row>
    <row r="16" spans="1:51">
      <c r="A16" s="211"/>
      <c r="B16" s="38" t="s">
        <v>256</v>
      </c>
      <c r="C16" s="34"/>
      <c r="D16" s="35"/>
      <c r="E16" s="35"/>
      <c r="F16" s="35"/>
      <c r="G16" s="35"/>
      <c r="H16" s="35"/>
      <c r="I16" s="35"/>
      <c r="J16" s="35"/>
      <c r="K16" s="35">
        <v>-114131.5373904</v>
      </c>
      <c r="L16" s="35">
        <v>-135982.18919</v>
      </c>
      <c r="M16" s="35">
        <v>-164368.77957720001</v>
      </c>
      <c r="N16" s="35">
        <v>-149749.37177210001</v>
      </c>
      <c r="O16" s="35">
        <v>-156850.9250399</v>
      </c>
      <c r="P16" s="35">
        <v>-153046.26559679999</v>
      </c>
      <c r="Q16" s="35">
        <v>-158037.49061569999</v>
      </c>
      <c r="R16" s="36">
        <v>-165962.5747463</v>
      </c>
      <c r="S16" s="34"/>
      <c r="T16" s="35"/>
      <c r="U16" s="35">
        <v>-564231.87792969996</v>
      </c>
      <c r="V16" s="36">
        <v>-633897.25599870004</v>
      </c>
      <c r="W16" s="557"/>
      <c r="X16" s="2360"/>
      <c r="Y16" s="1939" t="s">
        <v>858</v>
      </c>
      <c r="Z16" s="1934">
        <f t="shared" si="0"/>
        <v>6966.5062300249529</v>
      </c>
      <c r="AA16" s="1908">
        <v>152.86152893964754</v>
      </c>
      <c r="AB16" s="1908">
        <v>-14023.743948246694</v>
      </c>
      <c r="AC16" s="1912">
        <v>-27177.747965581344</v>
      </c>
      <c r="AD16" s="1912">
        <v>-23967.716851212659</v>
      </c>
      <c r="AE16" s="1912">
        <v>-17270.16121431439</v>
      </c>
      <c r="AF16" s="1912">
        <v>-14497.678588315935</v>
      </c>
      <c r="AG16" s="1934">
        <f t="shared" si="1"/>
        <v>6966.5062300249529</v>
      </c>
      <c r="AH16" s="1908">
        <f t="shared" si="2"/>
        <v>7119.3677589646004</v>
      </c>
      <c r="AI16" s="1908">
        <v>-6904.3761892820939</v>
      </c>
      <c r="AJ16" s="1912">
        <f t="shared" si="3"/>
        <v>-27177.747965581344</v>
      </c>
      <c r="AK16" s="1912">
        <f t="shared" si="4"/>
        <v>-51145.464816794003</v>
      </c>
      <c r="AL16" s="1912">
        <v>-68415.62603110839</v>
      </c>
      <c r="AM16" s="1943">
        <v>-82997.668723793817</v>
      </c>
    </row>
    <row r="17" spans="1:39" ht="15.75" thickBot="1">
      <c r="A17" s="211"/>
      <c r="B17" s="81" t="s">
        <v>259</v>
      </c>
      <c r="C17" s="78"/>
      <c r="D17" s="80"/>
      <c r="E17" s="80"/>
      <c r="F17" s="80"/>
      <c r="G17" s="80"/>
      <c r="H17" s="80"/>
      <c r="I17" s="80"/>
      <c r="J17" s="80"/>
      <c r="K17" s="80">
        <v>0.40127391123278106</v>
      </c>
      <c r="L17" s="80">
        <v>0.46701745463761796</v>
      </c>
      <c r="M17" s="80">
        <v>0.52910727011418091</v>
      </c>
      <c r="N17" s="80">
        <v>0.4695085169369827</v>
      </c>
      <c r="O17" s="80">
        <v>0.50778799471954805</v>
      </c>
      <c r="P17" s="80">
        <v>0.48815798837111202</v>
      </c>
      <c r="Q17" s="80">
        <v>0.48757819339010339</v>
      </c>
      <c r="R17" s="79">
        <v>0.50319882566421315</v>
      </c>
      <c r="S17" s="109"/>
      <c r="T17" s="80"/>
      <c r="U17" s="80">
        <v>0.46816576078602512</v>
      </c>
      <c r="V17" s="79">
        <v>0.49664804426212611</v>
      </c>
      <c r="W17" s="557"/>
      <c r="X17" s="2361"/>
      <c r="Y17" s="1940" t="s">
        <v>1068</v>
      </c>
      <c r="Z17" s="1944">
        <f t="shared" si="0"/>
        <v>120781.92730115299</v>
      </c>
      <c r="AA17" s="1904">
        <v>105661.39121419928</v>
      </c>
      <c r="AB17" s="1904">
        <v>211790.98465605301</v>
      </c>
      <c r="AC17" s="1905">
        <v>237428.73363467265</v>
      </c>
      <c r="AD17" s="1905">
        <v>196795.25920032302</v>
      </c>
      <c r="AE17" s="1905">
        <v>226592.3667795005</v>
      </c>
      <c r="AF17" s="1905">
        <v>215237.39857241118</v>
      </c>
      <c r="AG17" s="1944">
        <f t="shared" si="1"/>
        <v>120781.92730115299</v>
      </c>
      <c r="AH17" s="1904">
        <f t="shared" si="2"/>
        <v>226443.31851535226</v>
      </c>
      <c r="AI17" s="1904">
        <v>438234.30317140528</v>
      </c>
      <c r="AJ17" s="1905">
        <f t="shared" si="3"/>
        <v>237428.73363467265</v>
      </c>
      <c r="AK17" s="1905">
        <f t="shared" si="4"/>
        <v>434223.99283499568</v>
      </c>
      <c r="AL17" s="1905">
        <v>658701.74496710696</v>
      </c>
      <c r="AM17" s="1945">
        <v>873856.27749535546</v>
      </c>
    </row>
    <row r="18" spans="1:39">
      <c r="A18" s="211"/>
      <c r="B18" s="761" t="s">
        <v>260</v>
      </c>
      <c r="C18" s="37"/>
      <c r="D18" s="37"/>
      <c r="E18" s="37"/>
      <c r="F18" s="37"/>
      <c r="G18" s="37"/>
      <c r="H18" s="37"/>
      <c r="I18" s="37"/>
      <c r="J18" s="37"/>
      <c r="K18" s="37"/>
      <c r="L18" s="37"/>
      <c r="M18" s="37"/>
      <c r="N18" s="37"/>
      <c r="O18" s="37"/>
      <c r="P18" s="37"/>
      <c r="Q18" s="37"/>
      <c r="R18" s="37"/>
      <c r="S18" s="762"/>
      <c r="T18" s="762"/>
      <c r="U18" s="762"/>
      <c r="V18" s="762"/>
      <c r="W18" s="557"/>
      <c r="X18" s="2359" t="s">
        <v>857</v>
      </c>
      <c r="Y18" s="1939" t="s">
        <v>1066</v>
      </c>
      <c r="Z18" s="1934">
        <f t="shared" si="0"/>
        <v>18911.040517879999</v>
      </c>
      <c r="AA18" s="1908">
        <v>16866.661032119999</v>
      </c>
      <c r="AB18" s="1908">
        <v>18886.321430000004</v>
      </c>
      <c r="AC18" s="1912">
        <v>20858.914835385745</v>
      </c>
      <c r="AD18" s="1912">
        <v>29578.419349591499</v>
      </c>
      <c r="AE18" s="1912">
        <v>33904.355704728303</v>
      </c>
      <c r="AF18" s="1912">
        <v>37123.527385815687</v>
      </c>
      <c r="AG18" s="1934">
        <f t="shared" si="1"/>
        <v>18911.040517879999</v>
      </c>
      <c r="AH18" s="1908">
        <f t="shared" si="2"/>
        <v>35777.701549999998</v>
      </c>
      <c r="AI18" s="1908">
        <v>54664.022980000002</v>
      </c>
      <c r="AJ18" s="1912">
        <f t="shared" si="3"/>
        <v>20858.914835385745</v>
      </c>
      <c r="AK18" s="1912">
        <f t="shared" si="4"/>
        <v>50437.334184977241</v>
      </c>
      <c r="AL18" s="1912">
        <v>86491.298661828303</v>
      </c>
      <c r="AM18" s="1943">
        <v>123614.82604764399</v>
      </c>
    </row>
    <row r="19" spans="1:39">
      <c r="A19" s="211"/>
      <c r="B19" s="761" t="s">
        <v>261</v>
      </c>
      <c r="C19" s="37"/>
      <c r="D19" s="37"/>
      <c r="E19" s="37"/>
      <c r="F19" s="37"/>
      <c r="G19" s="37"/>
      <c r="H19" s="37"/>
      <c r="I19" s="37"/>
      <c r="J19" s="37"/>
      <c r="K19" s="37"/>
      <c r="L19" s="37"/>
      <c r="M19" s="37"/>
      <c r="N19" s="37"/>
      <c r="O19" s="37"/>
      <c r="P19" s="37"/>
      <c r="Q19" s="37"/>
      <c r="R19" s="37"/>
      <c r="S19" s="762"/>
      <c r="T19" s="762"/>
      <c r="U19" s="762"/>
      <c r="V19" s="762"/>
      <c r="W19" s="557"/>
      <c r="X19" s="2360"/>
      <c r="Y19" s="1939" t="s">
        <v>1067</v>
      </c>
      <c r="Z19" s="1934">
        <f t="shared" si="0"/>
        <v>-10544.061991816492</v>
      </c>
      <c r="AA19" s="1908">
        <v>626.06128672737395</v>
      </c>
      <c r="AB19" s="1908">
        <v>-4644.3283499999998</v>
      </c>
      <c r="AC19" s="1912">
        <v>-1856.3344614857342</v>
      </c>
      <c r="AD19" s="1912">
        <v>-10230.7977309777</v>
      </c>
      <c r="AE19" s="1912">
        <v>-11261.185256898902</v>
      </c>
      <c r="AF19" s="1912">
        <v>-11484.582833961489</v>
      </c>
      <c r="AG19" s="1934">
        <f t="shared" si="1"/>
        <v>-10544.061991816492</v>
      </c>
      <c r="AH19" s="1908">
        <f t="shared" si="2"/>
        <v>-9918.0007050891181</v>
      </c>
      <c r="AI19" s="1908">
        <v>-14562.329055089118</v>
      </c>
      <c r="AJ19" s="1912">
        <f t="shared" si="3"/>
        <v>-1856.3344614857342</v>
      </c>
      <c r="AK19" s="1912">
        <f t="shared" si="4"/>
        <v>-12087.132192463434</v>
      </c>
      <c r="AL19" s="1912">
        <v>-27722.48483381961</v>
      </c>
      <c r="AM19" s="1943">
        <v>-39207.067667781099</v>
      </c>
    </row>
    <row r="20" spans="1:39" ht="15.75" thickBot="1">
      <c r="A20" s="211"/>
      <c r="B20" s="211"/>
      <c r="C20" s="211"/>
      <c r="D20" s="211"/>
      <c r="E20" s="211"/>
      <c r="F20" s="211"/>
      <c r="G20" s="211"/>
      <c r="H20" s="211"/>
      <c r="I20" s="211"/>
      <c r="J20" s="211"/>
      <c r="K20" s="211"/>
      <c r="L20" s="211"/>
      <c r="M20" s="211"/>
      <c r="N20" s="211"/>
      <c r="O20" s="211"/>
      <c r="P20" s="211"/>
      <c r="Q20" s="211"/>
      <c r="R20" s="211"/>
      <c r="S20" s="211"/>
      <c r="T20" s="211"/>
      <c r="U20" s="211"/>
      <c r="V20" s="211"/>
      <c r="W20" s="557"/>
      <c r="X20" s="2360"/>
      <c r="Y20" s="1939" t="s">
        <v>858</v>
      </c>
      <c r="Z20" s="1934">
        <f t="shared" si="0"/>
        <v>-5163.7444793658524</v>
      </c>
      <c r="AA20" s="1908">
        <v>-3093.5503482015629</v>
      </c>
      <c r="AB20" s="1908">
        <v>-4996.6980399999993</v>
      </c>
      <c r="AC20" s="1912">
        <v>-4006.4115399139373</v>
      </c>
      <c r="AD20" s="1912">
        <v>-7588.5740907036998</v>
      </c>
      <c r="AE20" s="1912">
        <v>-7633.5071244522987</v>
      </c>
      <c r="AF20" s="1912">
        <v>-9093.613067668899</v>
      </c>
      <c r="AG20" s="1934">
        <f t="shared" si="1"/>
        <v>-5163.7444793658524</v>
      </c>
      <c r="AH20" s="1908">
        <f t="shared" si="2"/>
        <v>-8257.2948275674153</v>
      </c>
      <c r="AI20" s="1908">
        <v>-13253.992867567415</v>
      </c>
      <c r="AJ20" s="1912">
        <f t="shared" si="3"/>
        <v>-4006.4115399139373</v>
      </c>
      <c r="AK20" s="1912">
        <f t="shared" si="4"/>
        <v>-11594.985630617637</v>
      </c>
      <c r="AL20" s="1912">
        <v>-20882.287665144398</v>
      </c>
      <c r="AM20" s="1943">
        <v>-29975.900732813298</v>
      </c>
    </row>
    <row r="21" spans="1:39" ht="15.75" thickBot="1">
      <c r="A21" s="211"/>
      <c r="B21" s="99" t="s">
        <v>262</v>
      </c>
      <c r="C21" s="2350" t="str">
        <f>C4</f>
        <v>Quarter</v>
      </c>
      <c r="D21" s="2351"/>
      <c r="E21" s="2351"/>
      <c r="F21" s="2351"/>
      <c r="G21" s="2351"/>
      <c r="H21" s="2351"/>
      <c r="I21" s="2351"/>
      <c r="J21" s="2351"/>
      <c r="K21" s="2351"/>
      <c r="L21" s="2351"/>
      <c r="M21" s="2351"/>
      <c r="N21" s="2351"/>
      <c r="O21" s="2351"/>
      <c r="P21" s="2351"/>
      <c r="Q21" s="2351"/>
      <c r="R21" s="2351"/>
      <c r="S21" s="2350" t="str">
        <f>S4</f>
        <v>As of</v>
      </c>
      <c r="T21" s="2351"/>
      <c r="U21" s="2351"/>
      <c r="V21" s="2358"/>
      <c r="W21" s="557"/>
      <c r="X21" s="2361"/>
      <c r="Y21" s="1940" t="s">
        <v>1068</v>
      </c>
      <c r="Z21" s="1944">
        <f t="shared" si="0"/>
        <v>3203.234046697653</v>
      </c>
      <c r="AA21" s="1904">
        <v>14399.17197064581</v>
      </c>
      <c r="AB21" s="1904">
        <v>9245.2950400000045</v>
      </c>
      <c r="AC21" s="1905">
        <v>14996.168833986074</v>
      </c>
      <c r="AD21" s="1905">
        <v>11759.047527910097</v>
      </c>
      <c r="AE21" s="1905">
        <v>15009.663323377103</v>
      </c>
      <c r="AF21" s="1905">
        <v>16545.331484185299</v>
      </c>
      <c r="AG21" s="1944">
        <f t="shared" si="1"/>
        <v>3203.234046697653</v>
      </c>
      <c r="AH21" s="1904">
        <f t="shared" si="2"/>
        <v>17602.406017343463</v>
      </c>
      <c r="AI21" s="1904">
        <v>26847.701057343467</v>
      </c>
      <c r="AJ21" s="1905">
        <f t="shared" si="3"/>
        <v>14996.168833986074</v>
      </c>
      <c r="AK21" s="1905">
        <f t="shared" si="4"/>
        <v>26755.216361896171</v>
      </c>
      <c r="AL21" s="1905">
        <v>37886.526162864291</v>
      </c>
      <c r="AM21" s="1945">
        <v>54431.85764704959</v>
      </c>
    </row>
    <row r="22" spans="1:39" ht="15.75" thickBot="1">
      <c r="A22" s="211"/>
      <c r="B22" s="43" t="s">
        <v>152</v>
      </c>
      <c r="C22" s="73" t="s">
        <v>32</v>
      </c>
      <c r="D22" s="74" t="s">
        <v>33</v>
      </c>
      <c r="E22" s="74" t="s">
        <v>22</v>
      </c>
      <c r="F22" s="74" t="s">
        <v>34</v>
      </c>
      <c r="G22" s="74" t="s">
        <v>35</v>
      </c>
      <c r="H22" s="74" t="s">
        <v>36</v>
      </c>
      <c r="I22" s="74" t="s">
        <v>37</v>
      </c>
      <c r="J22" s="74" t="s">
        <v>38</v>
      </c>
      <c r="K22" s="74" t="s">
        <v>39</v>
      </c>
      <c r="L22" s="74" t="s">
        <v>40</v>
      </c>
      <c r="M22" s="74" t="s">
        <v>23</v>
      </c>
      <c r="N22" s="74" t="s">
        <v>41</v>
      </c>
      <c r="O22" s="74" t="s">
        <v>42</v>
      </c>
      <c r="P22" s="74" t="s">
        <v>43</v>
      </c>
      <c r="Q22" s="74" t="s">
        <v>24</v>
      </c>
      <c r="R22" s="75" t="s">
        <v>44</v>
      </c>
      <c r="S22" s="74" t="s">
        <v>45</v>
      </c>
      <c r="T22" s="74" t="s">
        <v>46</v>
      </c>
      <c r="U22" s="74" t="s">
        <v>47</v>
      </c>
      <c r="V22" s="75" t="s">
        <v>48</v>
      </c>
      <c r="W22" s="557"/>
    </row>
    <row r="23" spans="1:39">
      <c r="A23" s="211"/>
      <c r="B23" s="93" t="s">
        <v>263</v>
      </c>
      <c r="C23" s="198">
        <v>-60013</v>
      </c>
      <c r="D23" s="199">
        <v>-58717</v>
      </c>
      <c r="E23" s="199">
        <v>-65714.618602378498</v>
      </c>
      <c r="F23" s="199">
        <v>-65316</v>
      </c>
      <c r="G23" s="199">
        <v>-66650.492996402201</v>
      </c>
      <c r="H23" s="199">
        <v>-49083.933539923324</v>
      </c>
      <c r="I23" s="199">
        <v>-59653.089114659408</v>
      </c>
      <c r="J23" s="199">
        <v>-63831.186135314849</v>
      </c>
      <c r="K23" s="199">
        <v>-55604.844563498045</v>
      </c>
      <c r="L23" s="199">
        <v>-53808.32167881533</v>
      </c>
      <c r="M23" s="199">
        <v>-51617</v>
      </c>
      <c r="N23" s="199">
        <v>-53808.32167881533</v>
      </c>
      <c r="O23" s="199">
        <v>-39875.214334737087</v>
      </c>
      <c r="P23" s="199">
        <v>-39352</v>
      </c>
      <c r="Q23" s="199">
        <v>-39875.214334737087</v>
      </c>
      <c r="R23" s="200">
        <v>-39351.819476374483</v>
      </c>
      <c r="S23" s="199">
        <v>-249761</v>
      </c>
      <c r="T23" s="199">
        <v>-239218.70178629979</v>
      </c>
      <c r="U23" s="199">
        <v>-109413</v>
      </c>
      <c r="V23" s="200">
        <v>-79227</v>
      </c>
      <c r="W23" s="557"/>
    </row>
    <row r="24" spans="1:39">
      <c r="A24" s="211"/>
      <c r="B24" s="33" t="s">
        <v>264</v>
      </c>
      <c r="C24" s="201">
        <v>-34576</v>
      </c>
      <c r="D24" s="202">
        <v>-49237</v>
      </c>
      <c r="E24" s="202">
        <v>-30038.582180132198</v>
      </c>
      <c r="F24" s="202">
        <v>-35206</v>
      </c>
      <c r="G24" s="202">
        <v>-46460.886943353602</v>
      </c>
      <c r="H24" s="202">
        <v>-39189.250562954905</v>
      </c>
      <c r="I24" s="202">
        <v>-27715.676100134893</v>
      </c>
      <c r="J24" s="202">
        <v>-19628.116416538614</v>
      </c>
      <c r="K24" s="202">
        <v>-31557.480868202398</v>
      </c>
      <c r="L24" s="202">
        <v>-31841.579824007509</v>
      </c>
      <c r="M24" s="202">
        <v>-33542</v>
      </c>
      <c r="N24" s="202">
        <v>-31841.579824007509</v>
      </c>
      <c r="O24" s="202">
        <v>-31286.2066095181</v>
      </c>
      <c r="P24" s="202">
        <v>-27942</v>
      </c>
      <c r="Q24" s="202">
        <v>-31286.2066095181</v>
      </c>
      <c r="R24" s="203">
        <v>-27943.355502994913</v>
      </c>
      <c r="S24" s="202">
        <v>-149058</v>
      </c>
      <c r="T24" s="202">
        <v>-132993.93002298201</v>
      </c>
      <c r="U24" s="202">
        <v>-63399</v>
      </c>
      <c r="V24" s="203">
        <v>-59230</v>
      </c>
      <c r="W24" s="557"/>
    </row>
    <row r="25" spans="1:39" ht="15.75" thickBot="1">
      <c r="A25" s="211"/>
      <c r="B25" s="33" t="s">
        <v>265</v>
      </c>
      <c r="C25" s="207">
        <v>3308</v>
      </c>
      <c r="D25" s="208">
        <v>16288</v>
      </c>
      <c r="E25" s="208">
        <v>1513.9679599999995</v>
      </c>
      <c r="F25" s="208">
        <v>11859.650439999999</v>
      </c>
      <c r="G25" s="208">
        <v>604</v>
      </c>
      <c r="H25" s="208">
        <v>674.97225000000003</v>
      </c>
      <c r="I25" s="208">
        <v>724.99978999999962</v>
      </c>
      <c r="J25" s="208">
        <v>8393</v>
      </c>
      <c r="K25" s="208">
        <v>1339.9356299999999</v>
      </c>
      <c r="L25" s="208">
        <v>705.52212999999983</v>
      </c>
      <c r="M25" s="208">
        <v>-2257</v>
      </c>
      <c r="N25" s="208">
        <v>705.52212999999983</v>
      </c>
      <c r="O25" s="208">
        <v>677.79090999999994</v>
      </c>
      <c r="P25" s="208">
        <v>1047</v>
      </c>
      <c r="Q25" s="208">
        <v>677.79090999999994</v>
      </c>
      <c r="R25" s="209">
        <v>1047.37483</v>
      </c>
      <c r="S25" s="208">
        <v>32971</v>
      </c>
      <c r="T25" s="208">
        <v>10398.71717</v>
      </c>
      <c r="U25" s="208">
        <v>2045</v>
      </c>
      <c r="V25" s="209">
        <v>1725</v>
      </c>
      <c r="W25" s="557"/>
    </row>
    <row r="26" spans="1:39" ht="15.75" thickBot="1">
      <c r="A26" s="211"/>
      <c r="B26" s="44" t="s">
        <v>262</v>
      </c>
      <c r="C26" s="711">
        <v>-91281</v>
      </c>
      <c r="D26" s="712">
        <v>-91666</v>
      </c>
      <c r="E26" s="712">
        <v>-94239.232822510705</v>
      </c>
      <c r="F26" s="712">
        <v>-88662.349560000002</v>
      </c>
      <c r="G26" s="712">
        <v>-112507.3799397558</v>
      </c>
      <c r="H26" s="712">
        <v>-87598.21185287823</v>
      </c>
      <c r="I26" s="712">
        <v>-86643.765424794299</v>
      </c>
      <c r="J26" s="712">
        <v>-75066.302551853471</v>
      </c>
      <c r="K26" s="712">
        <v>-85822.389801700454</v>
      </c>
      <c r="L26" s="712">
        <v>-84944.379372822848</v>
      </c>
      <c r="M26" s="712">
        <v>-87416</v>
      </c>
      <c r="N26" s="712">
        <v>-84944.379372822848</v>
      </c>
      <c r="O26" s="712">
        <v>-70483.630034255199</v>
      </c>
      <c r="P26" s="712">
        <v>-66247</v>
      </c>
      <c r="Q26" s="712">
        <v>-70483.630034255199</v>
      </c>
      <c r="R26" s="717">
        <v>-66247.800149369388</v>
      </c>
      <c r="S26" s="712">
        <v>-365848</v>
      </c>
      <c r="T26" s="712">
        <v>-361813.91463928175</v>
      </c>
      <c r="U26" s="712">
        <v>-170767</v>
      </c>
      <c r="V26" s="717">
        <v>-136732</v>
      </c>
      <c r="W26" s="557"/>
    </row>
    <row r="27" spans="1:39">
      <c r="A27" s="211"/>
      <c r="B27" s="211"/>
      <c r="C27" s="211"/>
      <c r="D27" s="211"/>
      <c r="E27" s="211"/>
      <c r="F27" s="211"/>
      <c r="G27" s="211"/>
      <c r="H27" s="211"/>
      <c r="I27" s="211"/>
      <c r="J27" s="211"/>
      <c r="K27" s="211"/>
      <c r="L27" s="211"/>
      <c r="M27" s="211"/>
      <c r="N27" s="211"/>
      <c r="O27" s="211"/>
      <c r="P27" s="211"/>
      <c r="Q27" s="211"/>
      <c r="R27" s="211"/>
      <c r="S27" s="211"/>
      <c r="T27" s="211"/>
      <c r="U27" s="211"/>
      <c r="V27" s="211"/>
      <c r="W27" s="557"/>
    </row>
    <row r="28" spans="1:39">
      <c r="A28" s="211"/>
      <c r="B28" s="211"/>
      <c r="C28" s="211"/>
      <c r="D28" s="211"/>
      <c r="E28" s="211"/>
      <c r="F28" s="211"/>
      <c r="G28" s="211"/>
      <c r="H28" s="211"/>
      <c r="I28" s="211"/>
      <c r="J28" s="211"/>
      <c r="K28" s="211"/>
      <c r="L28" s="211"/>
      <c r="M28" s="211"/>
      <c r="N28" s="211"/>
      <c r="O28" s="211"/>
      <c r="P28" s="211"/>
      <c r="Q28" s="211"/>
      <c r="R28" s="211"/>
      <c r="S28" s="211"/>
      <c r="T28" s="211"/>
      <c r="U28" s="211"/>
      <c r="V28" s="211"/>
      <c r="W28" s="557"/>
    </row>
    <row r="29" spans="1:39">
      <c r="A29" s="211"/>
      <c r="B29" s="211"/>
      <c r="C29" s="211"/>
      <c r="D29" s="211"/>
      <c r="E29" s="211"/>
      <c r="F29" s="211"/>
      <c r="G29" s="211"/>
      <c r="H29" s="211"/>
      <c r="I29" s="211"/>
      <c r="J29" s="211"/>
      <c r="K29" s="211"/>
      <c r="L29" s="211"/>
      <c r="M29" s="211"/>
      <c r="N29" s="211"/>
      <c r="O29" s="211"/>
      <c r="P29" s="211"/>
      <c r="Q29" s="211"/>
      <c r="R29" s="211"/>
      <c r="S29" s="211"/>
      <c r="T29" s="211"/>
      <c r="U29" s="211"/>
      <c r="V29" s="211"/>
      <c r="W29" s="557"/>
    </row>
    <row r="30" spans="1:39">
      <c r="A30" s="211"/>
      <c r="B30" s="40"/>
      <c r="C30" s="37"/>
      <c r="D30" s="37"/>
      <c r="E30" s="37"/>
      <c r="F30" s="37"/>
      <c r="G30" s="37"/>
      <c r="H30" s="37"/>
      <c r="I30" s="37"/>
      <c r="J30" s="37"/>
      <c r="K30" s="37"/>
      <c r="L30" s="37"/>
      <c r="M30" s="37"/>
      <c r="N30" s="37"/>
      <c r="O30" s="37"/>
      <c r="P30" s="37"/>
      <c r="Q30" s="37"/>
      <c r="R30" s="37"/>
      <c r="S30" s="762"/>
      <c r="T30" s="762"/>
      <c r="U30" s="762"/>
      <c r="V30" s="762"/>
      <c r="W30" s="557"/>
    </row>
    <row r="31" spans="1:39">
      <c r="B31" s="42"/>
      <c r="C31" s="37"/>
      <c r="D31" s="37"/>
      <c r="E31" s="37"/>
      <c r="F31" s="37"/>
      <c r="G31" s="37"/>
      <c r="H31" s="37"/>
      <c r="I31" s="37"/>
      <c r="J31" s="37"/>
      <c r="K31" s="37"/>
      <c r="L31" s="37"/>
      <c r="M31" s="37"/>
      <c r="N31" s="37"/>
      <c r="O31" s="37"/>
      <c r="P31" s="37"/>
      <c r="Q31" s="37"/>
      <c r="R31" s="37"/>
      <c r="S31" s="41"/>
      <c r="T31" s="41"/>
      <c r="U31" s="41"/>
      <c r="V31" s="41"/>
    </row>
  </sheetData>
  <mergeCells count="12">
    <mergeCell ref="Z4:AF4"/>
    <mergeCell ref="AG4:AM4"/>
    <mergeCell ref="C21:R21"/>
    <mergeCell ref="C4:R5"/>
    <mergeCell ref="S4:V5"/>
    <mergeCell ref="S21:V21"/>
    <mergeCell ref="X6:X9"/>
    <mergeCell ref="X10:X13"/>
    <mergeCell ref="X14:X17"/>
    <mergeCell ref="X18:X21"/>
    <mergeCell ref="X4:Y4"/>
    <mergeCell ref="X5:Y5"/>
  </mergeCells>
  <hyperlinks>
    <hyperlink ref="B1" location="Index!A1" display="Back to index" xr:uid="{C31267B0-B8E1-4C20-BBFA-50528DA71B5A}"/>
  </hyperlinks>
  <pageMargins left="0.7" right="0.7" top="0.75" bottom="0.75" header="0.3" footer="0.3"/>
  <headerFooter>
    <oddFooter>&amp;C_x000D_&amp;1#&amp;"Calibri"&amp;8&amp;K0000FF Datos elaborados por BCP para uso Interno</oddFooter>
  </headerFooter>
  <ignoredErrors>
    <ignoredError sqref="S22:V22 B22 S6:V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AP55"/>
  <sheetViews>
    <sheetView showGridLines="0" topLeftCell="A12" zoomScale="86" zoomScaleNormal="80" workbookViewId="0">
      <pane xSplit="2" topLeftCell="V1" activePane="topRight" state="frozen"/>
      <selection pane="topRight" activeCell="AI16" sqref="AI16"/>
    </sheetView>
  </sheetViews>
  <sheetFormatPr baseColWidth="10" defaultColWidth="11.42578125" defaultRowHeight="15"/>
  <cols>
    <col min="2" max="2" width="40.7109375" customWidth="1"/>
    <col min="3" max="6" width="11.42578125" customWidth="1"/>
    <col min="10" max="10" width="12.85546875" bestFit="1" customWidth="1"/>
    <col min="19" max="21" width="14" customWidth="1"/>
    <col min="22" max="22" width="12.140625" bestFit="1" customWidth="1"/>
    <col min="23" max="23" width="14.7109375" style="170" customWidth="1"/>
    <col min="24" max="24" width="45.28515625" customWidth="1"/>
  </cols>
  <sheetData>
    <row r="1" spans="1:42">
      <c r="B1" s="589" t="s">
        <v>31</v>
      </c>
    </row>
    <row r="3" spans="1:42" ht="15.75" thickBot="1">
      <c r="A3" s="211"/>
      <c r="B3" s="210" t="s">
        <v>1073</v>
      </c>
      <c r="C3" s="211"/>
      <c r="D3" s="211"/>
      <c r="E3" s="211"/>
      <c r="F3" s="211"/>
      <c r="G3" s="211"/>
      <c r="H3" s="211"/>
      <c r="I3" s="211"/>
      <c r="J3" s="211"/>
      <c r="K3" s="211"/>
      <c r="L3" s="211"/>
      <c r="M3" s="211"/>
      <c r="N3" s="211"/>
      <c r="O3" s="211"/>
      <c r="P3" s="211"/>
      <c r="Q3" s="211"/>
      <c r="R3" s="211"/>
      <c r="S3" s="211"/>
      <c r="T3" s="211"/>
      <c r="U3" s="211"/>
      <c r="V3" s="211"/>
      <c r="W3" s="557"/>
      <c r="X3" s="210" t="s">
        <v>1072</v>
      </c>
      <c r="Y3" s="211"/>
      <c r="Z3" s="211"/>
      <c r="AA3" s="211"/>
      <c r="AB3" s="211"/>
      <c r="AC3" s="211"/>
      <c r="AD3" s="211"/>
      <c r="AE3" s="211"/>
      <c r="AF3" s="211"/>
      <c r="AG3" s="211"/>
      <c r="AH3" s="211"/>
      <c r="AI3" s="211"/>
      <c r="AJ3" s="211"/>
      <c r="AK3" s="211"/>
      <c r="AL3" s="211"/>
      <c r="AM3" s="211"/>
      <c r="AN3" s="211"/>
      <c r="AO3" s="211"/>
      <c r="AP3" s="211"/>
    </row>
    <row r="4" spans="1:42">
      <c r="A4" s="211"/>
      <c r="B4" s="101" t="s">
        <v>267</v>
      </c>
      <c r="C4" s="2343" t="s">
        <v>28</v>
      </c>
      <c r="D4" s="2343"/>
      <c r="E4" s="2343"/>
      <c r="F4" s="2343"/>
      <c r="G4" s="2343"/>
      <c r="H4" s="2343"/>
      <c r="I4" s="2343"/>
      <c r="J4" s="2343"/>
      <c r="K4" s="2343"/>
      <c r="L4" s="2343"/>
      <c r="M4" s="2343"/>
      <c r="N4" s="2343"/>
      <c r="O4" s="2343"/>
      <c r="P4" s="2343"/>
      <c r="Q4" s="2343"/>
      <c r="R4" s="2344"/>
      <c r="S4" s="2335" t="s">
        <v>29</v>
      </c>
      <c r="T4" s="2343"/>
      <c r="U4" s="2343"/>
      <c r="V4" s="2344"/>
      <c r="W4" s="557"/>
      <c r="X4" s="101" t="s">
        <v>267</v>
      </c>
      <c r="Y4" s="2335" t="s">
        <v>28</v>
      </c>
      <c r="Z4" s="2343"/>
      <c r="AA4" s="2343"/>
      <c r="AB4" s="2343"/>
      <c r="AC4" s="2343"/>
      <c r="AD4" s="2343"/>
      <c r="AE4" s="2343"/>
      <c r="AF4" s="2344"/>
      <c r="AG4" s="211"/>
      <c r="AH4" s="2372" t="s">
        <v>1116</v>
      </c>
      <c r="AI4" s="2373"/>
      <c r="AJ4" s="211"/>
      <c r="AK4" s="211"/>
      <c r="AL4" s="211"/>
      <c r="AM4" s="211"/>
      <c r="AN4" s="211"/>
      <c r="AO4" s="211"/>
      <c r="AP4" s="211"/>
    </row>
    <row r="5" spans="1:42" ht="15.75" thickBot="1">
      <c r="A5" s="211"/>
      <c r="B5" s="21" t="s">
        <v>152</v>
      </c>
      <c r="C5" s="768" t="s">
        <v>32</v>
      </c>
      <c r="D5" s="768" t="s">
        <v>33</v>
      </c>
      <c r="E5" s="768" t="s">
        <v>22</v>
      </c>
      <c r="F5" s="768" t="s">
        <v>34</v>
      </c>
      <c r="G5" s="768" t="s">
        <v>35</v>
      </c>
      <c r="H5" s="768" t="s">
        <v>36</v>
      </c>
      <c r="I5" s="768" t="s">
        <v>37</v>
      </c>
      <c r="J5" s="768" t="s">
        <v>38</v>
      </c>
      <c r="K5" s="768" t="s">
        <v>39</v>
      </c>
      <c r="L5" s="768" t="s">
        <v>40</v>
      </c>
      <c r="M5" s="768" t="s">
        <v>23</v>
      </c>
      <c r="N5" s="768" t="s">
        <v>41</v>
      </c>
      <c r="O5" s="768" t="s">
        <v>42</v>
      </c>
      <c r="P5" s="768" t="s">
        <v>43</v>
      </c>
      <c r="Q5" s="768" t="s">
        <v>24</v>
      </c>
      <c r="R5" s="769" t="s">
        <v>44</v>
      </c>
      <c r="S5" s="83">
        <v>2019</v>
      </c>
      <c r="T5" s="115">
        <v>2020</v>
      </c>
      <c r="U5" s="115">
        <v>2021</v>
      </c>
      <c r="V5" s="84">
        <v>2022</v>
      </c>
      <c r="W5" s="557"/>
      <c r="X5" s="21" t="s">
        <v>152</v>
      </c>
      <c r="Y5" s="2002" t="s">
        <v>42</v>
      </c>
      <c r="Z5" s="768" t="s">
        <v>43</v>
      </c>
      <c r="AA5" s="768" t="s">
        <v>24</v>
      </c>
      <c r="AB5" s="768" t="s">
        <v>44</v>
      </c>
      <c r="AC5" s="768" t="s">
        <v>840</v>
      </c>
      <c r="AD5" s="768" t="s">
        <v>905</v>
      </c>
      <c r="AE5" s="768" t="s">
        <v>925</v>
      </c>
      <c r="AF5" s="769" t="s">
        <v>1076</v>
      </c>
      <c r="AG5" s="211"/>
      <c r="AH5" s="2265">
        <v>2022</v>
      </c>
      <c r="AI5" s="2266">
        <v>2023</v>
      </c>
      <c r="AJ5" s="211"/>
      <c r="AK5" s="211"/>
      <c r="AL5" s="211"/>
      <c r="AM5" s="211"/>
      <c r="AN5" s="211"/>
      <c r="AO5" s="211"/>
      <c r="AP5" s="211"/>
    </row>
    <row r="6" spans="1:42">
      <c r="A6" s="211"/>
      <c r="B6" s="766" t="s">
        <v>268</v>
      </c>
      <c r="C6" s="198">
        <v>834317</v>
      </c>
      <c r="D6" s="199">
        <v>845835</v>
      </c>
      <c r="E6" s="199">
        <v>845345</v>
      </c>
      <c r="F6" s="199">
        <v>885526</v>
      </c>
      <c r="G6" s="199">
        <v>891183</v>
      </c>
      <c r="H6" s="199">
        <v>825997</v>
      </c>
      <c r="I6" s="199">
        <v>803438</v>
      </c>
      <c r="J6" s="199">
        <v>792336.29692081921</v>
      </c>
      <c r="K6" s="199">
        <v>857559</v>
      </c>
      <c r="L6" s="199">
        <v>882177</v>
      </c>
      <c r="M6" s="199">
        <v>915563.64099999983</v>
      </c>
      <c r="N6" s="199">
        <v>1013176.4590000003</v>
      </c>
      <c r="O6" s="199">
        <v>977953</v>
      </c>
      <c r="P6" s="199">
        <v>975420</v>
      </c>
      <c r="Q6" s="199">
        <v>1021946</v>
      </c>
      <c r="R6" s="200">
        <v>1077461</v>
      </c>
      <c r="S6" s="199">
        <v>3411023</v>
      </c>
      <c r="T6" s="199">
        <v>3312954</v>
      </c>
      <c r="U6" s="199">
        <v>3668476</v>
      </c>
      <c r="V6" s="200">
        <v>4052780</v>
      </c>
      <c r="W6" s="557"/>
      <c r="X6" s="766" t="s">
        <v>268</v>
      </c>
      <c r="Y6" s="198">
        <v>939518</v>
      </c>
      <c r="Z6" s="199">
        <v>942159</v>
      </c>
      <c r="AA6" s="199">
        <v>984336</v>
      </c>
      <c r="AB6" s="199">
        <v>1036148</v>
      </c>
      <c r="AC6" s="199">
        <v>1029558</v>
      </c>
      <c r="AD6" s="199">
        <v>1054735</v>
      </c>
      <c r="AE6" s="199">
        <v>1061402</v>
      </c>
      <c r="AF6" s="200">
        <v>1119758</v>
      </c>
      <c r="AG6" s="211"/>
      <c r="AH6" s="1121">
        <v>3902161</v>
      </c>
      <c r="AI6" s="1123">
        <v>4265453</v>
      </c>
      <c r="AJ6" s="211"/>
      <c r="AK6" s="211"/>
      <c r="AL6" s="211"/>
      <c r="AM6" s="211"/>
      <c r="AN6" s="211"/>
      <c r="AO6" s="211"/>
      <c r="AP6" s="211"/>
    </row>
    <row r="7" spans="1:42">
      <c r="A7" s="211"/>
      <c r="B7" s="766" t="s">
        <v>269</v>
      </c>
      <c r="C7" s="201">
        <v>538157</v>
      </c>
      <c r="D7" s="202">
        <v>552653</v>
      </c>
      <c r="E7" s="202">
        <v>570290</v>
      </c>
      <c r="F7" s="202">
        <v>693458</v>
      </c>
      <c r="G7" s="202">
        <v>539169</v>
      </c>
      <c r="H7" s="202">
        <v>512595</v>
      </c>
      <c r="I7" s="202">
        <v>585362</v>
      </c>
      <c r="J7" s="202">
        <v>746592</v>
      </c>
      <c r="K7" s="202">
        <v>580263.30227598024</v>
      </c>
      <c r="L7" s="202">
        <v>672230.69772401976</v>
      </c>
      <c r="M7" s="202">
        <v>802544.98037960147</v>
      </c>
      <c r="N7" s="202">
        <v>898678.33562039817</v>
      </c>
      <c r="O7" s="202">
        <v>724914</v>
      </c>
      <c r="P7" s="202">
        <v>850560</v>
      </c>
      <c r="Q7" s="202">
        <v>866016</v>
      </c>
      <c r="R7" s="203">
        <v>1063611</v>
      </c>
      <c r="S7" s="202">
        <v>2354630</v>
      </c>
      <c r="T7" s="202">
        <v>2383718</v>
      </c>
      <c r="U7" s="202">
        <v>2953717</v>
      </c>
      <c r="V7" s="203">
        <v>3505101</v>
      </c>
      <c r="W7" s="557"/>
      <c r="X7" s="766" t="s">
        <v>269</v>
      </c>
      <c r="Y7" s="201">
        <v>696065</v>
      </c>
      <c r="Z7" s="202">
        <v>819100</v>
      </c>
      <c r="AA7" s="202">
        <v>869873</v>
      </c>
      <c r="AB7" s="202">
        <v>1029027</v>
      </c>
      <c r="AC7" s="202">
        <v>835060</v>
      </c>
      <c r="AD7" s="202">
        <v>871047</v>
      </c>
      <c r="AE7" s="202">
        <v>1007894</v>
      </c>
      <c r="AF7" s="203">
        <v>1089203</v>
      </c>
      <c r="AG7" s="211"/>
      <c r="AH7" s="1117">
        <v>3414065</v>
      </c>
      <c r="AI7" s="1124">
        <v>3803203</v>
      </c>
      <c r="AJ7" s="211"/>
      <c r="AK7" s="211"/>
      <c r="AL7" s="211"/>
      <c r="AM7" s="211"/>
      <c r="AN7" s="211"/>
      <c r="AO7" s="211"/>
      <c r="AP7" s="211"/>
    </row>
    <row r="8" spans="1:42">
      <c r="A8" s="211"/>
      <c r="B8" s="766" t="s">
        <v>270</v>
      </c>
      <c r="C8" s="201">
        <v>131325</v>
      </c>
      <c r="D8" s="202">
        <v>158663</v>
      </c>
      <c r="E8" s="202">
        <v>165195</v>
      </c>
      <c r="F8" s="202">
        <v>175168</v>
      </c>
      <c r="G8" s="202">
        <v>169959</v>
      </c>
      <c r="H8" s="202">
        <v>169310</v>
      </c>
      <c r="I8" s="202">
        <v>166105</v>
      </c>
      <c r="J8" s="202">
        <v>177156</v>
      </c>
      <c r="K8" s="202">
        <v>166765</v>
      </c>
      <c r="L8" s="202">
        <v>163869</v>
      </c>
      <c r="M8" s="202">
        <v>170960</v>
      </c>
      <c r="N8" s="202">
        <v>181660</v>
      </c>
      <c r="O8" s="202">
        <v>164514</v>
      </c>
      <c r="P8" s="202">
        <v>168845</v>
      </c>
      <c r="Q8" s="202">
        <v>173500</v>
      </c>
      <c r="R8" s="203">
        <v>176645</v>
      </c>
      <c r="S8" s="202">
        <v>632339</v>
      </c>
      <c r="T8" s="202">
        <v>669914</v>
      </c>
      <c r="U8" s="202">
        <v>683254</v>
      </c>
      <c r="V8" s="203">
        <v>683504</v>
      </c>
      <c r="W8" s="557"/>
      <c r="X8" s="766" t="s">
        <v>270</v>
      </c>
      <c r="Y8" s="201">
        <v>151894</v>
      </c>
      <c r="Z8" s="202">
        <v>156892</v>
      </c>
      <c r="AA8" s="202">
        <v>162009</v>
      </c>
      <c r="AB8" s="202">
        <v>165694</v>
      </c>
      <c r="AC8" s="202">
        <v>160924</v>
      </c>
      <c r="AD8" s="202">
        <v>160548</v>
      </c>
      <c r="AE8" s="202">
        <v>159761</v>
      </c>
      <c r="AF8" s="203">
        <v>177618</v>
      </c>
      <c r="AG8" s="211"/>
      <c r="AH8" s="1117">
        <v>636489</v>
      </c>
      <c r="AI8" s="1124">
        <v>659007</v>
      </c>
      <c r="AJ8" s="211"/>
      <c r="AK8" s="211"/>
      <c r="AL8" s="211"/>
      <c r="AM8" s="211"/>
      <c r="AN8" s="211"/>
      <c r="AO8" s="211"/>
      <c r="AP8" s="211"/>
    </row>
    <row r="9" spans="1:42" ht="15.75" thickBot="1">
      <c r="A9" s="211"/>
      <c r="B9" s="766" t="s">
        <v>271</v>
      </c>
      <c r="C9" s="201">
        <v>2736</v>
      </c>
      <c r="D9" s="202">
        <v>4746</v>
      </c>
      <c r="E9" s="202">
        <v>5348</v>
      </c>
      <c r="F9" s="202">
        <v>9806</v>
      </c>
      <c r="G9" s="202">
        <v>6430</v>
      </c>
      <c r="H9" s="202">
        <v>17944</v>
      </c>
      <c r="I9" s="202">
        <v>10566</v>
      </c>
      <c r="J9" s="202">
        <v>9806</v>
      </c>
      <c r="K9" s="202">
        <v>13906</v>
      </c>
      <c r="L9" s="202">
        <v>8879</v>
      </c>
      <c r="M9" s="202">
        <v>10426</v>
      </c>
      <c r="N9" s="202">
        <v>13965</v>
      </c>
      <c r="O9" s="202">
        <v>7691</v>
      </c>
      <c r="P9" s="202">
        <v>10329</v>
      </c>
      <c r="Q9" s="202">
        <v>9999</v>
      </c>
      <c r="R9" s="203">
        <v>12936</v>
      </c>
      <c r="S9" s="202">
        <v>22636</v>
      </c>
      <c r="T9" s="202">
        <v>52019</v>
      </c>
      <c r="U9" s="202">
        <v>47176</v>
      </c>
      <c r="V9" s="203">
        <v>40955</v>
      </c>
      <c r="W9" s="557"/>
      <c r="X9" s="766" t="s">
        <v>271</v>
      </c>
      <c r="Y9" s="207">
        <v>7691</v>
      </c>
      <c r="Z9" s="208">
        <v>10329</v>
      </c>
      <c r="AA9" s="208">
        <v>9999</v>
      </c>
      <c r="AB9" s="208">
        <v>12936</v>
      </c>
      <c r="AC9" s="208">
        <v>12612</v>
      </c>
      <c r="AD9" s="208">
        <v>16742</v>
      </c>
      <c r="AE9" s="208">
        <v>14634</v>
      </c>
      <c r="AF9" s="209">
        <v>9109</v>
      </c>
      <c r="AG9" s="211"/>
      <c r="AH9" s="1896">
        <v>40955</v>
      </c>
      <c r="AI9" s="2244">
        <v>53097</v>
      </c>
      <c r="AJ9" s="211"/>
      <c r="AK9" s="211"/>
      <c r="AL9" s="211"/>
      <c r="AM9" s="211"/>
      <c r="AN9" s="211"/>
      <c r="AO9" s="211"/>
      <c r="AP9" s="211"/>
    </row>
    <row r="10" spans="1:42" ht="16.5" thickBot="1">
      <c r="A10" s="211"/>
      <c r="B10" s="767" t="s">
        <v>272</v>
      </c>
      <c r="C10" s="207">
        <v>91281</v>
      </c>
      <c r="D10" s="208">
        <v>91666</v>
      </c>
      <c r="E10" s="208">
        <v>94239</v>
      </c>
      <c r="F10" s="208">
        <v>88662</v>
      </c>
      <c r="G10" s="208">
        <v>112507</v>
      </c>
      <c r="H10" s="208">
        <v>87598</v>
      </c>
      <c r="I10" s="208">
        <v>86643</v>
      </c>
      <c r="J10" s="208">
        <v>88662</v>
      </c>
      <c r="K10" s="208">
        <v>85822</v>
      </c>
      <c r="L10" s="208">
        <v>84944</v>
      </c>
      <c r="M10" s="208">
        <v>87416</v>
      </c>
      <c r="N10" s="208">
        <v>75152</v>
      </c>
      <c r="O10" s="208">
        <v>70484</v>
      </c>
      <c r="P10" s="208">
        <v>66247</v>
      </c>
      <c r="Q10" s="208">
        <v>75055</v>
      </c>
      <c r="R10" s="209">
        <v>70021</v>
      </c>
      <c r="S10" s="208">
        <v>365848</v>
      </c>
      <c r="T10" s="208">
        <v>361814</v>
      </c>
      <c r="U10" s="208">
        <v>333334</v>
      </c>
      <c r="V10" s="209">
        <v>281807</v>
      </c>
      <c r="W10" s="557"/>
      <c r="X10" s="770" t="s">
        <v>273</v>
      </c>
      <c r="Y10" s="207">
        <v>1795168</v>
      </c>
      <c r="Z10" s="208">
        <v>1928480</v>
      </c>
      <c r="AA10" s="208">
        <v>2026217</v>
      </c>
      <c r="AB10" s="208">
        <v>2243805</v>
      </c>
      <c r="AC10" s="208">
        <v>2038154</v>
      </c>
      <c r="AD10" s="208">
        <v>2103072</v>
      </c>
      <c r="AE10" s="208">
        <v>2243691</v>
      </c>
      <c r="AF10" s="209">
        <v>2395688</v>
      </c>
      <c r="AG10" s="211"/>
      <c r="AH10" s="1896">
        <v>7993670</v>
      </c>
      <c r="AI10" s="2244">
        <v>8780760</v>
      </c>
      <c r="AJ10" s="211"/>
      <c r="AK10" s="211"/>
      <c r="AL10" s="211"/>
      <c r="AM10" s="211"/>
      <c r="AN10" s="211"/>
      <c r="AO10" s="211"/>
      <c r="AP10" s="211"/>
    </row>
    <row r="11" spans="1:42" ht="15.75" thickBot="1">
      <c r="A11" s="211"/>
      <c r="B11" s="19" t="s">
        <v>273</v>
      </c>
      <c r="C11" s="711">
        <v>1597816</v>
      </c>
      <c r="D11" s="712">
        <v>1653563</v>
      </c>
      <c r="E11" s="712">
        <v>1680417</v>
      </c>
      <c r="F11" s="712">
        <v>1852620</v>
      </c>
      <c r="G11" s="712">
        <v>1722183</v>
      </c>
      <c r="H11" s="712">
        <v>1611543</v>
      </c>
      <c r="I11" s="712">
        <v>1657965</v>
      </c>
      <c r="J11" s="712">
        <f>+SUM(J6:J10)</f>
        <v>1814552.2969208192</v>
      </c>
      <c r="K11" s="712">
        <f t="shared" ref="K11:R11" si="0">SUM(K6:K10)</f>
        <v>1704315.3022759804</v>
      </c>
      <c r="L11" s="712">
        <f t="shared" si="0"/>
        <v>1812099.6977240196</v>
      </c>
      <c r="M11" s="712">
        <f t="shared" si="0"/>
        <v>1986910.6213796013</v>
      </c>
      <c r="N11" s="712">
        <f t="shared" si="0"/>
        <v>2182631.7946203984</v>
      </c>
      <c r="O11" s="712">
        <f t="shared" si="0"/>
        <v>1945556</v>
      </c>
      <c r="P11" s="712">
        <f t="shared" si="0"/>
        <v>2071401</v>
      </c>
      <c r="Q11" s="712">
        <f t="shared" si="0"/>
        <v>2146516</v>
      </c>
      <c r="R11" s="717">
        <f t="shared" si="0"/>
        <v>2400674</v>
      </c>
      <c r="S11" s="712">
        <f>+SUM(S6:S10)</f>
        <v>6786476</v>
      </c>
      <c r="T11" s="712">
        <f>+SUM(T6:T10)</f>
        <v>6780419</v>
      </c>
      <c r="U11" s="712">
        <v>7685957</v>
      </c>
      <c r="V11" s="717">
        <v>8564147</v>
      </c>
      <c r="W11" s="557"/>
      <c r="X11" s="18" t="s">
        <v>274</v>
      </c>
      <c r="Y11" s="211"/>
      <c r="Z11" s="211"/>
      <c r="AA11" s="211"/>
      <c r="AB11" s="211"/>
      <c r="AC11" s="211"/>
      <c r="AD11" s="211"/>
      <c r="AE11" s="211"/>
      <c r="AF11" s="211"/>
      <c r="AG11" s="211"/>
      <c r="AH11" s="211"/>
      <c r="AI11" s="211"/>
      <c r="AJ11" s="211"/>
      <c r="AK11" s="211"/>
      <c r="AL11" s="211"/>
      <c r="AM11" s="211"/>
      <c r="AN11" s="211"/>
      <c r="AO11" s="211"/>
      <c r="AP11" s="211"/>
    </row>
    <row r="12" spans="1:42">
      <c r="A12" s="211"/>
      <c r="B12" s="18" t="s">
        <v>274</v>
      </c>
      <c r="C12" s="20"/>
      <c r="D12" s="20"/>
      <c r="E12" s="20"/>
      <c r="F12" s="20"/>
      <c r="G12" s="20"/>
      <c r="H12" s="20"/>
      <c r="I12" s="20"/>
      <c r="J12" s="165">
        <f>SUM(J6:J10)</f>
        <v>1814552.2969208192</v>
      </c>
      <c r="K12" s="20"/>
      <c r="L12" s="20"/>
      <c r="M12" s="20"/>
      <c r="N12" s="20"/>
      <c r="O12" s="20"/>
      <c r="P12" s="20"/>
      <c r="Q12" s="20"/>
      <c r="R12" s="20"/>
      <c r="S12" s="45"/>
      <c r="T12" s="45"/>
      <c r="U12" s="45"/>
      <c r="V12" s="45"/>
      <c r="W12" s="557"/>
      <c r="X12" s="211"/>
      <c r="Y12" s="211"/>
      <c r="Z12" s="211"/>
      <c r="AA12" s="211"/>
      <c r="AB12" s="211"/>
      <c r="AC12" s="211"/>
      <c r="AD12" s="211"/>
      <c r="AE12" s="211"/>
      <c r="AF12" s="211"/>
      <c r="AG12" s="211"/>
      <c r="AH12" s="211"/>
      <c r="AI12" s="211"/>
      <c r="AJ12" s="211"/>
      <c r="AK12" s="211"/>
      <c r="AL12" s="211"/>
      <c r="AM12" s="211"/>
      <c r="AN12" s="211"/>
      <c r="AO12" s="211"/>
      <c r="AP12" s="211"/>
    </row>
    <row r="13" spans="1:42" ht="15.75" thickBot="1">
      <c r="A13" s="211"/>
      <c r="B13" s="46"/>
      <c r="C13" s="20"/>
      <c r="D13" s="20"/>
      <c r="E13" s="20"/>
      <c r="F13" s="20"/>
      <c r="G13" s="20"/>
      <c r="H13" s="20"/>
      <c r="I13" s="20"/>
      <c r="J13" s="20">
        <f>J12-J11</f>
        <v>0</v>
      </c>
      <c r="K13" s="20"/>
      <c r="L13" s="20"/>
      <c r="M13" s="20"/>
      <c r="N13" s="20"/>
      <c r="O13" s="20"/>
      <c r="P13" s="20"/>
      <c r="Q13" s="20"/>
      <c r="R13" s="20"/>
      <c r="S13" s="211"/>
      <c r="T13" s="211"/>
      <c r="U13" s="211"/>
      <c r="V13" s="211"/>
      <c r="W13" s="557"/>
      <c r="X13" s="211"/>
      <c r="Y13" s="211"/>
      <c r="Z13" s="211"/>
      <c r="AA13" s="211"/>
      <c r="AB13" s="211"/>
      <c r="AC13" s="211"/>
      <c r="AD13" s="211"/>
      <c r="AE13" s="211"/>
      <c r="AF13" s="211"/>
      <c r="AG13" s="211"/>
      <c r="AH13" s="211"/>
      <c r="AI13" s="211"/>
      <c r="AJ13" s="211"/>
      <c r="AK13" s="211"/>
      <c r="AL13" s="211"/>
      <c r="AM13" s="211"/>
      <c r="AN13" s="211"/>
      <c r="AO13" s="211"/>
      <c r="AP13" s="211"/>
    </row>
    <row r="14" spans="1:42">
      <c r="A14" s="211"/>
      <c r="B14" s="178" t="s">
        <v>275</v>
      </c>
      <c r="C14" s="2368" t="s">
        <v>28</v>
      </c>
      <c r="D14" s="2368"/>
      <c r="E14" s="2368"/>
      <c r="F14" s="2368"/>
      <c r="G14" s="2368"/>
      <c r="H14" s="2368"/>
      <c r="I14" s="2368"/>
      <c r="J14" s="2368"/>
      <c r="K14" s="2368"/>
      <c r="L14" s="2368"/>
      <c r="M14" s="2368"/>
      <c r="N14" s="2368"/>
      <c r="O14" s="2368"/>
      <c r="P14" s="2368"/>
      <c r="Q14" s="2368"/>
      <c r="R14" s="2368"/>
      <c r="S14" s="2369" t="s">
        <v>29</v>
      </c>
      <c r="T14" s="2368"/>
      <c r="U14" s="2368"/>
      <c r="V14" s="2370"/>
      <c r="W14" s="557"/>
      <c r="X14" s="178" t="s">
        <v>275</v>
      </c>
      <c r="Y14" s="2369" t="s">
        <v>28</v>
      </c>
      <c r="Z14" s="2368"/>
      <c r="AA14" s="2368"/>
      <c r="AB14" s="2368"/>
      <c r="AC14" s="2368"/>
      <c r="AD14" s="2368"/>
      <c r="AE14" s="2368"/>
      <c r="AF14" s="2370"/>
      <c r="AG14" s="211"/>
      <c r="AH14" s="2372" t="s">
        <v>1116</v>
      </c>
      <c r="AI14" s="2373"/>
      <c r="AJ14" s="211"/>
      <c r="AK14" s="211"/>
      <c r="AL14" s="211"/>
      <c r="AM14" s="211"/>
      <c r="AN14" s="211"/>
      <c r="AO14" s="211"/>
      <c r="AP14" s="211"/>
    </row>
    <row r="15" spans="1:42" ht="15.75" thickBot="1">
      <c r="A15" s="211"/>
      <c r="B15" s="179" t="s">
        <v>30</v>
      </c>
      <c r="C15" s="82" t="s">
        <v>32</v>
      </c>
      <c r="D15" s="82" t="s">
        <v>33</v>
      </c>
      <c r="E15" s="82" t="s">
        <v>22</v>
      </c>
      <c r="F15" s="82" t="s">
        <v>34</v>
      </c>
      <c r="G15" s="82" t="s">
        <v>35</v>
      </c>
      <c r="H15" s="82" t="s">
        <v>36</v>
      </c>
      <c r="I15" s="82" t="s">
        <v>37</v>
      </c>
      <c r="J15" s="82" t="s">
        <v>38</v>
      </c>
      <c r="K15" s="82" t="s">
        <v>39</v>
      </c>
      <c r="L15" s="82" t="s">
        <v>40</v>
      </c>
      <c r="M15" s="82" t="s">
        <v>23</v>
      </c>
      <c r="N15" s="82" t="s">
        <v>41</v>
      </c>
      <c r="O15" s="82" t="s">
        <v>42</v>
      </c>
      <c r="P15" s="82" t="s">
        <v>43</v>
      </c>
      <c r="Q15" s="82" t="s">
        <v>24</v>
      </c>
      <c r="R15" s="82" t="s">
        <v>44</v>
      </c>
      <c r="S15" s="83">
        <v>2019</v>
      </c>
      <c r="T15" s="115">
        <v>2020</v>
      </c>
      <c r="U15" s="115">
        <v>2021</v>
      </c>
      <c r="V15" s="84">
        <v>2022</v>
      </c>
      <c r="W15" s="557"/>
      <c r="X15" s="179" t="s">
        <v>30</v>
      </c>
      <c r="Y15" s="2002" t="s">
        <v>42</v>
      </c>
      <c r="Z15" s="768" t="s">
        <v>43</v>
      </c>
      <c r="AA15" s="768" t="str">
        <f>+AA5</f>
        <v>3Q22</v>
      </c>
      <c r="AB15" s="768" t="s">
        <v>44</v>
      </c>
      <c r="AC15" s="768" t="s">
        <v>840</v>
      </c>
      <c r="AD15" s="768" t="s">
        <v>905</v>
      </c>
      <c r="AE15" s="768" t="s">
        <v>925</v>
      </c>
      <c r="AF15" s="769" t="s">
        <v>1076</v>
      </c>
      <c r="AG15" s="211"/>
      <c r="AH15" s="2265">
        <v>2022</v>
      </c>
      <c r="AI15" s="2266">
        <v>2023</v>
      </c>
      <c r="AJ15" s="211"/>
      <c r="AK15" s="211"/>
      <c r="AL15" s="211"/>
      <c r="AM15" s="211"/>
      <c r="AN15" s="211"/>
      <c r="AO15" s="211"/>
      <c r="AP15" s="211"/>
    </row>
    <row r="16" spans="1:42">
      <c r="A16" s="211"/>
      <c r="B16" s="102" t="s">
        <v>276</v>
      </c>
      <c r="C16" s="103"/>
      <c r="D16" s="85"/>
      <c r="E16" s="85">
        <v>88499</v>
      </c>
      <c r="F16" s="85">
        <v>88640</v>
      </c>
      <c r="G16" s="85">
        <v>76051</v>
      </c>
      <c r="H16" s="85">
        <v>98069</v>
      </c>
      <c r="I16" s="85">
        <v>107235.54699999999</v>
      </c>
      <c r="J16" s="85">
        <v>176548</v>
      </c>
      <c r="K16" s="85">
        <v>137033</v>
      </c>
      <c r="L16" s="85">
        <v>155615</v>
      </c>
      <c r="M16" s="85">
        <v>196970</v>
      </c>
      <c r="N16" s="85">
        <v>240939</v>
      </c>
      <c r="O16" s="85">
        <v>200757</v>
      </c>
      <c r="P16" s="85">
        <v>236252</v>
      </c>
      <c r="Q16" s="85">
        <v>229025</v>
      </c>
      <c r="R16" s="85">
        <v>262252</v>
      </c>
      <c r="S16" s="113">
        <v>328875</v>
      </c>
      <c r="T16" s="116">
        <v>515542</v>
      </c>
      <c r="U16" s="116">
        <v>741429</v>
      </c>
      <c r="V16" s="55">
        <v>938014</v>
      </c>
      <c r="W16" s="557"/>
      <c r="X16" s="102" t="s">
        <v>276</v>
      </c>
      <c r="Y16" s="198">
        <v>196985</v>
      </c>
      <c r="Z16" s="199">
        <v>207929</v>
      </c>
      <c r="AA16" s="199">
        <v>240603</v>
      </c>
      <c r="AB16" s="199">
        <v>262822</v>
      </c>
      <c r="AC16" s="199">
        <v>240932</v>
      </c>
      <c r="AD16" s="199">
        <v>256348</v>
      </c>
      <c r="AE16" s="199">
        <v>271304</v>
      </c>
      <c r="AF16" s="200">
        <v>311417</v>
      </c>
      <c r="AG16" s="211"/>
      <c r="AH16" s="1121">
        <v>908339</v>
      </c>
      <c r="AI16" s="1123">
        <v>1080001</v>
      </c>
      <c r="AJ16" s="211"/>
      <c r="AK16" s="211"/>
      <c r="AL16" s="211"/>
      <c r="AM16" s="211"/>
      <c r="AN16" s="211"/>
      <c r="AO16" s="211"/>
      <c r="AP16" s="211"/>
    </row>
    <row r="17" spans="1:42">
      <c r="A17" s="211"/>
      <c r="B17" s="47" t="s">
        <v>277</v>
      </c>
      <c r="C17" s="48"/>
      <c r="D17" s="49"/>
      <c r="E17" s="49">
        <v>87711</v>
      </c>
      <c r="F17" s="49">
        <v>129938</v>
      </c>
      <c r="G17" s="49">
        <v>75256</v>
      </c>
      <c r="H17" s="49">
        <v>53505</v>
      </c>
      <c r="I17" s="49">
        <v>90912</v>
      </c>
      <c r="J17" s="49">
        <v>42989</v>
      </c>
      <c r="K17" s="49">
        <v>72326</v>
      </c>
      <c r="L17" s="49">
        <v>105060</v>
      </c>
      <c r="M17" s="49">
        <v>123603</v>
      </c>
      <c r="N17" s="49">
        <v>185896</v>
      </c>
      <c r="O17" s="49">
        <v>110497</v>
      </c>
      <c r="P17" s="49">
        <v>156285</v>
      </c>
      <c r="Q17" s="49">
        <v>173728</v>
      </c>
      <c r="R17" s="49">
        <v>212920</v>
      </c>
      <c r="S17" s="113">
        <v>380147</v>
      </c>
      <c r="T17" s="116">
        <v>349745</v>
      </c>
      <c r="U17" s="116">
        <v>486885</v>
      </c>
      <c r="V17" s="55">
        <v>653430</v>
      </c>
      <c r="W17" s="557"/>
      <c r="X17" s="47" t="s">
        <v>277</v>
      </c>
      <c r="Y17" s="201">
        <v>110314.32785737478</v>
      </c>
      <c r="Z17" s="202">
        <v>156049</v>
      </c>
      <c r="AA17" s="202">
        <v>173517</v>
      </c>
      <c r="AB17" s="202">
        <v>212707</v>
      </c>
      <c r="AC17" s="202">
        <v>135767</v>
      </c>
      <c r="AD17" s="202">
        <v>174021</v>
      </c>
      <c r="AE17" s="202">
        <v>171902</v>
      </c>
      <c r="AF17" s="203">
        <v>239028</v>
      </c>
      <c r="AG17" s="211"/>
      <c r="AH17" s="1117">
        <v>652587</v>
      </c>
      <c r="AI17" s="1124">
        <v>720718</v>
      </c>
      <c r="AJ17" s="211"/>
      <c r="AK17" s="211"/>
      <c r="AL17" s="211"/>
      <c r="AM17" s="211"/>
      <c r="AN17" s="211"/>
      <c r="AO17" s="211"/>
      <c r="AP17" s="211"/>
    </row>
    <row r="18" spans="1:42">
      <c r="A18" s="211"/>
      <c r="B18" s="47" t="s">
        <v>278</v>
      </c>
      <c r="C18" s="48"/>
      <c r="D18" s="49"/>
      <c r="E18" s="49">
        <v>70224</v>
      </c>
      <c r="F18" s="49">
        <v>82516.47759010439</v>
      </c>
      <c r="G18" s="49">
        <v>68017</v>
      </c>
      <c r="H18" s="49">
        <v>63344</v>
      </c>
      <c r="I18" s="49">
        <v>59866</v>
      </c>
      <c r="J18" s="49">
        <v>129489</v>
      </c>
      <c r="K18" s="49">
        <v>68808</v>
      </c>
      <c r="L18" s="49">
        <v>77406.331345732993</v>
      </c>
      <c r="M18" s="49">
        <v>80626</v>
      </c>
      <c r="N18" s="49">
        <v>62644</v>
      </c>
      <c r="O18" s="49">
        <v>74063</v>
      </c>
      <c r="P18" s="49">
        <v>78510</v>
      </c>
      <c r="Q18" s="49">
        <v>51963</v>
      </c>
      <c r="R18" s="49">
        <v>100950</v>
      </c>
      <c r="S18" s="113">
        <v>291621.47759010439</v>
      </c>
      <c r="T18" s="116">
        <v>219671</v>
      </c>
      <c r="U18" s="116">
        <v>289484</v>
      </c>
      <c r="V18" s="55">
        <v>305486</v>
      </c>
      <c r="W18" s="557"/>
      <c r="X18" s="47" t="s">
        <v>278</v>
      </c>
      <c r="Y18" s="201">
        <v>67657.319677274907</v>
      </c>
      <c r="Z18" s="202">
        <v>72982</v>
      </c>
      <c r="AA18" s="202">
        <v>45461</v>
      </c>
      <c r="AB18" s="202">
        <v>94071</v>
      </c>
      <c r="AC18" s="202">
        <v>85073</v>
      </c>
      <c r="AD18" s="202">
        <v>20557</v>
      </c>
      <c r="AE18" s="202">
        <v>65606.149999999994</v>
      </c>
      <c r="AF18" s="203">
        <v>93089.85</v>
      </c>
      <c r="AG18" s="211"/>
      <c r="AH18" s="1117">
        <v>280171</v>
      </c>
      <c r="AI18" s="1124">
        <v>264326</v>
      </c>
      <c r="AJ18" s="211"/>
      <c r="AK18" s="211"/>
      <c r="AL18" s="211"/>
      <c r="AM18" s="211"/>
      <c r="AN18" s="211"/>
      <c r="AO18" s="211"/>
      <c r="AP18" s="211"/>
    </row>
    <row r="19" spans="1:42">
      <c r="A19" s="211"/>
      <c r="B19" s="47" t="s">
        <v>279</v>
      </c>
      <c r="C19" s="48"/>
      <c r="D19" s="49"/>
      <c r="E19" s="49">
        <v>70336</v>
      </c>
      <c r="F19" s="49">
        <v>106193</v>
      </c>
      <c r="G19" s="49">
        <v>39485</v>
      </c>
      <c r="H19" s="49">
        <v>46412</v>
      </c>
      <c r="I19" s="49">
        <v>45962</v>
      </c>
      <c r="J19" s="49">
        <v>75477</v>
      </c>
      <c r="K19" s="49">
        <v>41725</v>
      </c>
      <c r="L19" s="49">
        <v>60317</v>
      </c>
      <c r="M19" s="49">
        <v>114073</v>
      </c>
      <c r="N19" s="49">
        <v>96684</v>
      </c>
      <c r="O19" s="49">
        <v>52518</v>
      </c>
      <c r="P19" s="49">
        <v>70654</v>
      </c>
      <c r="Q19" s="49">
        <v>74790</v>
      </c>
      <c r="R19" s="49">
        <v>140293</v>
      </c>
      <c r="S19" s="113">
        <v>261144</v>
      </c>
      <c r="T19" s="116">
        <v>266704</v>
      </c>
      <c r="U19" s="116">
        <v>312978</v>
      </c>
      <c r="V19" s="55">
        <v>338269</v>
      </c>
      <c r="W19" s="557"/>
      <c r="X19" s="47" t="s">
        <v>279</v>
      </c>
      <c r="Y19" s="201">
        <v>51692.366620205998</v>
      </c>
      <c r="Z19" s="202">
        <v>69239</v>
      </c>
      <c r="AA19" s="202">
        <v>73297</v>
      </c>
      <c r="AB19" s="202">
        <v>139096</v>
      </c>
      <c r="AC19" s="202">
        <v>51878</v>
      </c>
      <c r="AD19" s="202">
        <v>67017</v>
      </c>
      <c r="AE19" s="202">
        <v>112480</v>
      </c>
      <c r="AF19" s="203">
        <v>105340</v>
      </c>
      <c r="AG19" s="211"/>
      <c r="AH19" s="1117">
        <v>333325</v>
      </c>
      <c r="AI19" s="1124">
        <v>336715</v>
      </c>
      <c r="AJ19" s="211"/>
      <c r="AK19" s="211"/>
      <c r="AL19" s="211"/>
      <c r="AM19" s="211"/>
      <c r="AN19" s="211"/>
      <c r="AO19" s="211"/>
      <c r="AP19" s="211"/>
    </row>
    <row r="20" spans="1:42">
      <c r="A20" s="211"/>
      <c r="B20" s="47" t="s">
        <v>280</v>
      </c>
      <c r="C20" s="48"/>
      <c r="D20" s="49"/>
      <c r="E20" s="49">
        <v>42873</v>
      </c>
      <c r="F20" s="49">
        <v>40632</v>
      </c>
      <c r="G20" s="49">
        <v>35466</v>
      </c>
      <c r="H20" s="49">
        <v>30156</v>
      </c>
      <c r="I20" s="49">
        <v>44793.640999999989</v>
      </c>
      <c r="J20" s="49">
        <v>82359</v>
      </c>
      <c r="K20" s="49">
        <v>27443</v>
      </c>
      <c r="L20" s="49">
        <v>47341</v>
      </c>
      <c r="M20" s="49">
        <v>54312</v>
      </c>
      <c r="N20" s="49">
        <v>66209</v>
      </c>
      <c r="O20" s="49">
        <v>40164</v>
      </c>
      <c r="P20" s="49">
        <v>49771</v>
      </c>
      <c r="Q20" s="49">
        <v>74435</v>
      </c>
      <c r="R20" s="49">
        <v>63906</v>
      </c>
      <c r="S20" s="113">
        <v>168237</v>
      </c>
      <c r="T20" s="116">
        <v>133257</v>
      </c>
      <c r="U20" s="116">
        <v>208244</v>
      </c>
      <c r="V20" s="55">
        <v>229110</v>
      </c>
      <c r="W20" s="557"/>
      <c r="X20" s="47" t="s">
        <v>280</v>
      </c>
      <c r="Y20" s="201">
        <v>39117</v>
      </c>
      <c r="Z20" s="202">
        <v>48899</v>
      </c>
      <c r="AA20" s="202">
        <v>73494</v>
      </c>
      <c r="AB20" s="202">
        <v>63981</v>
      </c>
      <c r="AC20" s="202">
        <v>51036</v>
      </c>
      <c r="AD20" s="202">
        <v>57437</v>
      </c>
      <c r="AE20" s="202">
        <v>57518</v>
      </c>
      <c r="AF20" s="203">
        <v>60869</v>
      </c>
      <c r="AG20" s="211"/>
      <c r="AH20" s="1117">
        <v>225491</v>
      </c>
      <c r="AI20" s="1124">
        <v>226860</v>
      </c>
      <c r="AJ20" s="211"/>
      <c r="AK20" s="211"/>
      <c r="AL20" s="211"/>
      <c r="AM20" s="211"/>
      <c r="AN20" s="211"/>
      <c r="AO20" s="211"/>
      <c r="AP20" s="211"/>
    </row>
    <row r="21" spans="1:42">
      <c r="A21" s="211"/>
      <c r="B21" s="47" t="s">
        <v>281</v>
      </c>
      <c r="C21" s="48"/>
      <c r="D21" s="49"/>
      <c r="E21" s="49">
        <v>16034</v>
      </c>
      <c r="F21" s="49">
        <v>32450</v>
      </c>
      <c r="G21" s="49">
        <v>30309</v>
      </c>
      <c r="H21" s="49">
        <v>33006</v>
      </c>
      <c r="I21" s="49">
        <v>40148</v>
      </c>
      <c r="J21" s="49">
        <v>51956</v>
      </c>
      <c r="K21" s="49">
        <v>40382</v>
      </c>
      <c r="L21" s="49">
        <v>29325</v>
      </c>
      <c r="M21" s="49">
        <v>30125</v>
      </c>
      <c r="N21" s="49">
        <v>33109.918999999994</v>
      </c>
      <c r="O21" s="49">
        <v>29939</v>
      </c>
      <c r="P21" s="49">
        <v>40832</v>
      </c>
      <c r="Q21" s="49">
        <v>30563</v>
      </c>
      <c r="R21" s="49">
        <v>45220</v>
      </c>
      <c r="S21" s="113">
        <v>106102</v>
      </c>
      <c r="T21" s="116">
        <v>167517</v>
      </c>
      <c r="U21" s="116">
        <v>123231.91899999999</v>
      </c>
      <c r="V21" s="55">
        <v>137946</v>
      </c>
      <c r="W21" s="557"/>
      <c r="X21" s="47" t="s">
        <v>281</v>
      </c>
      <c r="Y21" s="201">
        <v>29913.013276999991</v>
      </c>
      <c r="Z21" s="202">
        <v>39173</v>
      </c>
      <c r="AA21" s="202">
        <v>30940</v>
      </c>
      <c r="AB21" s="202">
        <v>36079</v>
      </c>
      <c r="AC21" s="202">
        <v>25790</v>
      </c>
      <c r="AD21" s="202">
        <v>37555</v>
      </c>
      <c r="AE21" s="202">
        <v>44084</v>
      </c>
      <c r="AF21" s="203">
        <v>49698</v>
      </c>
      <c r="AG21" s="211"/>
      <c r="AH21" s="1117">
        <v>136105</v>
      </c>
      <c r="AI21" s="1124">
        <v>157127</v>
      </c>
      <c r="AJ21" s="211"/>
      <c r="AK21" s="211"/>
      <c r="AL21" s="211"/>
      <c r="AM21" s="211"/>
      <c r="AN21" s="211"/>
      <c r="AO21" s="211"/>
      <c r="AP21" s="211"/>
    </row>
    <row r="22" spans="1:42">
      <c r="A22" s="211"/>
      <c r="B22" s="47" t="s">
        <v>282</v>
      </c>
      <c r="C22" s="48"/>
      <c r="D22" s="49"/>
      <c r="E22" s="49">
        <v>22435</v>
      </c>
      <c r="F22" s="49">
        <v>23263</v>
      </c>
      <c r="G22" s="49">
        <v>21429</v>
      </c>
      <c r="H22" s="49">
        <v>19076</v>
      </c>
      <c r="I22" s="49">
        <v>22270</v>
      </c>
      <c r="J22" s="49">
        <v>25124</v>
      </c>
      <c r="K22" s="49">
        <v>25036</v>
      </c>
      <c r="L22" s="49">
        <v>25218</v>
      </c>
      <c r="M22" s="49">
        <v>26486</v>
      </c>
      <c r="N22" s="49">
        <v>27960</v>
      </c>
      <c r="O22" s="49">
        <v>27018</v>
      </c>
      <c r="P22" s="49">
        <v>26091</v>
      </c>
      <c r="Q22" s="49">
        <v>25574</v>
      </c>
      <c r="R22" s="49">
        <v>27673</v>
      </c>
      <c r="S22" s="113">
        <v>84641</v>
      </c>
      <c r="T22" s="116">
        <v>87899</v>
      </c>
      <c r="U22" s="116">
        <v>104700</v>
      </c>
      <c r="V22" s="55">
        <v>106356</v>
      </c>
      <c r="W22" s="557"/>
      <c r="X22" s="47" t="s">
        <v>282</v>
      </c>
      <c r="Y22" s="201">
        <v>27018.3822</v>
      </c>
      <c r="Z22" s="202">
        <v>26091</v>
      </c>
      <c r="AA22" s="202">
        <v>25574</v>
      </c>
      <c r="AB22" s="202">
        <v>27673</v>
      </c>
      <c r="AC22" s="202">
        <v>26152</v>
      </c>
      <c r="AD22" s="202">
        <v>27747</v>
      </c>
      <c r="AE22" s="202">
        <v>29310</v>
      </c>
      <c r="AF22" s="203">
        <v>31911</v>
      </c>
      <c r="AG22" s="211"/>
      <c r="AH22" s="1117">
        <v>106356</v>
      </c>
      <c r="AI22" s="1124">
        <v>115120</v>
      </c>
    </row>
    <row r="23" spans="1:42">
      <c r="A23" s="211"/>
      <c r="B23" s="47" t="s">
        <v>283</v>
      </c>
      <c r="C23" s="48"/>
      <c r="D23" s="49"/>
      <c r="E23" s="49">
        <v>15838</v>
      </c>
      <c r="F23" s="49">
        <v>24412</v>
      </c>
      <c r="G23" s="49">
        <v>15979</v>
      </c>
      <c r="H23" s="49">
        <v>15823</v>
      </c>
      <c r="I23" s="49">
        <v>16101</v>
      </c>
      <c r="J23" s="49">
        <v>17473</v>
      </c>
      <c r="K23" s="49">
        <v>20902</v>
      </c>
      <c r="L23" s="49">
        <v>23001.697724019799</v>
      </c>
      <c r="M23" s="49">
        <v>26093.701302041198</v>
      </c>
      <c r="N23" s="49">
        <v>28917.019620398598</v>
      </c>
      <c r="O23" s="49">
        <v>18411</v>
      </c>
      <c r="P23" s="49">
        <v>33791</v>
      </c>
      <c r="Q23" s="49">
        <v>29799</v>
      </c>
      <c r="R23" s="49">
        <v>36647</v>
      </c>
      <c r="S23" s="113">
        <v>71581</v>
      </c>
      <c r="T23" s="116">
        <v>70404</v>
      </c>
      <c r="U23" s="116">
        <v>99440</v>
      </c>
      <c r="V23" s="55">
        <v>118778</v>
      </c>
      <c r="W23" s="557"/>
      <c r="X23" s="47" t="s">
        <v>283</v>
      </c>
      <c r="Y23" s="201">
        <v>22925.212010986193</v>
      </c>
      <c r="Z23" s="202">
        <v>18621</v>
      </c>
      <c r="AA23" s="202">
        <v>36327</v>
      </c>
      <c r="AB23" s="202">
        <v>35338</v>
      </c>
      <c r="AC23" s="202">
        <v>27511</v>
      </c>
      <c r="AD23" s="202">
        <v>27661</v>
      </c>
      <c r="AE23" s="202">
        <v>45426</v>
      </c>
      <c r="AF23" s="203">
        <v>43936</v>
      </c>
      <c r="AG23" s="211"/>
      <c r="AH23" s="1117">
        <v>113211</v>
      </c>
      <c r="AI23" s="1124">
        <v>144534</v>
      </c>
    </row>
    <row r="24" spans="1:42">
      <c r="A24" s="211"/>
      <c r="B24" s="47" t="s">
        <v>284</v>
      </c>
      <c r="C24" s="48"/>
      <c r="D24" s="49"/>
      <c r="E24" s="49">
        <v>19403</v>
      </c>
      <c r="F24" s="49">
        <v>18793</v>
      </c>
      <c r="G24" s="49">
        <v>23639</v>
      </c>
      <c r="H24" s="49">
        <v>9908</v>
      </c>
      <c r="I24" s="49">
        <v>12679</v>
      </c>
      <c r="J24" s="49">
        <v>21311</v>
      </c>
      <c r="K24" s="49">
        <v>14819</v>
      </c>
      <c r="L24" s="49">
        <v>20145</v>
      </c>
      <c r="M24" s="49">
        <v>23517</v>
      </c>
      <c r="N24" s="49">
        <v>23805</v>
      </c>
      <c r="O24" s="49">
        <v>20931</v>
      </c>
      <c r="P24" s="49">
        <v>22610</v>
      </c>
      <c r="Q24" s="49">
        <v>24171</v>
      </c>
      <c r="R24" s="49">
        <v>25997</v>
      </c>
      <c r="S24" s="113">
        <v>74550</v>
      </c>
      <c r="T24" s="116">
        <v>67537</v>
      </c>
      <c r="U24" s="116">
        <v>86417</v>
      </c>
      <c r="V24" s="55">
        <v>91680</v>
      </c>
      <c r="W24" s="557"/>
      <c r="X24" s="47" t="s">
        <v>284</v>
      </c>
      <c r="Y24" s="201">
        <v>20930.549713438602</v>
      </c>
      <c r="Z24" s="202">
        <v>22610</v>
      </c>
      <c r="AA24" s="202">
        <v>24171</v>
      </c>
      <c r="AB24" s="202">
        <v>23968</v>
      </c>
      <c r="AC24" s="202">
        <v>25116</v>
      </c>
      <c r="AD24" s="202">
        <v>25282</v>
      </c>
      <c r="AE24" s="202">
        <v>27754</v>
      </c>
      <c r="AF24" s="203">
        <v>30205</v>
      </c>
      <c r="AG24" s="211"/>
      <c r="AH24" s="1117">
        <v>91680</v>
      </c>
      <c r="AI24" s="1124">
        <v>108357</v>
      </c>
      <c r="AJ24" s="211"/>
      <c r="AK24" s="211"/>
      <c r="AL24" s="211"/>
      <c r="AM24" s="211"/>
      <c r="AN24" s="211"/>
      <c r="AO24" s="211"/>
      <c r="AP24" s="211"/>
    </row>
    <row r="25" spans="1:42">
      <c r="A25" s="211"/>
      <c r="B25" s="47" t="s">
        <v>285</v>
      </c>
      <c r="C25" s="48"/>
      <c r="D25" s="49"/>
      <c r="E25" s="49">
        <v>10030</v>
      </c>
      <c r="F25" s="49">
        <v>16316</v>
      </c>
      <c r="G25" s="49">
        <v>18843</v>
      </c>
      <c r="H25" s="49">
        <v>15091</v>
      </c>
      <c r="I25" s="49">
        <v>14157</v>
      </c>
      <c r="J25" s="49">
        <v>16536</v>
      </c>
      <c r="K25" s="49">
        <v>17630</v>
      </c>
      <c r="L25" s="49">
        <v>14171</v>
      </c>
      <c r="M25" s="49">
        <v>13068</v>
      </c>
      <c r="N25" s="49">
        <v>15035</v>
      </c>
      <c r="O25" s="49">
        <v>19077</v>
      </c>
      <c r="P25" s="49">
        <v>20657</v>
      </c>
      <c r="Q25" s="49">
        <v>25266</v>
      </c>
      <c r="R25" s="49">
        <v>22848</v>
      </c>
      <c r="S25" s="113">
        <v>66424</v>
      </c>
      <c r="T25" s="116">
        <v>64439</v>
      </c>
      <c r="U25" s="116">
        <v>57093</v>
      </c>
      <c r="V25" s="55">
        <v>87848</v>
      </c>
      <c r="W25" s="557"/>
      <c r="X25" s="47" t="s">
        <v>285</v>
      </c>
      <c r="Y25" s="201">
        <v>19077.377337836002</v>
      </c>
      <c r="Z25" s="202">
        <v>20656</v>
      </c>
      <c r="AA25" s="202">
        <v>25266</v>
      </c>
      <c r="AB25" s="202">
        <v>22845</v>
      </c>
      <c r="AC25" s="202">
        <v>32993</v>
      </c>
      <c r="AD25" s="202">
        <v>27837</v>
      </c>
      <c r="AE25" s="202">
        <v>27091</v>
      </c>
      <c r="AF25" s="203">
        <v>30589</v>
      </c>
      <c r="AG25" s="211"/>
      <c r="AH25" s="1117">
        <v>87844</v>
      </c>
      <c r="AI25" s="1124">
        <v>118510</v>
      </c>
      <c r="AJ25" s="211"/>
      <c r="AK25" s="211"/>
      <c r="AL25" s="211"/>
      <c r="AM25" s="211"/>
      <c r="AN25" s="211"/>
      <c r="AO25" s="211"/>
      <c r="AP25" s="211"/>
    </row>
    <row r="26" spans="1:42">
      <c r="A26" s="211"/>
      <c r="B26" s="47" t="s">
        <v>286</v>
      </c>
      <c r="C26" s="48"/>
      <c r="D26" s="49"/>
      <c r="E26" s="49">
        <v>13571</v>
      </c>
      <c r="F26" s="49">
        <v>15027</v>
      </c>
      <c r="G26" s="49">
        <v>11813</v>
      </c>
      <c r="H26" s="49">
        <v>13133</v>
      </c>
      <c r="I26" s="49">
        <v>12171</v>
      </c>
      <c r="J26" s="49">
        <v>14532</v>
      </c>
      <c r="K26" s="49">
        <v>15959</v>
      </c>
      <c r="L26" s="49">
        <v>15692</v>
      </c>
      <c r="M26" s="49">
        <v>15468</v>
      </c>
      <c r="N26" s="49">
        <v>16381</v>
      </c>
      <c r="O26" s="49">
        <v>15476</v>
      </c>
      <c r="P26" s="49">
        <v>15798</v>
      </c>
      <c r="Q26" s="49">
        <v>16841</v>
      </c>
      <c r="R26" s="49">
        <v>16365</v>
      </c>
      <c r="S26" s="113">
        <v>54952</v>
      </c>
      <c r="T26" s="116">
        <v>51649</v>
      </c>
      <c r="U26" s="116">
        <v>63500</v>
      </c>
      <c r="V26" s="55">
        <v>64480</v>
      </c>
      <c r="W26" s="557"/>
      <c r="X26" s="47" t="s">
        <v>286</v>
      </c>
      <c r="Y26" s="201">
        <v>15475.832473863898</v>
      </c>
      <c r="Z26" s="202">
        <v>15798</v>
      </c>
      <c r="AA26" s="202">
        <v>16841</v>
      </c>
      <c r="AB26" s="202">
        <v>16365</v>
      </c>
      <c r="AC26" s="202">
        <v>15789</v>
      </c>
      <c r="AD26" s="202">
        <v>16004</v>
      </c>
      <c r="AE26" s="202">
        <v>16064</v>
      </c>
      <c r="AF26" s="203">
        <v>16575</v>
      </c>
      <c r="AG26" s="211"/>
      <c r="AH26" s="1117">
        <v>64480</v>
      </c>
      <c r="AI26" s="1124">
        <v>64432</v>
      </c>
      <c r="AJ26" s="211"/>
      <c r="AK26" s="211"/>
      <c r="AL26" s="211"/>
      <c r="AM26" s="211"/>
      <c r="AN26" s="211"/>
      <c r="AO26" s="211"/>
      <c r="AP26" s="211"/>
    </row>
    <row r="27" spans="1:42">
      <c r="A27" s="211"/>
      <c r="B27" s="47" t="s">
        <v>287</v>
      </c>
      <c r="C27" s="48"/>
      <c r="D27" s="49"/>
      <c r="E27" s="49">
        <v>11920</v>
      </c>
      <c r="F27" s="49">
        <v>13252</v>
      </c>
      <c r="G27" s="49">
        <v>10752</v>
      </c>
      <c r="H27" s="49">
        <v>12219</v>
      </c>
      <c r="I27" s="49">
        <v>12263</v>
      </c>
      <c r="J27" s="49">
        <v>13978</v>
      </c>
      <c r="K27" s="49">
        <v>13183</v>
      </c>
      <c r="L27" s="49">
        <v>13462</v>
      </c>
      <c r="M27" s="49">
        <v>13363</v>
      </c>
      <c r="N27" s="49">
        <v>14883</v>
      </c>
      <c r="O27" s="49">
        <v>13437</v>
      </c>
      <c r="P27" s="49">
        <v>15968</v>
      </c>
      <c r="Q27" s="49">
        <v>14013</v>
      </c>
      <c r="R27" s="49">
        <v>14833</v>
      </c>
      <c r="S27" s="113">
        <v>44523</v>
      </c>
      <c r="T27" s="116">
        <v>49212</v>
      </c>
      <c r="U27" s="116">
        <v>55331</v>
      </c>
      <c r="V27" s="55">
        <v>58251</v>
      </c>
      <c r="W27" s="557"/>
      <c r="X27" s="47" t="s">
        <v>287</v>
      </c>
      <c r="Y27" s="201">
        <v>13011.919577249699</v>
      </c>
      <c r="Z27" s="202">
        <v>14877</v>
      </c>
      <c r="AA27" s="202">
        <v>13703</v>
      </c>
      <c r="AB27" s="202">
        <v>14322</v>
      </c>
      <c r="AC27" s="202">
        <v>13086</v>
      </c>
      <c r="AD27" s="202">
        <v>16024</v>
      </c>
      <c r="AE27" s="202">
        <v>14391</v>
      </c>
      <c r="AF27" s="203">
        <v>18444</v>
      </c>
      <c r="AG27" s="211"/>
      <c r="AH27" s="1117">
        <v>55914</v>
      </c>
      <c r="AI27" s="1124">
        <v>61945</v>
      </c>
      <c r="AJ27" s="211"/>
      <c r="AK27" s="211"/>
      <c r="AL27" s="211"/>
      <c r="AM27" s="211"/>
      <c r="AN27" s="211"/>
      <c r="AO27" s="211"/>
      <c r="AP27" s="211"/>
    </row>
    <row r="28" spans="1:42">
      <c r="A28" s="211"/>
      <c r="B28" s="47" t="s">
        <v>288</v>
      </c>
      <c r="C28" s="48"/>
      <c r="D28" s="49"/>
      <c r="E28" s="49">
        <v>19114</v>
      </c>
      <c r="F28" s="49">
        <v>7374</v>
      </c>
      <c r="G28" s="49">
        <v>4910</v>
      </c>
      <c r="H28" s="49">
        <v>3195</v>
      </c>
      <c r="I28" s="49">
        <v>20392</v>
      </c>
      <c r="J28" s="49">
        <v>17550</v>
      </c>
      <c r="K28" s="49">
        <v>10691</v>
      </c>
      <c r="L28" s="49">
        <v>12709</v>
      </c>
      <c r="M28" s="49">
        <v>11102</v>
      </c>
      <c r="N28" s="49">
        <v>14384</v>
      </c>
      <c r="O28" s="49">
        <v>10677</v>
      </c>
      <c r="P28" s="49">
        <v>13567</v>
      </c>
      <c r="Q28" s="49">
        <v>11867</v>
      </c>
      <c r="R28" s="49">
        <v>15006</v>
      </c>
      <c r="S28" s="113">
        <v>30873</v>
      </c>
      <c r="T28" s="116">
        <v>46047</v>
      </c>
      <c r="U28" s="116">
        <v>48886</v>
      </c>
      <c r="V28" s="55">
        <v>51117</v>
      </c>
      <c r="W28" s="557"/>
      <c r="X28" s="47" t="s">
        <v>288</v>
      </c>
      <c r="Y28" s="201">
        <v>10549.511630597899</v>
      </c>
      <c r="Z28" s="202">
        <v>13426</v>
      </c>
      <c r="AA28" s="202">
        <v>11742</v>
      </c>
      <c r="AB28" s="202">
        <v>14848</v>
      </c>
      <c r="AC28" s="202">
        <v>11497</v>
      </c>
      <c r="AD28" s="202">
        <v>14954</v>
      </c>
      <c r="AE28" s="202">
        <v>13592</v>
      </c>
      <c r="AF28" s="203">
        <v>16316</v>
      </c>
      <c r="AG28" s="211"/>
      <c r="AH28" s="1117">
        <v>50566</v>
      </c>
      <c r="AI28" s="1124">
        <v>56359</v>
      </c>
      <c r="AJ28" s="211"/>
      <c r="AK28" s="211"/>
      <c r="AL28" s="211"/>
      <c r="AM28" s="211"/>
      <c r="AN28" s="211"/>
      <c r="AO28" s="211"/>
      <c r="AP28" s="211"/>
    </row>
    <row r="29" spans="1:42">
      <c r="A29" s="211"/>
      <c r="B29" s="47" t="s">
        <v>289</v>
      </c>
      <c r="C29" s="48"/>
      <c r="D29" s="49"/>
      <c r="E29" s="49">
        <v>6520</v>
      </c>
      <c r="F29" s="49">
        <v>9235</v>
      </c>
      <c r="G29" s="49">
        <v>8637</v>
      </c>
      <c r="H29" s="49">
        <v>6840</v>
      </c>
      <c r="I29" s="49">
        <v>8824</v>
      </c>
      <c r="J29" s="49">
        <v>12619</v>
      </c>
      <c r="K29" s="49">
        <v>8274</v>
      </c>
      <c r="L29" s="49">
        <v>11123</v>
      </c>
      <c r="M29" s="49">
        <v>10863</v>
      </c>
      <c r="N29" s="49">
        <v>7574</v>
      </c>
      <c r="O29" s="49">
        <v>7693</v>
      </c>
      <c r="P29" s="49">
        <v>8208</v>
      </c>
      <c r="Q29" s="49">
        <v>7770</v>
      </c>
      <c r="R29" s="49">
        <v>12225</v>
      </c>
      <c r="S29" s="113">
        <v>28217</v>
      </c>
      <c r="T29" s="116">
        <v>36920</v>
      </c>
      <c r="U29" s="116">
        <v>39528</v>
      </c>
      <c r="V29" s="55">
        <v>35896</v>
      </c>
      <c r="W29" s="557"/>
      <c r="X29" s="47" t="s">
        <v>289</v>
      </c>
      <c r="Y29" s="201">
        <v>7692.5077350602987</v>
      </c>
      <c r="Z29" s="202">
        <v>8208</v>
      </c>
      <c r="AA29" s="202">
        <v>7770</v>
      </c>
      <c r="AB29" s="202">
        <v>12225</v>
      </c>
      <c r="AC29" s="202">
        <v>8730</v>
      </c>
      <c r="AD29" s="202">
        <v>9791</v>
      </c>
      <c r="AE29" s="202">
        <v>9959</v>
      </c>
      <c r="AF29" s="203">
        <v>11284</v>
      </c>
      <c r="AG29" s="211"/>
      <c r="AH29" s="1117">
        <v>35896</v>
      </c>
      <c r="AI29" s="1124">
        <v>39764</v>
      </c>
      <c r="AJ29" s="211"/>
      <c r="AK29" s="211"/>
      <c r="AL29" s="211"/>
      <c r="AM29" s="211"/>
      <c r="AN29" s="211"/>
      <c r="AO29" s="211"/>
      <c r="AP29" s="211"/>
    </row>
    <row r="30" spans="1:42">
      <c r="A30" s="211"/>
      <c r="B30" s="47" t="s">
        <v>290</v>
      </c>
      <c r="C30" s="48"/>
      <c r="D30" s="49"/>
      <c r="E30" s="49">
        <v>4880</v>
      </c>
      <c r="F30" s="49">
        <v>5790</v>
      </c>
      <c r="G30" s="49">
        <v>5518</v>
      </c>
      <c r="H30" s="49">
        <v>5522</v>
      </c>
      <c r="I30" s="49">
        <v>6705</v>
      </c>
      <c r="J30" s="49">
        <v>5155</v>
      </c>
      <c r="K30" s="49">
        <v>9968</v>
      </c>
      <c r="L30" s="49">
        <v>5320</v>
      </c>
      <c r="M30" s="49">
        <v>36968</v>
      </c>
      <c r="N30" s="49">
        <v>13344</v>
      </c>
      <c r="O30" s="49">
        <v>8916</v>
      </c>
      <c r="P30" s="49">
        <v>4888</v>
      </c>
      <c r="Q30" s="49">
        <v>40561</v>
      </c>
      <c r="R30" s="49">
        <v>8629</v>
      </c>
      <c r="S30" s="113">
        <v>21445</v>
      </c>
      <c r="T30" s="116">
        <v>22900</v>
      </c>
      <c r="U30" s="116">
        <v>62142</v>
      </c>
      <c r="V30" s="55">
        <v>62994</v>
      </c>
      <c r="W30" s="557"/>
      <c r="X30" s="47" t="s">
        <v>290</v>
      </c>
      <c r="Y30" s="201">
        <v>8290.8441586596</v>
      </c>
      <c r="Z30" s="202">
        <v>6550</v>
      </c>
      <c r="AA30" s="202">
        <v>39524</v>
      </c>
      <c r="AB30" s="202">
        <v>8629</v>
      </c>
      <c r="AC30" s="202">
        <v>8750</v>
      </c>
      <c r="AD30" s="202">
        <v>5022</v>
      </c>
      <c r="AE30" s="202">
        <v>38034</v>
      </c>
      <c r="AF30" s="203">
        <v>4518</v>
      </c>
      <c r="AG30" s="211"/>
      <c r="AH30" s="1117">
        <v>62994</v>
      </c>
      <c r="AI30" s="1124">
        <v>56324</v>
      </c>
      <c r="AJ30" s="211"/>
      <c r="AK30" s="211"/>
      <c r="AL30" s="211"/>
      <c r="AM30" s="211"/>
      <c r="AN30" s="211"/>
      <c r="AO30" s="211"/>
      <c r="AP30" s="211"/>
    </row>
    <row r="31" spans="1:42">
      <c r="A31" s="211"/>
      <c r="B31" s="47" t="s">
        <v>291</v>
      </c>
      <c r="C31" s="48"/>
      <c r="D31" s="49"/>
      <c r="E31" s="49">
        <v>1216</v>
      </c>
      <c r="F31" s="49">
        <v>1083</v>
      </c>
      <c r="G31" s="49">
        <v>1250</v>
      </c>
      <c r="H31" s="49">
        <v>1220</v>
      </c>
      <c r="I31" s="49">
        <v>3693</v>
      </c>
      <c r="J31" s="49">
        <v>16819</v>
      </c>
      <c r="K31" s="49">
        <v>5282</v>
      </c>
      <c r="L31" s="49">
        <v>5206</v>
      </c>
      <c r="M31" s="49">
        <v>4630</v>
      </c>
      <c r="N31" s="49">
        <v>4987</v>
      </c>
      <c r="O31" s="49">
        <v>4506</v>
      </c>
      <c r="P31" s="49">
        <v>5203</v>
      </c>
      <c r="Q31" s="49">
        <v>5358</v>
      </c>
      <c r="R31" s="49">
        <v>5368</v>
      </c>
      <c r="S31" s="113">
        <v>6245</v>
      </c>
      <c r="T31" s="116">
        <v>48869</v>
      </c>
      <c r="U31" s="116">
        <v>20105</v>
      </c>
      <c r="V31" s="55">
        <v>20435</v>
      </c>
      <c r="W31" s="557"/>
      <c r="X31" s="47" t="s">
        <v>291</v>
      </c>
      <c r="Y31" s="201">
        <v>4506.1445956764001</v>
      </c>
      <c r="Z31" s="202">
        <v>5203</v>
      </c>
      <c r="AA31" s="202">
        <v>5358</v>
      </c>
      <c r="AB31" s="202">
        <v>5368</v>
      </c>
      <c r="AC31" s="202">
        <v>5162</v>
      </c>
      <c r="AD31" s="202">
        <v>5463</v>
      </c>
      <c r="AE31" s="202">
        <v>5930</v>
      </c>
      <c r="AF31" s="203">
        <v>6122</v>
      </c>
      <c r="AG31" s="211"/>
      <c r="AH31" s="1117">
        <v>20435</v>
      </c>
      <c r="AI31" s="1124">
        <v>22677</v>
      </c>
      <c r="AJ31" s="211"/>
      <c r="AK31" s="211"/>
      <c r="AL31" s="211"/>
      <c r="AM31" s="211"/>
      <c r="AN31" s="211"/>
      <c r="AO31" s="211"/>
      <c r="AP31" s="211"/>
    </row>
    <row r="32" spans="1:42" ht="16.5" thickBot="1">
      <c r="A32" s="211"/>
      <c r="B32" s="86" t="s">
        <v>292</v>
      </c>
      <c r="C32" s="87"/>
      <c r="D32" s="88"/>
      <c r="E32" s="88">
        <v>69686</v>
      </c>
      <c r="F32" s="88">
        <v>78544</v>
      </c>
      <c r="G32" s="88">
        <v>92290</v>
      </c>
      <c r="H32" s="88">
        <v>84175</v>
      </c>
      <c r="I32" s="88">
        <v>73040.459999999992</v>
      </c>
      <c r="J32" s="88">
        <v>22183</v>
      </c>
      <c r="K32" s="88">
        <v>51381</v>
      </c>
      <c r="L32" s="88">
        <v>51693</v>
      </c>
      <c r="M32" s="88">
        <v>21888</v>
      </c>
      <c r="N32" s="88">
        <v>45926.396999999997</v>
      </c>
      <c r="O32" s="88">
        <v>71459</v>
      </c>
      <c r="P32" s="88">
        <v>50850</v>
      </c>
      <c r="Q32" s="88">
        <v>35128</v>
      </c>
      <c r="R32" s="88">
        <v>52479</v>
      </c>
      <c r="S32" s="113">
        <v>341540</v>
      </c>
      <c r="T32" s="116">
        <v>187796</v>
      </c>
      <c r="U32" s="116">
        <v>154323.397</v>
      </c>
      <c r="V32" s="55">
        <v>205011</v>
      </c>
      <c r="W32" s="557"/>
      <c r="X32" s="177" t="s">
        <v>292</v>
      </c>
      <c r="Y32" s="207">
        <v>50908</v>
      </c>
      <c r="Z32" s="208">
        <v>72789</v>
      </c>
      <c r="AA32" s="208">
        <v>26285</v>
      </c>
      <c r="AB32" s="208">
        <v>38690</v>
      </c>
      <c r="AC32" s="208">
        <v>69798</v>
      </c>
      <c r="AD32" s="208">
        <v>82326</v>
      </c>
      <c r="AE32" s="208">
        <v>57449</v>
      </c>
      <c r="AF32" s="209">
        <v>19861</v>
      </c>
      <c r="AG32" s="211"/>
      <c r="AH32" s="1896">
        <v>188671</v>
      </c>
      <c r="AI32" s="2244">
        <v>229434</v>
      </c>
      <c r="AJ32" s="211"/>
      <c r="AK32" s="211"/>
      <c r="AL32" s="211"/>
      <c r="AM32" s="211"/>
      <c r="AN32" s="211"/>
      <c r="AO32" s="211"/>
      <c r="AP32" s="211"/>
    </row>
    <row r="33" spans="1:42" ht="15.75" thickBot="1">
      <c r="A33" s="211"/>
      <c r="B33" s="50" t="s">
        <v>293</v>
      </c>
      <c r="C33" s="51"/>
      <c r="D33" s="52"/>
      <c r="E33" s="52">
        <v>570290</v>
      </c>
      <c r="F33" s="52">
        <v>693458.47759010433</v>
      </c>
      <c r="G33" s="52">
        <v>539644</v>
      </c>
      <c r="H33" s="52">
        <v>510694</v>
      </c>
      <c r="I33" s="52">
        <v>591211.64800000004</v>
      </c>
      <c r="J33" s="52">
        <v>742098</v>
      </c>
      <c r="K33" s="52">
        <v>580842</v>
      </c>
      <c r="L33" s="52">
        <v>672805.0290697529</v>
      </c>
      <c r="M33" s="52">
        <v>803155.70130204118</v>
      </c>
      <c r="N33" s="52">
        <v>898678.33562039863</v>
      </c>
      <c r="O33" s="52">
        <v>725539</v>
      </c>
      <c r="P33" s="52">
        <v>849935</v>
      </c>
      <c r="Q33" s="52">
        <v>870852</v>
      </c>
      <c r="R33" s="52">
        <v>1063611</v>
      </c>
      <c r="S33" s="114">
        <v>2361117.4775901046</v>
      </c>
      <c r="T33" s="53">
        <v>2386108</v>
      </c>
      <c r="U33" s="53">
        <v>2953717.3159999996</v>
      </c>
      <c r="V33" s="54">
        <v>3505101</v>
      </c>
      <c r="W33" s="557"/>
      <c r="X33" s="50" t="s">
        <v>293</v>
      </c>
      <c r="Y33" s="771">
        <v>696065.30886522413</v>
      </c>
      <c r="Z33" s="772">
        <v>819100</v>
      </c>
      <c r="AA33" s="772">
        <v>869873</v>
      </c>
      <c r="AB33" s="772">
        <v>1029027</v>
      </c>
      <c r="AC33" s="772">
        <v>835060</v>
      </c>
      <c r="AD33" s="772">
        <v>871046</v>
      </c>
      <c r="AE33" s="772">
        <v>1007894.15</v>
      </c>
      <c r="AF33" s="773">
        <v>1089202.8500000001</v>
      </c>
      <c r="AG33" s="211"/>
      <c r="AH33" s="771">
        <v>3414065</v>
      </c>
      <c r="AI33" s="773">
        <v>3803203</v>
      </c>
      <c r="AJ33" s="211"/>
      <c r="AK33" s="211"/>
      <c r="AL33" s="211"/>
      <c r="AM33" s="211"/>
      <c r="AN33" s="211"/>
      <c r="AO33" s="211"/>
      <c r="AP33" s="211"/>
    </row>
    <row r="34" spans="1:42" ht="14.85" customHeight="1">
      <c r="A34" s="211"/>
      <c r="B34" s="2366" t="s">
        <v>294</v>
      </c>
      <c r="C34" s="2366"/>
      <c r="D34" s="2366"/>
      <c r="E34" s="2366"/>
      <c r="F34" s="2366"/>
      <c r="G34" s="2366"/>
      <c r="H34" s="2366"/>
      <c r="I34" s="2366"/>
      <c r="J34" s="2366"/>
      <c r="K34" s="2366"/>
      <c r="L34" s="2366"/>
      <c r="M34" s="2366"/>
      <c r="N34" s="2366"/>
      <c r="O34" s="2366"/>
      <c r="P34" s="2366"/>
      <c r="Q34" s="2366"/>
      <c r="R34" s="2366"/>
      <c r="S34" s="2366"/>
      <c r="T34" s="2366"/>
      <c r="U34" s="2366"/>
      <c r="V34" s="2366"/>
      <c r="W34" s="557"/>
      <c r="AM34" s="211"/>
      <c r="AN34" s="211"/>
      <c r="AO34" s="211"/>
      <c r="AP34" s="211"/>
    </row>
    <row r="35" spans="1:42">
      <c r="A35" s="211"/>
      <c r="B35" s="2367"/>
      <c r="C35" s="2367"/>
      <c r="D35" s="2367"/>
      <c r="E35" s="2367"/>
      <c r="F35" s="2367"/>
      <c r="G35" s="2367"/>
      <c r="H35" s="2367"/>
      <c r="I35" s="2367"/>
      <c r="J35" s="2367"/>
      <c r="K35" s="2367"/>
      <c r="L35" s="2367"/>
      <c r="M35" s="2367"/>
      <c r="N35" s="2367"/>
      <c r="O35" s="2367"/>
      <c r="P35" s="2367"/>
      <c r="Q35" s="2367"/>
      <c r="R35" s="2367"/>
      <c r="S35" s="2367"/>
      <c r="T35" s="2367"/>
      <c r="U35" s="2367"/>
      <c r="V35" s="2367"/>
      <c r="W35" s="557"/>
      <c r="X35" s="2371" t="s">
        <v>294</v>
      </c>
      <c r="Y35" s="2371"/>
      <c r="Z35" s="2371"/>
      <c r="AA35" s="2371"/>
      <c r="AB35" s="2371"/>
      <c r="AC35" s="2371"/>
      <c r="AD35" s="2371"/>
      <c r="AE35" s="2371"/>
      <c r="AF35" s="2371"/>
      <c r="AG35" s="2371"/>
      <c r="AH35" s="2371"/>
      <c r="AI35" s="2371"/>
      <c r="AJ35" s="2371"/>
      <c r="AK35" s="2371"/>
      <c r="AL35" s="211"/>
      <c r="AM35" s="211"/>
      <c r="AN35" s="211"/>
      <c r="AO35" s="211"/>
      <c r="AP35" s="211"/>
    </row>
    <row r="36" spans="1:42">
      <c r="A36" s="211"/>
      <c r="B36" s="211"/>
      <c r="C36" s="211"/>
      <c r="D36" s="211"/>
      <c r="E36" s="211"/>
      <c r="F36" s="211"/>
      <c r="G36" s="211"/>
      <c r="H36" s="211"/>
      <c r="I36" s="211"/>
      <c r="J36" s="211"/>
      <c r="K36" s="211"/>
      <c r="L36" s="211"/>
      <c r="M36" s="211"/>
      <c r="N36" s="211"/>
      <c r="O36" s="211"/>
      <c r="P36" s="211"/>
      <c r="Q36" s="211"/>
      <c r="R36" s="211"/>
      <c r="S36" s="211"/>
      <c r="T36" s="211"/>
      <c r="U36" s="211"/>
      <c r="V36" s="211"/>
      <c r="W36" s="557"/>
      <c r="X36" s="2371"/>
      <c r="Y36" s="2371"/>
      <c r="Z36" s="2371"/>
      <c r="AA36" s="2371"/>
      <c r="AB36" s="2371"/>
      <c r="AC36" s="2371"/>
      <c r="AD36" s="2371"/>
      <c r="AE36" s="2371"/>
      <c r="AF36" s="2371"/>
      <c r="AG36" s="2371"/>
      <c r="AH36" s="2371"/>
      <c r="AI36" s="2371"/>
      <c r="AJ36" s="2371"/>
      <c r="AK36" s="2371"/>
      <c r="AL36" s="211"/>
      <c r="AM36" s="211"/>
      <c r="AN36" s="211"/>
      <c r="AO36" s="211"/>
      <c r="AP36" s="211"/>
    </row>
    <row r="37" spans="1:42">
      <c r="S37" s="211"/>
      <c r="T37" s="211"/>
      <c r="U37" s="211"/>
      <c r="V37" s="211"/>
      <c r="W37" s="557"/>
      <c r="X37" s="211"/>
      <c r="Y37" s="211"/>
      <c r="Z37" s="211"/>
      <c r="AA37" s="211"/>
      <c r="AB37" s="211"/>
      <c r="AC37" s="211"/>
      <c r="AD37" s="211"/>
      <c r="AE37" s="211"/>
      <c r="AF37" s="211"/>
      <c r="AG37" s="211"/>
      <c r="AH37" s="211"/>
      <c r="AI37" s="211"/>
      <c r="AJ37" s="211"/>
      <c r="AK37" s="211"/>
      <c r="AL37" s="211"/>
      <c r="AM37" s="211"/>
      <c r="AN37" s="211"/>
      <c r="AO37" s="211"/>
      <c r="AP37" s="211"/>
    </row>
    <row r="38" spans="1:42">
      <c r="S38" s="211"/>
      <c r="T38" s="211"/>
      <c r="U38" s="211"/>
      <c r="V38" s="211"/>
      <c r="W38" s="557"/>
      <c r="X38" s="211"/>
      <c r="Y38" s="211"/>
      <c r="Z38" s="211"/>
      <c r="AA38" s="211"/>
      <c r="AB38" s="211"/>
      <c r="AC38" s="211"/>
      <c r="AD38" s="211"/>
      <c r="AE38" s="211"/>
      <c r="AF38" s="211"/>
      <c r="AG38" s="211"/>
      <c r="AH38" s="211"/>
      <c r="AI38" s="211"/>
      <c r="AJ38" s="211"/>
      <c r="AK38" s="211"/>
      <c r="AL38" s="211"/>
      <c r="AM38" s="211"/>
      <c r="AN38" s="211"/>
      <c r="AO38" s="211"/>
      <c r="AP38" s="211"/>
    </row>
    <row r="39" spans="1:42">
      <c r="S39" s="211"/>
      <c r="T39" s="211"/>
      <c r="U39" s="211"/>
      <c r="V39" s="211"/>
      <c r="W39" s="557"/>
      <c r="X39" s="211"/>
      <c r="Y39" s="211"/>
      <c r="Z39" s="211"/>
      <c r="AA39" s="211"/>
      <c r="AB39" s="211"/>
      <c r="AC39" s="211"/>
      <c r="AD39" s="211"/>
      <c r="AE39" s="211"/>
      <c r="AF39" s="211"/>
      <c r="AG39" s="211"/>
      <c r="AH39" s="211"/>
      <c r="AI39" s="211"/>
      <c r="AJ39" s="211"/>
      <c r="AK39" s="211"/>
      <c r="AL39" s="211"/>
      <c r="AM39" s="211"/>
      <c r="AN39" s="211"/>
      <c r="AO39" s="211"/>
      <c r="AP39" s="211"/>
    </row>
    <row r="40" spans="1:42">
      <c r="S40" s="211"/>
      <c r="T40" s="211"/>
      <c r="U40" s="211"/>
      <c r="V40" s="211"/>
      <c r="W40" s="557"/>
      <c r="X40" s="211"/>
      <c r="Y40" s="211"/>
      <c r="Z40" s="211"/>
      <c r="AA40" s="211"/>
      <c r="AB40" s="211"/>
      <c r="AC40" s="211"/>
      <c r="AD40" s="211"/>
      <c r="AE40" s="211"/>
      <c r="AF40" s="211"/>
      <c r="AG40" s="211"/>
      <c r="AH40" s="211"/>
      <c r="AI40" s="211"/>
      <c r="AJ40" s="211"/>
      <c r="AK40" s="211"/>
      <c r="AL40" s="211"/>
      <c r="AM40" s="211"/>
      <c r="AN40" s="211"/>
      <c r="AO40" s="211"/>
      <c r="AP40" s="211"/>
    </row>
    <row r="41" spans="1:42">
      <c r="A41" s="211"/>
      <c r="B41" s="211"/>
      <c r="C41" s="211"/>
      <c r="D41" s="211"/>
      <c r="E41" s="211"/>
      <c r="F41" s="211"/>
      <c r="G41" s="211"/>
      <c r="H41" s="211"/>
      <c r="I41" s="211"/>
      <c r="J41" s="211"/>
      <c r="K41" s="211"/>
      <c r="L41" s="211"/>
      <c r="M41" s="211"/>
      <c r="N41" s="211"/>
      <c r="O41" s="211"/>
      <c r="P41" s="211"/>
      <c r="Q41" s="211"/>
      <c r="R41" s="211"/>
      <c r="S41" s="211"/>
      <c r="T41" s="211"/>
      <c r="U41" s="211"/>
      <c r="V41" s="211"/>
      <c r="W41" s="557"/>
      <c r="X41" s="211"/>
      <c r="Y41" s="211"/>
      <c r="Z41" s="211"/>
      <c r="AA41" s="211"/>
      <c r="AB41" s="211"/>
      <c r="AC41" s="211"/>
      <c r="AD41" s="211"/>
      <c r="AE41" s="211"/>
      <c r="AF41" s="211"/>
      <c r="AG41" s="211"/>
      <c r="AH41" s="211"/>
      <c r="AI41" s="211"/>
      <c r="AJ41" s="211"/>
      <c r="AK41" s="211"/>
      <c r="AL41" s="211"/>
      <c r="AM41" s="211"/>
      <c r="AN41" s="211"/>
      <c r="AO41" s="211"/>
      <c r="AP41" s="211"/>
    </row>
    <row r="42" spans="1:42">
      <c r="A42" s="211"/>
      <c r="B42" s="211"/>
      <c r="C42" s="211"/>
      <c r="D42" s="211"/>
      <c r="E42" s="211"/>
      <c r="F42" s="211"/>
      <c r="G42" s="211"/>
      <c r="H42" s="211"/>
      <c r="I42" s="211"/>
      <c r="J42" s="211"/>
      <c r="K42" s="211"/>
      <c r="L42" s="211"/>
      <c r="M42" s="211"/>
      <c r="N42" s="211"/>
      <c r="O42" s="211"/>
      <c r="P42" s="211"/>
      <c r="Q42" s="211"/>
      <c r="R42" s="211"/>
      <c r="S42" s="211"/>
      <c r="T42" s="211"/>
      <c r="U42" s="211"/>
      <c r="V42" s="211"/>
      <c r="W42" s="557"/>
      <c r="X42" s="211"/>
      <c r="Y42" s="211"/>
      <c r="Z42" s="211"/>
      <c r="AA42" s="211"/>
      <c r="AB42" s="211"/>
      <c r="AC42" s="211"/>
      <c r="AD42" s="211"/>
      <c r="AE42" s="211"/>
      <c r="AF42" s="211"/>
      <c r="AG42" s="211"/>
      <c r="AH42" s="211"/>
      <c r="AI42" s="211"/>
      <c r="AJ42" s="211"/>
      <c r="AK42" s="211"/>
      <c r="AL42" s="211"/>
      <c r="AM42" s="211"/>
      <c r="AN42" s="211"/>
      <c r="AO42" s="211"/>
      <c r="AP42" s="211"/>
    </row>
    <row r="43" spans="1:42">
      <c r="A43" s="211"/>
      <c r="B43" s="211"/>
      <c r="C43" s="211"/>
      <c r="D43" s="211"/>
      <c r="E43" s="211"/>
      <c r="F43" s="211"/>
      <c r="G43" s="211"/>
      <c r="H43" s="211"/>
      <c r="I43" s="211"/>
      <c r="J43" s="211"/>
      <c r="K43" s="211"/>
      <c r="L43" s="211"/>
      <c r="M43" s="211"/>
      <c r="N43" s="211"/>
      <c r="O43" s="211"/>
      <c r="P43" s="211"/>
      <c r="Q43" s="211"/>
      <c r="R43" s="211"/>
      <c r="S43" s="211"/>
      <c r="T43" s="211"/>
      <c r="U43" s="211"/>
      <c r="V43" s="211"/>
      <c r="W43" s="557"/>
      <c r="X43" s="211"/>
      <c r="Y43" s="211"/>
      <c r="Z43" s="211"/>
      <c r="AA43" s="211"/>
      <c r="AB43" s="211"/>
      <c r="AC43" s="211"/>
      <c r="AD43" s="211"/>
      <c r="AE43" s="211"/>
      <c r="AF43" s="211"/>
      <c r="AG43" s="211"/>
      <c r="AH43" s="211"/>
      <c r="AI43" s="211"/>
      <c r="AJ43" s="211"/>
      <c r="AK43" s="211"/>
      <c r="AL43" s="211"/>
      <c r="AM43" s="211"/>
      <c r="AN43" s="211"/>
      <c r="AO43" s="211"/>
      <c r="AP43" s="211"/>
    </row>
    <row r="44" spans="1:42">
      <c r="A44" s="211"/>
      <c r="B44" s="211"/>
      <c r="C44" s="211"/>
      <c r="D44" s="211"/>
      <c r="E44" s="211"/>
      <c r="F44" s="211"/>
      <c r="G44" s="211"/>
      <c r="H44" s="211"/>
      <c r="I44" s="211"/>
      <c r="J44" s="211"/>
      <c r="K44" s="211"/>
      <c r="L44" s="211"/>
      <c r="M44" s="211"/>
      <c r="N44" s="211"/>
      <c r="O44" s="211"/>
      <c r="P44" s="211"/>
      <c r="Q44" s="211"/>
      <c r="R44" s="211"/>
      <c r="S44" s="211"/>
      <c r="T44" s="211"/>
      <c r="U44" s="211"/>
      <c r="V44" s="211"/>
      <c r="W44" s="557"/>
      <c r="X44" s="211"/>
      <c r="Y44" s="211"/>
      <c r="Z44" s="211"/>
      <c r="AA44" s="211"/>
      <c r="AB44" s="211"/>
      <c r="AC44" s="211"/>
      <c r="AD44" s="211"/>
      <c r="AE44" s="211"/>
      <c r="AF44" s="211"/>
      <c r="AG44" s="211"/>
      <c r="AH44" s="211"/>
      <c r="AI44" s="211"/>
      <c r="AJ44" s="211"/>
      <c r="AK44" s="211"/>
      <c r="AL44" s="211"/>
      <c r="AM44" s="211"/>
      <c r="AN44" s="211"/>
      <c r="AO44" s="211"/>
      <c r="AP44" s="211"/>
    </row>
    <row r="45" spans="1:42">
      <c r="A45" s="211"/>
      <c r="B45" s="211"/>
      <c r="C45" s="211"/>
      <c r="D45" s="211"/>
      <c r="E45" s="211"/>
      <c r="F45" s="211"/>
      <c r="G45" s="211"/>
      <c r="H45" s="211"/>
      <c r="I45" s="211"/>
      <c r="J45" s="211"/>
      <c r="K45" s="211"/>
      <c r="L45" s="211"/>
      <c r="M45" s="211"/>
      <c r="N45" s="211"/>
      <c r="O45" s="211"/>
      <c r="P45" s="211"/>
      <c r="Q45" s="211"/>
      <c r="R45" s="211"/>
      <c r="S45" s="211"/>
      <c r="T45" s="211"/>
      <c r="U45" s="211"/>
      <c r="V45" s="211"/>
      <c r="W45" s="557"/>
      <c r="X45" s="211"/>
      <c r="Y45" s="211"/>
      <c r="Z45" s="211"/>
      <c r="AA45" s="211"/>
      <c r="AB45" s="211"/>
      <c r="AC45" s="211"/>
      <c r="AD45" s="211"/>
      <c r="AE45" s="211"/>
      <c r="AF45" s="211"/>
      <c r="AG45" s="211"/>
      <c r="AH45" s="211"/>
      <c r="AI45" s="211"/>
      <c r="AJ45" s="211"/>
      <c r="AK45" s="211"/>
      <c r="AL45" s="211"/>
      <c r="AM45" s="211"/>
      <c r="AN45" s="211"/>
      <c r="AO45" s="211"/>
      <c r="AP45" s="211"/>
    </row>
    <row r="46" spans="1:42">
      <c r="A46" s="211"/>
      <c r="B46" s="211"/>
      <c r="C46" s="211"/>
      <c r="D46" s="211"/>
      <c r="E46" s="211"/>
      <c r="F46" s="211"/>
      <c r="G46" s="211"/>
      <c r="H46" s="211"/>
      <c r="I46" s="211"/>
      <c r="J46" s="211"/>
      <c r="K46" s="211"/>
      <c r="L46" s="211"/>
      <c r="M46" s="211"/>
      <c r="N46" s="211"/>
      <c r="O46" s="211"/>
      <c r="P46" s="211"/>
      <c r="Q46" s="211"/>
      <c r="R46" s="211"/>
      <c r="S46" s="211"/>
      <c r="T46" s="211"/>
      <c r="U46" s="211"/>
      <c r="V46" s="211"/>
      <c r="W46" s="557"/>
      <c r="X46" s="211"/>
      <c r="Y46" s="211"/>
      <c r="Z46" s="211"/>
      <c r="AA46" s="211"/>
      <c r="AB46" s="211"/>
      <c r="AC46" s="211"/>
      <c r="AD46" s="211"/>
      <c r="AE46" s="211"/>
      <c r="AF46" s="211"/>
      <c r="AG46" s="211"/>
      <c r="AH46" s="211"/>
      <c r="AI46" s="211"/>
      <c r="AJ46" s="211"/>
      <c r="AK46" s="211"/>
      <c r="AL46" s="211"/>
      <c r="AM46" s="211"/>
      <c r="AN46" s="211"/>
      <c r="AO46" s="211"/>
      <c r="AP46" s="211"/>
    </row>
    <row r="47" spans="1:42">
      <c r="A47" s="211"/>
      <c r="B47" s="211"/>
      <c r="C47" s="211"/>
      <c r="D47" s="211"/>
      <c r="E47" s="211"/>
      <c r="F47" s="211"/>
      <c r="G47" s="211"/>
      <c r="H47" s="211"/>
      <c r="I47" s="211"/>
      <c r="J47" s="211"/>
      <c r="K47" s="211"/>
      <c r="L47" s="211"/>
      <c r="M47" s="211"/>
      <c r="N47" s="211"/>
      <c r="O47" s="211"/>
      <c r="P47" s="211"/>
      <c r="Q47" s="211"/>
      <c r="R47" s="211"/>
      <c r="S47" s="211"/>
      <c r="T47" s="211"/>
      <c r="U47" s="211"/>
      <c r="V47" s="211"/>
      <c r="W47" s="557"/>
      <c r="X47" s="211"/>
      <c r="Y47" s="211"/>
      <c r="Z47" s="211"/>
      <c r="AA47" s="211"/>
      <c r="AB47" s="211"/>
      <c r="AC47" s="211"/>
      <c r="AD47" s="211"/>
      <c r="AE47" s="211"/>
      <c r="AF47" s="211"/>
      <c r="AG47" s="211"/>
      <c r="AH47" s="211"/>
      <c r="AI47" s="211"/>
      <c r="AJ47" s="211"/>
      <c r="AK47" s="211"/>
      <c r="AL47" s="211"/>
      <c r="AM47" s="211"/>
      <c r="AN47" s="211"/>
      <c r="AO47" s="211"/>
      <c r="AP47" s="211"/>
    </row>
    <row r="48" spans="1:42">
      <c r="A48" s="211"/>
      <c r="B48" s="211"/>
      <c r="C48" s="211"/>
      <c r="D48" s="211"/>
      <c r="E48" s="211"/>
      <c r="F48" s="211"/>
      <c r="G48" s="211"/>
      <c r="H48" s="211"/>
      <c r="I48" s="211"/>
      <c r="J48" s="211"/>
      <c r="K48" s="211"/>
      <c r="L48" s="211"/>
      <c r="M48" s="211"/>
      <c r="N48" s="211"/>
      <c r="O48" s="211"/>
      <c r="P48" s="211"/>
      <c r="Q48" s="211"/>
      <c r="R48" s="211"/>
      <c r="S48" s="211"/>
      <c r="T48" s="211"/>
      <c r="U48" s="211"/>
      <c r="V48" s="211"/>
      <c r="W48" s="557"/>
      <c r="X48" s="211"/>
      <c r="Y48" s="211"/>
      <c r="Z48" s="211"/>
      <c r="AA48" s="211"/>
      <c r="AB48" s="211"/>
      <c r="AC48" s="211"/>
      <c r="AD48" s="211"/>
      <c r="AE48" s="211"/>
      <c r="AF48" s="211"/>
      <c r="AG48" s="211"/>
      <c r="AH48" s="211"/>
      <c r="AI48" s="211"/>
      <c r="AJ48" s="211"/>
      <c r="AK48" s="211"/>
      <c r="AL48" s="211"/>
      <c r="AM48" s="211"/>
      <c r="AN48" s="211"/>
      <c r="AO48" s="211"/>
      <c r="AP48" s="211"/>
    </row>
    <row r="49" spans="1:42">
      <c r="A49" s="211"/>
      <c r="B49" s="211"/>
      <c r="C49" s="211"/>
      <c r="D49" s="211"/>
      <c r="E49" s="211"/>
      <c r="F49" s="211"/>
      <c r="G49" s="211"/>
      <c r="H49" s="211"/>
      <c r="I49" s="211"/>
      <c r="J49" s="211"/>
      <c r="K49" s="211"/>
      <c r="L49" s="211"/>
      <c r="M49" s="211"/>
      <c r="N49" s="211"/>
      <c r="O49" s="211"/>
      <c r="P49" s="211"/>
      <c r="Q49" s="211"/>
      <c r="R49" s="211"/>
      <c r="S49" s="211"/>
      <c r="T49" s="211"/>
      <c r="U49" s="211"/>
      <c r="V49" s="211"/>
      <c r="W49" s="557"/>
      <c r="X49" s="211"/>
      <c r="Y49" s="211"/>
      <c r="Z49" s="211"/>
      <c r="AA49" s="211"/>
      <c r="AB49" s="211"/>
      <c r="AC49" s="211"/>
      <c r="AD49" s="211"/>
      <c r="AE49" s="211"/>
      <c r="AF49" s="211"/>
      <c r="AG49" s="211"/>
      <c r="AH49" s="211"/>
      <c r="AI49" s="211"/>
      <c r="AJ49" s="211"/>
      <c r="AK49" s="211"/>
      <c r="AL49" s="211"/>
      <c r="AM49" s="211"/>
      <c r="AN49" s="211"/>
      <c r="AO49" s="211"/>
      <c r="AP49" s="211"/>
    </row>
    <row r="50" spans="1:42">
      <c r="A50" s="211"/>
      <c r="B50" s="211"/>
      <c r="C50" s="211"/>
      <c r="D50" s="211"/>
      <c r="E50" s="211"/>
      <c r="F50" s="211"/>
      <c r="G50" s="211"/>
      <c r="H50" s="211"/>
      <c r="I50" s="211"/>
      <c r="J50" s="211"/>
      <c r="K50" s="211"/>
      <c r="L50" s="211"/>
      <c r="M50" s="211"/>
      <c r="N50" s="211"/>
      <c r="O50" s="211"/>
      <c r="P50" s="211"/>
      <c r="Q50" s="211"/>
      <c r="R50" s="211"/>
      <c r="S50" s="211"/>
      <c r="T50" s="211"/>
      <c r="U50" s="211"/>
      <c r="V50" s="211"/>
      <c r="W50" s="557"/>
      <c r="X50" s="211"/>
      <c r="Y50" s="211"/>
      <c r="Z50" s="211"/>
      <c r="AA50" s="211"/>
      <c r="AB50" s="211"/>
      <c r="AC50" s="211"/>
      <c r="AD50" s="211"/>
      <c r="AE50" s="211"/>
      <c r="AF50" s="211"/>
      <c r="AG50" s="211"/>
      <c r="AH50" s="211"/>
      <c r="AI50" s="211"/>
      <c r="AJ50" s="211"/>
      <c r="AK50" s="211"/>
      <c r="AL50" s="211"/>
      <c r="AM50" s="211"/>
      <c r="AN50" s="211"/>
      <c r="AO50" s="211"/>
      <c r="AP50" s="211"/>
    </row>
    <row r="51" spans="1:42">
      <c r="A51" s="211"/>
      <c r="B51" s="211"/>
      <c r="C51" s="211"/>
      <c r="D51" s="211"/>
      <c r="E51" s="211"/>
      <c r="F51" s="211"/>
      <c r="G51" s="211"/>
      <c r="H51" s="211"/>
      <c r="I51" s="211"/>
      <c r="J51" s="211"/>
      <c r="K51" s="211"/>
      <c r="L51" s="211"/>
      <c r="M51" s="211"/>
      <c r="N51" s="211"/>
      <c r="O51" s="211"/>
      <c r="P51" s="211"/>
      <c r="Q51" s="211"/>
      <c r="R51" s="211"/>
      <c r="S51" s="211"/>
      <c r="T51" s="211"/>
      <c r="U51" s="211"/>
      <c r="V51" s="211"/>
      <c r="W51" s="557"/>
      <c r="X51" s="211"/>
      <c r="Y51" s="211"/>
      <c r="Z51" s="211"/>
      <c r="AA51" s="211"/>
      <c r="AB51" s="211"/>
      <c r="AC51" s="211"/>
      <c r="AD51" s="211"/>
      <c r="AE51" s="211"/>
      <c r="AF51" s="211"/>
      <c r="AG51" s="211"/>
      <c r="AH51" s="211"/>
      <c r="AI51" s="211"/>
      <c r="AJ51" s="211"/>
      <c r="AK51" s="211"/>
      <c r="AL51" s="211"/>
      <c r="AM51" s="211"/>
      <c r="AN51" s="211"/>
      <c r="AO51" s="211"/>
      <c r="AP51" s="211"/>
    </row>
    <row r="52" spans="1:42">
      <c r="A52" s="211"/>
      <c r="B52" s="211"/>
      <c r="C52" s="211"/>
      <c r="D52" s="211"/>
      <c r="E52" s="211"/>
      <c r="F52" s="211"/>
      <c r="G52" s="211"/>
      <c r="H52" s="211"/>
      <c r="I52" s="211"/>
      <c r="J52" s="211"/>
      <c r="K52" s="211"/>
      <c r="L52" s="211"/>
      <c r="M52" s="211"/>
      <c r="N52" s="211"/>
      <c r="O52" s="211"/>
      <c r="P52" s="211"/>
      <c r="Q52" s="211"/>
      <c r="R52" s="211"/>
      <c r="S52" s="211"/>
      <c r="T52" s="211"/>
      <c r="U52" s="211"/>
      <c r="V52" s="211"/>
      <c r="W52" s="557"/>
      <c r="X52" s="211"/>
      <c r="Y52" s="211"/>
      <c r="Z52" s="211"/>
      <c r="AA52" s="211"/>
      <c r="AB52" s="211"/>
      <c r="AC52" s="211"/>
      <c r="AD52" s="211"/>
      <c r="AE52" s="211"/>
      <c r="AF52" s="211"/>
      <c r="AG52" s="211"/>
      <c r="AH52" s="211"/>
      <c r="AI52" s="211"/>
      <c r="AJ52" s="211"/>
      <c r="AK52" s="211"/>
      <c r="AL52" s="211"/>
      <c r="AM52" s="211"/>
      <c r="AN52" s="211"/>
      <c r="AO52" s="211"/>
      <c r="AP52" s="211"/>
    </row>
    <row r="53" spans="1:42">
      <c r="A53" s="211"/>
      <c r="B53" s="211"/>
      <c r="C53" s="211"/>
      <c r="D53" s="211"/>
      <c r="E53" s="211"/>
      <c r="F53" s="211"/>
      <c r="G53" s="211"/>
      <c r="H53" s="211"/>
      <c r="I53" s="211"/>
      <c r="J53" s="211"/>
      <c r="K53" s="211"/>
      <c r="L53" s="211"/>
      <c r="M53" s="211"/>
      <c r="N53" s="211"/>
      <c r="O53" s="211"/>
      <c r="P53" s="211"/>
      <c r="Q53" s="211"/>
      <c r="R53" s="211"/>
      <c r="S53" s="211"/>
      <c r="T53" s="211"/>
      <c r="U53" s="211"/>
      <c r="V53" s="211"/>
      <c r="W53" s="557"/>
      <c r="X53" s="211"/>
      <c r="Y53" s="211"/>
      <c r="Z53" s="211"/>
      <c r="AA53" s="211"/>
      <c r="AB53" s="211"/>
      <c r="AC53" s="211"/>
      <c r="AD53" s="211"/>
      <c r="AE53" s="211"/>
      <c r="AF53" s="211"/>
      <c r="AG53" s="211"/>
      <c r="AH53" s="211"/>
      <c r="AI53" s="211"/>
      <c r="AJ53" s="211"/>
      <c r="AK53" s="211"/>
      <c r="AL53" s="211"/>
      <c r="AM53" s="211"/>
      <c r="AN53" s="211"/>
      <c r="AO53" s="211"/>
      <c r="AP53" s="211"/>
    </row>
    <row r="54" spans="1:42">
      <c r="A54" s="211"/>
      <c r="B54" s="211"/>
      <c r="C54" s="211"/>
      <c r="D54" s="211"/>
      <c r="E54" s="211"/>
      <c r="F54" s="211"/>
      <c r="G54" s="211"/>
      <c r="H54" s="211"/>
      <c r="I54" s="211"/>
      <c r="J54" s="211"/>
      <c r="K54" s="211"/>
      <c r="L54" s="211"/>
      <c r="M54" s="211"/>
      <c r="N54" s="211"/>
      <c r="O54" s="211"/>
      <c r="P54" s="211"/>
      <c r="Q54" s="211"/>
      <c r="R54" s="211"/>
      <c r="S54" s="211"/>
      <c r="T54" s="211"/>
      <c r="U54" s="211"/>
      <c r="V54" s="211"/>
      <c r="W54" s="557"/>
      <c r="X54" s="211"/>
      <c r="Y54" s="211"/>
      <c r="Z54" s="211"/>
      <c r="AA54" s="211"/>
      <c r="AB54" s="211"/>
      <c r="AC54" s="211"/>
      <c r="AD54" s="211"/>
      <c r="AE54" s="211"/>
      <c r="AF54" s="211"/>
      <c r="AG54" s="211"/>
      <c r="AH54" s="211"/>
      <c r="AI54" s="211"/>
      <c r="AJ54" s="211"/>
      <c r="AK54" s="211"/>
      <c r="AL54" s="211"/>
      <c r="AM54" s="211"/>
      <c r="AN54" s="211"/>
      <c r="AO54" s="211"/>
      <c r="AP54" s="211"/>
    </row>
    <row r="55" spans="1:42">
      <c r="A55" s="211"/>
      <c r="B55" s="211"/>
      <c r="C55" s="211"/>
      <c r="D55" s="211"/>
      <c r="E55" s="211"/>
      <c r="F55" s="211"/>
      <c r="G55" s="211"/>
      <c r="H55" s="211"/>
      <c r="I55" s="211"/>
      <c r="J55" s="211"/>
      <c r="K55" s="211"/>
      <c r="L55" s="211"/>
      <c r="M55" s="211"/>
      <c r="N55" s="211"/>
      <c r="O55" s="211"/>
      <c r="P55" s="211"/>
      <c r="Q55" s="211"/>
      <c r="R55" s="211"/>
      <c r="S55" s="211"/>
      <c r="T55" s="211"/>
      <c r="U55" s="211"/>
      <c r="V55" s="211"/>
      <c r="W55" s="557"/>
      <c r="X55" s="211"/>
      <c r="Y55" s="211"/>
      <c r="Z55" s="211"/>
      <c r="AA55" s="211"/>
      <c r="AB55" s="211"/>
      <c r="AC55" s="211"/>
      <c r="AD55" s="211"/>
      <c r="AE55" s="211"/>
      <c r="AF55" s="211"/>
      <c r="AG55" s="211"/>
      <c r="AH55" s="211"/>
      <c r="AI55" s="211"/>
      <c r="AJ55" s="211"/>
      <c r="AK55" s="211"/>
      <c r="AL55" s="211"/>
      <c r="AM55" s="211"/>
      <c r="AN55" s="211"/>
      <c r="AO55" s="211"/>
      <c r="AP55" s="211"/>
    </row>
  </sheetData>
  <mergeCells count="10">
    <mergeCell ref="B34:V35"/>
    <mergeCell ref="C14:R14"/>
    <mergeCell ref="S14:V14"/>
    <mergeCell ref="Y4:AF4"/>
    <mergeCell ref="Y14:AF14"/>
    <mergeCell ref="X35:AK36"/>
    <mergeCell ref="C4:R4"/>
    <mergeCell ref="S4:V4"/>
    <mergeCell ref="AH4:AI4"/>
    <mergeCell ref="AH14:AI14"/>
  </mergeCells>
  <hyperlinks>
    <hyperlink ref="B1" location="Index!A1" display="Back to index" xr:uid="{4E9B3A4C-BF58-4956-B6E1-F26ADDFBF34B}"/>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5 B15 X15 X5" numberStoredAsText="1"/>
    <ignoredError sqref="S11:T11"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tabColor rgb="FF2AD2C9"/>
  </sheetPr>
  <dimension ref="A1:AU38"/>
  <sheetViews>
    <sheetView showGridLines="0" topLeftCell="I1" zoomScale="92" zoomScaleNormal="80" workbookViewId="0">
      <selection activeCell="K32" sqref="K32"/>
    </sheetView>
  </sheetViews>
  <sheetFormatPr baseColWidth="10" defaultColWidth="11.42578125" defaultRowHeight="15"/>
  <cols>
    <col min="2" max="2" width="22.7109375" customWidth="1"/>
    <col min="3" max="3" width="13.140625" bestFit="1" customWidth="1"/>
    <col min="4" max="6" width="13.140625" customWidth="1"/>
    <col min="16" max="17" width="11.42578125" customWidth="1"/>
    <col min="22" max="22" width="13.42578125" customWidth="1"/>
    <col min="23" max="23" width="12" style="170" customWidth="1"/>
    <col min="24" max="24" width="20.28515625" customWidth="1"/>
    <col min="25" max="25" width="12.28515625" bestFit="1" customWidth="1"/>
    <col min="26" max="26" width="9.7109375" bestFit="1" customWidth="1"/>
    <col min="27" max="27" width="11.85546875" bestFit="1" customWidth="1"/>
    <col min="28" max="28" width="15.5703125" bestFit="1" customWidth="1"/>
    <col min="29" max="29" width="12.28515625" customWidth="1"/>
    <col min="30" max="30" width="9" bestFit="1" customWidth="1"/>
    <col min="31" max="31" width="10.5703125" customWidth="1"/>
  </cols>
  <sheetData>
    <row r="1" spans="1:47">
      <c r="B1" s="589" t="s">
        <v>31</v>
      </c>
    </row>
    <row r="2" spans="1:47">
      <c r="A2" s="211"/>
      <c r="B2" s="211"/>
      <c r="C2" s="211"/>
      <c r="D2" s="211"/>
      <c r="E2" s="211"/>
      <c r="F2" s="211"/>
      <c r="G2" s="211"/>
      <c r="H2" s="211"/>
      <c r="I2" s="211"/>
      <c r="J2" s="211"/>
      <c r="K2" s="211"/>
      <c r="L2" s="211"/>
      <c r="M2" s="211"/>
      <c r="N2" s="211"/>
      <c r="O2" s="211"/>
      <c r="P2" s="211"/>
      <c r="Q2" s="211"/>
      <c r="R2" s="211"/>
      <c r="S2" s="211"/>
      <c r="T2" s="211"/>
      <c r="U2" s="211"/>
      <c r="V2" s="211"/>
      <c r="W2" s="557"/>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row>
    <row r="3" spans="1:47" ht="15.75" thickBot="1">
      <c r="A3" s="211"/>
      <c r="B3" s="210" t="s">
        <v>1073</v>
      </c>
      <c r="C3" s="211"/>
      <c r="D3" s="211"/>
      <c r="E3" s="211"/>
      <c r="F3" s="211"/>
      <c r="G3" s="211"/>
      <c r="H3" s="211"/>
      <c r="I3" s="211"/>
      <c r="J3" s="211"/>
      <c r="K3" s="211"/>
      <c r="L3" s="211"/>
      <c r="M3" s="211"/>
      <c r="N3" s="211"/>
      <c r="O3" s="211"/>
      <c r="P3" s="211"/>
      <c r="Q3" s="211"/>
      <c r="R3" s="211"/>
      <c r="S3" s="211"/>
      <c r="T3" s="211"/>
      <c r="U3" s="211"/>
      <c r="V3" s="211"/>
      <c r="W3" s="557"/>
      <c r="X3" s="210" t="s">
        <v>1072</v>
      </c>
      <c r="Y3" s="211"/>
      <c r="Z3" s="211"/>
      <c r="AA3" s="211"/>
      <c r="AB3" s="211"/>
      <c r="AC3" s="211"/>
      <c r="AD3" s="211"/>
      <c r="AE3" s="211"/>
      <c r="AF3" s="211"/>
      <c r="AG3" s="211"/>
      <c r="AH3" s="211"/>
      <c r="AI3" s="211"/>
      <c r="AJ3" s="211"/>
      <c r="AK3" s="211"/>
      <c r="AL3" s="211"/>
      <c r="AM3" s="211"/>
      <c r="AN3" s="211"/>
      <c r="AO3" s="211"/>
      <c r="AP3" s="211"/>
      <c r="AQ3" s="211"/>
      <c r="AR3" s="211"/>
      <c r="AS3" s="211"/>
      <c r="AT3" s="211"/>
      <c r="AU3" s="211"/>
    </row>
    <row r="4" spans="1:47">
      <c r="A4" s="211"/>
      <c r="B4" s="101" t="s">
        <v>65</v>
      </c>
      <c r="C4" s="2287" t="s">
        <v>28</v>
      </c>
      <c r="D4" s="2288"/>
      <c r="E4" s="2288"/>
      <c r="F4" s="2288"/>
      <c r="G4" s="2288"/>
      <c r="H4" s="2288"/>
      <c r="I4" s="2288"/>
      <c r="J4" s="2288"/>
      <c r="K4" s="2288"/>
      <c r="L4" s="2288"/>
      <c r="M4" s="2288"/>
      <c r="N4" s="2288"/>
      <c r="O4" s="2288"/>
      <c r="P4" s="2288"/>
      <c r="Q4" s="2288"/>
      <c r="R4" s="2291"/>
      <c r="S4" s="2287" t="s">
        <v>29</v>
      </c>
      <c r="T4" s="2288"/>
      <c r="U4" s="2288"/>
      <c r="V4" s="2291"/>
      <c r="W4" s="557"/>
      <c r="X4" s="1876" t="s">
        <v>65</v>
      </c>
      <c r="Y4" s="2287" t="s">
        <v>28</v>
      </c>
      <c r="Z4" s="2288"/>
      <c r="AA4" s="2288"/>
      <c r="AB4" s="2288"/>
      <c r="AC4" s="2288"/>
      <c r="AD4" s="2288"/>
      <c r="AE4" s="2288"/>
      <c r="AF4" s="2291"/>
      <c r="AG4" s="211"/>
      <c r="AH4" s="211"/>
      <c r="AI4" s="211"/>
      <c r="AJ4" s="211"/>
      <c r="AK4" s="211"/>
      <c r="AL4" s="211"/>
      <c r="AM4" s="211"/>
      <c r="AN4" s="211"/>
      <c r="AO4" s="211"/>
      <c r="AP4" s="211"/>
      <c r="AQ4" s="211"/>
      <c r="AR4" s="211"/>
      <c r="AS4" s="211"/>
      <c r="AT4" s="211"/>
      <c r="AU4" s="211"/>
    </row>
    <row r="5" spans="1:47">
      <c r="A5" s="211"/>
      <c r="B5" s="793" t="s">
        <v>30</v>
      </c>
      <c r="C5" s="2289"/>
      <c r="D5" s="2285"/>
      <c r="E5" s="2285"/>
      <c r="F5" s="2285"/>
      <c r="G5" s="2285"/>
      <c r="H5" s="2285"/>
      <c r="I5" s="2285"/>
      <c r="J5" s="2285"/>
      <c r="K5" s="2285"/>
      <c r="L5" s="2285"/>
      <c r="M5" s="2285"/>
      <c r="N5" s="2285"/>
      <c r="O5" s="2285"/>
      <c r="P5" s="2285"/>
      <c r="Q5" s="2285"/>
      <c r="R5" s="2375"/>
      <c r="S5" s="2289"/>
      <c r="T5" s="2285"/>
      <c r="U5" s="2285"/>
      <c r="V5" s="2375"/>
      <c r="W5" s="557"/>
      <c r="X5" s="1877" t="s">
        <v>30</v>
      </c>
      <c r="Y5" s="376"/>
      <c r="Z5" s="255"/>
      <c r="AA5" s="255"/>
      <c r="AB5" s="255"/>
      <c r="AC5" s="255"/>
      <c r="AD5" s="255"/>
      <c r="AE5" s="255"/>
      <c r="AF5" s="256"/>
      <c r="AG5" s="211"/>
      <c r="AH5" s="211"/>
      <c r="AI5" s="211"/>
      <c r="AJ5" s="211"/>
      <c r="AK5" s="211"/>
      <c r="AL5" s="211"/>
      <c r="AM5" s="211"/>
      <c r="AN5" s="211"/>
      <c r="AO5" s="211"/>
      <c r="AP5" s="211"/>
      <c r="AQ5" s="211"/>
      <c r="AR5" s="211"/>
      <c r="AS5" s="211"/>
      <c r="AT5" s="211"/>
      <c r="AU5" s="211"/>
    </row>
    <row r="6" spans="1:47" ht="15.75" thickBot="1">
      <c r="A6" s="211"/>
      <c r="B6" s="257"/>
      <c r="C6" s="794" t="s">
        <v>32</v>
      </c>
      <c r="D6" s="775" t="s">
        <v>33</v>
      </c>
      <c r="E6" s="775" t="s">
        <v>22</v>
      </c>
      <c r="F6" s="775" t="s">
        <v>34</v>
      </c>
      <c r="G6" s="775" t="s">
        <v>35</v>
      </c>
      <c r="H6" s="775" t="s">
        <v>36</v>
      </c>
      <c r="I6" s="775" t="s">
        <v>37</v>
      </c>
      <c r="J6" s="775" t="s">
        <v>38</v>
      </c>
      <c r="K6" s="775" t="s">
        <v>39</v>
      </c>
      <c r="L6" s="775" t="s">
        <v>40</v>
      </c>
      <c r="M6" s="775" t="s">
        <v>23</v>
      </c>
      <c r="N6" s="775" t="s">
        <v>41</v>
      </c>
      <c r="O6" s="775" t="s">
        <v>42</v>
      </c>
      <c r="P6" s="775" t="s">
        <v>43</v>
      </c>
      <c r="Q6" s="775" t="s">
        <v>24</v>
      </c>
      <c r="R6" s="775" t="s">
        <v>44</v>
      </c>
      <c r="S6" s="795">
        <v>2019</v>
      </c>
      <c r="T6" s="775">
        <v>2020</v>
      </c>
      <c r="U6" s="775">
        <v>2021</v>
      </c>
      <c r="V6" s="648">
        <v>2022</v>
      </c>
      <c r="W6" s="557"/>
      <c r="X6" s="344"/>
      <c r="Y6" s="774" t="s">
        <v>42</v>
      </c>
      <c r="Z6" s="775" t="s">
        <v>43</v>
      </c>
      <c r="AA6" s="775" t="s">
        <v>24</v>
      </c>
      <c r="AB6" s="775" t="s">
        <v>44</v>
      </c>
      <c r="AC6" s="775" t="s">
        <v>840</v>
      </c>
      <c r="AD6" s="775" t="s">
        <v>905</v>
      </c>
      <c r="AE6" s="775" t="s">
        <v>925</v>
      </c>
      <c r="AF6" s="648" t="s">
        <v>1076</v>
      </c>
      <c r="AG6" s="211"/>
      <c r="AH6" s="211"/>
      <c r="AI6" s="211"/>
      <c r="AJ6" s="211"/>
      <c r="AK6" s="211"/>
      <c r="AL6" s="211"/>
      <c r="AM6" s="211"/>
      <c r="AN6" s="211"/>
      <c r="AO6" s="211"/>
      <c r="AP6" s="211"/>
      <c r="AQ6" s="211"/>
      <c r="AR6" s="211"/>
      <c r="AS6" s="211"/>
      <c r="AT6" s="211"/>
      <c r="AU6" s="211"/>
    </row>
    <row r="7" spans="1:47" ht="15.75">
      <c r="A7" s="211"/>
      <c r="B7" s="796" t="s">
        <v>944</v>
      </c>
      <c r="C7" s="797">
        <v>1597816</v>
      </c>
      <c r="D7" s="797">
        <v>1653563</v>
      </c>
      <c r="E7" s="797">
        <v>1680417</v>
      </c>
      <c r="F7" s="797">
        <v>1852620</v>
      </c>
      <c r="G7" s="797">
        <v>1722183</v>
      </c>
      <c r="H7" s="797">
        <v>1611543</v>
      </c>
      <c r="I7" s="797">
        <v>1657964</v>
      </c>
      <c r="J7" s="797">
        <v>1791120</v>
      </c>
      <c r="K7" s="797">
        <v>1704894</v>
      </c>
      <c r="L7" s="797">
        <v>1812674</v>
      </c>
      <c r="M7" s="797">
        <v>1986913</v>
      </c>
      <c r="N7" s="797">
        <v>2182630</v>
      </c>
      <c r="O7" s="797">
        <v>1946181</v>
      </c>
      <c r="P7" s="797">
        <v>2071401</v>
      </c>
      <c r="Q7" s="797">
        <v>2151352</v>
      </c>
      <c r="R7" s="797">
        <v>2400674</v>
      </c>
      <c r="S7" s="776">
        <v>6785063</v>
      </c>
      <c r="T7" s="797">
        <v>6782810</v>
      </c>
      <c r="U7" s="797">
        <v>7685957</v>
      </c>
      <c r="V7" s="798">
        <v>8564147</v>
      </c>
      <c r="W7" s="557"/>
      <c r="X7" s="1878" t="s">
        <v>944</v>
      </c>
      <c r="Y7" s="1881">
        <v>1795168</v>
      </c>
      <c r="Z7" s="1882">
        <v>1928479</v>
      </c>
      <c r="AA7" s="1882">
        <v>2026217</v>
      </c>
      <c r="AB7" s="1882">
        <v>2243805</v>
      </c>
      <c r="AC7" s="1882">
        <v>2038309</v>
      </c>
      <c r="AD7" s="1882">
        <v>2103072</v>
      </c>
      <c r="AE7" s="1882">
        <v>2243691</v>
      </c>
      <c r="AF7" s="1698">
        <v>2395688</v>
      </c>
      <c r="AG7" s="211"/>
      <c r="AH7" s="211"/>
      <c r="AI7" s="211"/>
      <c r="AJ7" s="211"/>
      <c r="AK7" s="211"/>
      <c r="AL7" s="211"/>
      <c r="AM7" s="211"/>
      <c r="AN7" s="211"/>
      <c r="AO7" s="211"/>
      <c r="AP7" s="211"/>
      <c r="AQ7" s="211"/>
      <c r="AR7" s="211"/>
      <c r="AS7" s="211"/>
      <c r="AT7" s="211"/>
      <c r="AU7" s="211"/>
    </row>
    <row r="8" spans="1:47">
      <c r="A8" s="211"/>
      <c r="B8" s="799" t="s">
        <v>945</v>
      </c>
      <c r="C8" s="797">
        <v>3768564</v>
      </c>
      <c r="D8" s="797">
        <v>3832407</v>
      </c>
      <c r="E8" s="797">
        <v>3896978</v>
      </c>
      <c r="F8" s="797">
        <v>4073888</v>
      </c>
      <c r="G8" s="797">
        <v>3968580</v>
      </c>
      <c r="H8" s="797">
        <v>3213316</v>
      </c>
      <c r="I8" s="797">
        <v>3684610</v>
      </c>
      <c r="J8" s="797">
        <v>3793722</v>
      </c>
      <c r="K8" s="797">
        <v>3871563</v>
      </c>
      <c r="L8" s="797">
        <v>4147704</v>
      </c>
      <c r="M8" s="797">
        <v>4307356</v>
      </c>
      <c r="N8" s="797">
        <v>4414186</v>
      </c>
      <c r="O8" s="797">
        <v>4376339</v>
      </c>
      <c r="P8" s="797">
        <v>4649583</v>
      </c>
      <c r="Q8" s="797">
        <v>5024516</v>
      </c>
      <c r="R8" s="797">
        <v>5219379</v>
      </c>
      <c r="S8" s="776">
        <v>15571825</v>
      </c>
      <c r="T8" s="797">
        <v>14660228</v>
      </c>
      <c r="U8" s="797">
        <v>16739655</v>
      </c>
      <c r="V8" s="798">
        <v>19269608</v>
      </c>
      <c r="W8" s="557"/>
      <c r="X8" s="265" t="s">
        <v>945</v>
      </c>
      <c r="Y8" s="776">
        <v>3799381</v>
      </c>
      <c r="Z8" s="777">
        <v>4044394</v>
      </c>
      <c r="AA8" s="777">
        <v>4456209</v>
      </c>
      <c r="AB8" s="797">
        <v>4530125</v>
      </c>
      <c r="AC8" s="777">
        <v>4602331</v>
      </c>
      <c r="AD8" s="777">
        <v>4715570</v>
      </c>
      <c r="AE8" s="777">
        <v>4844683</v>
      </c>
      <c r="AF8" s="778">
        <v>4893605</v>
      </c>
      <c r="AG8" s="211"/>
      <c r="AH8" s="211"/>
      <c r="AI8" s="211"/>
      <c r="AJ8" s="211"/>
      <c r="AK8" s="211"/>
      <c r="AL8" s="211"/>
      <c r="AM8" s="211"/>
      <c r="AN8" s="211"/>
      <c r="AO8" s="211"/>
      <c r="AP8" s="211"/>
      <c r="AQ8" s="211"/>
      <c r="AR8" s="211"/>
      <c r="AS8" s="211"/>
      <c r="AT8" s="211"/>
      <c r="AU8" s="211"/>
    </row>
    <row r="9" spans="1:47" ht="15.75" thickBot="1">
      <c r="A9" s="211"/>
      <c r="B9" s="800" t="s">
        <v>946</v>
      </c>
      <c r="C9" s="779">
        <v>0.42399999999999999</v>
      </c>
      <c r="D9" s="779">
        <v>0.43099999999999999</v>
      </c>
      <c r="E9" s="779">
        <v>0.43121028653484827</v>
      </c>
      <c r="F9" s="779">
        <v>0.45475476989058117</v>
      </c>
      <c r="G9" s="779">
        <v>0.4339544623013773</v>
      </c>
      <c r="H9" s="779">
        <v>0.50152023641621302</v>
      </c>
      <c r="I9" s="779">
        <v>0.44997001039458723</v>
      </c>
      <c r="J9" s="779">
        <v>0.47212737253810372</v>
      </c>
      <c r="K9" s="779">
        <v>0.44036323314382331</v>
      </c>
      <c r="L9" s="779">
        <v>0.43703070421611573</v>
      </c>
      <c r="M9" s="779">
        <v>0.46128367378967516</v>
      </c>
      <c r="N9" s="779">
        <v>0.49445809487864806</v>
      </c>
      <c r="O9" s="779">
        <v>0.44470526620538309</v>
      </c>
      <c r="P9" s="779">
        <v>0.44550253216256169</v>
      </c>
      <c r="Q9" s="779">
        <v>0.42817099199206449</v>
      </c>
      <c r="R9" s="779">
        <v>0.45995395237632675</v>
      </c>
      <c r="S9" s="801">
        <v>0.436</v>
      </c>
      <c r="T9" s="779">
        <v>0.46266742918322962</v>
      </c>
      <c r="U9" s="779">
        <v>0.45914667894887917</v>
      </c>
      <c r="V9" s="780">
        <v>0.44443804980360785</v>
      </c>
      <c r="W9" s="557"/>
      <c r="X9" s="1879" t="s">
        <v>946</v>
      </c>
      <c r="Y9" s="1883">
        <f t="shared" ref="Y9:AA9" si="0">+Y7/Y8</f>
        <v>0.47248959764761683</v>
      </c>
      <c r="Z9" s="1884">
        <f t="shared" si="0"/>
        <v>0.47682767801554449</v>
      </c>
      <c r="AA9" s="1884">
        <f t="shared" si="0"/>
        <v>0.45469523534466177</v>
      </c>
      <c r="AB9" s="1884">
        <v>0.49530752462680389</v>
      </c>
      <c r="AC9" s="1884">
        <f>+AC7/AC8</f>
        <v>0.44288622439368225</v>
      </c>
      <c r="AD9" s="1884">
        <f>+AD7/AD8</f>
        <v>0.44598468477829828</v>
      </c>
      <c r="AE9" s="1884">
        <v>0.46312441907963842</v>
      </c>
      <c r="AF9" s="1885">
        <v>0.48955483738470923</v>
      </c>
      <c r="AG9" s="211"/>
      <c r="AH9" s="211"/>
      <c r="AI9" s="211"/>
      <c r="AJ9" s="211"/>
      <c r="AK9" s="211"/>
      <c r="AL9" s="211"/>
      <c r="AM9" s="211"/>
      <c r="AN9" s="211"/>
      <c r="AO9" s="211"/>
      <c r="AP9" s="211"/>
      <c r="AQ9" s="211"/>
      <c r="AR9" s="211"/>
      <c r="AS9" s="211"/>
      <c r="AT9" s="211"/>
      <c r="AU9" s="211"/>
    </row>
    <row r="10" spans="1:47">
      <c r="A10" s="211"/>
      <c r="B10" s="2378" t="s">
        <v>295</v>
      </c>
      <c r="C10" s="2378"/>
      <c r="D10" s="2378"/>
      <c r="E10" s="2378"/>
      <c r="F10" s="2378"/>
      <c r="G10" s="2378"/>
      <c r="H10" s="2378"/>
      <c r="I10" s="2378"/>
      <c r="J10" s="2378"/>
      <c r="K10" s="2378"/>
      <c r="L10" s="2378"/>
      <c r="M10" s="2378"/>
      <c r="N10" s="2378"/>
      <c r="O10" s="2378"/>
      <c r="P10" s="2378"/>
      <c r="Q10" s="2378"/>
      <c r="R10" s="2378"/>
      <c r="S10" s="2378"/>
      <c r="T10" s="2378"/>
      <c r="U10" s="2378"/>
      <c r="V10" s="2378"/>
      <c r="W10" s="557"/>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row>
    <row r="11" spans="1:47" ht="17.100000000000001" customHeight="1">
      <c r="A11" s="211"/>
      <c r="B11" s="2381" t="s">
        <v>296</v>
      </c>
      <c r="C11" s="2381"/>
      <c r="D11" s="2381"/>
      <c r="E11" s="2381"/>
      <c r="F11" s="2381"/>
      <c r="G11" s="2381"/>
      <c r="H11" s="2381"/>
      <c r="I11" s="2381"/>
      <c r="J11" s="2381"/>
      <c r="K11" s="2381"/>
      <c r="L11" s="2381"/>
      <c r="M11" s="2381"/>
      <c r="N11" s="2381"/>
      <c r="O11" s="2381"/>
      <c r="P11" s="2381"/>
      <c r="Q11" s="2381"/>
      <c r="R11" s="2381"/>
      <c r="S11" s="2381"/>
      <c r="T11" s="2381"/>
      <c r="U11" s="2381"/>
      <c r="V11" s="2381"/>
      <c r="W11" s="557"/>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row>
    <row r="12" spans="1:47">
      <c r="A12" s="211"/>
      <c r="B12" s="2378" t="s">
        <v>297</v>
      </c>
      <c r="C12" s="2378"/>
      <c r="D12" s="2378"/>
      <c r="E12" s="2378"/>
      <c r="F12" s="2378"/>
      <c r="G12" s="2378"/>
      <c r="H12" s="2378"/>
      <c r="I12" s="2378"/>
      <c r="J12" s="2378"/>
      <c r="K12" s="2378"/>
      <c r="L12" s="2378"/>
      <c r="M12" s="2378"/>
      <c r="N12" s="2378"/>
      <c r="O12" s="2378"/>
      <c r="P12" s="2378"/>
      <c r="Q12" s="2378"/>
      <c r="R12" s="2378"/>
      <c r="S12" s="802"/>
      <c r="T12" s="802"/>
      <c r="U12" s="802"/>
      <c r="V12" s="802"/>
      <c r="W12" s="557"/>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row>
    <row r="13" spans="1:47" ht="15" customHeight="1">
      <c r="A13" s="211"/>
      <c r="B13" s="803"/>
      <c r="C13" s="803"/>
      <c r="D13" s="803"/>
      <c r="E13" s="803"/>
      <c r="F13" s="803"/>
      <c r="G13" s="803"/>
      <c r="H13" s="803"/>
      <c r="I13" s="803"/>
      <c r="J13" s="803"/>
      <c r="K13" s="803"/>
      <c r="L13" s="803"/>
      <c r="M13" s="803"/>
      <c r="N13" s="803"/>
      <c r="O13" s="803"/>
      <c r="P13" s="803"/>
      <c r="Q13" s="803"/>
      <c r="R13" s="803"/>
      <c r="S13" s="525"/>
      <c r="T13" s="525"/>
      <c r="U13" s="525"/>
      <c r="V13" s="525"/>
      <c r="W13" s="557"/>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row>
    <row r="14" spans="1:47">
      <c r="A14" s="211"/>
      <c r="B14" s="211"/>
      <c r="C14" s="211"/>
      <c r="D14" s="211"/>
      <c r="E14" s="211"/>
      <c r="F14" s="211"/>
      <c r="G14" s="211"/>
      <c r="H14" s="211"/>
      <c r="I14" s="211"/>
      <c r="J14" s="211"/>
      <c r="K14" s="211"/>
      <c r="L14" s="211"/>
      <c r="M14" s="211"/>
      <c r="N14" s="211"/>
      <c r="O14" s="211"/>
      <c r="P14" s="211"/>
      <c r="Q14" s="211"/>
      <c r="R14" s="211"/>
      <c r="S14" s="211"/>
      <c r="T14" s="211"/>
      <c r="U14" s="211"/>
      <c r="V14" s="211"/>
      <c r="W14" s="557"/>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row>
    <row r="15" spans="1:47" ht="16.899999999999999" customHeight="1" thickBot="1">
      <c r="A15" s="211"/>
      <c r="B15" s="804"/>
      <c r="C15" s="804"/>
      <c r="D15" s="804"/>
      <c r="E15" s="804"/>
      <c r="F15" s="804"/>
      <c r="G15" s="804"/>
      <c r="H15" s="804"/>
      <c r="I15" s="804"/>
      <c r="J15" s="682"/>
      <c r="K15" s="682"/>
      <c r="L15" s="682"/>
      <c r="M15" s="682"/>
      <c r="N15" s="682"/>
      <c r="O15" s="682"/>
      <c r="P15" s="682"/>
      <c r="Q15" s="682"/>
      <c r="R15" s="682"/>
      <c r="S15" s="682"/>
      <c r="T15" s="682"/>
      <c r="U15" s="682"/>
      <c r="V15" s="682"/>
      <c r="W15" s="557"/>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row>
    <row r="16" spans="1:47" ht="27.6" customHeight="1">
      <c r="A16" s="211"/>
      <c r="B16" s="781" t="s">
        <v>943</v>
      </c>
      <c r="C16" s="2379" t="s">
        <v>103</v>
      </c>
      <c r="D16" s="2376" t="s">
        <v>246</v>
      </c>
      <c r="E16" s="2376" t="s">
        <v>298</v>
      </c>
      <c r="F16" s="2376" t="s">
        <v>113</v>
      </c>
      <c r="G16" s="2376" t="s">
        <v>299</v>
      </c>
      <c r="H16" s="2376" t="s">
        <v>300</v>
      </c>
      <c r="I16" s="2382" t="s">
        <v>101</v>
      </c>
      <c r="J16" s="682"/>
      <c r="K16" s="682"/>
      <c r="L16" s="682"/>
      <c r="M16" s="682"/>
      <c r="N16" s="682"/>
      <c r="O16" s="682"/>
      <c r="P16" s="682"/>
      <c r="Q16" s="682"/>
      <c r="R16" s="682"/>
      <c r="S16" s="682"/>
      <c r="T16" s="682"/>
      <c r="U16" s="682"/>
      <c r="V16" s="682"/>
      <c r="W16" s="557"/>
      <c r="X16" s="781" t="s">
        <v>943</v>
      </c>
      <c r="Y16" s="2379" t="s">
        <v>859</v>
      </c>
      <c r="Z16" s="2376" t="s">
        <v>246</v>
      </c>
      <c r="AA16" s="2376" t="s">
        <v>298</v>
      </c>
      <c r="AB16" s="2376" t="s">
        <v>113</v>
      </c>
      <c r="AC16" s="2376" t="s">
        <v>299</v>
      </c>
      <c r="AD16" s="2376" t="s">
        <v>300</v>
      </c>
      <c r="AE16" s="2382" t="s">
        <v>101</v>
      </c>
      <c r="AF16" s="211"/>
      <c r="AG16" s="211"/>
      <c r="AH16" s="211"/>
      <c r="AI16" s="211"/>
      <c r="AJ16" s="211"/>
      <c r="AK16" s="211"/>
      <c r="AL16" s="211"/>
      <c r="AM16" s="211"/>
      <c r="AN16" s="211"/>
      <c r="AO16" s="211"/>
      <c r="AP16" s="211"/>
      <c r="AQ16" s="211"/>
      <c r="AR16" s="211"/>
      <c r="AS16" s="211"/>
      <c r="AT16" s="211"/>
      <c r="AU16" s="211"/>
    </row>
    <row r="17" spans="1:47" ht="15.75" thickBot="1">
      <c r="A17" s="211"/>
      <c r="B17" s="257"/>
      <c r="C17" s="2380"/>
      <c r="D17" s="2377"/>
      <c r="E17" s="2377"/>
      <c r="F17" s="2377"/>
      <c r="G17" s="2377"/>
      <c r="H17" s="2377"/>
      <c r="I17" s="2383"/>
      <c r="J17" s="211"/>
      <c r="K17" s="211"/>
      <c r="L17" s="211"/>
      <c r="M17" s="211"/>
      <c r="N17" s="211"/>
      <c r="O17" s="211"/>
      <c r="P17" s="211"/>
      <c r="Q17" s="211"/>
      <c r="R17" s="211"/>
      <c r="S17" s="211"/>
      <c r="T17" s="211"/>
      <c r="U17" s="211"/>
      <c r="V17" s="211"/>
      <c r="W17" s="557"/>
      <c r="X17" s="257"/>
      <c r="Y17" s="2380"/>
      <c r="Z17" s="2377"/>
      <c r="AA17" s="2377"/>
      <c r="AB17" s="2377"/>
      <c r="AC17" s="2377"/>
      <c r="AD17" s="2377"/>
      <c r="AE17" s="2383"/>
      <c r="AF17" s="211"/>
      <c r="AG17" s="211"/>
      <c r="AH17" s="211"/>
      <c r="AI17" s="211"/>
      <c r="AJ17" s="211"/>
      <c r="AK17" s="211"/>
      <c r="AL17" s="211"/>
      <c r="AM17" s="211"/>
      <c r="AN17" s="211"/>
      <c r="AO17" s="211"/>
      <c r="AP17" s="211"/>
      <c r="AQ17" s="211"/>
      <c r="AR17" s="211"/>
      <c r="AS17" s="211"/>
      <c r="AT17" s="211"/>
      <c r="AU17" s="211"/>
    </row>
    <row r="18" spans="1:47">
      <c r="A18" s="211"/>
      <c r="B18" s="782" t="s">
        <v>32</v>
      </c>
      <c r="C18" s="783">
        <v>0.38100000000000001</v>
      </c>
      <c r="D18" s="784">
        <v>0.61799999999999999</v>
      </c>
      <c r="E18" s="784">
        <v>0.54728532892020343</v>
      </c>
      <c r="F18" s="805"/>
      <c r="G18" s="784">
        <v>0.39</v>
      </c>
      <c r="H18" s="784">
        <v>0.41599999999999998</v>
      </c>
      <c r="I18" s="785">
        <v>0.42399999999999999</v>
      </c>
      <c r="J18" s="211"/>
      <c r="K18" s="211"/>
      <c r="L18" s="211"/>
      <c r="M18" s="211"/>
      <c r="N18" s="211"/>
      <c r="O18" s="211"/>
      <c r="P18" s="211"/>
      <c r="Q18" s="211"/>
      <c r="R18" s="211"/>
      <c r="S18" s="211"/>
      <c r="T18" s="211"/>
      <c r="U18" s="211"/>
      <c r="V18" s="211"/>
      <c r="W18" s="557"/>
      <c r="X18" s="810" t="s">
        <v>42</v>
      </c>
      <c r="Y18" s="783">
        <v>0.40619533804130986</v>
      </c>
      <c r="Z18" s="784">
        <v>0.5988039169179683</v>
      </c>
      <c r="AA18" s="784">
        <v>0.52986053880940809</v>
      </c>
      <c r="AB18" s="784">
        <v>0.78971832838787948</v>
      </c>
      <c r="AC18" s="784">
        <v>6.8157805923810877E-2</v>
      </c>
      <c r="AD18" s="784">
        <v>0.5449147464182601</v>
      </c>
      <c r="AE18" s="785">
        <v>0.41025716031715059</v>
      </c>
      <c r="AF18" s="211"/>
      <c r="AG18" s="211"/>
      <c r="AH18" s="211"/>
      <c r="AI18" s="211"/>
      <c r="AJ18" s="211"/>
      <c r="AK18" s="211"/>
      <c r="AL18" s="211"/>
      <c r="AM18" s="211"/>
      <c r="AN18" s="211"/>
      <c r="AO18" s="211"/>
      <c r="AP18" s="211"/>
      <c r="AQ18" s="211"/>
      <c r="AR18" s="211"/>
      <c r="AS18" s="211"/>
      <c r="AT18" s="211"/>
      <c r="AU18" s="211"/>
    </row>
    <row r="19" spans="1:47">
      <c r="A19" s="211"/>
      <c r="B19" s="782" t="s">
        <v>33</v>
      </c>
      <c r="C19" s="786">
        <v>0.40160523190960301</v>
      </c>
      <c r="D19" s="787">
        <v>0.61672306567455426</v>
      </c>
      <c r="E19" s="787">
        <v>0.52545829750750706</v>
      </c>
      <c r="F19" s="806"/>
      <c r="G19" s="787">
        <v>0.38563029396485304</v>
      </c>
      <c r="H19" s="787">
        <v>0.4058180029343334</v>
      </c>
      <c r="I19" s="807">
        <v>0.43146852617689102</v>
      </c>
      <c r="J19" s="211"/>
      <c r="K19" s="211"/>
      <c r="L19" s="211"/>
      <c r="M19" s="211"/>
      <c r="N19" s="211"/>
      <c r="O19" s="211"/>
      <c r="P19" s="211"/>
      <c r="Q19" s="211"/>
      <c r="R19" s="211"/>
      <c r="S19" s="211"/>
      <c r="T19" s="211"/>
      <c r="U19" s="211"/>
      <c r="V19" s="211"/>
      <c r="W19" s="557"/>
      <c r="X19" s="782" t="s">
        <v>43</v>
      </c>
      <c r="Y19" s="1886">
        <v>0.41496009798297612</v>
      </c>
      <c r="Z19" s="1886">
        <v>0.57990589628849698</v>
      </c>
      <c r="AA19" s="1886">
        <v>0.50361459851948309</v>
      </c>
      <c r="AB19" s="1886">
        <v>0.75762264620145614</v>
      </c>
      <c r="AC19" s="1886">
        <v>0.33856387048818348</v>
      </c>
      <c r="AD19" s="1886">
        <v>0.52579882374340625</v>
      </c>
      <c r="AE19" s="1887">
        <v>0.47682767801554449</v>
      </c>
      <c r="AF19" s="211"/>
      <c r="AG19" s="211"/>
      <c r="AH19" s="211"/>
      <c r="AI19" s="211"/>
      <c r="AJ19" s="211"/>
      <c r="AK19" s="211"/>
      <c r="AL19" s="211"/>
      <c r="AM19" s="211"/>
      <c r="AN19" s="211"/>
      <c r="AO19" s="211"/>
      <c r="AP19" s="211"/>
      <c r="AQ19" s="211"/>
      <c r="AR19" s="211"/>
      <c r="AS19" s="211"/>
      <c r="AT19" s="211"/>
      <c r="AU19" s="211"/>
    </row>
    <row r="20" spans="1:47">
      <c r="A20" s="211"/>
      <c r="B20" s="782" t="s">
        <v>22</v>
      </c>
      <c r="C20" s="786">
        <v>0.40557791876982369</v>
      </c>
      <c r="D20" s="787">
        <v>0.56788156287353153</v>
      </c>
      <c r="E20" s="787">
        <v>0.50705157586018523</v>
      </c>
      <c r="F20" s="806"/>
      <c r="G20" s="787">
        <v>0.38958833702605822</v>
      </c>
      <c r="H20" s="787">
        <v>0.44005856978760927</v>
      </c>
      <c r="I20" s="807">
        <v>0.43121028653484805</v>
      </c>
      <c r="J20" s="211"/>
      <c r="K20" s="211"/>
      <c r="L20" s="211"/>
      <c r="M20" s="211"/>
      <c r="N20" s="211"/>
      <c r="O20" s="211"/>
      <c r="P20" s="211"/>
      <c r="Q20" s="211"/>
      <c r="R20" s="211"/>
      <c r="S20" s="211"/>
      <c r="T20" s="211"/>
      <c r="U20" s="211"/>
      <c r="V20" s="211"/>
      <c r="W20" s="557"/>
      <c r="X20" s="782" t="s">
        <v>24</v>
      </c>
      <c r="Y20" s="786">
        <v>0.38849932863019249</v>
      </c>
      <c r="Z20" s="811">
        <v>0.61310288544671498</v>
      </c>
      <c r="AA20" s="811">
        <v>0.49613665847300842</v>
      </c>
      <c r="AB20" s="811">
        <v>0.80265197938661903</v>
      </c>
      <c r="AC20" s="811">
        <v>0.24199868443884859</v>
      </c>
      <c r="AD20" s="811">
        <v>0.50209879839786387</v>
      </c>
      <c r="AE20" s="788">
        <v>0.45469523534466177</v>
      </c>
      <c r="AF20" s="211"/>
      <c r="AG20" s="211"/>
      <c r="AH20" s="211"/>
      <c r="AI20" s="211"/>
      <c r="AJ20" s="211"/>
      <c r="AK20" s="211"/>
      <c r="AL20" s="211"/>
      <c r="AM20" s="211"/>
      <c r="AN20" s="211"/>
      <c r="AO20" s="211"/>
      <c r="AP20" s="211"/>
      <c r="AQ20" s="211"/>
      <c r="AR20" s="211"/>
      <c r="AS20" s="211"/>
      <c r="AT20" s="211"/>
      <c r="AU20" s="211"/>
    </row>
    <row r="21" spans="1:47">
      <c r="A21" s="211"/>
      <c r="B21" s="782" t="s">
        <v>34</v>
      </c>
      <c r="C21" s="786">
        <v>0.43383449256901857</v>
      </c>
      <c r="D21" s="787">
        <v>0.60091693518957812</v>
      </c>
      <c r="E21" s="787">
        <v>0.53954777364847106</v>
      </c>
      <c r="F21" s="806"/>
      <c r="G21" s="787">
        <v>0.44671896658631033</v>
      </c>
      <c r="H21" s="787">
        <v>0.45096684946327786</v>
      </c>
      <c r="I21" s="807">
        <v>0.45475530189468083</v>
      </c>
      <c r="J21" s="211"/>
      <c r="K21" s="211"/>
      <c r="L21" s="211"/>
      <c r="M21" s="211"/>
      <c r="N21" s="211"/>
      <c r="O21" s="211"/>
      <c r="P21" s="211"/>
      <c r="Q21" s="211"/>
      <c r="R21" s="211"/>
      <c r="S21" s="211"/>
      <c r="T21" s="211"/>
      <c r="U21" s="211"/>
      <c r="V21" s="211"/>
      <c r="W21" s="557"/>
      <c r="X21" s="782" t="s">
        <v>1118</v>
      </c>
      <c r="Y21" s="786">
        <v>0.41884227896986087</v>
      </c>
      <c r="Z21" s="787">
        <v>0.64501047468192729</v>
      </c>
      <c r="AA21" s="787">
        <v>0.5229791630730416</v>
      </c>
      <c r="AB21" s="787">
        <v>0.93265504623982953</v>
      </c>
      <c r="AC21" s="787">
        <v>0.53678051969276031</v>
      </c>
      <c r="AD21" s="787">
        <v>0.46131503425291615</v>
      </c>
      <c r="AE21" s="788">
        <v>0.49530752462680389</v>
      </c>
      <c r="AF21" s="211"/>
      <c r="AG21" s="211"/>
      <c r="AH21" s="211"/>
      <c r="AI21" s="211"/>
      <c r="AJ21" s="211"/>
      <c r="AK21" s="211"/>
      <c r="AL21" s="211"/>
      <c r="AM21" s="211"/>
      <c r="AN21" s="211"/>
      <c r="AO21" s="211"/>
      <c r="AP21" s="211"/>
      <c r="AQ21" s="211"/>
      <c r="AR21" s="211"/>
      <c r="AS21" s="211"/>
      <c r="AT21" s="211"/>
      <c r="AU21" s="211"/>
    </row>
    <row r="22" spans="1:47">
      <c r="A22" s="211"/>
      <c r="B22" s="782" t="s">
        <v>35</v>
      </c>
      <c r="C22" s="786">
        <v>0.38824216673714096</v>
      </c>
      <c r="D22" s="787">
        <v>0.5636157942661626</v>
      </c>
      <c r="E22" s="787">
        <v>0.55623392553317774</v>
      </c>
      <c r="F22" s="787">
        <v>0.88479473127583885</v>
      </c>
      <c r="G22" s="787">
        <v>0.40562908214787358</v>
      </c>
      <c r="H22" s="787">
        <v>0.40643396793684355</v>
      </c>
      <c r="I22" s="807">
        <v>0.43378538419283474</v>
      </c>
      <c r="J22" s="211"/>
      <c r="K22" s="211"/>
      <c r="L22" s="211"/>
      <c r="M22" s="211"/>
      <c r="N22" s="211"/>
      <c r="O22" s="211"/>
      <c r="P22" s="211"/>
      <c r="Q22" s="211"/>
      <c r="R22" s="211"/>
      <c r="S22" s="211"/>
      <c r="T22" s="211"/>
      <c r="U22" s="211"/>
      <c r="V22" s="211"/>
      <c r="W22" s="557"/>
      <c r="X22" s="782" t="s">
        <v>840</v>
      </c>
      <c r="Y22" s="786">
        <v>0.38849932863019249</v>
      </c>
      <c r="Z22" s="811">
        <v>0.61310288544671498</v>
      </c>
      <c r="AA22" s="811">
        <v>0.49613665847300842</v>
      </c>
      <c r="AB22" s="811">
        <v>0.80265197938661903</v>
      </c>
      <c r="AC22" s="811">
        <v>0.24199868443884859</v>
      </c>
      <c r="AD22" s="811">
        <v>0.50209879839786387</v>
      </c>
      <c r="AE22" s="788">
        <v>0.45469523534466177</v>
      </c>
      <c r="AF22" s="211"/>
      <c r="AG22" s="211"/>
      <c r="AH22" s="211"/>
      <c r="AI22" s="211"/>
      <c r="AJ22" s="211"/>
      <c r="AK22" s="211"/>
      <c r="AL22" s="211"/>
      <c r="AM22" s="211"/>
      <c r="AN22" s="211"/>
      <c r="AO22" s="211"/>
      <c r="AP22" s="211"/>
      <c r="AQ22" s="211"/>
      <c r="AR22" s="211"/>
      <c r="AS22" s="211"/>
      <c r="AT22" s="211"/>
      <c r="AU22" s="211"/>
    </row>
    <row r="23" spans="1:47">
      <c r="A23" s="211"/>
      <c r="B23" s="782" t="s">
        <v>36</v>
      </c>
      <c r="C23" s="786">
        <v>0.430360395688276</v>
      </c>
      <c r="D23" s="787">
        <v>0.50957207750248346</v>
      </c>
      <c r="E23" s="787">
        <v>10.276059903719945</v>
      </c>
      <c r="F23" s="787">
        <v>0.97383975191497252</v>
      </c>
      <c r="G23" s="787">
        <v>0.40000310343465578</v>
      </c>
      <c r="H23" s="787">
        <v>0.57259984928409946</v>
      </c>
      <c r="I23" s="807">
        <v>0.50152023641621302</v>
      </c>
      <c r="J23" s="211"/>
      <c r="K23" s="211"/>
      <c r="L23" s="211"/>
      <c r="M23" s="211"/>
      <c r="N23" s="211"/>
      <c r="O23" s="211"/>
      <c r="P23" s="211"/>
      <c r="Q23" s="211"/>
      <c r="R23" s="211"/>
      <c r="S23" s="211"/>
      <c r="T23" s="211"/>
      <c r="U23" s="211"/>
      <c r="V23" s="211"/>
      <c r="W23" s="557"/>
      <c r="X23" s="2003" t="s">
        <v>905</v>
      </c>
      <c r="Y23" s="1850">
        <v>0.37296260590006064</v>
      </c>
      <c r="Z23" s="1851">
        <v>0.6066747024257948</v>
      </c>
      <c r="AA23" s="1851">
        <v>0.52370254929452664</v>
      </c>
      <c r="AB23" s="1851">
        <v>0.88829574650299747</v>
      </c>
      <c r="AC23" s="1851">
        <v>0.28351725482550205</v>
      </c>
      <c r="AD23" s="1851">
        <v>0.49769811826755467</v>
      </c>
      <c r="AE23" s="1852">
        <v>0.44598468477829828</v>
      </c>
      <c r="AF23" s="211"/>
      <c r="AG23" s="211"/>
      <c r="AH23" s="211"/>
      <c r="AI23" s="211"/>
      <c r="AJ23" s="211"/>
      <c r="AK23" s="211"/>
      <c r="AL23" s="211"/>
      <c r="AM23" s="211"/>
      <c r="AN23" s="211"/>
      <c r="AO23" s="211"/>
      <c r="AP23" s="211"/>
      <c r="AQ23" s="211"/>
      <c r="AR23" s="211"/>
      <c r="AS23" s="211"/>
      <c r="AT23" s="211"/>
      <c r="AU23" s="211"/>
    </row>
    <row r="24" spans="1:47">
      <c r="A24" s="211"/>
      <c r="B24" s="782" t="s">
        <v>37</v>
      </c>
      <c r="C24" s="786">
        <v>0.40772678771636561</v>
      </c>
      <c r="D24" s="787">
        <v>0.51233227839824236</v>
      </c>
      <c r="E24" s="787">
        <v>0.58676803096497276</v>
      </c>
      <c r="F24" s="787">
        <v>1.1325379750961602</v>
      </c>
      <c r="G24" s="787">
        <v>0.35403987065445797</v>
      </c>
      <c r="H24" s="787">
        <v>0.4932965707392728</v>
      </c>
      <c r="I24" s="807">
        <v>0.44997001039458728</v>
      </c>
      <c r="J24" s="211"/>
      <c r="K24" s="211"/>
      <c r="L24" s="211"/>
      <c r="M24" s="211"/>
      <c r="N24" s="211"/>
      <c r="O24" s="211"/>
      <c r="P24" s="211"/>
      <c r="Q24" s="211"/>
      <c r="R24" s="211"/>
      <c r="S24" s="211"/>
      <c r="T24" s="211"/>
      <c r="U24" s="211"/>
      <c r="V24" s="211"/>
      <c r="W24" s="557"/>
      <c r="X24" s="2003" t="s">
        <v>925</v>
      </c>
      <c r="Y24" s="1850">
        <v>0.38666489240644225</v>
      </c>
      <c r="Z24" s="1851">
        <v>0.65328369905956107</v>
      </c>
      <c r="AA24" s="1851">
        <v>0.51378831708310857</v>
      </c>
      <c r="AB24" s="1851">
        <v>0.85953517198636509</v>
      </c>
      <c r="AC24" s="1851">
        <v>0.24744849435441371</v>
      </c>
      <c r="AD24" s="1851">
        <v>0.51585448432063885</v>
      </c>
      <c r="AE24" s="1852">
        <v>0.45658021878210359</v>
      </c>
      <c r="AF24" s="211"/>
      <c r="AG24" s="211"/>
      <c r="AH24" s="211"/>
      <c r="AI24" s="211"/>
      <c r="AJ24" s="211"/>
      <c r="AK24" s="211"/>
      <c r="AL24" s="211"/>
      <c r="AM24" s="211"/>
      <c r="AN24" s="211"/>
      <c r="AO24" s="211"/>
      <c r="AP24" s="211"/>
      <c r="AQ24" s="211"/>
      <c r="AR24" s="211"/>
      <c r="AS24" s="211"/>
      <c r="AT24" s="211"/>
      <c r="AU24" s="211"/>
    </row>
    <row r="25" spans="1:47" ht="15.75" thickBot="1">
      <c r="A25" s="211"/>
      <c r="B25" s="782" t="s">
        <v>38</v>
      </c>
      <c r="C25" s="786">
        <v>0.41433556798140131</v>
      </c>
      <c r="D25" s="787">
        <v>-1.4078279294766722</v>
      </c>
      <c r="E25" s="787">
        <v>0.55741488099518233</v>
      </c>
      <c r="F25" s="787">
        <v>0.95388961568359787</v>
      </c>
      <c r="G25" s="787">
        <v>0.39709060289325171</v>
      </c>
      <c r="H25" s="787">
        <v>0.45634402136836139</v>
      </c>
      <c r="I25" s="807">
        <v>0.47212672090186841</v>
      </c>
      <c r="J25" s="211"/>
      <c r="K25" s="211"/>
      <c r="L25" s="211"/>
      <c r="M25" s="211"/>
      <c r="N25" s="211"/>
      <c r="O25" s="211"/>
      <c r="P25" s="211"/>
      <c r="Q25" s="211"/>
      <c r="R25" s="211"/>
      <c r="S25" s="211"/>
      <c r="T25" s="211"/>
      <c r="U25" s="211"/>
      <c r="V25" s="211"/>
      <c r="W25" s="557"/>
      <c r="X25" s="789" t="s">
        <v>1076</v>
      </c>
      <c r="Y25" s="1847">
        <v>0.41803856829503633</v>
      </c>
      <c r="Z25" s="1848">
        <v>0.59000152906429315</v>
      </c>
      <c r="AA25" s="1848">
        <v>0.52905451331048881</v>
      </c>
      <c r="AB25" s="1848">
        <v>0.9819986293993832</v>
      </c>
      <c r="AC25" s="1848">
        <v>0.3489625217884712</v>
      </c>
      <c r="AD25" s="1848">
        <v>0.54226012208225693</v>
      </c>
      <c r="AE25" s="1849">
        <v>0.48955483738470923</v>
      </c>
      <c r="AF25" s="211"/>
      <c r="AG25" s="211"/>
      <c r="AH25" s="211"/>
      <c r="AI25" s="211"/>
      <c r="AJ25" s="211"/>
      <c r="AK25" s="211"/>
      <c r="AL25" s="211"/>
      <c r="AM25" s="211"/>
      <c r="AN25" s="211"/>
      <c r="AO25" s="211"/>
      <c r="AP25" s="211"/>
      <c r="AQ25" s="211"/>
      <c r="AR25" s="211"/>
      <c r="AS25" s="211"/>
      <c r="AT25" s="211"/>
      <c r="AU25" s="211"/>
    </row>
    <row r="26" spans="1:47">
      <c r="A26" s="211"/>
      <c r="B26" s="782" t="s">
        <v>39</v>
      </c>
      <c r="C26" s="786">
        <v>0.4016897019839234</v>
      </c>
      <c r="D26" s="787">
        <v>0.59720244102583453</v>
      </c>
      <c r="E26" s="787">
        <v>0.62003127373030309</v>
      </c>
      <c r="F26" s="787">
        <v>0.7806198354514331</v>
      </c>
      <c r="G26" s="787">
        <v>0.37429843018287046</v>
      </c>
      <c r="H26" s="787">
        <v>0.46542069667660535</v>
      </c>
      <c r="I26" s="807">
        <v>0.44036349143743747</v>
      </c>
      <c r="J26" s="211"/>
      <c r="K26" s="211"/>
      <c r="L26" s="211"/>
      <c r="M26" s="211"/>
      <c r="N26" s="211"/>
      <c r="O26" s="211"/>
      <c r="P26" s="211"/>
      <c r="Q26" s="211"/>
      <c r="R26" s="211"/>
      <c r="S26" s="211"/>
      <c r="T26" s="211"/>
      <c r="U26" s="211"/>
      <c r="V26" s="211"/>
      <c r="W26" s="557"/>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row>
    <row r="27" spans="1:47">
      <c r="A27" s="211"/>
      <c r="B27" s="782" t="s">
        <v>40</v>
      </c>
      <c r="C27" s="786">
        <v>0.40286671854684497</v>
      </c>
      <c r="D27" s="787">
        <v>0.58857480865403577</v>
      </c>
      <c r="E27" s="787">
        <v>0.5559712837837838</v>
      </c>
      <c r="F27" s="787">
        <v>0.73860504201680677</v>
      </c>
      <c r="G27" s="787">
        <v>0.36630783610958401</v>
      </c>
      <c r="H27" s="787">
        <v>0.44899689466372478</v>
      </c>
      <c r="I27" s="807">
        <v>0.43703046311887256</v>
      </c>
      <c r="J27" s="211"/>
      <c r="K27" s="211"/>
      <c r="L27" s="211"/>
      <c r="M27" s="211"/>
      <c r="N27" s="211"/>
      <c r="O27" s="211"/>
      <c r="P27" s="211"/>
      <c r="Q27" s="211"/>
      <c r="R27" s="211"/>
      <c r="S27" s="211"/>
      <c r="T27" s="211"/>
      <c r="U27" s="211"/>
      <c r="V27" s="211"/>
      <c r="W27" s="557"/>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row>
    <row r="28" spans="1:47">
      <c r="A28" s="211"/>
      <c r="B28" s="782" t="s">
        <v>23</v>
      </c>
      <c r="C28" s="786">
        <v>0.45281127606852467</v>
      </c>
      <c r="D28" s="787">
        <v>0.53048105114561839</v>
      </c>
      <c r="E28" s="787">
        <v>0.49677527203175353</v>
      </c>
      <c r="F28" s="787">
        <v>0.86265655997394364</v>
      </c>
      <c r="G28" s="787">
        <v>0.32336424202800995</v>
      </c>
      <c r="H28" s="787">
        <v>0.51141464665897141</v>
      </c>
      <c r="I28" s="807">
        <v>0.46128367378967516</v>
      </c>
      <c r="J28" s="211"/>
      <c r="K28" s="211"/>
      <c r="L28" s="211"/>
      <c r="M28" s="211"/>
      <c r="N28" s="211"/>
      <c r="O28" s="211"/>
      <c r="P28" s="211"/>
      <c r="Q28" s="211"/>
      <c r="R28" s="211"/>
      <c r="S28" s="211"/>
      <c r="T28" s="211"/>
      <c r="U28" s="211"/>
      <c r="V28" s="211"/>
      <c r="W28" s="557"/>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row>
    <row r="29" spans="1:47">
      <c r="A29" s="211"/>
      <c r="B29" s="782" t="s">
        <v>41</v>
      </c>
      <c r="C29" s="786">
        <v>0.47445527500133505</v>
      </c>
      <c r="D29" s="787">
        <v>0.699777967817102</v>
      </c>
      <c r="E29" s="787">
        <v>0.55566817489472264</v>
      </c>
      <c r="F29" s="787">
        <v>0.67113864071018758</v>
      </c>
      <c r="G29" s="787">
        <v>0.35233863812192129</v>
      </c>
      <c r="H29" s="787">
        <v>0.6121898722458804</v>
      </c>
      <c r="I29" s="807">
        <v>0.49445813014475387</v>
      </c>
      <c r="J29" s="211"/>
      <c r="K29" s="211"/>
      <c r="L29" s="211"/>
      <c r="M29" s="211"/>
      <c r="N29" s="211"/>
      <c r="O29" s="211"/>
      <c r="P29" s="211"/>
      <c r="Q29" s="211"/>
      <c r="R29" s="211"/>
      <c r="S29" s="211"/>
      <c r="T29" s="211"/>
      <c r="U29" s="211"/>
      <c r="V29" s="211"/>
      <c r="W29" s="557"/>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row>
    <row r="30" spans="1:47">
      <c r="A30" s="211"/>
      <c r="B30" s="782" t="s">
        <v>42</v>
      </c>
      <c r="C30" s="786">
        <v>0.40619533804130986</v>
      </c>
      <c r="D30" s="787">
        <v>0.5988039169179683</v>
      </c>
      <c r="E30" s="787">
        <v>0.52986053880940809</v>
      </c>
      <c r="F30" s="787">
        <v>0.78971832838787948</v>
      </c>
      <c r="G30" s="787">
        <v>0.36130514503351119</v>
      </c>
      <c r="H30" s="787">
        <v>0.5449147464182601</v>
      </c>
      <c r="I30" s="807">
        <v>0.4447052662053832</v>
      </c>
      <c r="J30" s="211"/>
      <c r="K30" s="211"/>
      <c r="L30" s="211"/>
      <c r="M30" s="211"/>
      <c r="N30" s="211"/>
      <c r="O30" s="211"/>
      <c r="P30" s="211"/>
      <c r="Q30" s="211"/>
      <c r="R30" s="211"/>
      <c r="S30" s="211"/>
      <c r="T30" s="211"/>
      <c r="U30" s="211"/>
      <c r="V30" s="211"/>
      <c r="W30" s="557"/>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row>
    <row r="31" spans="1:47">
      <c r="A31" s="211"/>
      <c r="B31" s="782" t="s">
        <v>43</v>
      </c>
      <c r="C31" s="786">
        <v>0.41496009798297612</v>
      </c>
      <c r="D31" s="787">
        <v>0.57990589628849698</v>
      </c>
      <c r="E31" s="787">
        <v>0.50361459851948309</v>
      </c>
      <c r="F31" s="787">
        <v>0.75409973929862917</v>
      </c>
      <c r="G31" s="787">
        <v>0.34604431439994637</v>
      </c>
      <c r="H31" s="787">
        <v>0.52579882374340625</v>
      </c>
      <c r="I31" s="807">
        <v>0.44550253216256164</v>
      </c>
      <c r="J31" s="211"/>
      <c r="K31" s="211"/>
      <c r="L31" s="211"/>
      <c r="M31" s="211"/>
      <c r="N31" s="211"/>
      <c r="O31" s="211"/>
      <c r="P31" s="211"/>
      <c r="Q31" s="211"/>
      <c r="R31" s="211"/>
      <c r="S31" s="211"/>
      <c r="T31" s="211"/>
      <c r="U31" s="211"/>
      <c r="V31" s="211"/>
      <c r="W31" s="557"/>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row>
    <row r="32" spans="1:47">
      <c r="A32" s="211"/>
      <c r="B32" s="782" t="s">
        <v>24</v>
      </c>
      <c r="C32" s="786">
        <v>0.38849932863019249</v>
      </c>
      <c r="D32" s="787">
        <v>0.61310288544671498</v>
      </c>
      <c r="E32" s="787">
        <v>0.49613665847300842</v>
      </c>
      <c r="F32" s="787">
        <v>0.80562827225130895</v>
      </c>
      <c r="G32" s="787">
        <v>0.33841912742542624</v>
      </c>
      <c r="H32" s="787">
        <v>0.50209879839786387</v>
      </c>
      <c r="I32" s="807">
        <v>0.42817099199206449</v>
      </c>
      <c r="J32" s="211"/>
      <c r="K32" s="211"/>
      <c r="L32" s="211"/>
      <c r="M32" s="211"/>
      <c r="N32" s="211"/>
      <c r="O32" s="211"/>
      <c r="P32" s="211"/>
      <c r="Q32" s="211"/>
      <c r="R32" s="211"/>
      <c r="S32" s="211"/>
      <c r="T32" s="211"/>
      <c r="U32" s="211"/>
      <c r="V32" s="211"/>
      <c r="W32" s="557"/>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row>
    <row r="33" spans="1:47" ht="15.75" thickBot="1">
      <c r="A33" s="211"/>
      <c r="B33" s="789" t="s">
        <v>44</v>
      </c>
      <c r="C33" s="808">
        <v>0.41884227896986087</v>
      </c>
      <c r="D33" s="790">
        <v>0.64501047468192729</v>
      </c>
      <c r="E33" s="790">
        <v>0.5229791630730416</v>
      </c>
      <c r="F33" s="791">
        <v>0.93265504623982953</v>
      </c>
      <c r="G33" s="791">
        <v>0.36706867880119748</v>
      </c>
      <c r="H33" s="791">
        <v>0.46131503425291615</v>
      </c>
      <c r="I33" s="792">
        <v>0.45995395237632675</v>
      </c>
      <c r="J33" s="211"/>
      <c r="K33" s="211"/>
      <c r="L33" s="211"/>
      <c r="M33" s="211"/>
      <c r="N33" s="211"/>
      <c r="O33" s="211"/>
      <c r="P33" s="211"/>
      <c r="Q33" s="211"/>
      <c r="R33" s="211"/>
      <c r="S33" s="211"/>
      <c r="T33" s="211"/>
      <c r="U33" s="211"/>
      <c r="V33" s="211"/>
      <c r="W33" s="557"/>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row>
    <row r="34" spans="1:47" s="56" customFormat="1" ht="12.75">
      <c r="A34" s="211"/>
      <c r="B34" s="809" t="s">
        <v>45</v>
      </c>
      <c r="C34" s="786">
        <v>0.40895946565312835</v>
      </c>
      <c r="D34" s="787">
        <v>0.60023920833711664</v>
      </c>
      <c r="E34" s="787">
        <v>0.52976884092554544</v>
      </c>
      <c r="F34" s="787"/>
      <c r="G34" s="787">
        <v>0.35428003711506328</v>
      </c>
      <c r="H34" s="787">
        <v>0.47478946325729798</v>
      </c>
      <c r="I34" s="807">
        <v>0.44591984967074161</v>
      </c>
      <c r="J34" s="211"/>
      <c r="K34" s="211"/>
      <c r="L34" s="211"/>
      <c r="M34" s="211"/>
      <c r="N34" s="211"/>
      <c r="O34" s="211"/>
      <c r="P34" s="211"/>
      <c r="Q34" s="211"/>
      <c r="R34" s="211"/>
      <c r="S34" s="211"/>
      <c r="T34" s="211"/>
      <c r="U34" s="211"/>
      <c r="V34" s="211"/>
      <c r="W34" s="557"/>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row>
    <row r="35" spans="1:47" s="56" customFormat="1" ht="12.75">
      <c r="B35" s="117" t="s">
        <v>46</v>
      </c>
      <c r="C35" s="786">
        <v>0.40945939891901456</v>
      </c>
      <c r="D35" s="787">
        <v>0.87809789846363728</v>
      </c>
      <c r="E35" s="787">
        <v>0.62635544002952481</v>
      </c>
      <c r="F35" s="787">
        <v>0.9745259717119088</v>
      </c>
      <c r="G35" s="787">
        <v>0.38955536198008589</v>
      </c>
      <c r="H35" s="787">
        <v>0.47320743934901321</v>
      </c>
      <c r="I35" s="807">
        <v>0.43607319849698517</v>
      </c>
      <c r="W35" s="171"/>
    </row>
    <row r="36" spans="1:47" s="56" customFormat="1" ht="12.75">
      <c r="B36" s="117" t="s">
        <v>47</v>
      </c>
      <c r="C36" s="786">
        <v>0.43435559617037245</v>
      </c>
      <c r="D36" s="787">
        <v>0.6031937548764158</v>
      </c>
      <c r="E36" s="787">
        <v>0.55415412926423668</v>
      </c>
      <c r="F36" s="787">
        <v>0.76339375332113124</v>
      </c>
      <c r="G36" s="787">
        <v>0.35374776355319715</v>
      </c>
      <c r="H36" s="787">
        <v>0.50652575421040114</v>
      </c>
      <c r="I36" s="807">
        <v>0.45870498388647785</v>
      </c>
      <c r="W36" s="171"/>
    </row>
    <row r="37" spans="1:47" s="56" customFormat="1" ht="13.5" thickBot="1">
      <c r="B37" s="89">
        <v>2022</v>
      </c>
      <c r="C37" s="808">
        <v>0.4071977025125893</v>
      </c>
      <c r="D37" s="790">
        <v>0.60899117105687339</v>
      </c>
      <c r="E37" s="790">
        <v>0.51284090500133961</v>
      </c>
      <c r="F37" s="791">
        <v>0.81871383458372127</v>
      </c>
      <c r="G37" s="791">
        <v>0.35308048530710712</v>
      </c>
      <c r="H37" s="791">
        <v>0.50951767066540088</v>
      </c>
      <c r="I37" s="792">
        <v>0.44471662600636008</v>
      </c>
      <c r="W37" s="171"/>
    </row>
    <row r="38" spans="1:47" ht="57" customHeight="1">
      <c r="B38" s="2374" t="s">
        <v>301</v>
      </c>
      <c r="C38" s="2374"/>
      <c r="D38" s="2374"/>
      <c r="E38" s="2374"/>
      <c r="F38" s="2374"/>
      <c r="G38" s="2374"/>
      <c r="H38" s="2374"/>
      <c r="I38" s="2374"/>
    </row>
  </sheetData>
  <mergeCells count="21">
    <mergeCell ref="Y4:AF4"/>
    <mergeCell ref="AB16:AB17"/>
    <mergeCell ref="AC16:AC17"/>
    <mergeCell ref="AD16:AD17"/>
    <mergeCell ref="AE16:AE17"/>
    <mergeCell ref="Y16:Y17"/>
    <mergeCell ref="Z16:Z17"/>
    <mergeCell ref="AA16:AA17"/>
    <mergeCell ref="B38:I38"/>
    <mergeCell ref="C4:R5"/>
    <mergeCell ref="G16:G17"/>
    <mergeCell ref="F16:F17"/>
    <mergeCell ref="E16:E17"/>
    <mergeCell ref="D16:D17"/>
    <mergeCell ref="B10:V10"/>
    <mergeCell ref="C16:C17"/>
    <mergeCell ref="S4:V5"/>
    <mergeCell ref="B11:V11"/>
    <mergeCell ref="B12:R12"/>
    <mergeCell ref="I16:I17"/>
    <mergeCell ref="H16:H17"/>
  </mergeCells>
  <phoneticPr fontId="39" type="noConversion"/>
  <hyperlinks>
    <hyperlink ref="B1" location="Index!A1" display="Back to index" xr:uid="{6B96FFD6-21B8-4C7D-9543-C2556B60291C}"/>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34:B37 B5 X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X45"/>
  <sheetViews>
    <sheetView showGridLines="0" zoomScale="77" zoomScaleNormal="77" workbookViewId="0">
      <pane xSplit="2" topLeftCell="N1" activePane="topRight" state="frozen"/>
      <selection pane="topRight" activeCell="X29" sqref="X29"/>
    </sheetView>
  </sheetViews>
  <sheetFormatPr baseColWidth="10" defaultColWidth="11.42578125" defaultRowHeight="15"/>
  <cols>
    <col min="2" max="2" width="81.85546875" style="6" customWidth="1"/>
    <col min="3" max="3" width="14.85546875" style="6" bestFit="1" customWidth="1"/>
    <col min="4" max="15" width="14.85546875" style="6" customWidth="1"/>
    <col min="16" max="16" width="14.85546875" style="6" bestFit="1" customWidth="1"/>
    <col min="17" max="17" width="14.85546875" style="6" customWidth="1"/>
    <col min="18" max="18" width="14.85546875" style="6" bestFit="1" customWidth="1"/>
    <col min="22" max="22" width="13.5703125" bestFit="1" customWidth="1"/>
  </cols>
  <sheetData>
    <row r="1" spans="1:24">
      <c r="A1" s="211"/>
      <c r="B1" s="589" t="s">
        <v>31</v>
      </c>
      <c r="C1" s="211"/>
      <c r="D1" s="211"/>
      <c r="E1" s="211"/>
      <c r="F1" s="211"/>
      <c r="G1" s="211"/>
      <c r="H1" s="211"/>
      <c r="I1" s="211"/>
      <c r="J1" s="211"/>
      <c r="K1" s="211"/>
      <c r="L1" s="211"/>
      <c r="M1" s="211"/>
      <c r="N1" s="211"/>
      <c r="O1" s="211"/>
      <c r="P1" s="211"/>
      <c r="Q1" s="211"/>
      <c r="R1" s="211"/>
      <c r="S1" s="211"/>
      <c r="T1" s="211"/>
      <c r="U1" s="211"/>
      <c r="V1" s="211"/>
      <c r="W1" s="211"/>
      <c r="X1" s="211"/>
    </row>
    <row r="2" spans="1:24">
      <c r="A2" s="211"/>
      <c r="B2" s="211"/>
      <c r="C2" s="211"/>
      <c r="D2" s="211"/>
      <c r="E2" s="211"/>
      <c r="F2" s="211"/>
      <c r="G2" s="211"/>
      <c r="H2" s="211"/>
      <c r="I2" s="211"/>
      <c r="J2" s="211"/>
      <c r="K2" s="211"/>
      <c r="L2" s="211"/>
      <c r="M2" s="211"/>
      <c r="N2" s="211"/>
      <c r="O2" s="211"/>
      <c r="P2" s="211"/>
      <c r="Q2" s="211"/>
      <c r="R2" s="211"/>
      <c r="S2" s="211"/>
      <c r="T2" s="211"/>
      <c r="U2" s="211"/>
      <c r="V2" s="211"/>
      <c r="W2" s="211"/>
      <c r="X2" s="211"/>
    </row>
    <row r="3" spans="1:24" ht="15.75" thickBot="1">
      <c r="A3" s="211"/>
      <c r="B3" s="210"/>
      <c r="C3" s="211"/>
      <c r="D3" s="211"/>
      <c r="E3" s="211"/>
      <c r="F3" s="211"/>
      <c r="G3" s="211"/>
      <c r="H3" s="211"/>
      <c r="I3" s="211"/>
      <c r="J3" s="211"/>
      <c r="K3" s="211"/>
      <c r="L3" s="211"/>
      <c r="M3" s="211"/>
      <c r="N3" s="211"/>
      <c r="O3" s="211"/>
      <c r="P3" s="211"/>
      <c r="Q3" s="211"/>
      <c r="R3" s="211"/>
      <c r="S3" s="211"/>
      <c r="T3" s="211"/>
      <c r="U3" s="211"/>
      <c r="V3" s="211"/>
      <c r="W3" s="211"/>
      <c r="X3" s="211"/>
    </row>
    <row r="4" spans="1:24" s="144" customFormat="1" ht="17.100000000000001" customHeight="1">
      <c r="A4" s="813"/>
      <c r="B4" s="608" t="s">
        <v>302</v>
      </c>
      <c r="C4" s="1990" t="s">
        <v>29</v>
      </c>
      <c r="D4" s="1991"/>
      <c r="E4" s="1991"/>
      <c r="F4" s="1991"/>
      <c r="G4" s="1991"/>
      <c r="H4" s="1991"/>
      <c r="I4" s="1991"/>
      <c r="J4" s="1991"/>
      <c r="K4" s="1991"/>
      <c r="L4" s="1991"/>
      <c r="M4" s="1991"/>
      <c r="N4" s="1991"/>
      <c r="O4" s="1991"/>
      <c r="P4" s="1991"/>
      <c r="Q4" s="1991"/>
      <c r="R4" s="1991"/>
      <c r="S4" s="1991"/>
      <c r="T4" s="1991"/>
      <c r="U4" s="1991"/>
      <c r="V4" s="1889"/>
      <c r="W4" s="813"/>
      <c r="X4" s="813"/>
    </row>
    <row r="5" spans="1:24" s="144" customFormat="1">
      <c r="A5" s="813"/>
      <c r="B5" s="825" t="s">
        <v>30</v>
      </c>
      <c r="C5" s="814"/>
      <c r="D5" s="1858"/>
      <c r="E5" s="1858"/>
      <c r="F5" s="1858"/>
      <c r="G5" s="1858"/>
      <c r="H5" s="1858"/>
      <c r="I5" s="1858"/>
      <c r="J5" s="1858"/>
      <c r="K5" s="1858"/>
      <c r="L5" s="1858"/>
      <c r="M5" s="1858"/>
      <c r="N5" s="1858"/>
      <c r="O5" s="1858"/>
      <c r="P5" s="1858"/>
      <c r="Q5" s="1858"/>
      <c r="R5" s="1858"/>
      <c r="S5" s="1858"/>
      <c r="T5" s="1858"/>
      <c r="U5" s="1858"/>
      <c r="V5" s="1890"/>
      <c r="W5" s="813"/>
      <c r="X5" s="813"/>
    </row>
    <row r="6" spans="1:24" s="144" customFormat="1" ht="15.75" thickBot="1">
      <c r="A6" s="813"/>
      <c r="B6" s="257"/>
      <c r="C6" s="469" t="s">
        <v>171</v>
      </c>
      <c r="D6" s="459" t="s">
        <v>170</v>
      </c>
      <c r="E6" s="459" t="s">
        <v>607</v>
      </c>
      <c r="F6" s="259" t="s">
        <v>167</v>
      </c>
      <c r="G6" s="459" t="s">
        <v>166</v>
      </c>
      <c r="H6" s="459" t="s">
        <v>165</v>
      </c>
      <c r="I6" s="459" t="s">
        <v>606</v>
      </c>
      <c r="J6" s="259" t="s">
        <v>164</v>
      </c>
      <c r="K6" s="459" t="s">
        <v>163</v>
      </c>
      <c r="L6" s="459" t="s">
        <v>161</v>
      </c>
      <c r="M6" s="459" t="s">
        <v>95</v>
      </c>
      <c r="N6" s="259" t="s">
        <v>153</v>
      </c>
      <c r="O6" s="459" t="s">
        <v>162</v>
      </c>
      <c r="P6" s="459" t="s">
        <v>102</v>
      </c>
      <c r="Q6" s="459" t="s">
        <v>96</v>
      </c>
      <c r="R6" s="459" t="s">
        <v>154</v>
      </c>
      <c r="S6" s="459" t="s">
        <v>843</v>
      </c>
      <c r="T6" s="459" t="s">
        <v>906</v>
      </c>
      <c r="U6" s="459" t="s">
        <v>929</v>
      </c>
      <c r="V6" s="470" t="s">
        <v>1077</v>
      </c>
      <c r="W6" s="813"/>
      <c r="X6" s="813"/>
    </row>
    <row r="7" spans="1:24" s="92" customFormat="1">
      <c r="A7" s="215"/>
      <c r="B7" s="826" t="s">
        <v>303</v>
      </c>
      <c r="C7" s="198">
        <v>1318992.8800799998</v>
      </c>
      <c r="D7" s="199">
        <v>1318992.8800799998</v>
      </c>
      <c r="E7" s="199">
        <v>1318992.8800799998</v>
      </c>
      <c r="F7" s="199">
        <v>1318992.8800799998</v>
      </c>
      <c r="G7" s="199">
        <v>1318993</v>
      </c>
      <c r="H7" s="199">
        <v>1318993</v>
      </c>
      <c r="I7" s="199">
        <v>1318992.8800799998</v>
      </c>
      <c r="J7" s="199">
        <v>1318992.8800799998</v>
      </c>
      <c r="K7" s="199">
        <v>1318992.8800799998</v>
      </c>
      <c r="L7" s="199">
        <v>1318992.8800799998</v>
      </c>
      <c r="M7" s="199">
        <v>1318992.8800799998</v>
      </c>
      <c r="N7" s="199">
        <v>1318993</v>
      </c>
      <c r="O7" s="199">
        <v>1318992.8800799998</v>
      </c>
      <c r="P7" s="199">
        <v>1318992.8800799998</v>
      </c>
      <c r="Q7" s="199">
        <v>1318992.8800799998</v>
      </c>
      <c r="R7" s="1122">
        <v>1318993</v>
      </c>
      <c r="S7" s="199">
        <v>1318992.8800799998</v>
      </c>
      <c r="T7" s="199">
        <v>1318992.8800799998</v>
      </c>
      <c r="U7" s="199">
        <v>1318992.8800799998</v>
      </c>
      <c r="V7" s="200">
        <v>1318992.8800799998</v>
      </c>
      <c r="W7" s="215"/>
      <c r="X7" s="215"/>
    </row>
    <row r="8" spans="1:24" s="92" customFormat="1">
      <c r="A8" s="215"/>
      <c r="B8" s="826" t="s">
        <v>304</v>
      </c>
      <c r="C8" s="201">
        <v>-207896.91670999999</v>
      </c>
      <c r="D8" s="202">
        <v>-207838.50121000002</v>
      </c>
      <c r="E8" s="202">
        <v>-207838.50121000002</v>
      </c>
      <c r="F8" s="202">
        <v>-207838.5012</v>
      </c>
      <c r="G8" s="202">
        <v>-209309</v>
      </c>
      <c r="H8" s="202">
        <v>-209309</v>
      </c>
      <c r="I8" s="202">
        <v>-209305.39173</v>
      </c>
      <c r="J8" s="202">
        <v>-208433.40763</v>
      </c>
      <c r="K8" s="202">
        <v>-207839.50290999998</v>
      </c>
      <c r="L8" s="202">
        <v>-207755.56891</v>
      </c>
      <c r="M8" s="202">
        <v>-207745.42306</v>
      </c>
      <c r="N8" s="202">
        <v>-207538</v>
      </c>
      <c r="O8" s="202">
        <v>-207700.07642999999</v>
      </c>
      <c r="P8" s="202">
        <v>-207517.88443000001</v>
      </c>
      <c r="Q8" s="202">
        <v>-207517.88443000001</v>
      </c>
      <c r="R8" s="1120">
        <v>-207518</v>
      </c>
      <c r="S8" s="202">
        <v>-208040.89231999998</v>
      </c>
      <c r="T8" s="202">
        <v>-208035.03631999998</v>
      </c>
      <c r="U8" s="202">
        <v>-208033.19131999998</v>
      </c>
      <c r="V8" s="203">
        <v>-208033.19131999998</v>
      </c>
      <c r="W8" s="215"/>
      <c r="X8" s="215"/>
    </row>
    <row r="9" spans="1:24" s="92" customFormat="1">
      <c r="A9" s="215"/>
      <c r="B9" s="826" t="s">
        <v>305</v>
      </c>
      <c r="C9" s="201">
        <v>222348.86438000001</v>
      </c>
      <c r="D9" s="202">
        <v>227379.85780000003</v>
      </c>
      <c r="E9" s="202">
        <v>222604.67109999998</v>
      </c>
      <c r="F9" s="202">
        <v>226036.83655000001</v>
      </c>
      <c r="G9" s="202">
        <v>165188</v>
      </c>
      <c r="H9" s="202">
        <v>160430</v>
      </c>
      <c r="I9" s="202">
        <v>157766.72944999998</v>
      </c>
      <c r="J9" s="202">
        <v>192624.56177999999</v>
      </c>
      <c r="K9" s="202">
        <v>224591.3444</v>
      </c>
      <c r="L9" s="202">
        <v>224103.15440999999</v>
      </c>
      <c r="M9" s="202">
        <v>215071.45426</v>
      </c>
      <c r="N9" s="202">
        <v>228857</v>
      </c>
      <c r="O9" s="202">
        <v>227361.07091000001</v>
      </c>
      <c r="P9" s="202">
        <v>231179.07859000002</v>
      </c>
      <c r="Q9" s="202">
        <v>225832.40542999998</v>
      </c>
      <c r="R9" s="1120">
        <v>231556</v>
      </c>
      <c r="S9" s="202">
        <v>226188.95397</v>
      </c>
      <c r="T9" s="202">
        <v>231018.64040999999</v>
      </c>
      <c r="U9" s="202">
        <v>225338.44448000001</v>
      </c>
      <c r="V9" s="203">
        <v>228239.34550999998</v>
      </c>
      <c r="W9" s="215"/>
      <c r="X9" s="215"/>
    </row>
    <row r="10" spans="1:24" s="92" customFormat="1">
      <c r="A10" s="215"/>
      <c r="B10" s="826" t="s">
        <v>947</v>
      </c>
      <c r="C10" s="201">
        <v>19408876.251740001</v>
      </c>
      <c r="D10" s="202">
        <v>19423324</v>
      </c>
      <c r="E10" s="202">
        <v>19416912</v>
      </c>
      <c r="F10" s="202">
        <v>19437645</v>
      </c>
      <c r="G10" s="202">
        <v>21360272</v>
      </c>
      <c r="H10" s="202">
        <v>21381402</v>
      </c>
      <c r="I10" s="202">
        <v>21405739.999999996</v>
      </c>
      <c r="J10" s="202">
        <v>21429635</v>
      </c>
      <c r="K10" s="202">
        <v>21707165.999999996</v>
      </c>
      <c r="L10" s="202">
        <v>21725663</v>
      </c>
      <c r="M10" s="202">
        <v>21350149.999999996</v>
      </c>
      <c r="N10" s="202">
        <v>21364272</v>
      </c>
      <c r="O10" s="202">
        <v>21292613.999999996</v>
      </c>
      <c r="P10" s="202">
        <v>23666822.999999996</v>
      </c>
      <c r="Q10" s="202">
        <v>23687946</v>
      </c>
      <c r="R10" s="1120">
        <v>23702590</v>
      </c>
      <c r="S10" s="202">
        <v>23603000.999999996</v>
      </c>
      <c r="T10" s="202">
        <v>26221577</v>
      </c>
      <c r="U10" s="202">
        <v>26239162.000000004</v>
      </c>
      <c r="V10" s="203">
        <v>26252578</v>
      </c>
      <c r="W10" s="215"/>
      <c r="X10" s="215"/>
    </row>
    <row r="11" spans="1:24" s="92" customFormat="1">
      <c r="A11" s="215"/>
      <c r="B11" s="826" t="s">
        <v>948</v>
      </c>
      <c r="C11" s="201">
        <v>357832.69019182544</v>
      </c>
      <c r="D11" s="202">
        <v>357067.01807498763</v>
      </c>
      <c r="E11" s="202">
        <v>357157.26880290022</v>
      </c>
      <c r="F11" s="202">
        <v>393018.72375165805</v>
      </c>
      <c r="G11" s="202">
        <v>386326</v>
      </c>
      <c r="H11" s="202">
        <v>418868</v>
      </c>
      <c r="I11" s="202">
        <v>421250</v>
      </c>
      <c r="J11" s="202">
        <v>443402.00000000006</v>
      </c>
      <c r="K11" s="202">
        <v>456849</v>
      </c>
      <c r="L11" s="202">
        <v>429448</v>
      </c>
      <c r="M11" s="202">
        <v>423896.56158457207</v>
      </c>
      <c r="N11" s="202">
        <v>420062</v>
      </c>
      <c r="O11" s="202">
        <v>493113</v>
      </c>
      <c r="P11" s="202">
        <v>490576</v>
      </c>
      <c r="Q11" s="202">
        <v>488486</v>
      </c>
      <c r="R11" s="1120">
        <v>430709</v>
      </c>
      <c r="S11" s="202">
        <v>514951</v>
      </c>
      <c r="T11" s="202">
        <v>207919.46251393732</v>
      </c>
      <c r="U11" s="202">
        <v>210282.66026370018</v>
      </c>
      <c r="V11" s="203">
        <v>205547.91247575259</v>
      </c>
      <c r="W11" s="215"/>
      <c r="X11" s="215"/>
    </row>
    <row r="12" spans="1:24" s="92" customFormat="1">
      <c r="A12" s="215"/>
      <c r="B12" s="826" t="s">
        <v>949</v>
      </c>
      <c r="C12" s="201">
        <v>1575956.3112022409</v>
      </c>
      <c r="D12" s="202">
        <v>1608214.7279025337</v>
      </c>
      <c r="E12" s="202">
        <v>1633134.6219141104</v>
      </c>
      <c r="F12" s="202">
        <v>1690509.6619804045</v>
      </c>
      <c r="G12" s="202">
        <v>1728836</v>
      </c>
      <c r="H12" s="202">
        <v>1876506</v>
      </c>
      <c r="I12" s="202">
        <v>1818719.5413499055</v>
      </c>
      <c r="J12" s="202">
        <v>1838144.8740893144</v>
      </c>
      <c r="K12" s="202">
        <v>1809048.123345572</v>
      </c>
      <c r="L12" s="202">
        <v>1913044.9043309982</v>
      </c>
      <c r="M12" s="202">
        <v>1993306.1237356267</v>
      </c>
      <c r="N12" s="202">
        <v>2001065</v>
      </c>
      <c r="O12" s="202">
        <v>1971343.4861854922</v>
      </c>
      <c r="P12" s="202">
        <v>2074630.1822482119</v>
      </c>
      <c r="Q12" s="202">
        <v>2139970.6397433765</v>
      </c>
      <c r="R12" s="1120">
        <v>2128732</v>
      </c>
      <c r="S12" s="202">
        <v>1908631.8075872564</v>
      </c>
      <c r="T12" s="202">
        <v>1903624.7826854647</v>
      </c>
      <c r="U12" s="202">
        <v>1946059.0847361267</v>
      </c>
      <c r="V12" s="203">
        <v>1969000.9775617642</v>
      </c>
      <c r="W12" s="215"/>
      <c r="X12" s="215"/>
    </row>
    <row r="13" spans="1:24" s="92" customFormat="1">
      <c r="A13" s="215"/>
      <c r="B13" s="826" t="s">
        <v>306</v>
      </c>
      <c r="C13" s="201">
        <v>580650.00000000012</v>
      </c>
      <c r="D13" s="202">
        <v>575225.00000000012</v>
      </c>
      <c r="E13" s="202">
        <v>592025.00000000012</v>
      </c>
      <c r="F13" s="850">
        <v>0</v>
      </c>
      <c r="G13" s="202" t="s">
        <v>604</v>
      </c>
      <c r="H13" s="202" t="s">
        <v>604</v>
      </c>
      <c r="I13" s="202" t="s">
        <v>604</v>
      </c>
      <c r="J13" s="202" t="s">
        <v>26</v>
      </c>
      <c r="K13" s="850">
        <v>0</v>
      </c>
      <c r="L13" s="850">
        <v>0</v>
      </c>
      <c r="M13" s="850">
        <v>0</v>
      </c>
      <c r="N13" s="850">
        <v>0</v>
      </c>
      <c r="O13" s="850">
        <v>0</v>
      </c>
      <c r="P13" s="850">
        <v>0</v>
      </c>
      <c r="Q13" s="850">
        <v>0</v>
      </c>
      <c r="R13" s="1992" t="s">
        <v>604</v>
      </c>
      <c r="S13" s="850">
        <v>0</v>
      </c>
      <c r="T13" s="850">
        <v>0</v>
      </c>
      <c r="U13" s="850" t="s">
        <v>26</v>
      </c>
      <c r="V13" s="852">
        <v>0</v>
      </c>
      <c r="W13" s="215"/>
      <c r="X13" s="215"/>
    </row>
    <row r="14" spans="1:24" s="92" customFormat="1">
      <c r="A14" s="215"/>
      <c r="B14" s="826" t="s">
        <v>307</v>
      </c>
      <c r="C14" s="201">
        <v>4777810.814857143</v>
      </c>
      <c r="D14" s="202">
        <v>4735573.0643265303</v>
      </c>
      <c r="E14" s="202">
        <v>4778364.8401632654</v>
      </c>
      <c r="F14" s="202">
        <v>4409839.894530612</v>
      </c>
      <c r="G14" s="202">
        <v>4568131</v>
      </c>
      <c r="H14" s="202">
        <v>4698109</v>
      </c>
      <c r="I14" s="202">
        <v>5241952.8906326536</v>
      </c>
      <c r="J14" s="202">
        <v>5491480.1551516037</v>
      </c>
      <c r="K14" s="202">
        <v>7118127.7575422749</v>
      </c>
      <c r="L14" s="202">
        <v>5979618.5859941691</v>
      </c>
      <c r="M14" s="202">
        <v>6393705.6201399416</v>
      </c>
      <c r="N14" s="202">
        <v>6125315</v>
      </c>
      <c r="O14" s="202">
        <v>5695192.1314169094</v>
      </c>
      <c r="P14" s="202">
        <v>5863208.1797376098</v>
      </c>
      <c r="Q14" s="202">
        <v>6015765.3729504375</v>
      </c>
      <c r="R14" s="1120">
        <v>5770557</v>
      </c>
      <c r="S14" s="202">
        <v>5649060.3132478138</v>
      </c>
      <c r="T14" s="202">
        <v>5595445.6726997085</v>
      </c>
      <c r="U14" s="202">
        <v>5844106.1296384847</v>
      </c>
      <c r="V14" s="203">
        <v>5720210.0097900871</v>
      </c>
      <c r="W14" s="215"/>
      <c r="X14" s="215"/>
    </row>
    <row r="15" spans="1:24" s="92" customFormat="1" ht="17.100000000000001" customHeight="1">
      <c r="A15" s="215"/>
      <c r="B15" s="827" t="s">
        <v>308</v>
      </c>
      <c r="C15" s="201">
        <v>-615275.36649020389</v>
      </c>
      <c r="D15" s="202">
        <v>-777011.30422269343</v>
      </c>
      <c r="E15" s="202">
        <v>-775047.78854353225</v>
      </c>
      <c r="F15" s="202">
        <v>-700858.81351969554</v>
      </c>
      <c r="G15" s="202">
        <v>-630805</v>
      </c>
      <c r="H15" s="202">
        <v>-674492</v>
      </c>
      <c r="I15" s="202">
        <v>-699066.13402254018</v>
      </c>
      <c r="J15" s="202">
        <v>-715613.94072329742</v>
      </c>
      <c r="K15" s="202">
        <v>-735021.43234480906</v>
      </c>
      <c r="L15" s="202">
        <v>-717710.97157232999</v>
      </c>
      <c r="M15" s="202">
        <v>-727585.31241893547</v>
      </c>
      <c r="N15" s="202">
        <v>-712518</v>
      </c>
      <c r="O15" s="202">
        <v>-727620.12286362622</v>
      </c>
      <c r="P15" s="202">
        <v>-829315.23636578466</v>
      </c>
      <c r="Q15" s="202">
        <v>-868747.33394705364</v>
      </c>
      <c r="R15" s="1120">
        <v>-889246</v>
      </c>
      <c r="S15" s="202">
        <v>-1002770.142000271</v>
      </c>
      <c r="T15" s="202">
        <v>-1265051.8295740192</v>
      </c>
      <c r="U15" s="202">
        <v>-1259626.3905012961</v>
      </c>
      <c r="V15" s="203">
        <v>-1235433.9990607169</v>
      </c>
      <c r="W15" s="215"/>
      <c r="X15" s="215"/>
    </row>
    <row r="16" spans="1:24" s="92" customFormat="1">
      <c r="A16" s="215"/>
      <c r="B16" s="826" t="s">
        <v>309</v>
      </c>
      <c r="C16" s="201">
        <v>-602485.24184945843</v>
      </c>
      <c r="D16" s="202">
        <v>-601332.81651225477</v>
      </c>
      <c r="E16" s="202">
        <v>-621686.1634881146</v>
      </c>
      <c r="F16" s="202">
        <v>-834881.39318121411</v>
      </c>
      <c r="G16" s="202">
        <v>-819338</v>
      </c>
      <c r="H16" s="202">
        <v>-851731</v>
      </c>
      <c r="I16" s="202">
        <v>-790335</v>
      </c>
      <c r="J16" s="202">
        <v>-820899</v>
      </c>
      <c r="K16" s="202">
        <v>-812242</v>
      </c>
      <c r="L16" s="202">
        <v>-813492</v>
      </c>
      <c r="M16" s="202">
        <v>-826196</v>
      </c>
      <c r="N16" s="202">
        <v>-796859</v>
      </c>
      <c r="O16" s="202">
        <v>-809980</v>
      </c>
      <c r="P16" s="202">
        <v>-802622</v>
      </c>
      <c r="Q16" s="202">
        <v>-788179</v>
      </c>
      <c r="R16" s="1120">
        <v>-772213</v>
      </c>
      <c r="S16" s="202">
        <v>-802366</v>
      </c>
      <c r="T16" s="202">
        <v>-830725</v>
      </c>
      <c r="U16" s="202">
        <v>-842678</v>
      </c>
      <c r="V16" s="203">
        <v>-798482</v>
      </c>
      <c r="W16" s="215"/>
      <c r="X16" s="215"/>
    </row>
    <row r="17" spans="1:24" s="92" customFormat="1">
      <c r="A17" s="215"/>
      <c r="B17" s="826" t="s">
        <v>310</v>
      </c>
      <c r="C17" s="853">
        <v>0</v>
      </c>
      <c r="D17" s="850">
        <v>0</v>
      </c>
      <c r="E17" s="850">
        <v>0</v>
      </c>
      <c r="F17" s="850">
        <v>0</v>
      </c>
      <c r="G17" s="850" t="s">
        <v>604</v>
      </c>
      <c r="H17" s="202">
        <v>-411117</v>
      </c>
      <c r="I17" s="202">
        <v>-306510</v>
      </c>
      <c r="J17" s="850" t="s">
        <v>26</v>
      </c>
      <c r="K17" s="850">
        <v>0</v>
      </c>
      <c r="L17" s="850">
        <v>0</v>
      </c>
      <c r="M17" s="850">
        <v>0</v>
      </c>
      <c r="N17" s="850" t="s">
        <v>605</v>
      </c>
      <c r="O17" s="850">
        <v>0</v>
      </c>
      <c r="P17" s="850">
        <v>0</v>
      </c>
      <c r="Q17" s="850">
        <v>0</v>
      </c>
      <c r="R17" s="1992"/>
      <c r="S17" s="850">
        <v>0</v>
      </c>
      <c r="T17" s="850">
        <v>0</v>
      </c>
      <c r="U17" s="850" t="s">
        <v>26</v>
      </c>
      <c r="V17" s="852">
        <v>0</v>
      </c>
      <c r="W17" s="215"/>
      <c r="X17" s="215"/>
    </row>
    <row r="18" spans="1:24" s="92" customFormat="1">
      <c r="A18" s="215"/>
      <c r="B18" s="826" t="s">
        <v>950</v>
      </c>
      <c r="C18" s="853">
        <v>0</v>
      </c>
      <c r="D18" s="850">
        <v>0</v>
      </c>
      <c r="E18" s="850">
        <v>0</v>
      </c>
      <c r="F18" s="850">
        <v>0</v>
      </c>
      <c r="G18" s="850" t="s">
        <v>604</v>
      </c>
      <c r="H18" s="850" t="s">
        <v>604</v>
      </c>
      <c r="I18" s="850" t="s">
        <v>604</v>
      </c>
      <c r="J18" s="850" t="s">
        <v>26</v>
      </c>
      <c r="K18" s="850">
        <v>0</v>
      </c>
      <c r="L18" s="850">
        <v>0</v>
      </c>
      <c r="M18" s="850">
        <v>0</v>
      </c>
      <c r="N18" s="850" t="s">
        <v>605</v>
      </c>
      <c r="O18" s="850">
        <v>0</v>
      </c>
      <c r="P18" s="850">
        <v>0</v>
      </c>
      <c r="Q18" s="850">
        <v>0</v>
      </c>
      <c r="R18" s="1992"/>
      <c r="S18" s="850">
        <v>0</v>
      </c>
      <c r="T18" s="850">
        <v>0</v>
      </c>
      <c r="U18" s="850" t="s">
        <v>26</v>
      </c>
      <c r="V18" s="852">
        <v>0</v>
      </c>
      <c r="W18" s="215"/>
      <c r="X18" s="215"/>
    </row>
    <row r="19" spans="1:24" s="92" customFormat="1" ht="15.75" thickBot="1">
      <c r="A19" s="215"/>
      <c r="B19" s="826" t="s">
        <v>951</v>
      </c>
      <c r="C19" s="854">
        <v>0</v>
      </c>
      <c r="D19" s="851">
        <v>0</v>
      </c>
      <c r="E19" s="851">
        <v>0</v>
      </c>
      <c r="F19" s="851">
        <v>0</v>
      </c>
      <c r="G19" s="851" t="s">
        <v>604</v>
      </c>
      <c r="H19" s="851" t="s">
        <v>604</v>
      </c>
      <c r="I19" s="851" t="s">
        <v>604</v>
      </c>
      <c r="J19" s="851" t="s">
        <v>26</v>
      </c>
      <c r="K19" s="851">
        <v>0</v>
      </c>
      <c r="L19" s="851">
        <v>0</v>
      </c>
      <c r="M19" s="851">
        <v>0</v>
      </c>
      <c r="N19" s="851" t="s">
        <v>605</v>
      </c>
      <c r="O19" s="851">
        <v>0</v>
      </c>
      <c r="P19" s="851">
        <v>0</v>
      </c>
      <c r="Q19" s="851">
        <v>0</v>
      </c>
      <c r="R19" s="1891"/>
      <c r="S19" s="1891">
        <v>0</v>
      </c>
      <c r="T19" s="1891">
        <v>0</v>
      </c>
      <c r="U19" s="1891" t="s">
        <v>26</v>
      </c>
      <c r="V19" s="2004">
        <v>0</v>
      </c>
      <c r="W19" s="215"/>
      <c r="X19" s="215"/>
    </row>
    <row r="20" spans="1:24" s="92" customFormat="1" ht="15.75" thickBot="1">
      <c r="A20" s="215"/>
      <c r="B20" s="815" t="s">
        <v>311</v>
      </c>
      <c r="C20" s="711">
        <v>26816810.287401546</v>
      </c>
      <c r="D20" s="712">
        <v>26659593.926239111</v>
      </c>
      <c r="E20" s="712">
        <v>26714618.828818627</v>
      </c>
      <c r="F20" s="712">
        <v>25732464.288991764</v>
      </c>
      <c r="G20" s="712">
        <v>27868294</v>
      </c>
      <c r="H20" s="712">
        <v>27707660</v>
      </c>
      <c r="I20" s="712">
        <v>28359205.515760012</v>
      </c>
      <c r="J20" s="712">
        <v>28969333.122747626</v>
      </c>
      <c r="K20" s="712">
        <v>30879672.170113035</v>
      </c>
      <c r="L20" s="712">
        <v>29851911.984332841</v>
      </c>
      <c r="M20" s="712">
        <v>29933595.904321201</v>
      </c>
      <c r="N20" s="712">
        <v>29741649</v>
      </c>
      <c r="O20" s="712">
        <v>29253316.369298767</v>
      </c>
      <c r="P20" s="712">
        <v>31805954.199860033</v>
      </c>
      <c r="Q20" s="712">
        <v>32012549.079826757</v>
      </c>
      <c r="R20" s="1853">
        <v>31714160</v>
      </c>
      <c r="S20" s="1853">
        <v>31207648.920564793</v>
      </c>
      <c r="T20" s="1853">
        <v>33174766.572495095</v>
      </c>
      <c r="U20" s="1853">
        <v>33473603.617377013</v>
      </c>
      <c r="V20" s="2005">
        <v>33452619.935036883</v>
      </c>
      <c r="W20" s="215"/>
      <c r="X20" s="215"/>
    </row>
    <row r="21" spans="1:24" s="92" customFormat="1" ht="15.75" thickBot="1">
      <c r="A21" s="215"/>
      <c r="B21" s="816"/>
      <c r="C21" s="62"/>
      <c r="D21" s="62"/>
      <c r="E21" s="62"/>
      <c r="F21" s="62"/>
      <c r="G21" s="62"/>
      <c r="H21" s="62"/>
      <c r="I21" s="62"/>
      <c r="J21" s="62"/>
      <c r="K21" s="62"/>
      <c r="L21" s="62"/>
      <c r="M21" s="62"/>
      <c r="N21" s="118"/>
      <c r="O21" s="62"/>
      <c r="P21" s="62"/>
      <c r="Q21" s="62"/>
      <c r="R21" s="1892"/>
      <c r="S21" s="1892"/>
      <c r="T21" s="1892"/>
      <c r="U21" s="1892"/>
      <c r="V21" s="215"/>
      <c r="W21" s="215"/>
      <c r="X21" s="215"/>
    </row>
    <row r="22" spans="1:24" s="92" customFormat="1" ht="19.350000000000001" customHeight="1">
      <c r="A22" s="215"/>
      <c r="B22" s="817" t="s">
        <v>952</v>
      </c>
      <c r="C22" s="198">
        <v>14827120.592847265</v>
      </c>
      <c r="D22" s="199">
        <v>14746303.786121387</v>
      </c>
      <c r="E22" s="199">
        <v>14739047.261013018</v>
      </c>
      <c r="F22" s="199">
        <v>14010215.139240596</v>
      </c>
      <c r="G22" s="199">
        <v>15271365</v>
      </c>
      <c r="H22" s="199">
        <v>14833795</v>
      </c>
      <c r="I22" s="199">
        <v>14987233.150788726</v>
      </c>
      <c r="J22" s="199">
        <v>15312787.063868353</v>
      </c>
      <c r="K22" s="199">
        <v>15357748.005397594</v>
      </c>
      <c r="L22" s="199">
        <v>15337347.979793832</v>
      </c>
      <c r="M22" s="199">
        <v>15305133.816655103</v>
      </c>
      <c r="N22" s="199">
        <v>15352163</v>
      </c>
      <c r="O22" s="199">
        <v>15402883.813128185</v>
      </c>
      <c r="P22" s="199">
        <v>16973919.456057105</v>
      </c>
      <c r="Q22" s="199">
        <v>16961209.734106474</v>
      </c>
      <c r="R22" s="1122">
        <v>16914873</v>
      </c>
      <c r="S22" s="199">
        <v>16906309.870729867</v>
      </c>
      <c r="T22" s="199">
        <v>17834543.031896934</v>
      </c>
      <c r="U22" s="199">
        <v>17821986.598253049</v>
      </c>
      <c r="V22" s="200">
        <v>17876444.947215393</v>
      </c>
      <c r="W22" s="215"/>
      <c r="X22" s="215"/>
    </row>
    <row r="23" spans="1:24" s="92" customFormat="1" ht="21.6" customHeight="1" thickBot="1">
      <c r="A23" s="215"/>
      <c r="B23" s="818" t="s">
        <v>953</v>
      </c>
      <c r="C23" s="207">
        <v>11989689.442814281</v>
      </c>
      <c r="D23" s="208">
        <v>11913290.140117718</v>
      </c>
      <c r="E23" s="208">
        <v>11975571.567805609</v>
      </c>
      <c r="F23" s="208">
        <v>11722249.149751168</v>
      </c>
      <c r="G23" s="208">
        <v>12596929</v>
      </c>
      <c r="H23" s="208">
        <v>12873865</v>
      </c>
      <c r="I23" s="208">
        <v>13371972.364971289</v>
      </c>
      <c r="J23" s="208">
        <v>13656546.058879269</v>
      </c>
      <c r="K23" s="208">
        <v>15357748.005397594</v>
      </c>
      <c r="L23" s="208">
        <v>14514564.004539004</v>
      </c>
      <c r="M23" s="208">
        <v>14628462.087666102</v>
      </c>
      <c r="N23" s="208">
        <v>14389486</v>
      </c>
      <c r="O23" s="208">
        <v>13850432.556170592</v>
      </c>
      <c r="P23" s="208">
        <v>14832034.743802927</v>
      </c>
      <c r="Q23" s="208">
        <v>15051339.345720286</v>
      </c>
      <c r="R23" s="1893">
        <v>14799287</v>
      </c>
      <c r="S23" s="208">
        <v>14301339.049834935</v>
      </c>
      <c r="T23" s="208">
        <v>15340223.540598165</v>
      </c>
      <c r="U23" s="208">
        <v>15651617.019123964</v>
      </c>
      <c r="V23" s="209">
        <v>15576174.987821493</v>
      </c>
      <c r="W23" s="215"/>
      <c r="X23" s="215"/>
    </row>
    <row r="24" spans="1:24" s="92" customFormat="1" ht="15.75" thickBot="1">
      <c r="A24" s="215"/>
      <c r="B24" s="816"/>
      <c r="C24" s="62"/>
      <c r="D24" s="62"/>
      <c r="E24" s="62"/>
      <c r="F24" s="62"/>
      <c r="G24" s="62"/>
      <c r="H24" s="62"/>
      <c r="I24" s="62"/>
      <c r="J24" s="62"/>
      <c r="K24" s="62"/>
      <c r="L24" s="62"/>
      <c r="M24" s="62"/>
      <c r="N24" s="118"/>
      <c r="O24" s="62"/>
      <c r="P24" s="62"/>
      <c r="Q24" s="62"/>
      <c r="R24" s="1892"/>
      <c r="S24" s="62"/>
      <c r="T24" s="62"/>
      <c r="U24" s="62"/>
      <c r="V24" s="62"/>
      <c r="W24" s="215"/>
      <c r="X24" s="215"/>
    </row>
    <row r="25" spans="1:24" s="92" customFormat="1">
      <c r="A25" s="215"/>
      <c r="B25" s="817" t="s">
        <v>954</v>
      </c>
      <c r="C25" s="198">
        <v>19595888.519500293</v>
      </c>
      <c r="D25" s="199">
        <v>19877961.299474042</v>
      </c>
      <c r="E25" s="199">
        <v>20170802.235829502</v>
      </c>
      <c r="F25" s="199">
        <v>20750934.800930828</v>
      </c>
      <c r="G25" s="199">
        <v>19925877</v>
      </c>
      <c r="H25" s="199">
        <v>19619598</v>
      </c>
      <c r="I25" s="199">
        <v>18607278.661285076</v>
      </c>
      <c r="J25" s="199">
        <v>20136257.621765956</v>
      </c>
      <c r="K25" s="199">
        <v>20121083.288510717</v>
      </c>
      <c r="L25" s="199">
        <v>17894229.953905158</v>
      </c>
      <c r="M25" s="199">
        <v>18710798.500881255</v>
      </c>
      <c r="N25" s="199">
        <v>18530113</v>
      </c>
      <c r="O25" s="199">
        <v>18372066.975737356</v>
      </c>
      <c r="P25" s="199">
        <v>19270915.608262144</v>
      </c>
      <c r="Q25" s="199">
        <v>20973716.259995058</v>
      </c>
      <c r="R25" s="1122">
        <v>22506113</v>
      </c>
      <c r="S25" s="199">
        <v>20915784.747786663</v>
      </c>
      <c r="T25" s="199">
        <v>21863219.228254411</v>
      </c>
      <c r="U25" s="199">
        <v>22387961.439688884</v>
      </c>
      <c r="V25" s="200">
        <v>24780032.354852803</v>
      </c>
      <c r="W25" s="215"/>
      <c r="X25" s="215"/>
    </row>
    <row r="26" spans="1:24" s="92" customFormat="1">
      <c r="A26" s="215"/>
      <c r="B26" s="819" t="s">
        <v>955</v>
      </c>
      <c r="C26" s="201">
        <v>1019983.8719465</v>
      </c>
      <c r="D26" s="202">
        <v>1090628.0789710667</v>
      </c>
      <c r="E26" s="202">
        <v>1139616.6711905471</v>
      </c>
      <c r="F26" s="202">
        <v>1199849.6807245128</v>
      </c>
      <c r="G26" s="202">
        <v>1243035</v>
      </c>
      <c r="H26" s="202">
        <v>1232497</v>
      </c>
      <c r="I26" s="202">
        <v>1241464.8683459975</v>
      </c>
      <c r="J26" s="202">
        <v>1304266.3368819368</v>
      </c>
      <c r="K26" s="202">
        <v>1362246</v>
      </c>
      <c r="L26" s="202">
        <v>1325595.4660449929</v>
      </c>
      <c r="M26" s="202">
        <v>1418922</v>
      </c>
      <c r="N26" s="202">
        <v>1430567</v>
      </c>
      <c r="O26" s="202">
        <v>1450871.3437077301</v>
      </c>
      <c r="P26" s="202">
        <v>1512297.023175539</v>
      </c>
      <c r="Q26" s="202">
        <v>1558334</v>
      </c>
      <c r="R26" s="1120">
        <v>1562893</v>
      </c>
      <c r="S26" s="202">
        <v>1406416.7156437722</v>
      </c>
      <c r="T26" s="202">
        <v>1532424.93</v>
      </c>
      <c r="U26" s="202">
        <v>1550764.8428099009</v>
      </c>
      <c r="V26" s="203">
        <v>1593589.7628823952</v>
      </c>
      <c r="W26" s="215"/>
      <c r="X26" s="215"/>
    </row>
    <row r="27" spans="1:24" s="92" customFormat="1">
      <c r="A27" s="215"/>
      <c r="B27" s="819" t="s">
        <v>312</v>
      </c>
      <c r="C27" s="201">
        <v>-216359.689664</v>
      </c>
      <c r="D27" s="202">
        <v>-235271.52421039998</v>
      </c>
      <c r="E27" s="202">
        <v>-236035.95753380001</v>
      </c>
      <c r="F27" s="202">
        <v>-329262.2652356</v>
      </c>
      <c r="G27" s="202">
        <v>-503013</v>
      </c>
      <c r="H27" s="202">
        <v>-500356</v>
      </c>
      <c r="I27" s="202">
        <v>-477399.80313140003</v>
      </c>
      <c r="J27" s="202">
        <v>-467302.75919020001</v>
      </c>
      <c r="K27" s="202">
        <v>-467302.75919020001</v>
      </c>
      <c r="L27" s="202">
        <v>-471393.88482669997</v>
      </c>
      <c r="M27" s="202">
        <v>-503808.67382350005</v>
      </c>
      <c r="N27" s="202">
        <v>-513262</v>
      </c>
      <c r="O27" s="202">
        <v>-446149.13768869999</v>
      </c>
      <c r="P27" s="202">
        <v>-449113.46062099992</v>
      </c>
      <c r="Q27" s="202">
        <v>-465142.81488179998</v>
      </c>
      <c r="R27" s="1120">
        <v>-471371</v>
      </c>
      <c r="S27" s="202">
        <v>-518975.30000920006</v>
      </c>
      <c r="T27" s="202">
        <v>-625441.06174389995</v>
      </c>
      <c r="U27" s="202">
        <v>-680628.27517040004</v>
      </c>
      <c r="V27" s="203">
        <v>-652893.13838679995</v>
      </c>
      <c r="W27" s="215"/>
      <c r="X27" s="215"/>
    </row>
    <row r="28" spans="1:24" s="92" customFormat="1" ht="15.75" thickBot="1">
      <c r="A28" s="215"/>
      <c r="B28" s="818" t="s">
        <v>313</v>
      </c>
      <c r="C28" s="853">
        <v>0</v>
      </c>
      <c r="D28" s="850">
        <v>0</v>
      </c>
      <c r="E28" s="850">
        <v>0</v>
      </c>
      <c r="F28" s="850">
        <v>0</v>
      </c>
      <c r="G28" s="850" t="s">
        <v>604</v>
      </c>
      <c r="H28" s="202" t="s">
        <v>604</v>
      </c>
      <c r="I28" s="202" t="s">
        <v>604</v>
      </c>
      <c r="J28" s="202" t="s">
        <v>26</v>
      </c>
      <c r="K28" s="851">
        <v>0</v>
      </c>
      <c r="L28" s="851">
        <v>0</v>
      </c>
      <c r="M28" s="851">
        <v>0</v>
      </c>
      <c r="N28" s="851" t="s">
        <v>605</v>
      </c>
      <c r="O28" s="851">
        <v>0</v>
      </c>
      <c r="P28" s="851">
        <v>0</v>
      </c>
      <c r="Q28" s="851">
        <v>0</v>
      </c>
      <c r="R28" s="1891"/>
      <c r="S28" s="1891">
        <v>0</v>
      </c>
      <c r="T28" s="1891">
        <v>0</v>
      </c>
      <c r="U28" s="1992" t="s">
        <v>26</v>
      </c>
      <c r="V28" s="2006">
        <v>0</v>
      </c>
      <c r="W28" s="215"/>
      <c r="X28" s="215"/>
    </row>
    <row r="29" spans="1:24" s="92" customFormat="1" ht="15.75" thickBot="1">
      <c r="A29" s="215"/>
      <c r="B29" s="820" t="s">
        <v>314</v>
      </c>
      <c r="C29" s="356">
        <v>20399512.701782793</v>
      </c>
      <c r="D29" s="357">
        <v>20733317.854234707</v>
      </c>
      <c r="E29" s="357">
        <v>21074382.949486252</v>
      </c>
      <c r="F29" s="357">
        <v>21621522.216419742</v>
      </c>
      <c r="G29" s="357">
        <v>20665899</v>
      </c>
      <c r="H29" s="357">
        <v>20351739</v>
      </c>
      <c r="I29" s="357">
        <v>19371343.726499673</v>
      </c>
      <c r="J29" s="357">
        <v>20973221.19945769</v>
      </c>
      <c r="K29" s="357">
        <v>21016026.529320516</v>
      </c>
      <c r="L29" s="357">
        <v>18748431.535123449</v>
      </c>
      <c r="M29" s="357">
        <v>19625911.827057756</v>
      </c>
      <c r="N29" s="357">
        <v>19447418</v>
      </c>
      <c r="O29" s="357">
        <v>19376789.181756385</v>
      </c>
      <c r="P29" s="357">
        <v>20334099.170816682</v>
      </c>
      <c r="Q29" s="357">
        <v>22066907.445113257</v>
      </c>
      <c r="R29" s="1126">
        <v>23597635</v>
      </c>
      <c r="S29" s="357">
        <v>21803226.163421236</v>
      </c>
      <c r="T29" s="357">
        <v>22770203.096510511</v>
      </c>
      <c r="U29" s="357">
        <v>23258098.007328384</v>
      </c>
      <c r="V29" s="358">
        <v>25720728.979348399</v>
      </c>
      <c r="W29" s="215"/>
      <c r="X29" s="215"/>
    </row>
    <row r="30" spans="1:24" s="92" customFormat="1" ht="15.75" thickBot="1">
      <c r="A30" s="215"/>
      <c r="B30" s="820" t="s">
        <v>315</v>
      </c>
      <c r="C30" s="829">
        <v>1.3145809255070058</v>
      </c>
      <c r="D30" s="828">
        <v>1.2858334644589449</v>
      </c>
      <c r="E30" s="828">
        <v>1.2676346867593518</v>
      </c>
      <c r="F30" s="828">
        <v>1.1901319449862835</v>
      </c>
      <c r="G30" s="828">
        <v>1.35</v>
      </c>
      <c r="H30" s="828">
        <v>1.36</v>
      </c>
      <c r="I30" s="828">
        <v>1.4639771982862033</v>
      </c>
      <c r="J30" s="828">
        <v>1.3812534015278823</v>
      </c>
      <c r="K30" s="828">
        <v>1.4693392267577914</v>
      </c>
      <c r="L30" s="828">
        <v>1.5922351652941233</v>
      </c>
      <c r="M30" s="828">
        <v>1.5252079071838331</v>
      </c>
      <c r="N30" s="828">
        <v>1.5293366451011645</v>
      </c>
      <c r="O30" s="828">
        <v>1.5097091729129881</v>
      </c>
      <c r="P30" s="828">
        <v>1.5641683426776858</v>
      </c>
      <c r="Q30" s="828">
        <v>1.4507039175947591</v>
      </c>
      <c r="R30" s="1894">
        <v>1.3439550192212057</v>
      </c>
      <c r="S30" s="828">
        <v>1.4313317069068034</v>
      </c>
      <c r="T30" s="828">
        <v>1.4569376668220875</v>
      </c>
      <c r="U30" s="828">
        <v>1.4392236031867194</v>
      </c>
      <c r="V30" s="830">
        <v>1.3006093241718206</v>
      </c>
      <c r="W30" s="215"/>
      <c r="X30" s="215"/>
    </row>
    <row r="31" spans="1:24" s="92" customFormat="1" ht="15.75" thickBot="1">
      <c r="A31" s="215"/>
      <c r="B31" s="821" t="s">
        <v>956</v>
      </c>
      <c r="C31" s="829">
        <v>1</v>
      </c>
      <c r="D31" s="828">
        <v>1</v>
      </c>
      <c r="E31" s="828">
        <v>1</v>
      </c>
      <c r="F31" s="828">
        <v>1</v>
      </c>
      <c r="G31" s="828">
        <v>1</v>
      </c>
      <c r="H31" s="828">
        <v>1</v>
      </c>
      <c r="I31" s="828">
        <v>1</v>
      </c>
      <c r="J31" s="828">
        <v>1</v>
      </c>
      <c r="K31" s="828">
        <v>1</v>
      </c>
      <c r="L31" s="828">
        <v>1</v>
      </c>
      <c r="M31" s="828">
        <v>1</v>
      </c>
      <c r="N31" s="828">
        <v>1</v>
      </c>
      <c r="O31" s="828">
        <v>1</v>
      </c>
      <c r="P31" s="828">
        <v>1</v>
      </c>
      <c r="Q31" s="828">
        <v>1</v>
      </c>
      <c r="R31" s="1894">
        <v>1</v>
      </c>
      <c r="S31" s="828">
        <v>1</v>
      </c>
      <c r="T31" s="828">
        <v>1</v>
      </c>
      <c r="U31" s="828">
        <v>1</v>
      </c>
      <c r="V31" s="830">
        <v>1</v>
      </c>
      <c r="W31" s="215"/>
      <c r="X31" s="215"/>
    </row>
    <row r="32" spans="1:24" s="92" customFormat="1">
      <c r="A32" s="215"/>
      <c r="B32" s="274"/>
      <c r="C32" s="274"/>
      <c r="D32" s="274"/>
      <c r="E32" s="274"/>
      <c r="F32" s="274"/>
      <c r="G32" s="274"/>
      <c r="H32" s="274"/>
      <c r="I32" s="274"/>
      <c r="J32" s="274"/>
      <c r="K32" s="274"/>
      <c r="L32" s="274"/>
      <c r="M32" s="274"/>
      <c r="N32" s="274"/>
      <c r="O32" s="274"/>
      <c r="P32" s="274"/>
      <c r="Q32" s="274"/>
      <c r="R32" s="274"/>
      <c r="S32" s="215"/>
      <c r="T32" s="215"/>
      <c r="U32" s="215"/>
      <c r="V32" s="215"/>
      <c r="W32" s="215"/>
      <c r="X32" s="215"/>
    </row>
    <row r="33" spans="1:24">
      <c r="A33" s="211"/>
      <c r="B33" s="2384" t="s">
        <v>316</v>
      </c>
      <c r="C33" s="2384"/>
      <c r="D33" s="2384"/>
      <c r="E33" s="2384"/>
      <c r="F33" s="2384"/>
      <c r="G33" s="2384"/>
      <c r="H33" s="2384"/>
      <c r="I33" s="2384"/>
      <c r="J33" s="2384"/>
      <c r="K33" s="2384"/>
      <c r="L33" s="2384"/>
      <c r="M33" s="2384"/>
      <c r="N33" s="2384"/>
      <c r="O33" s="2384"/>
      <c r="P33" s="2384"/>
      <c r="Q33" s="2384"/>
      <c r="R33" s="2384"/>
      <c r="S33" s="211"/>
      <c r="T33" s="211"/>
      <c r="U33" s="211"/>
      <c r="V33" s="211"/>
      <c r="W33" s="211"/>
      <c r="X33" s="211"/>
    </row>
    <row r="34" spans="1:24">
      <c r="A34" s="211"/>
      <c r="B34" s="525" t="s">
        <v>317</v>
      </c>
      <c r="C34" s="525"/>
      <c r="D34" s="525"/>
      <c r="E34" s="525"/>
      <c r="F34" s="525"/>
      <c r="G34" s="525"/>
      <c r="H34" s="525"/>
      <c r="I34" s="525"/>
      <c r="J34" s="525"/>
      <c r="K34" s="525"/>
      <c r="L34" s="525"/>
      <c r="M34" s="525"/>
      <c r="N34" s="525"/>
      <c r="O34" s="525"/>
      <c r="P34" s="822"/>
      <c r="Q34" s="822"/>
      <c r="R34" s="822"/>
      <c r="S34" s="211"/>
      <c r="T34" s="211"/>
      <c r="U34" s="211"/>
      <c r="V34" s="211"/>
      <c r="W34" s="211"/>
      <c r="X34" s="211"/>
    </row>
    <row r="35" spans="1:24" ht="18.600000000000001" customHeight="1">
      <c r="A35" s="211"/>
      <c r="B35" s="2385" t="s">
        <v>318</v>
      </c>
      <c r="C35" s="2385"/>
      <c r="D35" s="2385"/>
      <c r="E35" s="2385"/>
      <c r="F35" s="2385"/>
      <c r="G35" s="2385"/>
      <c r="H35" s="2385"/>
      <c r="I35" s="2385"/>
      <c r="J35" s="2385"/>
      <c r="K35" s="2385"/>
      <c r="L35" s="2385"/>
      <c r="M35" s="2385"/>
      <c r="N35" s="2385"/>
      <c r="O35" s="2385"/>
      <c r="P35" s="2385"/>
      <c r="Q35" s="2385"/>
      <c r="R35" s="2385"/>
      <c r="S35" s="211"/>
      <c r="T35" s="211"/>
      <c r="U35" s="211"/>
      <c r="V35" s="211"/>
      <c r="W35" s="211"/>
      <c r="X35" s="211"/>
    </row>
    <row r="36" spans="1:24" ht="15.6" customHeight="1">
      <c r="A36" s="211"/>
      <c r="B36" s="525" t="s">
        <v>319</v>
      </c>
      <c r="C36" s="525"/>
      <c r="D36" s="525"/>
      <c r="E36" s="525"/>
      <c r="F36" s="525"/>
      <c r="G36" s="525"/>
      <c r="H36" s="525"/>
      <c r="I36" s="525"/>
      <c r="J36" s="525"/>
      <c r="K36" s="525"/>
      <c r="L36" s="525"/>
      <c r="M36" s="525"/>
      <c r="N36" s="525"/>
      <c r="O36" s="525"/>
      <c r="P36" s="274"/>
      <c r="Q36" s="274"/>
      <c r="R36" s="274"/>
      <c r="S36" s="211"/>
      <c r="T36" s="211"/>
      <c r="U36" s="211"/>
      <c r="V36" s="211"/>
      <c r="W36" s="211"/>
      <c r="X36" s="211"/>
    </row>
    <row r="37" spans="1:24" ht="18.75" customHeight="1">
      <c r="A37" s="211"/>
      <c r="B37" s="211"/>
      <c r="C37" s="823"/>
      <c r="D37" s="823"/>
      <c r="E37" s="823"/>
      <c r="F37" s="823"/>
      <c r="G37" s="823"/>
      <c r="H37" s="823"/>
      <c r="I37" s="823"/>
      <c r="J37" s="823"/>
      <c r="K37" s="823"/>
      <c r="L37" s="823"/>
      <c r="M37" s="823"/>
      <c r="N37" s="823"/>
      <c r="O37" s="823"/>
      <c r="P37" s="823"/>
      <c r="Q37" s="823"/>
      <c r="R37" s="823"/>
      <c r="S37" s="211"/>
      <c r="T37" s="211"/>
      <c r="U37" s="211"/>
      <c r="V37" s="211"/>
      <c r="W37" s="211"/>
      <c r="X37" s="211"/>
    </row>
    <row r="38" spans="1:24" ht="39">
      <c r="A38" s="211"/>
      <c r="B38" s="823" t="s">
        <v>320</v>
      </c>
      <c r="C38" s="823"/>
      <c r="D38" s="823"/>
      <c r="E38" s="823"/>
      <c r="F38" s="823"/>
      <c r="G38" s="823"/>
      <c r="H38" s="823"/>
      <c r="I38" s="823"/>
      <c r="J38" s="823"/>
      <c r="K38" s="823"/>
      <c r="L38" s="823"/>
      <c r="M38" s="823"/>
      <c r="N38" s="823"/>
      <c r="O38" s="823"/>
      <c r="P38" s="823"/>
      <c r="Q38" s="823"/>
      <c r="R38" s="823"/>
      <c r="S38" s="211"/>
      <c r="T38" s="211"/>
      <c r="U38" s="211"/>
      <c r="V38" s="211"/>
      <c r="W38" s="211"/>
      <c r="X38" s="211"/>
    </row>
    <row r="39" spans="1:24" ht="15.6" customHeight="1">
      <c r="A39" s="211"/>
      <c r="B39" s="2385" t="s">
        <v>321</v>
      </c>
      <c r="C39" s="2385"/>
      <c r="D39" s="2385"/>
      <c r="E39" s="2385"/>
      <c r="F39" s="2385"/>
      <c r="G39" s="2385"/>
      <c r="H39" s="2385"/>
      <c r="I39" s="2385"/>
      <c r="J39" s="2385"/>
      <c r="K39" s="2385"/>
      <c r="L39" s="2385"/>
      <c r="M39" s="2385"/>
      <c r="N39" s="2385"/>
      <c r="O39" s="2385"/>
      <c r="P39" s="2385"/>
      <c r="Q39" s="2385"/>
      <c r="R39" s="2385"/>
      <c r="S39" s="211"/>
      <c r="T39" s="211"/>
      <c r="U39" s="211"/>
      <c r="V39" s="211"/>
      <c r="W39" s="211"/>
      <c r="X39" s="211"/>
    </row>
    <row r="40" spans="1:24" ht="15" customHeight="1">
      <c r="A40" s="211"/>
      <c r="B40" s="525" t="s">
        <v>322</v>
      </c>
      <c r="C40" s="525"/>
      <c r="D40" s="525"/>
      <c r="E40" s="525"/>
      <c r="F40" s="525"/>
      <c r="G40" s="525"/>
      <c r="H40" s="525"/>
      <c r="I40" s="525"/>
      <c r="J40" s="525"/>
      <c r="K40" s="525"/>
      <c r="L40" s="525"/>
      <c r="M40" s="525"/>
      <c r="N40" s="525"/>
      <c r="O40" s="525"/>
      <c r="P40" s="824"/>
      <c r="Q40" s="824"/>
      <c r="R40" s="824"/>
      <c r="S40" s="211"/>
      <c r="T40" s="211"/>
      <c r="U40" s="211"/>
      <c r="V40" s="211"/>
      <c r="W40" s="211"/>
      <c r="X40" s="211"/>
    </row>
    <row r="41" spans="1:24" ht="20.100000000000001" customHeight="1">
      <c r="A41" s="211"/>
      <c r="B41" s="525" t="s">
        <v>323</v>
      </c>
      <c r="C41" s="525"/>
      <c r="D41" s="525"/>
      <c r="E41" s="525"/>
      <c r="F41" s="525"/>
      <c r="G41" s="525"/>
      <c r="H41" s="525"/>
      <c r="I41" s="525"/>
      <c r="J41" s="525"/>
      <c r="K41" s="525"/>
      <c r="L41" s="525"/>
      <c r="M41" s="525"/>
      <c r="N41" s="525"/>
      <c r="O41" s="525"/>
      <c r="P41" s="274"/>
      <c r="Q41" s="274"/>
      <c r="R41" s="274"/>
      <c r="S41" s="211"/>
      <c r="T41" s="211"/>
      <c r="U41" s="211"/>
      <c r="V41" s="211"/>
      <c r="W41" s="211"/>
      <c r="X41" s="211"/>
    </row>
    <row r="42" spans="1:24" ht="15.6" customHeight="1">
      <c r="A42" s="211"/>
      <c r="B42" s="525" t="s">
        <v>324</v>
      </c>
      <c r="C42" s="525"/>
      <c r="D42" s="525"/>
      <c r="E42" s="525"/>
      <c r="F42" s="525"/>
      <c r="G42" s="525"/>
      <c r="H42" s="525"/>
      <c r="I42" s="525"/>
      <c r="J42" s="525"/>
      <c r="K42" s="525"/>
      <c r="L42" s="525"/>
      <c r="M42" s="525"/>
      <c r="N42" s="525"/>
      <c r="O42" s="525"/>
      <c r="P42" s="274"/>
      <c r="Q42" s="274"/>
      <c r="R42" s="274"/>
      <c r="S42" s="211"/>
      <c r="T42" s="211"/>
      <c r="U42" s="211"/>
      <c r="V42" s="211"/>
      <c r="W42" s="211"/>
      <c r="X42" s="211"/>
    </row>
    <row r="43" spans="1:24">
      <c r="A43" s="211"/>
      <c r="B43" s="525" t="s">
        <v>325</v>
      </c>
      <c r="C43" s="525"/>
      <c r="D43" s="525"/>
      <c r="E43" s="525"/>
      <c r="F43" s="525"/>
      <c r="G43" s="525"/>
      <c r="H43" s="525"/>
      <c r="I43" s="525"/>
      <c r="J43" s="525"/>
      <c r="K43" s="525"/>
      <c r="L43" s="525"/>
      <c r="M43" s="525"/>
      <c r="N43" s="525"/>
      <c r="O43" s="525"/>
      <c r="P43" s="525"/>
      <c r="Q43" s="525"/>
      <c r="R43" s="525"/>
      <c r="S43" s="211"/>
      <c r="T43" s="211"/>
      <c r="U43" s="211"/>
      <c r="V43" s="211"/>
      <c r="W43" s="211"/>
      <c r="X43" s="211"/>
    </row>
    <row r="44" spans="1:24">
      <c r="A44" s="211"/>
      <c r="B44" s="211"/>
      <c r="C44" s="211"/>
      <c r="D44" s="211"/>
      <c r="E44" s="211"/>
      <c r="F44" s="211"/>
      <c r="G44" s="211"/>
      <c r="H44" s="211"/>
      <c r="I44" s="211"/>
      <c r="J44" s="211"/>
      <c r="K44" s="211"/>
      <c r="L44" s="211"/>
      <c r="M44" s="211"/>
      <c r="N44" s="211"/>
      <c r="O44" s="211"/>
      <c r="P44" s="211"/>
      <c r="Q44" s="211"/>
      <c r="R44" s="211"/>
      <c r="S44" s="211"/>
      <c r="T44" s="211"/>
      <c r="U44" s="211"/>
      <c r="V44" s="211"/>
      <c r="W44" s="211"/>
      <c r="X44" s="211"/>
    </row>
    <row r="45" spans="1:24">
      <c r="A45" s="211"/>
      <c r="B45" s="211"/>
      <c r="C45" s="211"/>
      <c r="D45" s="211"/>
      <c r="E45" s="211"/>
      <c r="F45" s="211"/>
      <c r="G45" s="211"/>
      <c r="H45" s="211"/>
      <c r="I45" s="211"/>
      <c r="J45" s="211"/>
      <c r="K45" s="211"/>
      <c r="L45" s="211"/>
      <c r="M45" s="211"/>
      <c r="N45" s="211"/>
      <c r="O45" s="211"/>
      <c r="P45" s="211"/>
      <c r="Q45" s="211"/>
      <c r="R45" s="211"/>
      <c r="S45" s="211"/>
      <c r="T45" s="211"/>
      <c r="U45" s="211"/>
      <c r="V45" s="211"/>
      <c r="W45" s="211"/>
      <c r="X45" s="211"/>
    </row>
  </sheetData>
  <mergeCells count="3">
    <mergeCell ref="B33:R33"/>
    <mergeCell ref="B35:R35"/>
    <mergeCell ref="B39:R39"/>
  </mergeCells>
  <phoneticPr fontId="39" type="noConversion"/>
  <hyperlinks>
    <hyperlink ref="B1" location="Index!A1" display="Back to index" xr:uid="{B22D5E03-0750-49C8-A01F-67E2B6E0DCE6}"/>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B1:AP67"/>
  <sheetViews>
    <sheetView showGridLines="0" topLeftCell="A29" zoomScale="80" zoomScaleNormal="70" workbookViewId="0">
      <pane xSplit="2" topLeftCell="R1" activePane="topRight" state="frozen"/>
      <selection pane="topRight" activeCell="U51" sqref="U51:AC64"/>
    </sheetView>
  </sheetViews>
  <sheetFormatPr baseColWidth="10" defaultColWidth="11.42578125" defaultRowHeight="15"/>
  <cols>
    <col min="2" max="2" width="73" style="56" customWidth="1"/>
    <col min="3" max="15" width="19.85546875" style="6" customWidth="1"/>
    <col min="16" max="17" width="19" style="6" customWidth="1"/>
    <col min="18" max="19" width="19.140625" style="6" customWidth="1"/>
    <col min="20" max="20" width="11.7109375" style="172" customWidth="1"/>
    <col min="21" max="21" width="80.28515625" style="59" customWidth="1"/>
    <col min="22" max="22" width="12" style="59" bestFit="1" customWidth="1"/>
    <col min="23" max="23" width="12" style="812" bestFit="1" customWidth="1"/>
    <col min="24" max="25" width="12.28515625" bestFit="1" customWidth="1"/>
  </cols>
  <sheetData>
    <row r="1" spans="2:25">
      <c r="B1" s="589" t="s">
        <v>31</v>
      </c>
    </row>
    <row r="3" spans="2:25" ht="15.75" thickBot="1">
      <c r="B3" s="210" t="s">
        <v>1074</v>
      </c>
      <c r="U3" s="210" t="s">
        <v>894</v>
      </c>
    </row>
    <row r="4" spans="2:25" s="144" customFormat="1">
      <c r="B4" s="835" t="s">
        <v>303</v>
      </c>
      <c r="C4" s="2393" t="s">
        <v>29</v>
      </c>
      <c r="D4" s="2394"/>
      <c r="E4" s="2394"/>
      <c r="F4" s="2394"/>
      <c r="G4" s="2394"/>
      <c r="H4" s="2394"/>
      <c r="I4" s="2394"/>
      <c r="J4" s="2394"/>
      <c r="K4" s="2394"/>
      <c r="L4" s="2394"/>
      <c r="M4" s="2394"/>
      <c r="N4" s="2394"/>
      <c r="O4" s="2394"/>
      <c r="P4" s="2394"/>
      <c r="Q4" s="2394"/>
      <c r="R4" s="2394"/>
      <c r="S4" s="2395"/>
      <c r="T4" s="188"/>
      <c r="U4" s="865"/>
      <c r="V4" s="2386" t="s">
        <v>843</v>
      </c>
      <c r="W4" s="2386" t="s">
        <v>906</v>
      </c>
      <c r="X4" s="2386" t="s">
        <v>929</v>
      </c>
      <c r="Y4" s="2386" t="s">
        <v>1077</v>
      </c>
    </row>
    <row r="5" spans="2:25" s="144" customFormat="1">
      <c r="B5" s="836" t="s">
        <v>30</v>
      </c>
      <c r="C5" s="2396"/>
      <c r="D5" s="2397"/>
      <c r="E5" s="2397"/>
      <c r="F5" s="2397"/>
      <c r="G5" s="2397"/>
      <c r="H5" s="2397"/>
      <c r="I5" s="2397"/>
      <c r="J5" s="2397"/>
      <c r="K5" s="2397"/>
      <c r="L5" s="2397"/>
      <c r="M5" s="2397"/>
      <c r="N5" s="2397"/>
      <c r="O5" s="2397"/>
      <c r="P5" s="2397"/>
      <c r="Q5" s="2397"/>
      <c r="R5" s="2397"/>
      <c r="S5" s="2398"/>
      <c r="T5" s="188"/>
      <c r="U5" s="866" t="s">
        <v>860</v>
      </c>
      <c r="V5" s="2387">
        <v>0</v>
      </c>
      <c r="W5" s="2387"/>
      <c r="X5" s="2387">
        <v>0</v>
      </c>
      <c r="Y5" s="2387">
        <v>0</v>
      </c>
    </row>
    <row r="6" spans="2:25" s="144" customFormat="1" ht="15.75" thickBot="1">
      <c r="B6" s="837"/>
      <c r="C6" s="195" t="s">
        <v>171</v>
      </c>
      <c r="D6" s="65" t="s">
        <v>170</v>
      </c>
      <c r="E6" s="65" t="s">
        <v>169</v>
      </c>
      <c r="F6" s="65" t="s">
        <v>167</v>
      </c>
      <c r="G6" s="65" t="s">
        <v>166</v>
      </c>
      <c r="H6" s="65" t="s">
        <v>165</v>
      </c>
      <c r="I6" s="65" t="s">
        <v>168</v>
      </c>
      <c r="J6" s="65" t="s">
        <v>164</v>
      </c>
      <c r="K6" s="65" t="s">
        <v>163</v>
      </c>
      <c r="L6" s="65" t="s">
        <v>161</v>
      </c>
      <c r="M6" s="65" t="s">
        <v>95</v>
      </c>
      <c r="N6" s="65" t="s">
        <v>153</v>
      </c>
      <c r="O6" s="65" t="s">
        <v>162</v>
      </c>
      <c r="P6" s="65" t="s">
        <v>102</v>
      </c>
      <c r="Q6" s="65" t="s">
        <v>96</v>
      </c>
      <c r="R6" s="65" t="s">
        <v>154</v>
      </c>
      <c r="S6" s="173" t="s">
        <v>843</v>
      </c>
      <c r="T6" s="188"/>
      <c r="U6" s="867" t="s">
        <v>861</v>
      </c>
      <c r="V6" s="2388">
        <v>0</v>
      </c>
      <c r="W6" s="2388"/>
      <c r="X6" s="2388">
        <v>0</v>
      </c>
      <c r="Y6" s="2388">
        <v>0</v>
      </c>
    </row>
    <row r="7" spans="2:25" s="92" customFormat="1">
      <c r="B7" s="13" t="s">
        <v>303</v>
      </c>
      <c r="C7" s="201">
        <v>10217386.717</v>
      </c>
      <c r="D7" s="202">
        <v>10217386.717</v>
      </c>
      <c r="E7" s="202">
        <v>10217386.717010001</v>
      </c>
      <c r="F7" s="202">
        <v>10217386.717</v>
      </c>
      <c r="G7" s="202">
        <v>10217387</v>
      </c>
      <c r="H7" s="202">
        <v>11067387</v>
      </c>
      <c r="I7" s="202">
        <v>11067386.717</v>
      </c>
      <c r="J7" s="202">
        <v>11067386.717</v>
      </c>
      <c r="K7" s="202">
        <v>11317386.717</v>
      </c>
      <c r="L7" s="202">
        <v>11317386.717</v>
      </c>
      <c r="M7" s="202">
        <v>11317386.71699</v>
      </c>
      <c r="N7" s="202">
        <v>11317386.717020001</v>
      </c>
      <c r="O7" s="202">
        <v>12176364.760009998</v>
      </c>
      <c r="P7" s="202">
        <v>12176364.76</v>
      </c>
      <c r="Q7" s="202">
        <v>12176364.76</v>
      </c>
      <c r="R7" s="202">
        <v>12176364.760009998</v>
      </c>
      <c r="S7" s="203">
        <v>12973174.634020001</v>
      </c>
      <c r="T7" s="188"/>
      <c r="U7" s="868" t="s">
        <v>303</v>
      </c>
      <c r="V7" s="1583">
        <v>12973174.634020001</v>
      </c>
      <c r="W7" s="1583">
        <v>12973174.634000001</v>
      </c>
      <c r="X7" s="1583">
        <v>12973174.633990001</v>
      </c>
      <c r="Y7" s="1583">
        <v>12973174.634000001</v>
      </c>
    </row>
    <row r="8" spans="2:25" s="92" customFormat="1">
      <c r="B8" s="13" t="s">
        <v>326</v>
      </c>
      <c r="C8" s="201">
        <v>4695118.4215200003</v>
      </c>
      <c r="D8" s="202">
        <v>4695118.4215200003</v>
      </c>
      <c r="E8" s="202">
        <v>4695118.4215200003</v>
      </c>
      <c r="F8" s="202">
        <v>4695118.4215399995</v>
      </c>
      <c r="G8" s="202">
        <v>4695118</v>
      </c>
      <c r="H8" s="202">
        <v>6164175</v>
      </c>
      <c r="I8" s="202">
        <v>6164175.0761399996</v>
      </c>
      <c r="J8" s="202">
        <v>6166670.1523000002</v>
      </c>
      <c r="K8" s="202">
        <v>6707503.3176899999</v>
      </c>
      <c r="L8" s="202">
        <v>6707830.731660001</v>
      </c>
      <c r="M8" s="202">
        <v>6707830.7316200007</v>
      </c>
      <c r="N8" s="202">
        <v>6707830.7316399999</v>
      </c>
      <c r="O8" s="202">
        <v>7516510.3336600009</v>
      </c>
      <c r="P8" s="202">
        <v>7516896.7645399999</v>
      </c>
      <c r="Q8" s="202">
        <v>7516896.7645100001</v>
      </c>
      <c r="R8" s="202">
        <v>6759526.8764699996</v>
      </c>
      <c r="S8" s="203">
        <v>7038881.1541099995</v>
      </c>
      <c r="T8" s="172"/>
      <c r="U8" s="870" t="s">
        <v>453</v>
      </c>
      <c r="V8" s="1584">
        <v>7038881.1541100005</v>
      </c>
      <c r="W8" s="1584">
        <v>7039359.3542499999</v>
      </c>
      <c r="X8" s="1584">
        <v>7039792.5408699997</v>
      </c>
      <c r="Y8" s="1584">
        <v>6590920.6985399993</v>
      </c>
    </row>
    <row r="9" spans="2:25" s="92" customFormat="1">
      <c r="B9" s="13" t="s">
        <v>327</v>
      </c>
      <c r="C9" s="848" t="s">
        <v>26</v>
      </c>
      <c r="D9" s="202" t="s">
        <v>26</v>
      </c>
      <c r="E9" s="202">
        <v>850000</v>
      </c>
      <c r="F9" s="202">
        <v>850000</v>
      </c>
      <c r="G9" s="202">
        <v>850000</v>
      </c>
      <c r="H9" s="202" t="s">
        <v>604</v>
      </c>
      <c r="I9" s="202" t="s">
        <v>604</v>
      </c>
      <c r="J9" s="202" t="s">
        <v>26</v>
      </c>
      <c r="K9" s="202" t="s">
        <v>26</v>
      </c>
      <c r="L9" s="202" t="s">
        <v>26</v>
      </c>
      <c r="M9" s="202" t="s">
        <v>26</v>
      </c>
      <c r="N9" s="202" t="s">
        <v>26</v>
      </c>
      <c r="O9" s="202" t="s">
        <v>26</v>
      </c>
      <c r="P9" s="202" t="s">
        <v>26</v>
      </c>
      <c r="Q9" s="202" t="s">
        <v>26</v>
      </c>
      <c r="R9" s="202" t="s">
        <v>26</v>
      </c>
      <c r="S9" s="203" t="s">
        <v>26</v>
      </c>
      <c r="T9" s="172"/>
      <c r="U9" s="870" t="s">
        <v>862</v>
      </c>
      <c r="V9" s="1584">
        <v>2050746.1590099996</v>
      </c>
      <c r="W9" s="1584">
        <v>3346790.4103899999</v>
      </c>
      <c r="X9" s="1584">
        <v>4474350.7072299998</v>
      </c>
      <c r="Y9" s="1584">
        <v>5383865.0684600007</v>
      </c>
    </row>
    <row r="10" spans="2:25" s="92" customFormat="1">
      <c r="B10" s="13" t="s">
        <v>957</v>
      </c>
      <c r="C10" s="201">
        <v>1284021.0867599999</v>
      </c>
      <c r="D10" s="202">
        <v>1298103.7515499999</v>
      </c>
      <c r="E10" s="202">
        <v>1320345.09378</v>
      </c>
      <c r="F10" s="202">
        <v>1367259.2169899999</v>
      </c>
      <c r="G10" s="202">
        <v>1383834</v>
      </c>
      <c r="H10" s="202">
        <v>1603535</v>
      </c>
      <c r="I10" s="202">
        <v>1565703.6001600001</v>
      </c>
      <c r="J10" s="202">
        <v>1595915.74449</v>
      </c>
      <c r="K10" s="202">
        <v>1609750.0467900001</v>
      </c>
      <c r="L10" s="202">
        <v>1676768.18196</v>
      </c>
      <c r="M10" s="202">
        <v>1720950.8891800002</v>
      </c>
      <c r="N10" s="202">
        <v>1735371.6237300001</v>
      </c>
      <c r="O10" s="202">
        <v>1707458.3176199999</v>
      </c>
      <c r="P10" s="202">
        <v>1797357.8014400001</v>
      </c>
      <c r="Q10" s="202">
        <v>1845015.5193699999</v>
      </c>
      <c r="R10" s="202">
        <v>1838177.6975999998</v>
      </c>
      <c r="S10" s="203">
        <v>1634875.6958299999</v>
      </c>
      <c r="T10" s="172"/>
      <c r="U10" s="870" t="s">
        <v>863</v>
      </c>
      <c r="V10" s="1584">
        <v>1634875.6958299999</v>
      </c>
      <c r="W10" s="1584">
        <v>1625734.9133900001</v>
      </c>
      <c r="X10" s="1584">
        <v>1667750.4065999999</v>
      </c>
      <c r="Y10" s="1584">
        <v>1695577.33</v>
      </c>
    </row>
    <row r="11" spans="2:25" s="92" customFormat="1">
      <c r="B11" s="13" t="s">
        <v>306</v>
      </c>
      <c r="C11" s="201">
        <v>580650.00000000012</v>
      </c>
      <c r="D11" s="202">
        <v>575225.00000000012</v>
      </c>
      <c r="E11" s="202">
        <v>592025.00000000012</v>
      </c>
      <c r="F11" s="202" t="s">
        <v>26</v>
      </c>
      <c r="G11" s="202" t="s">
        <v>604</v>
      </c>
      <c r="H11" s="202" t="s">
        <v>604</v>
      </c>
      <c r="I11" s="202" t="s">
        <v>604</v>
      </c>
      <c r="J11" s="202" t="s">
        <v>26</v>
      </c>
      <c r="K11" s="202" t="s">
        <v>26</v>
      </c>
      <c r="L11" s="202" t="s">
        <v>26</v>
      </c>
      <c r="M11" s="202" t="s">
        <v>26</v>
      </c>
      <c r="N11" s="202" t="s">
        <v>26</v>
      </c>
      <c r="O11" s="202" t="s">
        <v>26</v>
      </c>
      <c r="P11" s="202" t="s">
        <v>26</v>
      </c>
      <c r="Q11" s="202" t="s">
        <v>26</v>
      </c>
      <c r="R11" s="202" t="s">
        <v>26</v>
      </c>
      <c r="S11" s="203" t="s">
        <v>26</v>
      </c>
      <c r="T11" s="172"/>
      <c r="U11" s="870" t="s">
        <v>306</v>
      </c>
      <c r="V11" s="1584" t="s">
        <v>26</v>
      </c>
      <c r="W11" s="1585">
        <v>0</v>
      </c>
      <c r="X11" s="1585" t="s">
        <v>26</v>
      </c>
      <c r="Y11" s="1585">
        <v>0</v>
      </c>
    </row>
    <row r="12" spans="2:25" s="92" customFormat="1">
      <c r="B12" s="13" t="s">
        <v>307</v>
      </c>
      <c r="C12" s="201">
        <v>4236504.6720000003</v>
      </c>
      <c r="D12" s="202">
        <v>4197063.2480000006</v>
      </c>
      <c r="E12" s="202">
        <v>4319204.432</v>
      </c>
      <c r="F12" s="202">
        <v>3980903.568</v>
      </c>
      <c r="G12" s="202">
        <v>4128099</v>
      </c>
      <c r="H12" s="202">
        <v>4248967</v>
      </c>
      <c r="I12" s="202">
        <v>4787488.8090000004</v>
      </c>
      <c r="J12" s="202">
        <v>4817188.3049999997</v>
      </c>
      <c r="K12" s="202">
        <v>6276991.0209999997</v>
      </c>
      <c r="L12" s="202">
        <v>5223300</v>
      </c>
      <c r="M12" s="202">
        <v>5595900.0000000009</v>
      </c>
      <c r="N12" s="202">
        <v>5397450</v>
      </c>
      <c r="O12" s="202">
        <v>5007300</v>
      </c>
      <c r="P12" s="202">
        <v>5163750</v>
      </c>
      <c r="Q12" s="202">
        <v>5374349.9999999991</v>
      </c>
      <c r="R12" s="202">
        <v>5148900</v>
      </c>
      <c r="S12" s="203">
        <v>5078700</v>
      </c>
      <c r="T12" s="172"/>
      <c r="U12" s="870" t="s">
        <v>307</v>
      </c>
      <c r="V12" s="1584">
        <v>5078700</v>
      </c>
      <c r="W12" s="1584">
        <v>4897800</v>
      </c>
      <c r="X12" s="1584">
        <v>5120550</v>
      </c>
      <c r="Y12" s="1584">
        <v>5007150</v>
      </c>
    </row>
    <row r="13" spans="2:25" s="92" customFormat="1">
      <c r="B13" s="838" t="s">
        <v>328</v>
      </c>
      <c r="C13" s="201">
        <v>-1722979.2448199999</v>
      </c>
      <c r="D13" s="202">
        <v>-1722979.2436700002</v>
      </c>
      <c r="E13" s="202">
        <v>-1722979.24367</v>
      </c>
      <c r="F13" s="202">
        <v>-1580582.7636200003</v>
      </c>
      <c r="G13" s="202">
        <v>-1937102</v>
      </c>
      <c r="H13" s="202">
        <v>-1934790</v>
      </c>
      <c r="I13" s="202">
        <v>-1934790.35497</v>
      </c>
      <c r="J13" s="202">
        <v>-2314790.3541099993</v>
      </c>
      <c r="K13" s="202">
        <v>-2281859.3412399995</v>
      </c>
      <c r="L13" s="202">
        <v>-2263859.3412600001</v>
      </c>
      <c r="M13" s="202">
        <v>-2263804.7708499995</v>
      </c>
      <c r="N13" s="202">
        <v>-2263804.77085</v>
      </c>
      <c r="O13" s="202">
        <v>-2432571.0485300003</v>
      </c>
      <c r="P13" s="202">
        <v>-2436524.7128300001</v>
      </c>
      <c r="Q13" s="202">
        <v>-2436524.7147600004</v>
      </c>
      <c r="R13" s="202">
        <v>-2436524.7147600004</v>
      </c>
      <c r="S13" s="203">
        <v>-2838433.7347400002</v>
      </c>
      <c r="T13" s="172"/>
      <c r="U13" s="870" t="s">
        <v>864</v>
      </c>
      <c r="V13" s="1586">
        <v>-1046284.3501699977</v>
      </c>
      <c r="W13" s="1586">
        <v>-834410.50988000073</v>
      </c>
      <c r="X13" s="1586">
        <v>-916336.70297999494</v>
      </c>
      <c r="Y13" s="1586">
        <v>-668716.76031999756</v>
      </c>
    </row>
    <row r="14" spans="2:25" s="92" customFormat="1">
      <c r="B14" s="839" t="s">
        <v>329</v>
      </c>
      <c r="C14" s="201">
        <v>-1812954.8024499998</v>
      </c>
      <c r="D14" s="202">
        <v>-1903858.2904800002</v>
      </c>
      <c r="E14" s="202">
        <v>-2006573.7438000001</v>
      </c>
      <c r="F14" s="202">
        <v>-1965036.9212200004</v>
      </c>
      <c r="G14" s="202">
        <v>-2008782</v>
      </c>
      <c r="H14" s="202">
        <v>-2020533</v>
      </c>
      <c r="I14" s="202">
        <v>-2018037.20774</v>
      </c>
      <c r="J14" s="202">
        <v>-2297879.1981599992</v>
      </c>
      <c r="K14" s="202">
        <v>-2295242.7601599996</v>
      </c>
      <c r="L14" s="202">
        <v>-2326240.8262</v>
      </c>
      <c r="M14" s="202">
        <v>-2377058.1715499996</v>
      </c>
      <c r="N14" s="202">
        <v>-2435661.31201</v>
      </c>
      <c r="O14" s="202">
        <v>-2535289.4251500005</v>
      </c>
      <c r="P14" s="202">
        <v>-2674646.01119</v>
      </c>
      <c r="Q14" s="202">
        <v>-2774129.3607900003</v>
      </c>
      <c r="R14" s="202">
        <v>-2844247.8299600002</v>
      </c>
      <c r="S14" s="203">
        <v>-2895934.0590300001</v>
      </c>
      <c r="T14" s="172"/>
      <c r="U14" s="870" t="s">
        <v>865</v>
      </c>
      <c r="V14" s="1586">
        <v>-2613562.8868</v>
      </c>
      <c r="W14" s="1586">
        <v>-2667540.0323099997</v>
      </c>
      <c r="X14" s="1586">
        <v>-2714749.2971499995</v>
      </c>
      <c r="Y14" s="1586">
        <v>-2772785.8399499995</v>
      </c>
    </row>
    <row r="15" spans="2:25" s="92" customFormat="1">
      <c r="B15" s="839" t="s">
        <v>330</v>
      </c>
      <c r="C15" s="201">
        <v>89975.55763000001</v>
      </c>
      <c r="D15" s="202">
        <v>180879.04681</v>
      </c>
      <c r="E15" s="202">
        <v>283594.50013</v>
      </c>
      <c r="F15" s="202">
        <v>384454.15760000004</v>
      </c>
      <c r="G15" s="202">
        <v>71680</v>
      </c>
      <c r="H15" s="202">
        <v>85742</v>
      </c>
      <c r="I15" s="202">
        <v>83246.852769999983</v>
      </c>
      <c r="J15" s="202">
        <v>-16911.15595</v>
      </c>
      <c r="K15" s="202">
        <v>13383.418919999998</v>
      </c>
      <c r="L15" s="202">
        <v>62381.484940000002</v>
      </c>
      <c r="M15" s="202">
        <v>113253.4007</v>
      </c>
      <c r="N15" s="202">
        <v>171856.54115999999</v>
      </c>
      <c r="O15" s="202">
        <v>102718.37662</v>
      </c>
      <c r="P15" s="202">
        <v>238121.29835999999</v>
      </c>
      <c r="Q15" s="202">
        <v>337604.64603</v>
      </c>
      <c r="R15" s="202">
        <v>407723.1152</v>
      </c>
      <c r="S15" s="203">
        <v>57500.324290000004</v>
      </c>
      <c r="T15" s="172"/>
      <c r="U15" s="870" t="s">
        <v>866</v>
      </c>
      <c r="V15" s="1586">
        <v>-934718.04270393227</v>
      </c>
      <c r="W15" s="1586">
        <v>-1036166.7467401844</v>
      </c>
      <c r="X15" s="1586">
        <v>-1124983.0115531988</v>
      </c>
      <c r="Y15" s="1586">
        <v>-1294278.8893102172</v>
      </c>
    </row>
    <row r="16" spans="2:25" s="92" customFormat="1" ht="15.75" thickBot="1">
      <c r="B16" s="13" t="s">
        <v>309</v>
      </c>
      <c r="C16" s="201">
        <v>-122083.18850999999</v>
      </c>
      <c r="D16" s="202">
        <v>-122083.18850999999</v>
      </c>
      <c r="E16" s="202">
        <v>-122083.18850999999</v>
      </c>
      <c r="F16" s="202">
        <v>-122083.18850999999</v>
      </c>
      <c r="G16" s="202">
        <v>-122083</v>
      </c>
      <c r="H16" s="202">
        <v>-122083</v>
      </c>
      <c r="I16" s="202">
        <v>-122083.18850999999</v>
      </c>
      <c r="J16" s="202">
        <v>-122083.18850999999</v>
      </c>
      <c r="K16" s="202">
        <v>-122083.18850999999</v>
      </c>
      <c r="L16" s="202">
        <v>-122083.18850999999</v>
      </c>
      <c r="M16" s="202">
        <v>-122083.18850999999</v>
      </c>
      <c r="N16" s="202">
        <v>-122083.18850999999</v>
      </c>
      <c r="O16" s="202">
        <v>-122083.18850999999</v>
      </c>
      <c r="P16" s="202">
        <v>-122083.18850999999</v>
      </c>
      <c r="Q16" s="202">
        <v>-122083.18850999999</v>
      </c>
      <c r="R16" s="202">
        <v>-122083.18850999999</v>
      </c>
      <c r="S16" s="203">
        <v>-122083.18850999999</v>
      </c>
      <c r="T16" s="172"/>
      <c r="U16" s="872" t="s">
        <v>309</v>
      </c>
      <c r="V16" s="1587">
        <v>-122083.18850999999</v>
      </c>
      <c r="W16" s="1587">
        <v>-122083.18850999999</v>
      </c>
      <c r="X16" s="1587">
        <v>-122083.18850999999</v>
      </c>
      <c r="Y16" s="1587">
        <v>-122083.18850999999</v>
      </c>
    </row>
    <row r="17" spans="2:25" s="92" customFormat="1" ht="15.75" thickBot="1">
      <c r="B17" s="840" t="s">
        <v>331</v>
      </c>
      <c r="C17" s="711">
        <v>19168618.463950001</v>
      </c>
      <c r="D17" s="712">
        <v>19137834.70589</v>
      </c>
      <c r="E17" s="712">
        <v>20149017.232129999</v>
      </c>
      <c r="F17" s="712">
        <v>19408001.971399996</v>
      </c>
      <c r="G17" s="712">
        <v>19215253</v>
      </c>
      <c r="H17" s="712">
        <v>21027190</v>
      </c>
      <c r="I17" s="712">
        <v>21527880.65882</v>
      </c>
      <c r="J17" s="712">
        <v>21210287.376170002</v>
      </c>
      <c r="K17" s="712">
        <v>23507688.572730001</v>
      </c>
      <c r="L17" s="712">
        <v>22539343.100850001</v>
      </c>
      <c r="M17" s="712">
        <v>22956180.378430001</v>
      </c>
      <c r="N17" s="712">
        <v>22772151.113030002</v>
      </c>
      <c r="O17" s="712">
        <v>23852979.174249995</v>
      </c>
      <c r="P17" s="712">
        <v>24095761.42464</v>
      </c>
      <c r="Q17" s="712">
        <v>24354019.140609998</v>
      </c>
      <c r="R17" s="712">
        <v>23364361.430809993</v>
      </c>
      <c r="S17" s="717">
        <v>23765114.560709998</v>
      </c>
      <c r="T17" s="172"/>
      <c r="U17" s="873" t="s">
        <v>867</v>
      </c>
      <c r="V17" s="1588">
        <v>24059729.174786068</v>
      </c>
      <c r="W17" s="1588">
        <v>25222658.834589817</v>
      </c>
      <c r="X17" s="1588">
        <v>26397466.088496804</v>
      </c>
      <c r="Y17" s="1588">
        <v>26792823.052909784</v>
      </c>
    </row>
    <row r="18" spans="2:25" s="92" customFormat="1" ht="15.75" thickBot="1">
      <c r="B18" s="276"/>
      <c r="C18" s="23"/>
      <c r="D18" s="23"/>
      <c r="E18" s="23"/>
      <c r="F18" s="23"/>
      <c r="G18" s="23"/>
      <c r="H18" s="23"/>
      <c r="I18" s="23"/>
      <c r="J18" s="23"/>
      <c r="K18" s="23"/>
      <c r="L18" s="23"/>
      <c r="M18" s="23"/>
      <c r="N18" s="23"/>
      <c r="O18" s="23"/>
      <c r="P18" s="23"/>
      <c r="Q18" s="23"/>
      <c r="R18" s="23"/>
      <c r="S18" s="22"/>
      <c r="T18" s="172"/>
      <c r="U18" s="875" t="s">
        <v>868</v>
      </c>
      <c r="V18" s="1589">
        <v>17346153.47895607</v>
      </c>
      <c r="W18" s="1589">
        <v>18699123.921199821</v>
      </c>
      <c r="X18" s="1589">
        <v>19609165.681896806</v>
      </c>
      <c r="Y18" s="1589">
        <v>20090095.722909786</v>
      </c>
    </row>
    <row r="19" spans="2:25" s="92" customFormat="1" ht="15.75" thickBot="1">
      <c r="B19" s="841" t="s">
        <v>245</v>
      </c>
      <c r="C19" s="590">
        <v>84074345</v>
      </c>
      <c r="D19" s="591">
        <v>84178682</v>
      </c>
      <c r="E19" s="591">
        <v>88421907</v>
      </c>
      <c r="F19" s="591">
        <v>86273789</v>
      </c>
      <c r="G19" s="591">
        <v>88189663</v>
      </c>
      <c r="H19" s="591">
        <v>87017934</v>
      </c>
      <c r="I19" s="591">
        <v>85546759</v>
      </c>
      <c r="J19" s="591">
        <v>90253383</v>
      </c>
      <c r="K19" s="591">
        <v>94853451</v>
      </c>
      <c r="L19" s="591">
        <v>96842778</v>
      </c>
      <c r="M19" s="591">
        <v>100119715</v>
      </c>
      <c r="N19" s="591">
        <v>94628498</v>
      </c>
      <c r="O19" s="591">
        <v>87775815</v>
      </c>
      <c r="P19" s="591">
        <v>91019217</v>
      </c>
      <c r="Q19" s="591">
        <v>94156153</v>
      </c>
      <c r="R19" s="591">
        <v>93211649</v>
      </c>
      <c r="S19" s="592">
        <v>91770539</v>
      </c>
      <c r="T19" s="172"/>
      <c r="U19" s="875" t="s">
        <v>869</v>
      </c>
      <c r="V19" s="1589">
        <v>17346153.47895607</v>
      </c>
      <c r="W19" s="1589">
        <v>18699123.921199821</v>
      </c>
      <c r="X19" s="1589">
        <v>19609165.681896806</v>
      </c>
      <c r="Y19" s="1589">
        <v>20090095.722909786</v>
      </c>
    </row>
    <row r="20" spans="2:25" s="92" customFormat="1" ht="15.75" thickBot="1">
      <c r="B20" s="276"/>
      <c r="C20" s="23"/>
      <c r="D20" s="23"/>
      <c r="E20" s="23"/>
      <c r="F20" s="23"/>
      <c r="G20" s="23"/>
      <c r="H20" s="23"/>
      <c r="I20" s="23"/>
      <c r="J20" s="23"/>
      <c r="K20" s="23"/>
      <c r="L20" s="23"/>
      <c r="M20" s="23"/>
      <c r="N20" s="23"/>
      <c r="O20" s="23"/>
      <c r="P20" s="23"/>
      <c r="Q20" s="23"/>
      <c r="R20" s="119"/>
      <c r="S20" s="22"/>
      <c r="T20" s="172"/>
      <c r="U20" s="875" t="s">
        <v>870</v>
      </c>
      <c r="V20" s="1589">
        <v>6713575.6958299996</v>
      </c>
      <c r="W20" s="1589">
        <v>6523534.9133900004</v>
      </c>
      <c r="X20" s="1589">
        <v>6788300.4066000003</v>
      </c>
      <c r="Y20" s="1589">
        <v>6702727.3300000001</v>
      </c>
    </row>
    <row r="21" spans="2:25" s="92" customFormat="1" ht="15.75" thickBot="1">
      <c r="B21" s="264" t="s">
        <v>958</v>
      </c>
      <c r="C21" s="198">
        <v>14509582.327599999</v>
      </c>
      <c r="D21" s="199">
        <v>14504157.328174999</v>
      </c>
      <c r="E21" s="199">
        <v>15370957.328185</v>
      </c>
      <c r="F21" s="199">
        <v>14850130.568220001</v>
      </c>
      <c r="G21" s="199">
        <v>14671871</v>
      </c>
      <c r="H21" s="199">
        <v>14971384</v>
      </c>
      <c r="I21" s="199">
        <v>14971384.142825</v>
      </c>
      <c r="J21" s="199">
        <v>14783879.219415002</v>
      </c>
      <c r="K21" s="199">
        <v>15133633.649320001</v>
      </c>
      <c r="L21" s="199">
        <v>15142961.063279999</v>
      </c>
      <c r="M21" s="199">
        <v>15142988.348435003</v>
      </c>
      <c r="N21" s="199">
        <v>15142988.348485002</v>
      </c>
      <c r="O21" s="199">
        <v>16220723.526684996</v>
      </c>
      <c r="P21" s="199">
        <v>16219133.125405001</v>
      </c>
      <c r="Q21" s="199">
        <v>16219133.124409996</v>
      </c>
      <c r="R21" s="199">
        <v>16219133.124449996</v>
      </c>
      <c r="S21" s="200">
        <v>17094342.766109999</v>
      </c>
      <c r="T21" s="172"/>
      <c r="U21" s="877"/>
      <c r="V21" s="1590"/>
      <c r="W21" s="1593"/>
      <c r="X21" s="1591"/>
      <c r="Y21" s="1591"/>
    </row>
    <row r="22" spans="2:25" s="92" customFormat="1" ht="15.75" thickBot="1">
      <c r="B22" s="842" t="s">
        <v>959</v>
      </c>
      <c r="C22" s="207">
        <v>4659036.1363499993</v>
      </c>
      <c r="D22" s="208">
        <v>4633677.377715</v>
      </c>
      <c r="E22" s="208">
        <v>4778059.9039449999</v>
      </c>
      <c r="F22" s="208">
        <v>4557871.4031799994</v>
      </c>
      <c r="G22" s="208">
        <v>4543382</v>
      </c>
      <c r="H22" s="208">
        <v>6055806</v>
      </c>
      <c r="I22" s="208">
        <v>6556496.5159950005</v>
      </c>
      <c r="J22" s="208">
        <v>6426408.1567550004</v>
      </c>
      <c r="K22" s="208">
        <v>8374054.9234100003</v>
      </c>
      <c r="L22" s="208">
        <v>7396382.0375699997</v>
      </c>
      <c r="M22" s="208">
        <v>7813192.0299950019</v>
      </c>
      <c r="N22" s="208">
        <v>7629162.7645450011</v>
      </c>
      <c r="O22" s="208">
        <v>7632255.6475649998</v>
      </c>
      <c r="P22" s="208">
        <v>7876628.2992350003</v>
      </c>
      <c r="Q22" s="208">
        <v>8134886.0162000004</v>
      </c>
      <c r="R22" s="208">
        <v>7145228.3063599989</v>
      </c>
      <c r="S22" s="209">
        <v>6670771.7945999997</v>
      </c>
      <c r="T22" s="189"/>
      <c r="U22" s="879" t="s">
        <v>871</v>
      </c>
      <c r="V22" s="2389" t="str">
        <f>+V4</f>
        <v>Mar 23</v>
      </c>
      <c r="W22" s="2389" t="str">
        <f>+W4</f>
        <v>Jun 23</v>
      </c>
      <c r="X22" s="2389" t="str">
        <f>+X4</f>
        <v>Sep 23</v>
      </c>
      <c r="Y22" s="2389" t="str">
        <f>+Y4</f>
        <v>Dec 23</v>
      </c>
    </row>
    <row r="23" spans="2:25" s="92" customFormat="1" ht="15.75" thickBot="1">
      <c r="B23" s="276"/>
      <c r="C23" s="23"/>
      <c r="D23" s="23"/>
      <c r="E23" s="23"/>
      <c r="F23" s="23"/>
      <c r="G23" s="23"/>
      <c r="H23" s="23"/>
      <c r="I23" s="23"/>
      <c r="J23" s="23"/>
      <c r="K23" s="23"/>
      <c r="L23" s="23"/>
      <c r="M23" s="23"/>
      <c r="N23" s="23"/>
      <c r="O23" s="23"/>
      <c r="P23" s="23"/>
      <c r="Q23" s="23"/>
      <c r="R23" s="119"/>
      <c r="S23" s="22"/>
      <c r="T23" s="172"/>
      <c r="U23" s="880" t="s">
        <v>861</v>
      </c>
      <c r="V23" s="2390">
        <v>0</v>
      </c>
      <c r="W23" s="2390"/>
      <c r="X23" s="2390"/>
      <c r="Y23" s="2390"/>
    </row>
    <row r="24" spans="2:25" s="92" customFormat="1" ht="15.75" thickBot="1">
      <c r="B24" s="14" t="s">
        <v>960</v>
      </c>
      <c r="C24" s="356">
        <v>123718427.21442905</v>
      </c>
      <c r="D24" s="357">
        <v>128023739.46456322</v>
      </c>
      <c r="E24" s="357">
        <v>130413863.53467903</v>
      </c>
      <c r="F24" s="357">
        <v>134128850.15176992</v>
      </c>
      <c r="G24" s="357">
        <v>142084684</v>
      </c>
      <c r="H24" s="357">
        <v>142071064</v>
      </c>
      <c r="I24" s="357">
        <v>139910769.16072762</v>
      </c>
      <c r="J24" s="357">
        <v>142042877.39649171</v>
      </c>
      <c r="K24" s="357">
        <v>142854355.6685355</v>
      </c>
      <c r="L24" s="357">
        <v>146936014.41314113</v>
      </c>
      <c r="M24" s="357">
        <v>151415294.43704152</v>
      </c>
      <c r="N24" s="357">
        <v>152376235.49898833</v>
      </c>
      <c r="O24" s="357">
        <v>151045319.16019952</v>
      </c>
      <c r="P24" s="357">
        <v>158176423.62807402</v>
      </c>
      <c r="Q24" s="357">
        <v>163140250.35241207</v>
      </c>
      <c r="R24" s="357">
        <f t="shared" ref="R24" si="0">+SUM(R25:R27)</f>
        <v>161938838.14318451</v>
      </c>
      <c r="S24" s="358">
        <v>159163097.93826997</v>
      </c>
      <c r="T24" s="172"/>
      <c r="U24" s="870" t="s">
        <v>872</v>
      </c>
      <c r="V24" s="1584">
        <v>1715933.6834488444</v>
      </c>
      <c r="W24" s="1584">
        <v>2307252.2749925638</v>
      </c>
      <c r="X24" s="1584">
        <v>2576734.2842897442</v>
      </c>
      <c r="Y24" s="1584">
        <v>2680009.8977020127</v>
      </c>
    </row>
    <row r="25" spans="2:25" s="92" customFormat="1">
      <c r="B25" s="13" t="s">
        <v>332</v>
      </c>
      <c r="C25" s="198">
        <v>112023536.9816</v>
      </c>
      <c r="D25" s="199">
        <v>115994875.68339999</v>
      </c>
      <c r="E25" s="199">
        <v>118791052.72450005</v>
      </c>
      <c r="F25" s="199">
        <v>122233928.64949992</v>
      </c>
      <c r="G25" s="199">
        <v>129331389</v>
      </c>
      <c r="H25" s="199">
        <v>128282795</v>
      </c>
      <c r="I25" s="199">
        <v>125256288.01304999</v>
      </c>
      <c r="J25" s="199">
        <v>125874293.59021005</v>
      </c>
      <c r="K25" s="199">
        <v>126638686.65612002</v>
      </c>
      <c r="L25" s="199">
        <v>132013902.54231001</v>
      </c>
      <c r="M25" s="199">
        <v>135576213.96759999</v>
      </c>
      <c r="N25" s="199">
        <v>137707534.61105999</v>
      </c>
      <c r="O25" s="199">
        <v>135397191.69812998</v>
      </c>
      <c r="P25" s="199">
        <v>142632376.20254001</v>
      </c>
      <c r="Q25" s="199">
        <v>146511610.11474001</v>
      </c>
      <c r="R25" s="199">
        <v>145968019.99019</v>
      </c>
      <c r="S25" s="200">
        <v>142566175.84226999</v>
      </c>
      <c r="T25" s="172"/>
      <c r="U25" s="870" t="s">
        <v>332</v>
      </c>
      <c r="V25" s="1584">
        <v>129623884.80217999</v>
      </c>
      <c r="W25" s="1584">
        <v>128912503.94188002</v>
      </c>
      <c r="X25" s="1584">
        <v>132297591.50114001</v>
      </c>
      <c r="Y25" s="1584">
        <v>134427146.36267</v>
      </c>
    </row>
    <row r="26" spans="2:25" s="92" customFormat="1" ht="15.75" thickBot="1">
      <c r="B26" s="13" t="s">
        <v>961</v>
      </c>
      <c r="C26" s="201">
        <v>2528029.0768290465</v>
      </c>
      <c r="D26" s="202">
        <v>2701436.3723632214</v>
      </c>
      <c r="E26" s="202">
        <v>2143263.0249789855</v>
      </c>
      <c r="F26" s="202">
        <v>2263835.2503700005</v>
      </c>
      <c r="G26" s="202">
        <v>3074766</v>
      </c>
      <c r="H26" s="202">
        <v>4010627</v>
      </c>
      <c r="I26" s="202">
        <v>4701577.4930776218</v>
      </c>
      <c r="J26" s="202">
        <v>4859240.847581666</v>
      </c>
      <c r="K26" s="202">
        <v>4708618.6438454809</v>
      </c>
      <c r="L26" s="202">
        <v>3127460.2675311002</v>
      </c>
      <c r="M26" s="202">
        <v>3792119.0483715339</v>
      </c>
      <c r="N26" s="202">
        <v>2408770.4184658369</v>
      </c>
      <c r="O26" s="202">
        <v>2231891.0689620236</v>
      </c>
      <c r="P26" s="202">
        <v>1868920.6565739971</v>
      </c>
      <c r="Q26" s="202">
        <v>2618693.0281620757</v>
      </c>
      <c r="R26" s="202">
        <v>1560281.0129420196</v>
      </c>
      <c r="S26" s="203">
        <v>1715933.683</v>
      </c>
      <c r="T26" s="172"/>
      <c r="U26" s="870" t="s">
        <v>333</v>
      </c>
      <c r="V26" s="1584">
        <v>14880988.41271</v>
      </c>
      <c r="W26" s="1584">
        <v>15407799.251219999</v>
      </c>
      <c r="X26" s="1584">
        <v>15862960.427170001</v>
      </c>
      <c r="Y26" s="1584">
        <v>16365973.98457</v>
      </c>
    </row>
    <row r="27" spans="2:25" s="92" customFormat="1" ht="15.75" thickBot="1">
      <c r="B27" s="842" t="s">
        <v>333</v>
      </c>
      <c r="C27" s="207">
        <v>9166861.1560000014</v>
      </c>
      <c r="D27" s="208">
        <v>9327427.4087999985</v>
      </c>
      <c r="E27" s="208">
        <v>9479547.7851999998</v>
      </c>
      <c r="F27" s="208">
        <v>9631086.2519000005</v>
      </c>
      <c r="G27" s="208">
        <v>9678529</v>
      </c>
      <c r="H27" s="208">
        <v>9777642</v>
      </c>
      <c r="I27" s="208">
        <v>9952903.6546</v>
      </c>
      <c r="J27" s="208">
        <v>11309342.958700001</v>
      </c>
      <c r="K27" s="208">
        <v>11507050.36857</v>
      </c>
      <c r="L27" s="208">
        <v>11794651.6033</v>
      </c>
      <c r="M27" s="208">
        <v>12046961.42107</v>
      </c>
      <c r="N27" s="208">
        <v>12259930.469462499</v>
      </c>
      <c r="O27" s="208">
        <v>13416236.3931075</v>
      </c>
      <c r="P27" s="208">
        <v>13675126.768959999</v>
      </c>
      <c r="Q27" s="208">
        <v>14009947.20951</v>
      </c>
      <c r="R27" s="208">
        <v>14410537.140052497</v>
      </c>
      <c r="S27" s="209">
        <v>14880988.413000001</v>
      </c>
      <c r="T27" s="172"/>
      <c r="U27" s="873" t="s">
        <v>122</v>
      </c>
      <c r="V27" s="1588">
        <v>146220806.89833885</v>
      </c>
      <c r="W27" s="1588">
        <v>146627555.46809259</v>
      </c>
      <c r="X27" s="1588">
        <v>150737286.21259975</v>
      </c>
      <c r="Y27" s="1588">
        <v>153473130.24494201</v>
      </c>
    </row>
    <row r="28" spans="2:25" s="92" customFormat="1" ht="15.75" thickBot="1">
      <c r="B28" s="276"/>
      <c r="C28" s="23"/>
      <c r="D28" s="23"/>
      <c r="E28" s="23"/>
      <c r="F28" s="23"/>
      <c r="G28" s="23"/>
      <c r="H28" s="23"/>
      <c r="I28" s="23"/>
      <c r="J28" s="23"/>
      <c r="K28" s="23"/>
      <c r="L28" s="23"/>
      <c r="M28" s="23"/>
      <c r="N28" s="23"/>
      <c r="O28" s="23"/>
      <c r="P28" s="23"/>
      <c r="Q28" s="23"/>
      <c r="R28" s="119"/>
      <c r="S28" s="22"/>
      <c r="T28" s="172"/>
      <c r="U28" s="877"/>
      <c r="V28" s="1590"/>
      <c r="W28" s="1593"/>
      <c r="X28" s="1591"/>
      <c r="Y28" s="1591"/>
    </row>
    <row r="29" spans="2:25" s="92" customFormat="1" ht="15.75" thickBot="1">
      <c r="B29" s="14" t="s">
        <v>334</v>
      </c>
      <c r="C29" s="356">
        <v>120622866.72434154</v>
      </c>
      <c r="D29" s="357">
        <v>16265477.16814632</v>
      </c>
      <c r="E29" s="357">
        <v>16547821.673147904</v>
      </c>
      <c r="F29" s="357">
        <v>16982136.394306991</v>
      </c>
      <c r="G29" s="357">
        <v>16411339</v>
      </c>
      <c r="H29" s="357">
        <v>16077302</v>
      </c>
      <c r="I29" s="357">
        <v>15355746.746436764</v>
      </c>
      <c r="J29" s="357">
        <v>16359369.937859174</v>
      </c>
      <c r="K29" s="357">
        <v>16509727.274533551</v>
      </c>
      <c r="L29" s="357">
        <v>13925638.273197912</v>
      </c>
      <c r="M29" s="357">
        <v>14356116.724262154</v>
      </c>
      <c r="N29" s="357">
        <v>14433033.048427634</v>
      </c>
      <c r="O29" s="357">
        <v>14355690.512737352</v>
      </c>
      <c r="P29" s="357">
        <v>15023680.4772866</v>
      </c>
      <c r="Q29" s="357">
        <v>16360962.216120111</v>
      </c>
      <c r="R29" s="357">
        <f t="shared" ref="R29" si="1">+SUM(R30:R33)</f>
        <v>17730538.764815606</v>
      </c>
      <c r="S29" s="358">
        <v>17312243.896608919</v>
      </c>
      <c r="T29" s="172"/>
      <c r="U29" s="879" t="s">
        <v>873</v>
      </c>
      <c r="V29" s="2389" t="str">
        <f>+V4</f>
        <v>Mar 23</v>
      </c>
      <c r="W29" s="2389" t="str">
        <f>+W4</f>
        <v>Jun 23</v>
      </c>
      <c r="X29" s="2389" t="str">
        <f>+X4</f>
        <v>Sep 23</v>
      </c>
      <c r="Y29" s="2389" t="str">
        <f>+Y4</f>
        <v>Dec 23</v>
      </c>
    </row>
    <row r="30" spans="2:25" s="92" customFormat="1" ht="15.75" thickBot="1">
      <c r="B30" s="264" t="s">
        <v>335</v>
      </c>
      <c r="C30" s="198">
        <v>123718427.21442905</v>
      </c>
      <c r="D30" s="199">
        <v>11599487.56834</v>
      </c>
      <c r="E30" s="199">
        <v>11879105.272450006</v>
      </c>
      <c r="F30" s="199">
        <v>12223392.864949994</v>
      </c>
      <c r="G30" s="199">
        <v>12933139</v>
      </c>
      <c r="H30" s="199">
        <v>12828280</v>
      </c>
      <c r="I30" s="199">
        <v>12525628.801305</v>
      </c>
      <c r="J30" s="199">
        <v>12587429.359021006</v>
      </c>
      <c r="K30" s="199">
        <v>12663868.665612003</v>
      </c>
      <c r="L30" s="199">
        <v>10561112.203384802</v>
      </c>
      <c r="M30" s="199">
        <v>10846097.117408</v>
      </c>
      <c r="N30" s="199">
        <v>11016602.7688848</v>
      </c>
      <c r="O30" s="199">
        <v>10831775.335850399</v>
      </c>
      <c r="P30" s="199">
        <v>11410590.096203201</v>
      </c>
      <c r="Q30" s="199">
        <v>12453486.859752903</v>
      </c>
      <c r="R30" s="199">
        <v>12407281.699166151</v>
      </c>
      <c r="S30" s="200">
        <v>12118124.946592949</v>
      </c>
      <c r="T30" s="172"/>
      <c r="U30" s="880" t="s">
        <v>861</v>
      </c>
      <c r="V30" s="2391">
        <v>0</v>
      </c>
      <c r="W30" s="2391"/>
      <c r="X30" s="2391"/>
      <c r="Y30" s="2391"/>
    </row>
    <row r="31" spans="2:25" s="92" customFormat="1">
      <c r="B31" s="13" t="s">
        <v>336</v>
      </c>
      <c r="C31" s="201">
        <v>3491859.0560199996</v>
      </c>
      <c r="D31" s="202">
        <v>270143.63723632216</v>
      </c>
      <c r="E31" s="202">
        <v>214326.30249789858</v>
      </c>
      <c r="F31" s="202">
        <v>226383.52503700007</v>
      </c>
      <c r="G31" s="202">
        <v>307477</v>
      </c>
      <c r="H31" s="202">
        <v>401063</v>
      </c>
      <c r="I31" s="202">
        <v>470157.74930776219</v>
      </c>
      <c r="J31" s="202">
        <v>485924.08475816663</v>
      </c>
      <c r="K31" s="202">
        <v>470861.8643845481</v>
      </c>
      <c r="L31" s="202">
        <v>312746.02675311005</v>
      </c>
      <c r="M31" s="202">
        <v>379211.90483715339</v>
      </c>
      <c r="N31" s="202">
        <v>240877.04184658371</v>
      </c>
      <c r="O31" s="202">
        <v>223189.10689620237</v>
      </c>
      <c r="P31" s="202">
        <v>186892.06565739971</v>
      </c>
      <c r="Q31" s="202">
        <v>261869.30281620758</v>
      </c>
      <c r="R31" s="202">
        <v>156028.10129420197</v>
      </c>
      <c r="S31" s="203">
        <v>171593.3683</v>
      </c>
      <c r="T31" s="172"/>
      <c r="U31" s="870" t="s">
        <v>874</v>
      </c>
      <c r="V31" s="1584">
        <v>171589.07861791897</v>
      </c>
      <c r="W31" s="1584">
        <v>230725.22749925865</v>
      </c>
      <c r="X31" s="1584">
        <v>257673.428428977</v>
      </c>
      <c r="Y31" s="1584">
        <v>268000.98977020395</v>
      </c>
    </row>
    <row r="32" spans="2:25" s="92" customFormat="1">
      <c r="B32" s="13" t="s">
        <v>337</v>
      </c>
      <c r="C32" s="201">
        <v>396298.56593249994</v>
      </c>
      <c r="D32" s="202">
        <v>932742.74087999994</v>
      </c>
      <c r="E32" s="202">
        <v>947954.77852000005</v>
      </c>
      <c r="F32" s="202">
        <v>963108.62519000005</v>
      </c>
      <c r="G32" s="202">
        <v>967853</v>
      </c>
      <c r="H32" s="202">
        <v>977764</v>
      </c>
      <c r="I32" s="202">
        <v>995290.36546</v>
      </c>
      <c r="J32" s="202">
        <v>1130934.2958700003</v>
      </c>
      <c r="K32" s="202">
        <v>1150705.0368570001</v>
      </c>
      <c r="L32" s="202">
        <v>1179465.1603300001</v>
      </c>
      <c r="M32" s="202">
        <v>1204696.1421070001</v>
      </c>
      <c r="N32" s="202">
        <v>1225993.0469462499</v>
      </c>
      <c r="O32" s="202">
        <v>1341623.6393107502</v>
      </c>
      <c r="P32" s="202">
        <v>1367512.676896</v>
      </c>
      <c r="Q32" s="202">
        <v>1400994.7209510002</v>
      </c>
      <c r="R32" s="202">
        <v>1441053.7140052498</v>
      </c>
      <c r="S32" s="203">
        <v>1488098.8413000002</v>
      </c>
      <c r="T32" s="172"/>
      <c r="U32" s="870" t="s">
        <v>335</v>
      </c>
      <c r="V32" s="1584">
        <v>11018030.2081853</v>
      </c>
      <c r="W32" s="1584">
        <v>11602125.354770001</v>
      </c>
      <c r="X32" s="1584">
        <v>11906783.235100001</v>
      </c>
      <c r="Y32" s="1584">
        <v>12098443.17264</v>
      </c>
    </row>
    <row r="33" spans="2:25" s="92" customFormat="1" ht="15.75" thickBot="1">
      <c r="B33" s="842" t="s">
        <v>338</v>
      </c>
      <c r="C33" s="207" t="s">
        <v>26</v>
      </c>
      <c r="D33" s="208">
        <v>3463103.22169</v>
      </c>
      <c r="E33" s="208">
        <v>3506435.3196800002</v>
      </c>
      <c r="F33" s="208">
        <v>3569251.3791299998</v>
      </c>
      <c r="G33" s="208">
        <v>2202871</v>
      </c>
      <c r="H33" s="208">
        <v>1870195</v>
      </c>
      <c r="I33" s="208">
        <v>1364669.8303639998</v>
      </c>
      <c r="J33" s="208">
        <v>2155082.1982100001</v>
      </c>
      <c r="K33" s="208">
        <v>2224291.70768</v>
      </c>
      <c r="L33" s="208">
        <v>1872314.8827299997</v>
      </c>
      <c r="M33" s="208">
        <v>1926111.5599099998</v>
      </c>
      <c r="N33" s="208">
        <v>1949560.1907499998</v>
      </c>
      <c r="O33" s="208">
        <v>1959102.43068</v>
      </c>
      <c r="P33" s="208">
        <v>2058685.6385299999</v>
      </c>
      <c r="Q33" s="208">
        <v>2244611.3325999998</v>
      </c>
      <c r="R33" s="208">
        <v>3726175.2503500003</v>
      </c>
      <c r="S33" s="209">
        <v>3534426.7404159694</v>
      </c>
      <c r="T33" s="172"/>
      <c r="U33" s="870" t="s">
        <v>337</v>
      </c>
      <c r="V33" s="1584">
        <v>1488061.6397304998</v>
      </c>
      <c r="W33" s="1584">
        <v>1540779.9251224999</v>
      </c>
      <c r="X33" s="1584">
        <v>1586296.0427167497</v>
      </c>
      <c r="Y33" s="1584">
        <v>1636597.3984574999</v>
      </c>
    </row>
    <row r="34" spans="2:25" s="92" customFormat="1" ht="15.75" thickBot="1">
      <c r="B34" s="276"/>
      <c r="C34" s="23"/>
      <c r="D34" s="23"/>
      <c r="E34" s="23"/>
      <c r="F34" s="23"/>
      <c r="G34" s="23"/>
      <c r="H34" s="23"/>
      <c r="I34" s="23"/>
      <c r="J34" s="23"/>
      <c r="K34" s="23"/>
      <c r="L34" s="23"/>
      <c r="M34" s="23"/>
      <c r="N34" s="23"/>
      <c r="O34" s="23"/>
      <c r="P34" s="23"/>
      <c r="Q34" s="23"/>
      <c r="R34" s="119"/>
      <c r="S34" s="22"/>
      <c r="T34" s="172"/>
      <c r="U34" s="870" t="s">
        <v>338</v>
      </c>
      <c r="V34" s="1584">
        <v>3534426.7404159694</v>
      </c>
      <c r="W34" s="1584">
        <v>3494024.8876080448</v>
      </c>
      <c r="X34" s="1584">
        <v>3595809.693843706</v>
      </c>
      <c r="Y34" s="1584">
        <v>5383836.7534477254</v>
      </c>
    </row>
    <row r="35" spans="2:25" s="92" customFormat="1" ht="15.75" thickBot="1">
      <c r="B35" s="14" t="s">
        <v>962</v>
      </c>
      <c r="C35" s="356" t="s">
        <v>26</v>
      </c>
      <c r="D35" s="357">
        <v>14682446.348889999</v>
      </c>
      <c r="E35" s="357">
        <v>15048138.08918</v>
      </c>
      <c r="F35" s="357">
        <v>15842022.061129998</v>
      </c>
      <c r="G35" s="357">
        <v>16146039</v>
      </c>
      <c r="H35" s="357">
        <v>15266427</v>
      </c>
      <c r="I35" s="357">
        <v>15256857.776570002</v>
      </c>
      <c r="J35" s="357">
        <v>15292574.503940001</v>
      </c>
      <c r="K35" s="357">
        <v>14897431.838700002</v>
      </c>
      <c r="L35" s="357">
        <v>15557626.451650001</v>
      </c>
      <c r="M35" s="357">
        <v>16090388.372420002</v>
      </c>
      <c r="N35" s="357">
        <v>17024607.78345</v>
      </c>
      <c r="O35" s="357">
        <v>16477381.576559996</v>
      </c>
      <c r="P35" s="357">
        <v>17160381.866059996</v>
      </c>
      <c r="Q35" s="357">
        <v>18084114.240970001</v>
      </c>
      <c r="R35" s="357">
        <f t="shared" ref="R35" si="2">+SUM(R36:R40)</f>
        <v>18949687.136969998</v>
      </c>
      <c r="S35" s="358">
        <v>17588721.381510001</v>
      </c>
      <c r="T35" s="172"/>
      <c r="U35" s="873" t="s">
        <v>122</v>
      </c>
      <c r="V35" s="1592">
        <v>16212107.666949689</v>
      </c>
      <c r="W35" s="1592">
        <v>16867655.394999802</v>
      </c>
      <c r="X35" s="1592">
        <v>17346562.400089435</v>
      </c>
      <c r="Y35" s="1592">
        <v>19386878.314315427</v>
      </c>
    </row>
    <row r="36" spans="2:25" s="92" customFormat="1">
      <c r="B36" s="13" t="s">
        <v>339</v>
      </c>
      <c r="C36" s="198" t="s">
        <v>26</v>
      </c>
      <c r="D36" s="199">
        <v>14912505.138520001</v>
      </c>
      <c r="E36" s="199">
        <v>14912505.138529999</v>
      </c>
      <c r="F36" s="199">
        <v>14912505.13854</v>
      </c>
      <c r="G36" s="199">
        <v>14912505</v>
      </c>
      <c r="H36" s="199">
        <v>17231562</v>
      </c>
      <c r="I36" s="199">
        <v>17231561.793140002</v>
      </c>
      <c r="J36" s="199">
        <v>17234056.8693</v>
      </c>
      <c r="K36" s="199">
        <v>17512647.645910002</v>
      </c>
      <c r="L36" s="199">
        <v>17512975.059880003</v>
      </c>
      <c r="M36" s="199">
        <v>17512975.059830002</v>
      </c>
      <c r="N36" s="199">
        <v>17512975.059880003</v>
      </c>
      <c r="O36" s="199">
        <v>19180632.704889998</v>
      </c>
      <c r="P36" s="199">
        <v>19181019.135759998</v>
      </c>
      <c r="Q36" s="199">
        <v>19181019.135729998</v>
      </c>
      <c r="R36" s="199">
        <v>18423649.247699998</v>
      </c>
      <c r="S36" s="200">
        <v>19499813.399350002</v>
      </c>
      <c r="T36" s="172"/>
      <c r="U36" s="882"/>
      <c r="V36" s="883"/>
      <c r="W36" s="410"/>
    </row>
    <row r="37" spans="2:25" s="92" customFormat="1">
      <c r="B37" s="13" t="s">
        <v>340</v>
      </c>
      <c r="C37" s="201" t="s">
        <v>26</v>
      </c>
      <c r="D37" s="202">
        <v>2377669.5206600004</v>
      </c>
      <c r="E37" s="202">
        <v>2809594.5723899999</v>
      </c>
      <c r="F37" s="202">
        <v>3622886.1854099999</v>
      </c>
      <c r="G37" s="202">
        <v>4273266</v>
      </c>
      <c r="H37" s="202">
        <v>742390</v>
      </c>
      <c r="I37" s="202">
        <v>785734.48241000006</v>
      </c>
      <c r="J37" s="202">
        <v>832931.26140999992</v>
      </c>
      <c r="K37" s="202">
        <v>723679.52310000011</v>
      </c>
      <c r="L37" s="202">
        <v>1522686.93894</v>
      </c>
      <c r="M37" s="202">
        <v>2580201.4613600001</v>
      </c>
      <c r="N37" s="202">
        <v>3615645.6846000007</v>
      </c>
      <c r="O37" s="202">
        <v>1740667.9013699999</v>
      </c>
      <c r="P37" s="202">
        <v>2897372.0881399997</v>
      </c>
      <c r="Q37" s="202">
        <v>4187467.9943500003</v>
      </c>
      <c r="R37" s="202">
        <v>5249494.7595300004</v>
      </c>
      <c r="S37" s="203">
        <v>2746521.7790199998</v>
      </c>
      <c r="T37" s="172"/>
      <c r="U37" s="884"/>
      <c r="V37" s="883"/>
      <c r="W37" s="410"/>
    </row>
    <row r="38" spans="2:25" s="92" customFormat="1">
      <c r="B38" s="13" t="s">
        <v>341</v>
      </c>
      <c r="C38" s="201" t="s">
        <v>26</v>
      </c>
      <c r="D38" s="202">
        <v>230992.55508000002</v>
      </c>
      <c r="E38" s="202">
        <v>297781.07587</v>
      </c>
      <c r="F38" s="202">
        <v>298111.89240000001</v>
      </c>
      <c r="G38" s="202">
        <v>-20316</v>
      </c>
      <c r="H38" s="202">
        <v>330343</v>
      </c>
      <c r="I38" s="202">
        <v>326616.27355000004</v>
      </c>
      <c r="J38" s="202">
        <v>691093.77424000006</v>
      </c>
      <c r="K38" s="202">
        <v>-68242.32759999999</v>
      </c>
      <c r="L38" s="202">
        <v>-123541.92029000001</v>
      </c>
      <c r="M38" s="202">
        <v>-583177.97811000003</v>
      </c>
      <c r="N38" s="202">
        <v>-495370.73867000005</v>
      </c>
      <c r="O38" s="202">
        <v>-780063.1409</v>
      </c>
      <c r="P38" s="202">
        <v>-1089746.8504600001</v>
      </c>
      <c r="Q38" s="202">
        <v>-1274917.9370899999</v>
      </c>
      <c r="R38" s="202">
        <v>-549318.88114999991</v>
      </c>
      <c r="S38" s="203">
        <v>-467040.53311000002</v>
      </c>
      <c r="T38" s="172"/>
      <c r="U38" s="884" t="s">
        <v>875</v>
      </c>
      <c r="V38" s="883"/>
      <c r="W38" s="410"/>
    </row>
    <row r="39" spans="2:25" s="92" customFormat="1" ht="38.25">
      <c r="B39" s="13" t="s">
        <v>342</v>
      </c>
      <c r="C39" s="201" t="s">
        <v>26</v>
      </c>
      <c r="D39" s="202">
        <v>-934862.57489000005</v>
      </c>
      <c r="E39" s="202">
        <v>-965168.95380999998</v>
      </c>
      <c r="F39" s="202">
        <v>-1026444.2340000001</v>
      </c>
      <c r="G39" s="202">
        <v>-1010634</v>
      </c>
      <c r="H39" s="202">
        <v>-1017336</v>
      </c>
      <c r="I39" s="202">
        <v>-1069017.5647899997</v>
      </c>
      <c r="J39" s="202">
        <v>-1167628.20285</v>
      </c>
      <c r="K39" s="202">
        <v>-1179721.56748</v>
      </c>
      <c r="L39" s="202">
        <v>-1230017.0211799995</v>
      </c>
      <c r="M39" s="202">
        <v>-1228407.4178400002</v>
      </c>
      <c r="N39" s="202">
        <v>-1302414.1618200003</v>
      </c>
      <c r="O39" s="202">
        <v>-1266217.7645699997</v>
      </c>
      <c r="P39" s="202">
        <v>-1312577.9396899999</v>
      </c>
      <c r="Q39" s="202">
        <v>-1355923.7645900003</v>
      </c>
      <c r="R39" s="202">
        <v>-1472073.1840899999</v>
      </c>
      <c r="S39" s="203">
        <v>-1454205.1123299999</v>
      </c>
      <c r="T39" s="172"/>
      <c r="U39" s="884" t="s">
        <v>876</v>
      </c>
      <c r="V39" s="883"/>
      <c r="W39" s="410"/>
    </row>
    <row r="40" spans="2:25" s="92" customFormat="1" ht="15.75" thickBot="1">
      <c r="B40" s="842" t="s">
        <v>343</v>
      </c>
      <c r="C40" s="207" t="s">
        <v>26</v>
      </c>
      <c r="D40" s="208">
        <v>-1903858.2904800002</v>
      </c>
      <c r="E40" s="208">
        <v>-2006573.7438000001</v>
      </c>
      <c r="F40" s="208">
        <v>-1965036.9212200004</v>
      </c>
      <c r="G40" s="208">
        <v>-2008782</v>
      </c>
      <c r="H40" s="208">
        <v>-2020533</v>
      </c>
      <c r="I40" s="208">
        <v>-2018037.20774</v>
      </c>
      <c r="J40" s="208">
        <v>-2297879.1981599992</v>
      </c>
      <c r="K40" s="208">
        <v>-2090931.4352299997</v>
      </c>
      <c r="L40" s="208">
        <v>-2124476.6057000002</v>
      </c>
      <c r="M40" s="208">
        <v>-2191202.7528200001</v>
      </c>
      <c r="N40" s="208">
        <v>-2306228.06054</v>
      </c>
      <c r="O40" s="208">
        <v>-2397638.1242299997</v>
      </c>
      <c r="P40" s="208">
        <v>-2515684.5676900004</v>
      </c>
      <c r="Q40" s="208">
        <v>-2653531.1874300004</v>
      </c>
      <c r="R40" s="208">
        <v>-2702064.8050199999</v>
      </c>
      <c r="S40" s="209">
        <v>-2736368.15142</v>
      </c>
      <c r="T40" s="172"/>
      <c r="U40" s="884" t="s">
        <v>877</v>
      </c>
      <c r="V40" s="883"/>
      <c r="W40" s="410"/>
    </row>
    <row r="41" spans="2:25" s="92" customFormat="1" ht="15.75" thickBot="1">
      <c r="B41" s="274"/>
      <c r="C41" s="24"/>
      <c r="D41" s="24"/>
      <c r="E41" s="24"/>
      <c r="F41" s="24"/>
      <c r="G41" s="24"/>
      <c r="H41" s="24"/>
      <c r="I41" s="24"/>
      <c r="J41" s="24"/>
      <c r="K41" s="24"/>
      <c r="L41" s="24"/>
      <c r="M41" s="24"/>
      <c r="N41" s="24"/>
      <c r="O41" s="24"/>
      <c r="P41" s="24"/>
      <c r="Q41" s="24"/>
      <c r="R41" s="120"/>
      <c r="S41" s="24"/>
      <c r="T41" s="172"/>
      <c r="U41" s="884" t="s">
        <v>878</v>
      </c>
      <c r="V41" s="883"/>
      <c r="W41" s="410"/>
    </row>
    <row r="42" spans="2:25" s="92" customFormat="1" ht="15.75" thickBot="1">
      <c r="B42" s="14" t="s">
        <v>963</v>
      </c>
      <c r="C42" s="30" t="s">
        <v>26</v>
      </c>
      <c r="D42" s="357">
        <v>124260802.5991707</v>
      </c>
      <c r="E42" s="357">
        <v>125960199.94355173</v>
      </c>
      <c r="F42" s="357">
        <v>128238693.61155969</v>
      </c>
      <c r="G42" s="357">
        <v>135790140</v>
      </c>
      <c r="H42" s="357">
        <v>136054845</v>
      </c>
      <c r="I42" s="357">
        <v>133285119.52926262</v>
      </c>
      <c r="J42" s="357">
        <v>134192100.06888196</v>
      </c>
      <c r="K42" s="357">
        <v>135266151.12182015</v>
      </c>
      <c r="L42" s="357">
        <v>138825471.7335678</v>
      </c>
      <c r="M42" s="357">
        <v>143602973.580093</v>
      </c>
      <c r="N42" s="357">
        <v>142915779.8372333</v>
      </c>
      <c r="O42" s="357">
        <v>141697997.56825957</v>
      </c>
      <c r="P42" s="357">
        <v>148337778.51149401</v>
      </c>
      <c r="Q42" s="357">
        <v>152849185.80715221</v>
      </c>
      <c r="R42" s="357">
        <f t="shared" ref="R42" si="3">+R43-R44+R45+R47</f>
        <v>150535661.8893545</v>
      </c>
      <c r="S42" s="358">
        <v>160419724.45514748</v>
      </c>
      <c r="T42" s="172"/>
      <c r="U42" s="211"/>
      <c r="V42" s="211"/>
      <c r="W42" s="410"/>
    </row>
    <row r="43" spans="2:25" s="92" customFormat="1">
      <c r="B43" s="264" t="s">
        <v>344</v>
      </c>
      <c r="C43" s="104" t="s">
        <v>26</v>
      </c>
      <c r="D43" s="199">
        <v>128023739.46456322</v>
      </c>
      <c r="E43" s="199">
        <v>130413863.53467903</v>
      </c>
      <c r="F43" s="199">
        <v>134128850.15176992</v>
      </c>
      <c r="G43" s="199">
        <v>142084684</v>
      </c>
      <c r="H43" s="199">
        <v>142071064</v>
      </c>
      <c r="I43" s="199">
        <v>139910769.16072762</v>
      </c>
      <c r="J43" s="199">
        <v>142042877.39649171</v>
      </c>
      <c r="K43" s="199">
        <v>142854355.66853547</v>
      </c>
      <c r="L43" s="199">
        <v>146936014.41314113</v>
      </c>
      <c r="M43" s="199">
        <v>151415294.43704152</v>
      </c>
      <c r="N43" s="199">
        <v>152376235.49898833</v>
      </c>
      <c r="O43" s="199">
        <v>151045319.16019952</v>
      </c>
      <c r="P43" s="199">
        <v>158176423.62807402</v>
      </c>
      <c r="Q43" s="199">
        <v>163140250.35241207</v>
      </c>
      <c r="R43" s="199">
        <v>161938838.14318451</v>
      </c>
      <c r="S43" s="200">
        <v>159163097.93826997</v>
      </c>
      <c r="T43" s="172"/>
      <c r="U43" s="211"/>
      <c r="V43" s="211"/>
      <c r="W43" s="410"/>
    </row>
    <row r="44" spans="2:25" s="92" customFormat="1">
      <c r="B44" s="843" t="s">
        <v>345</v>
      </c>
      <c r="C44" s="29" t="s">
        <v>26</v>
      </c>
      <c r="D44" s="202">
        <v>4168753.1241600201</v>
      </c>
      <c r="E44" s="202">
        <v>4846465.4121997887</v>
      </c>
      <c r="F44" s="202">
        <v>6330168.1855702177</v>
      </c>
      <c r="G44" s="202">
        <v>6802121</v>
      </c>
      <c r="H44" s="202">
        <v>6841476</v>
      </c>
      <c r="I44" s="202">
        <v>7924480.0350000001</v>
      </c>
      <c r="J44" s="202">
        <v>9264962.6218797434</v>
      </c>
      <c r="K44" s="202">
        <v>9387482.5904000159</v>
      </c>
      <c r="L44" s="202">
        <v>10013814.850799624</v>
      </c>
      <c r="M44" s="202">
        <v>10137458.872399783</v>
      </c>
      <c r="N44" s="202">
        <v>10993752.602150036</v>
      </c>
      <c r="O44" s="202">
        <v>10798885.964599948</v>
      </c>
      <c r="P44" s="202">
        <v>11347689.822760018</v>
      </c>
      <c r="Q44" s="202">
        <v>11847403.768479886</v>
      </c>
      <c r="R44" s="202">
        <v>13065877.300519997</v>
      </c>
      <c r="S44" s="852">
        <v>0</v>
      </c>
      <c r="T44" s="172"/>
      <c r="U44" s="211"/>
      <c r="V44" s="211"/>
      <c r="W44" s="410"/>
    </row>
    <row r="45" spans="2:25" s="92" customFormat="1" ht="28.35" customHeight="1" thickBot="1">
      <c r="B45" s="844" t="s">
        <v>346</v>
      </c>
      <c r="C45" s="29" t="s">
        <v>26</v>
      </c>
      <c r="D45" s="202">
        <v>405816.25876750017</v>
      </c>
      <c r="E45" s="202">
        <v>392801.82107250014</v>
      </c>
      <c r="F45" s="202">
        <v>440011.64535999979</v>
      </c>
      <c r="G45" s="202">
        <v>507578</v>
      </c>
      <c r="H45" s="202">
        <v>825258</v>
      </c>
      <c r="I45" s="202">
        <v>1298830.4035349998</v>
      </c>
      <c r="J45" s="202">
        <v>1414185.2942700002</v>
      </c>
      <c r="K45" s="202">
        <v>1280594.6494374997</v>
      </c>
      <c r="L45" s="202">
        <v>1383156.2798184231</v>
      </c>
      <c r="M45" s="202">
        <v>1711120.0809999998</v>
      </c>
      <c r="N45" s="202">
        <v>1001470.725625</v>
      </c>
      <c r="O45" s="202">
        <v>882434.67009000003</v>
      </c>
      <c r="P45" s="202">
        <v>884457.05350000004</v>
      </c>
      <c r="Q45" s="202">
        <v>909119.05135999992</v>
      </c>
      <c r="R45" s="202">
        <v>917316.59696999996</v>
      </c>
      <c r="S45" s="852">
        <v>0</v>
      </c>
      <c r="T45" s="172"/>
      <c r="U45" s="885" t="s">
        <v>348</v>
      </c>
      <c r="V45" s="883"/>
      <c r="W45" s="410"/>
    </row>
    <row r="46" spans="2:25" s="92" customFormat="1">
      <c r="B46" s="844" t="s">
        <v>347</v>
      </c>
      <c r="C46" s="29" t="s">
        <v>26</v>
      </c>
      <c r="D46" s="850" t="s">
        <v>26</v>
      </c>
      <c r="E46" s="850">
        <v>0</v>
      </c>
      <c r="F46" s="850">
        <v>0</v>
      </c>
      <c r="G46" s="850">
        <v>0</v>
      </c>
      <c r="H46" s="850">
        <v>0</v>
      </c>
      <c r="I46" s="850">
        <v>0</v>
      </c>
      <c r="J46" s="850">
        <v>0</v>
      </c>
      <c r="K46" s="850">
        <v>0</v>
      </c>
      <c r="L46" s="850">
        <v>0</v>
      </c>
      <c r="M46" s="850">
        <v>0</v>
      </c>
      <c r="N46" s="850">
        <v>0</v>
      </c>
      <c r="O46" s="850">
        <v>0</v>
      </c>
      <c r="P46" s="850">
        <v>0</v>
      </c>
      <c r="Q46" s="850">
        <v>0</v>
      </c>
      <c r="R46" s="850">
        <v>0</v>
      </c>
      <c r="S46" s="852">
        <v>0</v>
      </c>
      <c r="T46" s="172"/>
      <c r="U46" s="886" t="s">
        <v>879</v>
      </c>
      <c r="V46" s="887">
        <v>0.11862985745261355</v>
      </c>
      <c r="W46" s="887">
        <v>0.12752803428731313</v>
      </c>
      <c r="X46" s="887">
        <v>0.13008835553958464</v>
      </c>
      <c r="Y46" s="887">
        <v>0.13090301664432163</v>
      </c>
    </row>
    <row r="47" spans="2:25" s="92" customFormat="1" ht="15.75" thickBot="1">
      <c r="B47" s="845" t="s">
        <v>964</v>
      </c>
      <c r="C47" s="849" t="s">
        <v>26</v>
      </c>
      <c r="D47" s="851">
        <v>0</v>
      </c>
      <c r="E47" s="851">
        <v>0</v>
      </c>
      <c r="F47" s="851">
        <v>0</v>
      </c>
      <c r="G47" s="851">
        <v>0</v>
      </c>
      <c r="H47" s="851">
        <v>0</v>
      </c>
      <c r="I47" s="851">
        <v>0</v>
      </c>
      <c r="J47" s="851">
        <v>0</v>
      </c>
      <c r="K47" s="208">
        <v>518683.39424720034</v>
      </c>
      <c r="L47" s="208">
        <v>520115.89140788419</v>
      </c>
      <c r="M47" s="208">
        <v>614017.93445125804</v>
      </c>
      <c r="N47" s="208">
        <v>531826.21477000066</v>
      </c>
      <c r="O47" s="208">
        <v>569129.70257000416</v>
      </c>
      <c r="P47" s="208">
        <v>624587.65267999843</v>
      </c>
      <c r="Q47" s="208">
        <v>647220.17186001176</v>
      </c>
      <c r="R47" s="208">
        <v>745384.44972000434</v>
      </c>
      <c r="S47" s="209">
        <v>1256626.5168774989</v>
      </c>
      <c r="T47" s="172"/>
      <c r="U47" s="888" t="s">
        <v>880</v>
      </c>
      <c r="V47" s="889">
        <v>0.16454381346365965</v>
      </c>
      <c r="W47" s="889">
        <v>0.17201854558694107</v>
      </c>
      <c r="X47" s="889">
        <v>0.1751223386844436</v>
      </c>
      <c r="Y47" s="889">
        <v>0.17457663768340836</v>
      </c>
    </row>
    <row r="48" spans="2:25" s="92" customFormat="1" ht="14.45" hidden="1" customHeight="1">
      <c r="B48" s="276"/>
      <c r="C48" s="25"/>
      <c r="D48" s="25"/>
      <c r="E48" s="25"/>
      <c r="F48" s="25"/>
      <c r="G48" s="25"/>
      <c r="H48" s="25"/>
      <c r="I48" s="25"/>
      <c r="J48" s="25"/>
      <c r="K48" s="25"/>
      <c r="L48" s="25"/>
      <c r="M48" s="25"/>
      <c r="N48" s="25"/>
      <c r="O48" s="25"/>
      <c r="P48" s="25"/>
      <c r="Q48" s="25"/>
      <c r="R48" s="121"/>
      <c r="S48" s="25"/>
      <c r="T48" s="172"/>
      <c r="U48" s="888" t="s">
        <v>881</v>
      </c>
      <c r="V48" s="889">
        <v>0.11926381531193125</v>
      </c>
      <c r="W48" s="410"/>
    </row>
    <row r="49" spans="2:42" s="92" customFormat="1">
      <c r="B49" s="276"/>
      <c r="C49" s="26"/>
      <c r="D49" s="26"/>
      <c r="E49" s="26"/>
      <c r="F49" s="26"/>
      <c r="G49" s="26"/>
      <c r="H49" s="26"/>
      <c r="I49" s="26"/>
      <c r="J49" s="26"/>
      <c r="K49" s="26"/>
      <c r="L49" s="26"/>
      <c r="M49" s="26"/>
      <c r="N49" s="26"/>
      <c r="O49" s="26"/>
      <c r="P49" s="27"/>
      <c r="Q49" s="27"/>
      <c r="R49" s="122"/>
      <c r="S49" s="27"/>
      <c r="T49" s="172"/>
      <c r="U49" s="59"/>
      <c r="V49" s="59"/>
      <c r="W49" s="410"/>
    </row>
    <row r="50" spans="2:42" s="92" customFormat="1" ht="15.75" thickBot="1">
      <c r="B50" s="822" t="s">
        <v>348</v>
      </c>
      <c r="C50" s="28"/>
      <c r="D50" s="28"/>
      <c r="E50" s="28"/>
      <c r="F50" s="28"/>
      <c r="G50" s="28"/>
      <c r="H50" s="28"/>
      <c r="I50" s="28"/>
      <c r="J50" s="28"/>
      <c r="K50" s="28"/>
      <c r="L50" s="28"/>
      <c r="M50" s="28"/>
      <c r="N50" s="28"/>
      <c r="O50" s="28"/>
      <c r="P50" s="24"/>
      <c r="Q50" s="24"/>
      <c r="R50" s="123"/>
      <c r="S50" s="187"/>
      <c r="T50" s="172"/>
      <c r="U50" s="59"/>
      <c r="V50" s="59"/>
      <c r="W50" s="1594"/>
      <c r="X50" s="64"/>
      <c r="Y50" s="64"/>
      <c r="Z50" s="64"/>
      <c r="AA50" s="64"/>
      <c r="AB50" s="64"/>
      <c r="AC50" s="64"/>
      <c r="AD50" s="64"/>
      <c r="AE50" s="64"/>
      <c r="AF50" s="64"/>
      <c r="AG50" s="64"/>
      <c r="AH50" s="64"/>
      <c r="AI50" s="64"/>
      <c r="AJ50" s="64"/>
      <c r="AK50" s="64"/>
      <c r="AL50" s="64"/>
      <c r="AM50" s="64"/>
      <c r="AN50" s="64"/>
      <c r="AO50" s="64"/>
      <c r="AP50" s="64"/>
    </row>
    <row r="51" spans="2:42" s="215" customFormat="1">
      <c r="B51" s="846" t="s">
        <v>965</v>
      </c>
      <c r="C51" s="855">
        <v>0.11727907195628957</v>
      </c>
      <c r="D51" s="856">
        <v>0.11329271734161248</v>
      </c>
      <c r="E51" s="856">
        <v>0.11786290898511437</v>
      </c>
      <c r="F51" s="856">
        <v>0.11071540948436322</v>
      </c>
      <c r="G51" s="856">
        <v>0.1033</v>
      </c>
      <c r="H51" s="856">
        <v>0.10539999999999999</v>
      </c>
      <c r="I51" s="856">
        <v>0.10700666026377194</v>
      </c>
      <c r="J51" s="856">
        <v>0.10408039804873839</v>
      </c>
      <c r="K51" s="856">
        <v>0.10593750241983886</v>
      </c>
      <c r="L51" s="856">
        <v>0.10305819933772273</v>
      </c>
      <c r="M51" s="856">
        <v>0.10000963512131503</v>
      </c>
      <c r="N51" s="856">
        <v>9.937893726601181E-2</v>
      </c>
      <c r="O51" s="856">
        <v>0.10738977955007797</v>
      </c>
      <c r="P51" s="856">
        <v>0.10253824655652627</v>
      </c>
      <c r="Q51" s="856">
        <v>9.9418341515191813E-2</v>
      </c>
      <c r="R51" s="856">
        <f>+R21/R24</f>
        <v>0.10015591880503193</v>
      </c>
      <c r="S51" s="857">
        <v>0.10740142022581071</v>
      </c>
      <c r="T51" s="858"/>
      <c r="U51" s="2554" t="s">
        <v>1150</v>
      </c>
      <c r="V51" s="2562"/>
      <c r="W51" s="2562"/>
      <c r="X51" s="2562"/>
      <c r="Y51" s="2562"/>
      <c r="Z51" s="2562"/>
      <c r="AA51" s="2562"/>
      <c r="AB51" s="2562"/>
      <c r="AC51" s="2562"/>
      <c r="AD51" s="335"/>
      <c r="AE51" s="335"/>
      <c r="AF51" s="335"/>
      <c r="AG51" s="335"/>
      <c r="AH51" s="335"/>
      <c r="AI51" s="335"/>
      <c r="AJ51" s="335"/>
      <c r="AK51" s="335"/>
      <c r="AL51" s="335"/>
      <c r="AM51" s="335"/>
      <c r="AN51" s="335"/>
      <c r="AO51" s="335"/>
      <c r="AP51" s="335"/>
    </row>
    <row r="52" spans="2:42" s="215" customFormat="1" ht="15.75" thickBot="1">
      <c r="B52" s="265" t="s">
        <v>966</v>
      </c>
      <c r="C52" s="859">
        <v>0.11393124052453596</v>
      </c>
      <c r="D52" s="860">
        <v>0.11815830931215945</v>
      </c>
      <c r="E52" s="860">
        <v>0.11946740395715257</v>
      </c>
      <c r="F52" s="860">
        <v>0.12353542924506186</v>
      </c>
      <c r="G52" s="860">
        <v>0.11890000000000001</v>
      </c>
      <c r="H52" s="860" t="s">
        <v>66</v>
      </c>
      <c r="I52" s="860">
        <v>0.11446782529403347</v>
      </c>
      <c r="J52" s="860">
        <v>0.11396031879738219</v>
      </c>
      <c r="K52" s="860">
        <v>0.11013421846595926</v>
      </c>
      <c r="L52" s="860">
        <v>0.11206608021839114</v>
      </c>
      <c r="M52" s="860">
        <v>0.11204773808841613</v>
      </c>
      <c r="N52" s="860">
        <v>0.11912335924583917</v>
      </c>
      <c r="O52" s="860">
        <v>0.11628521121918055</v>
      </c>
      <c r="P52" s="860">
        <v>0.11568450086186452</v>
      </c>
      <c r="Q52" s="860">
        <v>0.11831344828873663</v>
      </c>
      <c r="R52" s="860">
        <f t="shared" ref="R52" si="4">+R35/R42</f>
        <v>0.12588171400141879</v>
      </c>
      <c r="S52" s="861">
        <v>0.11926381531193125</v>
      </c>
      <c r="T52" s="858"/>
      <c r="U52" s="2555" t="s">
        <v>1151</v>
      </c>
      <c r="V52" s="2563" t="s">
        <v>162</v>
      </c>
      <c r="W52" s="2563" t="s">
        <v>102</v>
      </c>
      <c r="X52" s="2563" t="s">
        <v>1147</v>
      </c>
      <c r="Y52" s="2563" t="s">
        <v>882</v>
      </c>
      <c r="Z52" s="2563" t="s">
        <v>843</v>
      </c>
      <c r="AA52" s="2563" t="s">
        <v>906</v>
      </c>
      <c r="AB52" s="2563" t="s">
        <v>1148</v>
      </c>
      <c r="AC52" s="2563" t="s">
        <v>1149</v>
      </c>
      <c r="AD52" s="335"/>
      <c r="AE52" s="335"/>
      <c r="AF52" s="335"/>
      <c r="AG52" s="335"/>
      <c r="AH52" s="335"/>
      <c r="AI52" s="335"/>
      <c r="AJ52" s="335"/>
      <c r="AK52" s="335"/>
      <c r="AL52" s="335"/>
      <c r="AM52" s="335"/>
      <c r="AN52" s="335"/>
      <c r="AO52" s="335"/>
      <c r="AP52" s="335"/>
    </row>
    <row r="53" spans="2:42" s="215" customFormat="1">
      <c r="B53" s="838" t="s">
        <v>967</v>
      </c>
      <c r="C53" s="859">
        <v>0.15493745673574486</v>
      </c>
      <c r="D53" s="860">
        <v>0.14948660917053844</v>
      </c>
      <c r="E53" s="860">
        <v>0.1545005775154577</v>
      </c>
      <c r="F53" s="860">
        <v>0.14469669984823838</v>
      </c>
      <c r="G53" s="860">
        <v>0.13519999999999999</v>
      </c>
      <c r="H53" s="860">
        <v>0.14799999999999999</v>
      </c>
      <c r="I53" s="860">
        <v>0.1538686463376458</v>
      </c>
      <c r="J53" s="860">
        <v>0.14932313231704408</v>
      </c>
      <c r="K53" s="860">
        <v>0.16455703056947604</v>
      </c>
      <c r="L53" s="860">
        <v>0.15339563408516005</v>
      </c>
      <c r="M53" s="860">
        <v>0.15161071055457467</v>
      </c>
      <c r="N53" s="860">
        <v>0.14944686773798918</v>
      </c>
      <c r="O53" s="860">
        <v>0.15791935365406054</v>
      </c>
      <c r="P53" s="860">
        <v>0.15233472139499904</v>
      </c>
      <c r="Q53" s="860">
        <v>0.14928271280693126</v>
      </c>
      <c r="R53" s="860">
        <f>+R17/R24</f>
        <v>0.14427892467742351</v>
      </c>
      <c r="S53" s="861">
        <v>0.14931296807207844</v>
      </c>
      <c r="T53" s="858"/>
      <c r="U53" s="2556" t="s">
        <v>339</v>
      </c>
      <c r="V53" s="2564">
        <v>19180632.704889998</v>
      </c>
      <c r="W53" s="2564">
        <v>19181019.135759998</v>
      </c>
      <c r="X53" s="2564">
        <v>19181019.135729998</v>
      </c>
      <c r="Y53" s="2564">
        <v>18423649.247699998</v>
      </c>
      <c r="Z53" s="2564">
        <v>19499813.399350002</v>
      </c>
      <c r="AA53" s="2564">
        <v>19500291.599470001</v>
      </c>
      <c r="AB53" s="2564">
        <v>19500724.786079999</v>
      </c>
      <c r="AC53" s="2564">
        <v>19051852.94376</v>
      </c>
      <c r="AD53" s="335"/>
      <c r="AE53" s="335"/>
      <c r="AF53" s="335"/>
      <c r="AG53" s="335"/>
      <c r="AH53" s="335"/>
      <c r="AI53" s="335"/>
      <c r="AJ53" s="335"/>
      <c r="AK53" s="335"/>
      <c r="AL53" s="335"/>
      <c r="AM53" s="335"/>
      <c r="AN53" s="335"/>
      <c r="AO53" s="335"/>
      <c r="AP53" s="335"/>
    </row>
    <row r="54" spans="2:42" s="215" customFormat="1" ht="13.5" thickBot="1">
      <c r="B54" s="847" t="s">
        <v>349</v>
      </c>
      <c r="C54" s="862">
        <v>6.4542172116943943</v>
      </c>
      <c r="D54" s="863">
        <v>6.689562399928227</v>
      </c>
      <c r="E54" s="863">
        <v>6.472467715532976</v>
      </c>
      <c r="F54" s="863">
        <v>6.9110076528962008</v>
      </c>
      <c r="G54" s="863">
        <v>7.39</v>
      </c>
      <c r="H54" s="863">
        <v>6.76</v>
      </c>
      <c r="I54" s="863">
        <v>6.4990498311502858</v>
      </c>
      <c r="J54" s="863">
        <v>6.696886038238147</v>
      </c>
      <c r="K54" s="863">
        <v>6.0769205456572672</v>
      </c>
      <c r="L54" s="863">
        <v>6.5190903637116158</v>
      </c>
      <c r="M54" s="863">
        <v>6.5958400718663883</v>
      </c>
      <c r="N54" s="863">
        <v>6.6913413117041953</v>
      </c>
      <c r="O54" s="863">
        <v>6.332346079573048</v>
      </c>
      <c r="P54" s="863">
        <v>6.564491606657632</v>
      </c>
      <c r="Q54" s="863">
        <v>6.6986992746662466</v>
      </c>
      <c r="R54" s="863">
        <f>+R24/R17</f>
        <v>6.9310192201375491</v>
      </c>
      <c r="S54" s="864">
        <v>6.6973419182000722</v>
      </c>
      <c r="T54" s="858"/>
      <c r="U54" s="2557" t="s">
        <v>340</v>
      </c>
      <c r="V54" s="2564">
        <v>1740667.9013699999</v>
      </c>
      <c r="W54" s="2564">
        <v>2897372.0881399997</v>
      </c>
      <c r="X54" s="2564">
        <v>4187467.9943499998</v>
      </c>
      <c r="Y54" s="2564">
        <v>5249494.7595300004</v>
      </c>
      <c r="Z54" s="2564">
        <v>2746521.7790199998</v>
      </c>
      <c r="AA54" s="2564">
        <v>4000488.6112899999</v>
      </c>
      <c r="AB54" s="2564">
        <v>5104881.31274</v>
      </c>
      <c r="AC54" s="2564">
        <v>6058922.6995099997</v>
      </c>
      <c r="AD54" s="335"/>
      <c r="AE54" s="335"/>
      <c r="AF54" s="335"/>
      <c r="AG54" s="335"/>
      <c r="AH54" s="335"/>
      <c r="AI54" s="335"/>
      <c r="AJ54" s="335"/>
      <c r="AK54" s="335"/>
      <c r="AL54" s="335"/>
      <c r="AM54" s="335"/>
      <c r="AN54" s="335"/>
      <c r="AO54" s="335"/>
      <c r="AP54" s="335"/>
    </row>
    <row r="55" spans="2:42" s="92" customFormat="1" ht="15" customHeight="1">
      <c r="B55" s="274"/>
      <c r="C55" s="24"/>
      <c r="D55" s="24"/>
      <c r="E55" s="24"/>
      <c r="F55" s="24"/>
      <c r="G55" s="24"/>
      <c r="H55" s="24"/>
      <c r="I55" s="24"/>
      <c r="J55" s="24"/>
      <c r="K55" s="24"/>
      <c r="L55" s="24"/>
      <c r="M55" s="24"/>
      <c r="N55" s="24"/>
      <c r="O55" s="24"/>
      <c r="P55" s="24"/>
      <c r="Q55" s="24"/>
      <c r="R55" s="24"/>
      <c r="S55" s="24"/>
      <c r="T55" s="172"/>
      <c r="U55" s="2557" t="s">
        <v>341</v>
      </c>
      <c r="V55" s="2564">
        <v>-780063.1409</v>
      </c>
      <c r="W55" s="2564">
        <v>-1089746.8504600001</v>
      </c>
      <c r="X55" s="2564">
        <v>-1274917.9370899999</v>
      </c>
      <c r="Y55" s="2564">
        <v>-549318.88114999991</v>
      </c>
      <c r="Z55" s="2564">
        <v>-467040.53311000002</v>
      </c>
      <c r="AA55" s="2564">
        <v>-274021.17786</v>
      </c>
      <c r="AB55" s="2564">
        <v>-375085.86872999999</v>
      </c>
      <c r="AC55" s="2564">
        <v>-109202.46983</v>
      </c>
      <c r="AD55" s="64"/>
      <c r="AE55" s="64"/>
      <c r="AF55" s="64"/>
      <c r="AG55" s="64"/>
      <c r="AH55" s="64"/>
      <c r="AI55" s="64"/>
      <c r="AJ55" s="64"/>
      <c r="AK55" s="64"/>
      <c r="AL55" s="64"/>
      <c r="AM55" s="64"/>
      <c r="AN55" s="64"/>
      <c r="AO55" s="64"/>
      <c r="AP55" s="64"/>
    </row>
    <row r="56" spans="2:42" s="92" customFormat="1" ht="20.25" customHeight="1">
      <c r="B56" s="2392" t="s">
        <v>350</v>
      </c>
      <c r="C56" s="2392"/>
      <c r="D56" s="2392"/>
      <c r="E56" s="2392"/>
      <c r="F56" s="2392"/>
      <c r="G56" s="2392"/>
      <c r="H56" s="2392"/>
      <c r="I56" s="2392"/>
      <c r="J56" s="2392"/>
      <c r="K56" s="2392"/>
      <c r="L56" s="2392"/>
      <c r="M56" s="2392"/>
      <c r="N56" s="2392"/>
      <c r="O56" s="2392"/>
      <c r="P56" s="2392"/>
      <c r="Q56" s="2392"/>
      <c r="R56" s="2392"/>
      <c r="S56" s="166"/>
      <c r="T56" s="172"/>
      <c r="U56" s="2557" t="s">
        <v>342</v>
      </c>
      <c r="V56" s="2564">
        <v>-1266217.7645699997</v>
      </c>
      <c r="W56" s="2564">
        <v>-1312577.9396899999</v>
      </c>
      <c r="X56" s="2564">
        <v>-1355923.76459</v>
      </c>
      <c r="Y56" s="2564">
        <v>-1472073.1840899999</v>
      </c>
      <c r="Z56" s="2564">
        <v>-1454205.1123299999</v>
      </c>
      <c r="AA56" s="2564">
        <v>-1516701.54519</v>
      </c>
      <c r="AB56" s="2564">
        <v>-1573071.6750099999</v>
      </c>
      <c r="AC56" s="2564">
        <v>-1670115.99068</v>
      </c>
      <c r="AD56" s="64"/>
      <c r="AE56" s="64"/>
      <c r="AF56" s="64"/>
      <c r="AG56" s="64"/>
      <c r="AH56" s="64"/>
      <c r="AI56" s="64"/>
      <c r="AJ56" s="64"/>
      <c r="AK56" s="64"/>
      <c r="AL56" s="64"/>
      <c r="AM56" s="64"/>
      <c r="AN56" s="64"/>
      <c r="AO56" s="64"/>
      <c r="AP56" s="64"/>
    </row>
    <row r="57" spans="2:42" ht="15.75" thickBot="1">
      <c r="B57" s="2392" t="s">
        <v>351</v>
      </c>
      <c r="C57" s="2392"/>
      <c r="D57" s="2392"/>
      <c r="E57" s="2392"/>
      <c r="F57" s="2392"/>
      <c r="G57" s="2392"/>
      <c r="H57" s="2392"/>
      <c r="I57" s="2392"/>
      <c r="J57" s="2392"/>
      <c r="K57" s="2392"/>
      <c r="L57" s="2392"/>
      <c r="M57" s="2392"/>
      <c r="N57" s="2392"/>
      <c r="O57" s="2392"/>
      <c r="P57" s="2392"/>
      <c r="Q57" s="2392"/>
      <c r="R57" s="2392"/>
      <c r="S57" s="166"/>
      <c r="U57" s="2557" t="s">
        <v>343</v>
      </c>
      <c r="V57" s="2564">
        <v>-2397638.1242299997</v>
      </c>
      <c r="W57" s="2564">
        <v>-2515684.5676900004</v>
      </c>
      <c r="X57" s="2564">
        <v>-2653531.1874299999</v>
      </c>
      <c r="Y57" s="2564">
        <v>-2702064.8050199999</v>
      </c>
      <c r="Z57" s="2564">
        <v>-2736368.15142</v>
      </c>
      <c r="AA57" s="2564">
        <v>-2800042.7887599999</v>
      </c>
      <c r="AB57" s="2564">
        <v>-2851284.7097200002</v>
      </c>
      <c r="AC57" s="2564">
        <v>-2917670.02819</v>
      </c>
      <c r="AD57" s="64"/>
      <c r="AE57" s="64"/>
      <c r="AF57" s="64"/>
      <c r="AG57" s="64"/>
      <c r="AH57" s="64"/>
      <c r="AI57" s="64"/>
      <c r="AJ57" s="64"/>
      <c r="AK57" s="64"/>
      <c r="AL57" s="64"/>
      <c r="AM57" s="64"/>
      <c r="AN57" s="64"/>
      <c r="AO57" s="64"/>
      <c r="AP57" s="64"/>
    </row>
    <row r="58" spans="2:42" ht="15.75" thickBot="1">
      <c r="B58" s="2392" t="s">
        <v>352</v>
      </c>
      <c r="C58" s="2392"/>
      <c r="D58" s="2392"/>
      <c r="E58" s="2392"/>
      <c r="F58" s="2392"/>
      <c r="G58" s="2392"/>
      <c r="H58" s="2392"/>
      <c r="I58" s="2392"/>
      <c r="J58" s="2392"/>
      <c r="K58" s="2392"/>
      <c r="L58" s="2392"/>
      <c r="M58" s="2392"/>
      <c r="N58" s="2392"/>
      <c r="O58" s="2392"/>
      <c r="P58" s="2392"/>
      <c r="Q58" s="2392"/>
      <c r="R58" s="2392"/>
      <c r="S58" s="166"/>
      <c r="U58" s="2558" t="s">
        <v>122</v>
      </c>
      <c r="V58" s="2565">
        <v>16477381.576559996</v>
      </c>
      <c r="W58" s="2565">
        <v>17160381.866059996</v>
      </c>
      <c r="X58" s="2565">
        <v>18084114.240970001</v>
      </c>
      <c r="Y58" s="2565">
        <v>18949687.136969998</v>
      </c>
      <c r="Z58" s="2565">
        <v>17588721.381510001</v>
      </c>
      <c r="AA58" s="2565">
        <v>18910014.698950004</v>
      </c>
      <c r="AB58" s="2565">
        <v>19806163.84536</v>
      </c>
      <c r="AC58" s="2565">
        <v>20413787.154569998</v>
      </c>
      <c r="AD58" s="64"/>
      <c r="AE58" s="64"/>
      <c r="AF58" s="64"/>
      <c r="AG58" s="64"/>
      <c r="AH58" s="64"/>
      <c r="AI58" s="64"/>
      <c r="AJ58" s="64"/>
      <c r="AK58" s="64"/>
      <c r="AL58" s="64"/>
      <c r="AM58" s="64"/>
      <c r="AN58" s="64"/>
      <c r="AO58" s="64"/>
      <c r="AP58" s="64"/>
    </row>
    <row r="59" spans="2:42" ht="15" customHeight="1" thickBot="1">
      <c r="B59" s="2392" t="s">
        <v>353</v>
      </c>
      <c r="C59" s="2392"/>
      <c r="D59" s="2392"/>
      <c r="E59" s="2392"/>
      <c r="F59" s="2392"/>
      <c r="G59" s="2392"/>
      <c r="H59" s="2392"/>
      <c r="I59" s="2392"/>
      <c r="J59" s="2392"/>
      <c r="K59" s="2392"/>
      <c r="L59" s="2392"/>
      <c r="M59" s="2392"/>
      <c r="N59" s="2392"/>
      <c r="O59" s="2392"/>
      <c r="P59" s="2392"/>
      <c r="Q59" s="2392"/>
      <c r="R59" s="2392"/>
      <c r="S59" s="166"/>
      <c r="U59" s="2559"/>
      <c r="V59" s="2566"/>
      <c r="W59" s="2566"/>
      <c r="X59" s="2566"/>
      <c r="Y59" s="2566"/>
      <c r="Z59" s="64"/>
      <c r="AA59" s="2566"/>
      <c r="AB59" s="2566"/>
      <c r="AC59" s="2566"/>
      <c r="AD59" s="64"/>
      <c r="AE59" s="64"/>
      <c r="AF59" s="64"/>
      <c r="AG59" s="64"/>
      <c r="AH59" s="64"/>
      <c r="AI59" s="64"/>
      <c r="AJ59" s="64"/>
      <c r="AK59" s="64"/>
      <c r="AL59" s="64"/>
      <c r="AM59" s="64"/>
      <c r="AN59" s="64"/>
      <c r="AO59" s="64"/>
      <c r="AP59" s="64"/>
    </row>
    <row r="60" spans="2:42" ht="15.75" thickBot="1">
      <c r="B60" s="2392" t="s">
        <v>354</v>
      </c>
      <c r="C60" s="2392"/>
      <c r="D60" s="2392"/>
      <c r="E60" s="2392"/>
      <c r="F60" s="2392"/>
      <c r="G60" s="2392"/>
      <c r="H60" s="2392"/>
      <c r="I60" s="2392"/>
      <c r="J60" s="2392"/>
      <c r="K60" s="2392"/>
      <c r="L60" s="2392"/>
      <c r="M60" s="2392"/>
      <c r="N60" s="2392"/>
      <c r="O60" s="2392"/>
      <c r="P60" s="2392"/>
      <c r="Q60" s="2392"/>
      <c r="R60" s="2392"/>
      <c r="S60" s="166"/>
      <c r="U60" s="2558" t="s">
        <v>1152</v>
      </c>
      <c r="V60" s="2567">
        <v>141697997.56825957</v>
      </c>
      <c r="W60" s="2567">
        <v>148337778.51149398</v>
      </c>
      <c r="X60" s="2567">
        <v>152849185.80715209</v>
      </c>
      <c r="Y60" s="2567">
        <v>150535661.8893545</v>
      </c>
      <c r="Z60" s="2567">
        <v>147477433.41521633</v>
      </c>
      <c r="AA60" s="2567">
        <v>147805770.2056486</v>
      </c>
      <c r="AB60" s="2567">
        <v>151843248.5983167</v>
      </c>
      <c r="AC60" s="2567">
        <v>154627042.05604002</v>
      </c>
      <c r="AD60" s="64"/>
      <c r="AE60" s="64"/>
      <c r="AF60" s="64"/>
      <c r="AG60" s="64"/>
      <c r="AH60" s="64"/>
      <c r="AI60" s="64"/>
      <c r="AJ60" s="64"/>
      <c r="AK60" s="64"/>
      <c r="AL60" s="64"/>
      <c r="AM60" s="64"/>
      <c r="AN60" s="64"/>
      <c r="AO60" s="64"/>
      <c r="AP60" s="64"/>
    </row>
    <row r="61" spans="2:42">
      <c r="B61" s="2392" t="s">
        <v>355</v>
      </c>
      <c r="C61" s="2392"/>
      <c r="D61" s="2392"/>
      <c r="E61" s="2392"/>
      <c r="F61" s="2392"/>
      <c r="G61" s="2392"/>
      <c r="H61" s="2392"/>
      <c r="I61" s="2392"/>
      <c r="J61" s="2392"/>
      <c r="K61" s="2392"/>
      <c r="L61" s="2392"/>
      <c r="M61" s="2392"/>
      <c r="N61" s="2392"/>
      <c r="O61" s="2392"/>
      <c r="P61" s="2392"/>
      <c r="Q61" s="2392"/>
      <c r="R61" s="2392"/>
      <c r="S61" s="166"/>
      <c r="U61" s="2557" t="s">
        <v>1153</v>
      </c>
      <c r="V61" s="2564">
        <v>126049870.10619006</v>
      </c>
      <c r="W61" s="2564">
        <v>132793731.08596</v>
      </c>
      <c r="X61" s="2564">
        <v>136220545.56948</v>
      </c>
      <c r="Y61" s="2564">
        <v>134564843.73635998</v>
      </c>
      <c r="Z61" s="2564">
        <v>130880511.31905749</v>
      </c>
      <c r="AA61" s="2564">
        <v>130090718.679436</v>
      </c>
      <c r="AB61" s="2564">
        <v>133403553.886857</v>
      </c>
      <c r="AC61" s="2564">
        <v>135581058.17376801</v>
      </c>
      <c r="AD61" s="64"/>
      <c r="AE61" s="64"/>
      <c r="AF61" s="64"/>
      <c r="AG61" s="64"/>
      <c r="AH61" s="64"/>
      <c r="AI61" s="64"/>
      <c r="AJ61" s="64"/>
      <c r="AK61" s="64"/>
      <c r="AL61" s="64"/>
      <c r="AM61" s="64"/>
      <c r="AN61" s="64"/>
      <c r="AO61" s="64"/>
      <c r="AP61" s="64"/>
    </row>
    <row r="62" spans="2:42" ht="15" customHeight="1" thickBot="1">
      <c r="B62" s="2392" t="s">
        <v>356</v>
      </c>
      <c r="C62" s="2392"/>
      <c r="D62" s="2392"/>
      <c r="E62" s="2392"/>
      <c r="F62" s="2392"/>
      <c r="G62" s="2392"/>
      <c r="H62" s="2392"/>
      <c r="I62" s="2392"/>
      <c r="J62" s="2392"/>
      <c r="K62" s="2392"/>
      <c r="L62" s="2392"/>
      <c r="M62" s="2392"/>
      <c r="N62" s="2392"/>
      <c r="O62" s="2392"/>
      <c r="P62" s="2392"/>
      <c r="Q62" s="2392"/>
      <c r="R62" s="2392"/>
      <c r="S62" s="166"/>
      <c r="U62" s="2560" t="s">
        <v>223</v>
      </c>
      <c r="V62" s="2568">
        <v>15648127.462069523</v>
      </c>
      <c r="W62" s="2568">
        <v>15544047.425533995</v>
      </c>
      <c r="X62" s="2568">
        <v>16628640.2376721</v>
      </c>
      <c r="Y62" s="2568">
        <v>15970818.152994517</v>
      </c>
      <c r="Z62" s="2568">
        <v>16596922.096158843</v>
      </c>
      <c r="AA62" s="2568">
        <v>17715051.526212599</v>
      </c>
      <c r="AB62" s="2568">
        <v>18439694.7114597</v>
      </c>
      <c r="AC62" s="2568">
        <v>19045983.882272001</v>
      </c>
      <c r="AD62" s="64"/>
      <c r="AE62" s="64"/>
      <c r="AF62" s="64"/>
      <c r="AG62" s="64"/>
      <c r="AH62" s="64"/>
      <c r="AI62" s="64"/>
      <c r="AJ62" s="64"/>
      <c r="AK62" s="64"/>
      <c r="AL62" s="64"/>
      <c r="AM62" s="64"/>
      <c r="AN62" s="64"/>
      <c r="AO62" s="64"/>
      <c r="AP62" s="64"/>
    </row>
    <row r="63" spans="2:42" ht="15" customHeight="1" thickBot="1">
      <c r="B63" s="2392" t="s">
        <v>357</v>
      </c>
      <c r="C63" s="2392"/>
      <c r="D63" s="2392"/>
      <c r="E63" s="2392"/>
      <c r="F63" s="2392"/>
      <c r="G63" s="2392"/>
      <c r="H63" s="2392"/>
      <c r="I63" s="2392"/>
      <c r="J63" s="2392"/>
      <c r="K63" s="2392"/>
      <c r="L63" s="2392"/>
      <c r="M63" s="2392"/>
      <c r="N63" s="2392"/>
      <c r="O63" s="2392"/>
      <c r="P63" s="2392"/>
      <c r="Q63" s="2392"/>
      <c r="R63" s="2392"/>
      <c r="S63" s="166"/>
      <c r="U63" s="2559"/>
      <c r="V63" s="2559"/>
      <c r="W63" s="2559"/>
      <c r="X63" s="2559"/>
      <c r="Y63" s="2559"/>
      <c r="Z63" s="2559"/>
      <c r="AA63" s="2559"/>
      <c r="AB63" s="2559"/>
      <c r="AC63" s="2559"/>
    </row>
    <row r="64" spans="2:42" ht="15.75" thickBot="1">
      <c r="B64" s="2392" t="s">
        <v>358</v>
      </c>
      <c r="C64" s="2392"/>
      <c r="D64" s="2392"/>
      <c r="E64" s="2392"/>
      <c r="F64" s="2392"/>
      <c r="G64" s="2392"/>
      <c r="H64" s="2392"/>
      <c r="I64" s="2392"/>
      <c r="J64" s="2392"/>
      <c r="K64" s="2392"/>
      <c r="L64" s="2392"/>
      <c r="M64" s="2392"/>
      <c r="N64" s="2392"/>
      <c r="O64" s="2392"/>
      <c r="P64" s="2392"/>
      <c r="Q64" s="2392"/>
      <c r="R64" s="2392"/>
      <c r="S64" s="166"/>
      <c r="U64" s="2561" t="s">
        <v>1154</v>
      </c>
      <c r="V64" s="2569">
        <v>0.11628521121918055</v>
      </c>
      <c r="W64" s="2569">
        <v>0.11568450086186453</v>
      </c>
      <c r="X64" s="2569">
        <v>0.11831344828873673</v>
      </c>
      <c r="Y64" s="2569">
        <v>0.12588171400141879</v>
      </c>
      <c r="Z64" s="2569">
        <v>0.11926381531193127</v>
      </c>
      <c r="AA64" s="2569">
        <v>0.12793827110159284</v>
      </c>
      <c r="AB64" s="2569">
        <v>0.13043822513146341</v>
      </c>
      <c r="AC64" s="2569">
        <v>0.13201951536505252</v>
      </c>
    </row>
    <row r="65" spans="2:19">
      <c r="B65" s="2392" t="s">
        <v>359</v>
      </c>
      <c r="C65" s="2392"/>
      <c r="D65" s="2392"/>
      <c r="E65" s="2392"/>
      <c r="F65" s="2392"/>
      <c r="G65" s="2392"/>
      <c r="H65" s="2392"/>
      <c r="I65" s="2392"/>
      <c r="J65" s="2392"/>
      <c r="K65" s="2392"/>
      <c r="L65" s="2392"/>
      <c r="M65" s="2392"/>
      <c r="N65" s="2392"/>
      <c r="O65" s="2392"/>
      <c r="P65" s="2392"/>
      <c r="Q65" s="2392"/>
      <c r="R65" s="2392"/>
      <c r="S65" s="166"/>
    </row>
    <row r="66" spans="2:19">
      <c r="B66" s="2392" t="s">
        <v>360</v>
      </c>
      <c r="C66" s="2392"/>
      <c r="D66" s="2392"/>
      <c r="E66" s="2392"/>
      <c r="F66" s="2392"/>
      <c r="G66" s="2392"/>
      <c r="H66" s="2392"/>
      <c r="I66" s="2392"/>
      <c r="J66" s="2392"/>
      <c r="K66" s="2392"/>
      <c r="L66" s="2392"/>
      <c r="M66" s="2392"/>
      <c r="N66" s="2392"/>
      <c r="O66" s="2392"/>
      <c r="P66" s="2392"/>
      <c r="Q66" s="2392"/>
      <c r="R66" s="2392"/>
      <c r="S66" s="166"/>
    </row>
    <row r="67" spans="2:19">
      <c r="B67" s="2392" t="s">
        <v>361</v>
      </c>
      <c r="C67" s="2392"/>
      <c r="D67" s="2392"/>
      <c r="E67" s="2392"/>
      <c r="F67" s="2392"/>
      <c r="G67" s="2392"/>
      <c r="H67" s="2392"/>
      <c r="I67" s="2392"/>
      <c r="J67" s="2392"/>
      <c r="K67" s="2392"/>
      <c r="L67" s="2392"/>
      <c r="M67" s="2392"/>
      <c r="N67" s="2392"/>
      <c r="O67" s="2392"/>
      <c r="P67" s="2392"/>
      <c r="Q67" s="2392"/>
      <c r="R67" s="2392"/>
      <c r="S67" s="166"/>
    </row>
  </sheetData>
  <mergeCells count="25">
    <mergeCell ref="X4:X6"/>
    <mergeCell ref="X22:X23"/>
    <mergeCell ref="X29:X30"/>
    <mergeCell ref="V29:V30"/>
    <mergeCell ref="W4:W6"/>
    <mergeCell ref="W22:W23"/>
    <mergeCell ref="W29:W30"/>
    <mergeCell ref="V4:V6"/>
    <mergeCell ref="V22:V23"/>
    <mergeCell ref="Y4:Y6"/>
    <mergeCell ref="Y22:Y23"/>
    <mergeCell ref="Y29:Y30"/>
    <mergeCell ref="B67:R67"/>
    <mergeCell ref="B64:R64"/>
    <mergeCell ref="B56:R56"/>
    <mergeCell ref="B57:R57"/>
    <mergeCell ref="B58:R58"/>
    <mergeCell ref="B59:R59"/>
    <mergeCell ref="B60:R60"/>
    <mergeCell ref="B61:R61"/>
    <mergeCell ref="B62:R62"/>
    <mergeCell ref="B63:R63"/>
    <mergeCell ref="B66:R66"/>
    <mergeCell ref="B65:R65"/>
    <mergeCell ref="C4:S5"/>
  </mergeCells>
  <hyperlinks>
    <hyperlink ref="B1" location="Index!A1" display="Back to index" xr:uid="{4A2A5AB3-4991-42E1-87CA-5495ECDEFFD0}"/>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2AD2C9"/>
  </sheetPr>
  <dimension ref="B1:AA89"/>
  <sheetViews>
    <sheetView showGridLines="0" tabSelected="1" topLeftCell="A39" zoomScale="80" zoomScaleNormal="80" workbookViewId="0">
      <pane xSplit="2" topLeftCell="Q1" activePane="topRight" state="frozen"/>
      <selection activeCell="A7" sqref="A7"/>
      <selection pane="topRight" activeCell="X49" sqref="X49"/>
    </sheetView>
  </sheetViews>
  <sheetFormatPr baseColWidth="10" defaultColWidth="11.42578125" defaultRowHeight="12.75"/>
  <cols>
    <col min="1" max="1" width="11.42578125" style="59"/>
    <col min="2" max="2" width="72.140625" style="890" customWidth="1"/>
    <col min="3" max="3" width="16.140625" style="941" customWidth="1"/>
    <col min="4" max="13" width="16.140625" style="890" customWidth="1"/>
    <col min="14" max="17" width="17.5703125" style="890" customWidth="1"/>
    <col min="18" max="18" width="15.140625" style="890" customWidth="1"/>
    <col min="19" max="19" width="11.42578125" style="858"/>
    <col min="20" max="20" width="70.28515625" style="211" customWidth="1"/>
    <col min="21" max="21" width="11.5703125" style="957"/>
    <col min="22" max="22" width="12.28515625" style="960" bestFit="1" customWidth="1"/>
    <col min="23" max="23" width="12.28515625" style="960" customWidth="1"/>
    <col min="24" max="16384" width="11.42578125" style="59"/>
  </cols>
  <sheetData>
    <row r="1" spans="2:24">
      <c r="B1" s="589" t="s">
        <v>31</v>
      </c>
    </row>
    <row r="4" spans="2:24" ht="13.5" thickBot="1">
      <c r="B4" s="210" t="s">
        <v>1074</v>
      </c>
      <c r="T4" s="210" t="s">
        <v>894</v>
      </c>
    </row>
    <row r="5" spans="2:24" s="891" customFormat="1">
      <c r="B5" s="892" t="s">
        <v>362</v>
      </c>
      <c r="C5" s="2404" t="s">
        <v>29</v>
      </c>
      <c r="D5" s="2405"/>
      <c r="E5" s="2405"/>
      <c r="F5" s="2405"/>
      <c r="G5" s="2405"/>
      <c r="H5" s="2405"/>
      <c r="I5" s="2405"/>
      <c r="J5" s="2405"/>
      <c r="K5" s="2405"/>
      <c r="L5" s="2405"/>
      <c r="M5" s="2405"/>
      <c r="N5" s="2405"/>
      <c r="O5" s="2405"/>
      <c r="P5" s="2405"/>
      <c r="Q5" s="2405"/>
      <c r="R5" s="2406"/>
      <c r="S5" s="893"/>
      <c r="T5" s="865"/>
      <c r="U5" s="894"/>
      <c r="V5" s="894"/>
      <c r="W5" s="1970"/>
      <c r="X5" s="894"/>
    </row>
    <row r="6" spans="2:24" s="891" customFormat="1">
      <c r="B6" s="895" t="s">
        <v>30</v>
      </c>
      <c r="C6" s="2407"/>
      <c r="D6" s="2408"/>
      <c r="E6" s="2408"/>
      <c r="F6" s="2408"/>
      <c r="G6" s="2408"/>
      <c r="H6" s="2408"/>
      <c r="I6" s="2408"/>
      <c r="J6" s="2408"/>
      <c r="K6" s="2408"/>
      <c r="L6" s="2408"/>
      <c r="M6" s="2408"/>
      <c r="N6" s="2408"/>
      <c r="O6" s="2408"/>
      <c r="P6" s="2408"/>
      <c r="Q6" s="2408"/>
      <c r="R6" s="2409"/>
      <c r="S6" s="893"/>
      <c r="T6" s="866" t="s">
        <v>860</v>
      </c>
      <c r="U6" s="1859" t="s">
        <v>843</v>
      </c>
      <c r="V6" s="1859" t="s">
        <v>906</v>
      </c>
      <c r="W6" s="1969" t="s">
        <v>929</v>
      </c>
      <c r="X6" s="1859" t="s">
        <v>1077</v>
      </c>
    </row>
    <row r="7" spans="2:24" s="891" customFormat="1" ht="13.5" thickBot="1">
      <c r="B7" s="837"/>
      <c r="C7" s="896" t="s">
        <v>171</v>
      </c>
      <c r="D7" s="933" t="s">
        <v>170</v>
      </c>
      <c r="E7" s="933" t="s">
        <v>169</v>
      </c>
      <c r="F7" s="933" t="s">
        <v>167</v>
      </c>
      <c r="G7" s="933" t="s">
        <v>166</v>
      </c>
      <c r="H7" s="933" t="s">
        <v>165</v>
      </c>
      <c r="I7" s="933" t="s">
        <v>168</v>
      </c>
      <c r="J7" s="933" t="s">
        <v>164</v>
      </c>
      <c r="K7" s="933" t="s">
        <v>163</v>
      </c>
      <c r="L7" s="933" t="s">
        <v>161</v>
      </c>
      <c r="M7" s="933" t="s">
        <v>95</v>
      </c>
      <c r="N7" s="933" t="s">
        <v>153</v>
      </c>
      <c r="O7" s="933" t="s">
        <v>162</v>
      </c>
      <c r="P7" s="933" t="s">
        <v>102</v>
      </c>
      <c r="Q7" s="933" t="s">
        <v>96</v>
      </c>
      <c r="R7" s="934" t="s">
        <v>154</v>
      </c>
      <c r="S7" s="893"/>
      <c r="T7" s="867" t="s">
        <v>861</v>
      </c>
      <c r="U7" s="898"/>
      <c r="V7" s="898"/>
      <c r="W7" s="1971"/>
      <c r="X7" s="898"/>
    </row>
    <row r="8" spans="2:24" s="891" customFormat="1">
      <c r="B8" s="264" t="s">
        <v>303</v>
      </c>
      <c r="C8" s="853">
        <v>0</v>
      </c>
      <c r="D8" s="202">
        <v>1173726.10326</v>
      </c>
      <c r="E8" s="202">
        <v>1331484.21826</v>
      </c>
      <c r="F8" s="202">
        <v>1331484.21826</v>
      </c>
      <c r="G8" s="202">
        <v>1331484</v>
      </c>
      <c r="H8" s="202">
        <v>1714369</v>
      </c>
      <c r="I8" s="202">
        <v>1714368.5412600001</v>
      </c>
      <c r="J8" s="202">
        <v>2114499.8121199994</v>
      </c>
      <c r="K8" s="202">
        <v>1714577.0349999999</v>
      </c>
      <c r="L8" s="202">
        <v>1714577.0349999999</v>
      </c>
      <c r="M8" s="202">
        <v>1714577.0349999999</v>
      </c>
      <c r="N8" s="202">
        <v>1714577.0349999999</v>
      </c>
      <c r="O8" s="202">
        <v>1840606.3130000001</v>
      </c>
      <c r="P8" s="202">
        <v>1840606.3130000001</v>
      </c>
      <c r="Q8" s="202">
        <v>1840606.3130000001</v>
      </c>
      <c r="R8" s="203">
        <v>1840606.3130000001</v>
      </c>
      <c r="S8" s="893"/>
      <c r="T8" s="868" t="s">
        <v>303</v>
      </c>
      <c r="U8" s="869">
        <v>1840606.3130000001</v>
      </c>
      <c r="V8" s="869">
        <v>1840606.3130000001</v>
      </c>
      <c r="W8" s="869">
        <v>1840606.3130000001</v>
      </c>
      <c r="X8" s="869">
        <v>1840606.3130000001</v>
      </c>
    </row>
    <row r="9" spans="2:24" s="899" customFormat="1">
      <c r="B9" s="13" t="s">
        <v>326</v>
      </c>
      <c r="C9" s="853">
        <v>0</v>
      </c>
      <c r="D9" s="202">
        <v>207128.71451000002</v>
      </c>
      <c r="E9" s="202">
        <v>207128.71451000002</v>
      </c>
      <c r="F9" s="202">
        <v>207128.71451000002</v>
      </c>
      <c r="G9" s="202">
        <v>207129</v>
      </c>
      <c r="H9" s="202">
        <v>246305</v>
      </c>
      <c r="I9" s="202">
        <v>246305.30802999999</v>
      </c>
      <c r="J9" s="202">
        <v>246305.30802999999</v>
      </c>
      <c r="K9" s="202">
        <v>246305.30802999999</v>
      </c>
      <c r="L9" s="202">
        <v>246305.30802999999</v>
      </c>
      <c r="M9" s="202">
        <v>246305.30802999999</v>
      </c>
      <c r="N9" s="202">
        <v>246305.30802999999</v>
      </c>
      <c r="O9" s="202">
        <v>264220.50734000001</v>
      </c>
      <c r="P9" s="202">
        <v>264220.50734000001</v>
      </c>
      <c r="Q9" s="202">
        <v>264220.50734000001</v>
      </c>
      <c r="R9" s="203">
        <v>264220.50734000001</v>
      </c>
      <c r="S9" s="858"/>
      <c r="T9" s="870" t="s">
        <v>453</v>
      </c>
      <c r="U9" s="871">
        <v>308055.96045000001</v>
      </c>
      <c r="V9" s="871">
        <v>308055.96045000001</v>
      </c>
      <c r="W9" s="871">
        <v>308055.96045000001</v>
      </c>
      <c r="X9" s="871">
        <v>308055.96045000001</v>
      </c>
    </row>
    <row r="10" spans="2:24">
      <c r="B10" s="13" t="s">
        <v>327</v>
      </c>
      <c r="C10" s="853">
        <v>0</v>
      </c>
      <c r="D10" s="850">
        <v>0</v>
      </c>
      <c r="E10" s="850">
        <v>0</v>
      </c>
      <c r="F10" s="850">
        <v>0</v>
      </c>
      <c r="G10" s="202">
        <v>156000</v>
      </c>
      <c r="H10" s="202" t="s">
        <v>604</v>
      </c>
      <c r="I10" s="202" t="s">
        <v>604</v>
      </c>
      <c r="J10" s="850">
        <v>0</v>
      </c>
      <c r="K10" s="202">
        <v>4.8881352500000004</v>
      </c>
      <c r="L10" s="202">
        <v>46524.328179999997</v>
      </c>
      <c r="M10" s="202">
        <v>94945.318499999994</v>
      </c>
      <c r="N10" s="202">
        <v>143318.38834</v>
      </c>
      <c r="O10" s="850">
        <v>0</v>
      </c>
      <c r="P10" s="850">
        <v>0</v>
      </c>
      <c r="Q10" s="850">
        <v>0</v>
      </c>
      <c r="R10" s="852">
        <v>0</v>
      </c>
      <c r="T10" s="870" t="s">
        <v>862</v>
      </c>
      <c r="U10" s="871">
        <v>556971.96161</v>
      </c>
      <c r="V10" s="871">
        <v>611151.17044000002</v>
      </c>
      <c r="W10" s="871">
        <v>669894.25060999999</v>
      </c>
      <c r="X10" s="871">
        <v>717918.95877999999</v>
      </c>
    </row>
    <row r="11" spans="2:24" ht="15">
      <c r="B11" s="13" t="s">
        <v>968</v>
      </c>
      <c r="C11" s="853">
        <v>0</v>
      </c>
      <c r="D11" s="202">
        <v>130046.26011999998</v>
      </c>
      <c r="E11" s="202">
        <v>131240.69211999996</v>
      </c>
      <c r="F11" s="202">
        <v>137997.25432999997</v>
      </c>
      <c r="G11" s="202">
        <v>141004</v>
      </c>
      <c r="H11" s="202">
        <v>144980</v>
      </c>
      <c r="I11" s="202">
        <v>127730.07562</v>
      </c>
      <c r="J11" s="202">
        <v>133220.61859999999</v>
      </c>
      <c r="K11" s="202">
        <v>139072.95139999999</v>
      </c>
      <c r="L11" s="202">
        <v>138555.06604999999</v>
      </c>
      <c r="M11" s="202">
        <v>146213.35407999999</v>
      </c>
      <c r="N11" s="202">
        <v>155005.7372</v>
      </c>
      <c r="O11" s="202">
        <v>163710.78608999998</v>
      </c>
      <c r="P11" s="202">
        <v>173947.21030999997</v>
      </c>
      <c r="Q11" s="202">
        <v>176520.15561999998</v>
      </c>
      <c r="R11" s="203">
        <v>183154.74015999999</v>
      </c>
      <c r="T11" s="870" t="s">
        <v>863</v>
      </c>
      <c r="U11" s="871">
        <v>168964.83893312505</v>
      </c>
      <c r="V11" s="871">
        <v>170901.02447</v>
      </c>
      <c r="W11" s="871">
        <v>163157.70538999996</v>
      </c>
      <c r="X11" s="871">
        <v>157368.00815000001</v>
      </c>
    </row>
    <row r="12" spans="2:24">
      <c r="B12" s="13" t="s">
        <v>306</v>
      </c>
      <c r="C12" s="853">
        <v>0</v>
      </c>
      <c r="D12" s="202"/>
      <c r="E12" s="202"/>
      <c r="F12" s="202"/>
      <c r="G12" s="202" t="s">
        <v>604</v>
      </c>
      <c r="H12" s="202" t="s">
        <v>604</v>
      </c>
      <c r="I12" s="202" t="s">
        <v>604</v>
      </c>
      <c r="J12" s="202" t="s">
        <v>26</v>
      </c>
      <c r="K12" s="202" t="s">
        <v>26</v>
      </c>
      <c r="L12" s="202" t="s">
        <v>26</v>
      </c>
      <c r="M12" s="202" t="s">
        <v>26</v>
      </c>
      <c r="N12" s="202" t="s">
        <v>26</v>
      </c>
      <c r="O12" s="202" t="s">
        <v>26</v>
      </c>
      <c r="P12" s="202" t="s">
        <v>26</v>
      </c>
      <c r="Q12" s="202" t="s">
        <v>26</v>
      </c>
      <c r="R12" s="203" t="s">
        <v>26</v>
      </c>
      <c r="T12" s="870" t="s">
        <v>306</v>
      </c>
      <c r="U12" s="955">
        <v>0</v>
      </c>
      <c r="V12" s="852">
        <v>0</v>
      </c>
      <c r="W12" s="852">
        <v>0</v>
      </c>
      <c r="X12" s="852">
        <v>0</v>
      </c>
    </row>
    <row r="13" spans="2:24">
      <c r="B13" s="13" t="s">
        <v>307</v>
      </c>
      <c r="C13" s="853">
        <v>0</v>
      </c>
      <c r="D13" s="202">
        <v>242009</v>
      </c>
      <c r="E13" s="202">
        <v>154000</v>
      </c>
      <c r="F13" s="202">
        <v>130000</v>
      </c>
      <c r="G13" s="202">
        <v>130000</v>
      </c>
      <c r="H13" s="202">
        <v>130000</v>
      </c>
      <c r="I13" s="202">
        <v>130000</v>
      </c>
      <c r="J13" s="202">
        <v>130000</v>
      </c>
      <c r="K13" s="202">
        <v>285000</v>
      </c>
      <c r="L13" s="202">
        <v>185000</v>
      </c>
      <c r="M13" s="202">
        <v>185000</v>
      </c>
      <c r="N13" s="202">
        <v>185000</v>
      </c>
      <c r="O13" s="202">
        <v>185000</v>
      </c>
      <c r="P13" s="202">
        <v>179000</v>
      </c>
      <c r="Q13" s="202">
        <v>179000</v>
      </c>
      <c r="R13" s="203">
        <v>179000</v>
      </c>
      <c r="T13" s="870" t="s">
        <v>307</v>
      </c>
      <c r="U13" s="956">
        <v>179000</v>
      </c>
      <c r="V13" s="203">
        <v>173000</v>
      </c>
      <c r="W13" s="203">
        <v>173000</v>
      </c>
      <c r="X13" s="203">
        <v>173000</v>
      </c>
    </row>
    <row r="14" spans="2:24">
      <c r="B14" s="838" t="s">
        <v>328</v>
      </c>
      <c r="C14" s="853">
        <v>0</v>
      </c>
      <c r="D14" s="850">
        <v>0</v>
      </c>
      <c r="E14" s="850">
        <v>0</v>
      </c>
      <c r="F14" s="850">
        <v>0</v>
      </c>
      <c r="G14" s="850" t="s">
        <v>604</v>
      </c>
      <c r="H14" s="850" t="s">
        <v>604</v>
      </c>
      <c r="I14" s="850" t="s">
        <v>604</v>
      </c>
      <c r="J14" s="850" t="s">
        <v>26</v>
      </c>
      <c r="K14" s="850">
        <v>0</v>
      </c>
      <c r="L14" s="850">
        <v>0</v>
      </c>
      <c r="M14" s="850">
        <v>0</v>
      </c>
      <c r="N14" s="850">
        <v>0</v>
      </c>
      <c r="O14" s="850">
        <v>0</v>
      </c>
      <c r="P14" s="850">
        <v>0</v>
      </c>
      <c r="Q14" s="850">
        <v>0</v>
      </c>
      <c r="R14" s="852">
        <v>0</v>
      </c>
      <c r="T14" s="870" t="s">
        <v>864</v>
      </c>
      <c r="U14" s="956">
        <v>-15467.42175</v>
      </c>
      <c r="V14" s="203">
        <v>-4727.2935200000002</v>
      </c>
      <c r="W14" s="203">
        <v>-13583.678370000001</v>
      </c>
      <c r="X14" s="203">
        <v>-1694.861169999999</v>
      </c>
    </row>
    <row r="15" spans="2:24" ht="25.5">
      <c r="B15" s="839" t="s">
        <v>329</v>
      </c>
      <c r="C15" s="853">
        <v>0</v>
      </c>
      <c r="D15" s="850" t="s">
        <v>604</v>
      </c>
      <c r="E15" s="850" t="s">
        <v>604</v>
      </c>
      <c r="F15" s="850" t="s">
        <v>604</v>
      </c>
      <c r="G15" s="850" t="s">
        <v>604</v>
      </c>
      <c r="H15" s="850" t="s">
        <v>604</v>
      </c>
      <c r="I15" s="850" t="s">
        <v>604</v>
      </c>
      <c r="J15" s="850" t="s">
        <v>604</v>
      </c>
      <c r="K15" s="850" t="s">
        <v>604</v>
      </c>
      <c r="L15" s="850" t="s">
        <v>604</v>
      </c>
      <c r="M15" s="850" t="s">
        <v>604</v>
      </c>
      <c r="N15" s="850" t="s">
        <v>604</v>
      </c>
      <c r="O15" s="850" t="s">
        <v>604</v>
      </c>
      <c r="P15" s="850" t="s">
        <v>604</v>
      </c>
      <c r="Q15" s="850" t="s">
        <v>604</v>
      </c>
      <c r="R15" s="852" t="s">
        <v>604</v>
      </c>
      <c r="T15" s="870" t="s">
        <v>865</v>
      </c>
      <c r="U15" s="956">
        <v>-280.70588000000004</v>
      </c>
      <c r="V15" s="203">
        <v>-275.20236</v>
      </c>
      <c r="W15" s="203">
        <v>-276.20566999999994</v>
      </c>
      <c r="X15" s="203">
        <v>-282.28940999999998</v>
      </c>
    </row>
    <row r="16" spans="2:24">
      <c r="B16" s="839" t="s">
        <v>330</v>
      </c>
      <c r="C16" s="853">
        <v>0</v>
      </c>
      <c r="D16" s="850" t="s">
        <v>604</v>
      </c>
      <c r="E16" s="850" t="s">
        <v>604</v>
      </c>
      <c r="F16" s="850" t="s">
        <v>604</v>
      </c>
      <c r="G16" s="850" t="s">
        <v>604</v>
      </c>
      <c r="H16" s="850" t="s">
        <v>604</v>
      </c>
      <c r="I16" s="850" t="s">
        <v>604</v>
      </c>
      <c r="J16" s="850" t="s">
        <v>604</v>
      </c>
      <c r="K16" s="850" t="s">
        <v>604</v>
      </c>
      <c r="L16" s="850" t="s">
        <v>604</v>
      </c>
      <c r="M16" s="850" t="s">
        <v>604</v>
      </c>
      <c r="N16" s="850" t="s">
        <v>604</v>
      </c>
      <c r="O16" s="850" t="s">
        <v>604</v>
      </c>
      <c r="P16" s="850" t="s">
        <v>604</v>
      </c>
      <c r="Q16" s="850" t="s">
        <v>604</v>
      </c>
      <c r="R16" s="852" t="s">
        <v>604</v>
      </c>
      <c r="T16" s="870" t="s">
        <v>866</v>
      </c>
      <c r="U16" s="956">
        <v>-135201.91042</v>
      </c>
      <c r="V16" s="203">
        <v>-138239.22616000002</v>
      </c>
      <c r="W16" s="203">
        <v>-140573.29962999999</v>
      </c>
      <c r="X16" s="203">
        <v>-156884.33362999998</v>
      </c>
    </row>
    <row r="17" spans="2:24" ht="13.5" thickBot="1">
      <c r="B17" s="13" t="s">
        <v>309</v>
      </c>
      <c r="C17" s="853">
        <v>0</v>
      </c>
      <c r="D17" s="202">
        <v>-139180.33346999998</v>
      </c>
      <c r="E17" s="202">
        <v>-139180.33346999998</v>
      </c>
      <c r="F17" s="202">
        <v>-139180.33346999998</v>
      </c>
      <c r="G17" s="202">
        <v>-139180</v>
      </c>
      <c r="H17" s="202">
        <v>-139180</v>
      </c>
      <c r="I17" s="202">
        <v>-139180.33346999998</v>
      </c>
      <c r="J17" s="202">
        <v>-139180.33346999998</v>
      </c>
      <c r="K17" s="202">
        <v>-139180.33346999998</v>
      </c>
      <c r="L17" s="202">
        <v>-139180.33346999998</v>
      </c>
      <c r="M17" s="202">
        <v>-139180.33346999998</v>
      </c>
      <c r="N17" s="202">
        <v>-139180.33346999998</v>
      </c>
      <c r="O17" s="202">
        <v>-139180.33346999998</v>
      </c>
      <c r="P17" s="202">
        <v>-139180.33346999998</v>
      </c>
      <c r="Q17" s="202">
        <v>-139180.33346999998</v>
      </c>
      <c r="R17" s="203">
        <v>-139180.33346999998</v>
      </c>
      <c r="T17" s="872" t="s">
        <v>309</v>
      </c>
      <c r="U17" s="956">
        <v>-139180.33346999998</v>
      </c>
      <c r="V17" s="203">
        <v>-139180.33346999998</v>
      </c>
      <c r="W17" s="203">
        <v>-139180.33346999998</v>
      </c>
      <c r="X17" s="203">
        <v>-139180.33346999998</v>
      </c>
    </row>
    <row r="18" spans="2:24" ht="13.5" thickBot="1">
      <c r="B18" s="900" t="s">
        <v>363</v>
      </c>
      <c r="C18" s="853">
        <v>0</v>
      </c>
      <c r="D18" s="850" t="s">
        <v>604</v>
      </c>
      <c r="E18" s="850" t="s">
        <v>604</v>
      </c>
      <c r="F18" s="850" t="s">
        <v>604</v>
      </c>
      <c r="G18" s="850" t="s">
        <v>604</v>
      </c>
      <c r="H18" s="850" t="s">
        <v>604</v>
      </c>
      <c r="I18" s="850" t="s">
        <v>604</v>
      </c>
      <c r="J18" s="850" t="s">
        <v>604</v>
      </c>
      <c r="K18" s="850" t="s">
        <v>604</v>
      </c>
      <c r="L18" s="850" t="s">
        <v>604</v>
      </c>
      <c r="M18" s="850" t="s">
        <v>604</v>
      </c>
      <c r="N18" s="850" t="s">
        <v>604</v>
      </c>
      <c r="O18" s="850" t="s">
        <v>604</v>
      </c>
      <c r="P18" s="850" t="s">
        <v>604</v>
      </c>
      <c r="Q18" s="850" t="s">
        <v>604</v>
      </c>
      <c r="R18" s="852" t="s">
        <v>604</v>
      </c>
      <c r="T18" s="873" t="s">
        <v>867</v>
      </c>
      <c r="U18" s="874">
        <v>2763468.7024731254</v>
      </c>
      <c r="V18" s="874">
        <v>2821292.4128500004</v>
      </c>
      <c r="W18" s="874">
        <v>2861100.7123100003</v>
      </c>
      <c r="X18" s="874">
        <v>2898907.4227000005</v>
      </c>
    </row>
    <row r="19" spans="2:24" ht="13.5" thickBot="1">
      <c r="B19" s="840" t="s">
        <v>331</v>
      </c>
      <c r="C19" s="938">
        <v>0</v>
      </c>
      <c r="D19" s="712">
        <v>1613729.7444200001</v>
      </c>
      <c r="E19" s="712">
        <v>1684673.2914200001</v>
      </c>
      <c r="F19" s="712">
        <v>1667429.85363</v>
      </c>
      <c r="G19" s="712">
        <v>1826436</v>
      </c>
      <c r="H19" s="712">
        <v>2096473</v>
      </c>
      <c r="I19" s="712">
        <v>2079223.5914400001</v>
      </c>
      <c r="J19" s="712">
        <v>2449641.8971599997</v>
      </c>
      <c r="K19" s="712">
        <v>2245779.84909525</v>
      </c>
      <c r="L19" s="712">
        <v>2191781.4037899999</v>
      </c>
      <c r="M19" s="712">
        <v>2247860.6821400002</v>
      </c>
      <c r="N19" s="712">
        <v>2305026.1350999996</v>
      </c>
      <c r="O19" s="712">
        <v>2314357.2729600002</v>
      </c>
      <c r="P19" s="712">
        <v>2318593.6971800001</v>
      </c>
      <c r="Q19" s="712">
        <v>2321166.64249</v>
      </c>
      <c r="R19" s="717">
        <v>2327801.2270300002</v>
      </c>
      <c r="S19" s="940"/>
      <c r="T19" s="939" t="s">
        <v>868</v>
      </c>
      <c r="U19" s="876">
        <v>2415503.8635400003</v>
      </c>
      <c r="V19" s="876">
        <v>2477391.3883800004</v>
      </c>
      <c r="W19" s="876">
        <v>2524943.0069200005</v>
      </c>
      <c r="X19" s="876">
        <v>2568539.4145500003</v>
      </c>
    </row>
    <row r="20" spans="2:24" ht="13.5" thickBot="1">
      <c r="B20" s="276"/>
      <c r="C20" s="901"/>
      <c r="D20" s="901"/>
      <c r="E20" s="901"/>
      <c r="F20" s="901"/>
      <c r="G20" s="901"/>
      <c r="H20" s="901"/>
      <c r="I20" s="901"/>
      <c r="J20" s="901"/>
      <c r="K20" s="901"/>
      <c r="L20" s="901"/>
      <c r="M20" s="901"/>
      <c r="N20" s="901"/>
      <c r="O20" s="901"/>
      <c r="P20" s="901"/>
      <c r="Q20" s="901"/>
      <c r="R20" s="901"/>
      <c r="T20" s="875" t="s">
        <v>869</v>
      </c>
      <c r="U20" s="876">
        <v>2415503.8635400003</v>
      </c>
      <c r="V20" s="876">
        <v>2477391.3883800004</v>
      </c>
      <c r="W20" s="876">
        <v>2524943.0069200005</v>
      </c>
      <c r="X20" s="876">
        <v>2568539.4145500003</v>
      </c>
    </row>
    <row r="21" spans="2:24" ht="15.75" thickBot="1">
      <c r="B21" s="902" t="s">
        <v>958</v>
      </c>
      <c r="C21" s="943">
        <v>0</v>
      </c>
      <c r="D21" s="199">
        <v>1238938.2561899999</v>
      </c>
      <c r="E21" s="199">
        <v>1396696.3711900001</v>
      </c>
      <c r="F21" s="199">
        <v>1396696.3712000002</v>
      </c>
      <c r="G21" s="199">
        <v>1552693</v>
      </c>
      <c r="H21" s="199">
        <v>1818754</v>
      </c>
      <c r="I21" s="199">
        <v>1818754.3566299998</v>
      </c>
      <c r="J21" s="199">
        <v>2183682.11937</v>
      </c>
      <c r="K21" s="199">
        <v>1823858.6623500001</v>
      </c>
      <c r="L21" s="199">
        <v>1865494.8552800003</v>
      </c>
      <c r="M21" s="199">
        <v>1913912.30669</v>
      </c>
      <c r="N21" s="199">
        <v>1962285.37653</v>
      </c>
      <c r="O21" s="199">
        <v>1962906.4343500002</v>
      </c>
      <c r="P21" s="199">
        <v>1962906.4343500002</v>
      </c>
      <c r="Q21" s="199">
        <v>1962906.4343500002</v>
      </c>
      <c r="R21" s="200">
        <v>1962906.4343500002</v>
      </c>
      <c r="T21" s="875" t="s">
        <v>870</v>
      </c>
      <c r="U21" s="876">
        <v>347964.83893312514</v>
      </c>
      <c r="V21" s="876">
        <v>343901.02447</v>
      </c>
      <c r="W21" s="876">
        <v>336157.70538999996</v>
      </c>
      <c r="X21" s="876">
        <v>330368.00815000001</v>
      </c>
    </row>
    <row r="22" spans="2:24" ht="15.75" thickBot="1">
      <c r="B22" s="903" t="s">
        <v>959</v>
      </c>
      <c r="C22" s="854">
        <v>0</v>
      </c>
      <c r="D22" s="208">
        <v>374791.48822999996</v>
      </c>
      <c r="E22" s="208">
        <v>287976.92023000005</v>
      </c>
      <c r="F22" s="208">
        <v>270733.48242999997</v>
      </c>
      <c r="G22" s="208">
        <v>273743</v>
      </c>
      <c r="H22" s="208">
        <v>277719</v>
      </c>
      <c r="I22" s="208">
        <v>260469.23480999999</v>
      </c>
      <c r="J22" s="208">
        <v>265959.77779000002</v>
      </c>
      <c r="K22" s="208">
        <v>426804.43385999993</v>
      </c>
      <c r="L22" s="208">
        <v>326286.54850999994</v>
      </c>
      <c r="M22" s="208">
        <v>333948.37544999993</v>
      </c>
      <c r="N22" s="208">
        <v>342740.75856999995</v>
      </c>
      <c r="O22" s="208">
        <v>351450.83860999998</v>
      </c>
      <c r="P22" s="208">
        <v>355687.26283000002</v>
      </c>
      <c r="Q22" s="208">
        <v>358260.20814</v>
      </c>
      <c r="R22" s="209">
        <v>364894.79268000001</v>
      </c>
      <c r="T22" s="877"/>
      <c r="U22" s="878"/>
      <c r="V22" s="961"/>
      <c r="W22" s="961"/>
      <c r="X22" s="961"/>
    </row>
    <row r="23" spans="2:24" s="905" customFormat="1" ht="13.5" thickBot="1">
      <c r="B23" s="276"/>
      <c r="C23" s="906"/>
      <c r="D23" s="906"/>
      <c r="E23" s="906"/>
      <c r="F23" s="906"/>
      <c r="G23" s="906"/>
      <c r="H23" s="906"/>
      <c r="I23" s="906"/>
      <c r="J23" s="906"/>
      <c r="K23" s="906"/>
      <c r="L23" s="906"/>
      <c r="M23" s="906"/>
      <c r="N23" s="906"/>
      <c r="O23" s="906"/>
      <c r="P23" s="906"/>
      <c r="Q23" s="906"/>
      <c r="R23" s="906"/>
      <c r="S23" s="907"/>
      <c r="T23" s="865" t="s">
        <v>871</v>
      </c>
      <c r="U23" s="2386" t="s">
        <v>840</v>
      </c>
      <c r="V23" s="2401" t="s">
        <v>905</v>
      </c>
      <c r="W23" s="2401" t="s">
        <v>929</v>
      </c>
      <c r="X23" s="2401" t="str">
        <f>+X6</f>
        <v>Dec 23</v>
      </c>
    </row>
    <row r="24" spans="2:24" ht="15.75" thickBot="1">
      <c r="B24" s="272" t="s">
        <v>960</v>
      </c>
      <c r="C24" s="908" t="s">
        <v>26</v>
      </c>
      <c r="D24" s="357">
        <v>10859989.967130002</v>
      </c>
      <c r="E24" s="357">
        <v>10985106.285330001</v>
      </c>
      <c r="F24" s="357">
        <v>11535997.6314</v>
      </c>
      <c r="G24" s="357">
        <v>13030959</v>
      </c>
      <c r="H24" s="357">
        <v>13154838</v>
      </c>
      <c r="I24" s="357">
        <v>11755497.30782</v>
      </c>
      <c r="J24" s="357">
        <v>12356336.410290001</v>
      </c>
      <c r="K24" s="357">
        <v>12595302.689029999</v>
      </c>
      <c r="L24" s="357">
        <v>12703309.078240002</v>
      </c>
      <c r="M24" s="357">
        <v>13430936.244229997</v>
      </c>
      <c r="N24" s="357">
        <v>14055964.809169998</v>
      </c>
      <c r="O24" s="357">
        <v>14825319.20191</v>
      </c>
      <c r="P24" s="357">
        <v>15638132.254909996</v>
      </c>
      <c r="Q24" s="357">
        <v>15882852.908610003</v>
      </c>
      <c r="R24" s="358">
        <v>15850328.947740003</v>
      </c>
      <c r="T24" s="909" t="s">
        <v>861</v>
      </c>
      <c r="U24" s="2402"/>
      <c r="V24" s="2402"/>
      <c r="W24" s="2402"/>
      <c r="X24" s="2402"/>
    </row>
    <row r="25" spans="2:24">
      <c r="B25" s="13" t="s">
        <v>332</v>
      </c>
      <c r="C25" s="853">
        <v>0</v>
      </c>
      <c r="D25" s="199">
        <v>10108443.557330001</v>
      </c>
      <c r="E25" s="199">
        <v>10203773.326730002</v>
      </c>
      <c r="F25" s="199">
        <v>10759342.963099999</v>
      </c>
      <c r="G25" s="199">
        <v>10929378</v>
      </c>
      <c r="H25" s="199">
        <v>11052499</v>
      </c>
      <c r="I25" s="199">
        <v>9736476.3139199987</v>
      </c>
      <c r="J25" s="199">
        <v>10314642.275590001</v>
      </c>
      <c r="K25" s="199">
        <v>10530894.151429998</v>
      </c>
      <c r="L25" s="199">
        <v>10662694.282440001</v>
      </c>
      <c r="M25" s="199">
        <v>11320727.053529996</v>
      </c>
      <c r="N25" s="199">
        <v>12017913.073169999</v>
      </c>
      <c r="O25" s="199">
        <v>12747978.85541</v>
      </c>
      <c r="P25" s="199">
        <v>13605109.718009995</v>
      </c>
      <c r="Q25" s="199">
        <v>13811479.672910003</v>
      </c>
      <c r="R25" s="200">
        <v>14345663.022340003</v>
      </c>
      <c r="T25" s="870" t="s">
        <v>872</v>
      </c>
      <c r="U25" s="871">
        <v>141441.02344000002</v>
      </c>
      <c r="V25" s="871">
        <v>181226.66510000001</v>
      </c>
      <c r="W25" s="871">
        <v>163852.83240000001</v>
      </c>
      <c r="X25" s="871">
        <v>220327</v>
      </c>
    </row>
    <row r="26" spans="2:24" ht="15">
      <c r="B26" s="17" t="s">
        <v>961</v>
      </c>
      <c r="C26" s="853">
        <v>0</v>
      </c>
      <c r="D26" s="202">
        <v>95837.452900000004</v>
      </c>
      <c r="E26" s="202">
        <v>105055.83</v>
      </c>
      <c r="F26" s="202">
        <v>78798.632299999997</v>
      </c>
      <c r="G26" s="202">
        <v>152782</v>
      </c>
      <c r="H26" s="202">
        <v>160484</v>
      </c>
      <c r="I26" s="202">
        <v>114638.3121</v>
      </c>
      <c r="J26" s="202">
        <v>134862.01309999998</v>
      </c>
      <c r="K26" s="202">
        <v>184495.07860000004</v>
      </c>
      <c r="L26" s="202">
        <v>170320.4332</v>
      </c>
      <c r="M26" s="202">
        <v>229234.5245</v>
      </c>
      <c r="N26" s="202">
        <v>149356.94080000001</v>
      </c>
      <c r="O26" s="202">
        <v>177097.25659999999</v>
      </c>
      <c r="P26" s="202">
        <v>105570.1985</v>
      </c>
      <c r="Q26" s="202">
        <v>115614.4814</v>
      </c>
      <c r="R26" s="203">
        <v>96802.938099999985</v>
      </c>
      <c r="T26" s="870" t="s">
        <v>332</v>
      </c>
      <c r="U26" s="871">
        <v>13160337.023019999</v>
      </c>
      <c r="V26" s="871">
        <v>13372354.411370002</v>
      </c>
      <c r="W26" s="871">
        <v>12799766.024530001</v>
      </c>
      <c r="X26" s="871">
        <v>12349400</v>
      </c>
    </row>
    <row r="27" spans="2:24" ht="13.5" thickBot="1">
      <c r="B27" s="944" t="s">
        <v>333</v>
      </c>
      <c r="C27" s="854">
        <v>0</v>
      </c>
      <c r="D27" s="208">
        <v>655708.95689999999</v>
      </c>
      <c r="E27" s="208">
        <v>676277.12859999994</v>
      </c>
      <c r="F27" s="208">
        <v>697856.03599999996</v>
      </c>
      <c r="G27" s="208">
        <v>1948798</v>
      </c>
      <c r="H27" s="208">
        <v>1941855</v>
      </c>
      <c r="I27" s="208">
        <v>1904382.6817999999</v>
      </c>
      <c r="J27" s="208">
        <v>1906832.1216</v>
      </c>
      <c r="K27" s="208">
        <v>1879913.459</v>
      </c>
      <c r="L27" s="208">
        <v>1870294.3625999999</v>
      </c>
      <c r="M27" s="208">
        <v>1880974.6662000001</v>
      </c>
      <c r="N27" s="208">
        <v>1888694.7952000001</v>
      </c>
      <c r="O27" s="208">
        <v>1900243.0899</v>
      </c>
      <c r="P27" s="208">
        <v>1927452.3384000002</v>
      </c>
      <c r="Q27" s="208">
        <v>1955758.7542999999</v>
      </c>
      <c r="R27" s="209">
        <v>1407862.9872999999</v>
      </c>
      <c r="T27" s="870" t="s">
        <v>333</v>
      </c>
      <c r="U27" s="871">
        <v>1427428.04871</v>
      </c>
      <c r="V27" s="871">
        <v>1470725.6253</v>
      </c>
      <c r="W27" s="871">
        <v>1522681.4892999998</v>
      </c>
      <c r="X27" s="871">
        <v>1527140</v>
      </c>
    </row>
    <row r="28" spans="2:24" ht="13.5" thickBot="1">
      <c r="B28" s="276"/>
      <c r="C28" s="906"/>
      <c r="D28" s="906"/>
      <c r="E28" s="906"/>
      <c r="F28" s="906"/>
      <c r="G28" s="906"/>
      <c r="H28" s="906"/>
      <c r="I28" s="906"/>
      <c r="J28" s="906"/>
      <c r="K28" s="906"/>
      <c r="L28" s="906"/>
      <c r="M28" s="906"/>
      <c r="N28" s="906"/>
      <c r="O28" s="906"/>
      <c r="P28" s="906"/>
      <c r="Q28" s="906"/>
      <c r="R28" s="906"/>
      <c r="T28" s="873" t="s">
        <v>122</v>
      </c>
      <c r="U28" s="874">
        <v>14729206.095169999</v>
      </c>
      <c r="V28" s="874">
        <f>+SUM(V25:V27)</f>
        <v>15024306.701770002</v>
      </c>
      <c r="W28" s="874">
        <v>14486300.34623</v>
      </c>
      <c r="X28" s="874">
        <v>14096867</v>
      </c>
    </row>
    <row r="29" spans="2:24" ht="13.5" thickBot="1">
      <c r="B29" s="910" t="s">
        <v>364</v>
      </c>
      <c r="C29" s="945">
        <v>0</v>
      </c>
      <c r="D29" s="357">
        <v>1474499.7717330002</v>
      </c>
      <c r="E29" s="357">
        <v>1487011.4035530002</v>
      </c>
      <c r="F29" s="357">
        <v>1550779.17521</v>
      </c>
      <c r="G29" s="357">
        <v>1448821</v>
      </c>
      <c r="H29" s="357">
        <v>1462850</v>
      </c>
      <c r="I29" s="357">
        <v>1176549.7307819999</v>
      </c>
      <c r="J29" s="357">
        <v>1236633.641029</v>
      </c>
      <c r="K29" s="357">
        <v>1399941.8398929997</v>
      </c>
      <c r="L29" s="357">
        <v>1384066.0291639999</v>
      </c>
      <c r="M29" s="357">
        <v>1463847.7444429998</v>
      </c>
      <c r="N29" s="357">
        <v>1533787.233217</v>
      </c>
      <c r="O29" s="357">
        <v>1618510.021371</v>
      </c>
      <c r="P29" s="357">
        <v>1708934.0330109997</v>
      </c>
      <c r="Q29" s="357">
        <v>1744815.0024910003</v>
      </c>
      <c r="R29" s="358">
        <v>1950544.920990047</v>
      </c>
      <c r="T29" s="877"/>
      <c r="U29" s="878"/>
      <c r="V29" s="961"/>
      <c r="W29" s="961"/>
      <c r="X29" s="961"/>
    </row>
    <row r="30" spans="2:24">
      <c r="B30" s="902" t="s">
        <v>335</v>
      </c>
      <c r="C30" s="853">
        <v>0</v>
      </c>
      <c r="D30" s="199">
        <v>1010844.3557330001</v>
      </c>
      <c r="E30" s="199">
        <v>1020377.3326730002</v>
      </c>
      <c r="F30" s="199">
        <v>1075934.2963099999</v>
      </c>
      <c r="G30" s="199">
        <v>1092938</v>
      </c>
      <c r="H30" s="199">
        <v>1105250</v>
      </c>
      <c r="I30" s="199">
        <v>973647.63139199989</v>
      </c>
      <c r="J30" s="199">
        <v>1031464.227559</v>
      </c>
      <c r="K30" s="199">
        <v>1053089.4151429997</v>
      </c>
      <c r="L30" s="199">
        <v>1066269.4282440001</v>
      </c>
      <c r="M30" s="199">
        <v>1132072.7053529997</v>
      </c>
      <c r="N30" s="199">
        <v>1201791.3073169999</v>
      </c>
      <c r="O30" s="199">
        <v>1274797.8855409999</v>
      </c>
      <c r="P30" s="199">
        <v>1360510.9718009995</v>
      </c>
      <c r="Q30" s="199">
        <v>1381147.9672910003</v>
      </c>
      <c r="R30" s="200">
        <v>1434566.3022340003</v>
      </c>
      <c r="T30" s="865" t="s">
        <v>873</v>
      </c>
      <c r="U30" s="2401" t="s">
        <v>840</v>
      </c>
      <c r="V30" s="2401" t="str">
        <f>+V23</f>
        <v>2Q23</v>
      </c>
      <c r="W30" s="1970" t="s">
        <v>929</v>
      </c>
      <c r="X30" s="2401" t="str">
        <f>+X23</f>
        <v>Dec 23</v>
      </c>
    </row>
    <row r="31" spans="2:24" ht="13.5" thickBot="1">
      <c r="B31" s="609" t="s">
        <v>365</v>
      </c>
      <c r="C31" s="853">
        <v>0</v>
      </c>
      <c r="D31" s="202">
        <v>9583.7452900000008</v>
      </c>
      <c r="E31" s="202">
        <v>10505.583000000001</v>
      </c>
      <c r="F31" s="202">
        <v>7879.8632299999999</v>
      </c>
      <c r="G31" s="202">
        <v>15278</v>
      </c>
      <c r="H31" s="202">
        <v>16048</v>
      </c>
      <c r="I31" s="202">
        <v>11463.83121</v>
      </c>
      <c r="J31" s="202">
        <v>13486.201309999999</v>
      </c>
      <c r="K31" s="202">
        <v>18449.507860000005</v>
      </c>
      <c r="L31" s="202">
        <v>17032.043320000001</v>
      </c>
      <c r="M31" s="202">
        <v>22923.452450000001</v>
      </c>
      <c r="N31" s="202">
        <v>14935.694080000001</v>
      </c>
      <c r="O31" s="202">
        <v>17709.72566</v>
      </c>
      <c r="P31" s="202">
        <v>10557.019850000001</v>
      </c>
      <c r="Q31" s="202">
        <v>11561.44814</v>
      </c>
      <c r="R31" s="203">
        <v>9680.2938099999992</v>
      </c>
      <c r="T31" s="911" t="s">
        <v>861</v>
      </c>
      <c r="U31" s="2403"/>
      <c r="V31" s="2403"/>
      <c r="W31" s="1971"/>
      <c r="X31" s="2403"/>
    </row>
    <row r="32" spans="2:24">
      <c r="B32" s="609" t="s">
        <v>337</v>
      </c>
      <c r="C32" s="853">
        <v>0</v>
      </c>
      <c r="D32" s="202">
        <v>65570.895690000005</v>
      </c>
      <c r="E32" s="202">
        <v>67627.71286</v>
      </c>
      <c r="F32" s="202">
        <v>69785.603600000002</v>
      </c>
      <c r="G32" s="202">
        <v>194880</v>
      </c>
      <c r="H32" s="202">
        <v>194185</v>
      </c>
      <c r="I32" s="202">
        <v>190438.26817999998</v>
      </c>
      <c r="J32" s="202">
        <v>190683.21216</v>
      </c>
      <c r="K32" s="202">
        <v>187991.34590000001</v>
      </c>
      <c r="L32" s="202">
        <v>187029.43625999999</v>
      </c>
      <c r="M32" s="202">
        <v>188097.46662000002</v>
      </c>
      <c r="N32" s="202">
        <v>188869.47951999999</v>
      </c>
      <c r="O32" s="202">
        <v>190024.30898999999</v>
      </c>
      <c r="P32" s="202">
        <v>192745.23384000003</v>
      </c>
      <c r="Q32" s="202">
        <v>195575.87542999999</v>
      </c>
      <c r="R32" s="203">
        <v>140786.29872999998</v>
      </c>
      <c r="T32" s="870" t="s">
        <v>874</v>
      </c>
      <c r="U32" s="871">
        <v>14144.102344000003</v>
      </c>
      <c r="V32" s="871">
        <f>+V25/10</f>
        <v>18122.666510000003</v>
      </c>
      <c r="W32" s="871">
        <v>16385.283240000001</v>
      </c>
      <c r="X32" s="871">
        <v>22032.7</v>
      </c>
    </row>
    <row r="33" spans="2:25" ht="13.5" thickBot="1">
      <c r="B33" s="944" t="s">
        <v>338</v>
      </c>
      <c r="C33" s="938">
        <v>0</v>
      </c>
      <c r="D33" s="208">
        <v>388500.77502</v>
      </c>
      <c r="E33" s="208">
        <v>388500.77502</v>
      </c>
      <c r="F33" s="208">
        <v>397179.41207000002</v>
      </c>
      <c r="G33" s="208">
        <v>145725</v>
      </c>
      <c r="H33" s="208">
        <v>147366</v>
      </c>
      <c r="I33" s="208">
        <v>1000</v>
      </c>
      <c r="J33" s="208">
        <v>1000</v>
      </c>
      <c r="K33" s="208">
        <v>140411.57099000001</v>
      </c>
      <c r="L33" s="208">
        <v>113735.12134000001</v>
      </c>
      <c r="M33" s="208">
        <v>120754.12002</v>
      </c>
      <c r="N33" s="208">
        <v>128190.75230000001</v>
      </c>
      <c r="O33" s="208">
        <v>135978.10118</v>
      </c>
      <c r="P33" s="208">
        <v>145120.80752000003</v>
      </c>
      <c r="Q33" s="208">
        <v>156529.71163000001</v>
      </c>
      <c r="R33" s="209">
        <v>365512.02621604683</v>
      </c>
      <c r="T33" s="870" t="s">
        <v>335</v>
      </c>
      <c r="U33" s="871">
        <v>1118628.6469567001</v>
      </c>
      <c r="V33" s="871">
        <f>+V26*9%</f>
        <v>1203511.8970233002</v>
      </c>
      <c r="W33" s="871">
        <v>1215977.77233035</v>
      </c>
      <c r="X33" s="871">
        <v>1111446</v>
      </c>
    </row>
    <row r="34" spans="2:25" ht="13.5" thickBot="1">
      <c r="B34" s="276"/>
      <c r="C34" s="906"/>
      <c r="D34" s="906"/>
      <c r="E34" s="906"/>
      <c r="F34" s="906"/>
      <c r="G34" s="906"/>
      <c r="H34" s="906"/>
      <c r="I34" s="906"/>
      <c r="J34" s="906"/>
      <c r="K34" s="906"/>
      <c r="L34" s="906"/>
      <c r="M34" s="906"/>
      <c r="N34" s="906"/>
      <c r="O34" s="906"/>
      <c r="P34" s="906"/>
      <c r="Q34" s="906"/>
      <c r="R34" s="906"/>
      <c r="T34" s="870" t="s">
        <v>337</v>
      </c>
      <c r="U34" s="871">
        <v>142742.804871</v>
      </c>
      <c r="V34" s="871">
        <f>+V27/10</f>
        <v>147072.56253</v>
      </c>
      <c r="W34" s="871">
        <v>152268.14892999997</v>
      </c>
      <c r="X34" s="871">
        <v>152714</v>
      </c>
    </row>
    <row r="35" spans="2:25" ht="15.75" thickBot="1">
      <c r="B35" s="272" t="s">
        <v>962</v>
      </c>
      <c r="C35" s="945">
        <v>0</v>
      </c>
      <c r="D35" s="357">
        <v>1703865.2555199997</v>
      </c>
      <c r="E35" s="357">
        <v>1703865.2555199997</v>
      </c>
      <c r="F35" s="357">
        <v>1748169.2458313331</v>
      </c>
      <c r="G35" s="357">
        <v>1653165</v>
      </c>
      <c r="H35" s="357">
        <v>1819014</v>
      </c>
      <c r="I35" s="357">
        <v>1790674.791895</v>
      </c>
      <c r="J35" s="357">
        <v>2097426.9223799994</v>
      </c>
      <c r="K35" s="357">
        <v>1741594.3105049995</v>
      </c>
      <c r="L35" s="357">
        <v>1827004</v>
      </c>
      <c r="M35" s="357">
        <v>1919613.3353299997</v>
      </c>
      <c r="N35" s="357">
        <v>2030024.5217499994</v>
      </c>
      <c r="O35" s="357">
        <v>2133203</v>
      </c>
      <c r="P35" s="357">
        <v>2254710.7308000005</v>
      </c>
      <c r="Q35" s="357">
        <v>2392636.0348100001</v>
      </c>
      <c r="R35" s="358">
        <v>2431336.76192</v>
      </c>
      <c r="T35" s="870" t="s">
        <v>338</v>
      </c>
      <c r="U35" s="871">
        <v>398602.64123832004</v>
      </c>
      <c r="V35" s="871">
        <v>405891.38508004509</v>
      </c>
      <c r="W35" s="871">
        <v>399691.17104300245</v>
      </c>
      <c r="X35" s="871">
        <v>557637.06963576062</v>
      </c>
    </row>
    <row r="36" spans="2:25" ht="13.5" thickBot="1">
      <c r="B36" s="13" t="s">
        <v>339</v>
      </c>
      <c r="C36" s="853">
        <v>0</v>
      </c>
      <c r="D36" s="199">
        <v>1380854.8177700001</v>
      </c>
      <c r="E36" s="199">
        <v>1380854.8177700001</v>
      </c>
      <c r="F36" s="199">
        <v>1538612.9327700001</v>
      </c>
      <c r="G36" s="199">
        <v>1538613</v>
      </c>
      <c r="H36" s="199">
        <v>1960674</v>
      </c>
      <c r="I36" s="199">
        <v>1960673.84929</v>
      </c>
      <c r="J36" s="199">
        <v>2360805.1201499994</v>
      </c>
      <c r="K36" s="199">
        <v>2489011.2472699997</v>
      </c>
      <c r="L36" s="199">
        <v>2489011</v>
      </c>
      <c r="M36" s="199">
        <v>2489011.2472699997</v>
      </c>
      <c r="N36" s="199">
        <v>2489011.2472699997</v>
      </c>
      <c r="O36" s="199">
        <v>2632956</v>
      </c>
      <c r="P36" s="199">
        <v>2632955.7245800002</v>
      </c>
      <c r="Q36" s="199">
        <v>2632955.7245800002</v>
      </c>
      <c r="R36" s="200">
        <v>2632955.7245800002</v>
      </c>
      <c r="T36" s="873" t="s">
        <v>122</v>
      </c>
      <c r="U36" s="881">
        <v>1674118.1954100202</v>
      </c>
      <c r="V36" s="881">
        <f>+SUM(V32:V35)</f>
        <v>1774598.5111433452</v>
      </c>
      <c r="W36" s="881">
        <v>1784322.3755433524</v>
      </c>
      <c r="X36" s="881">
        <v>1843829.7696357607</v>
      </c>
    </row>
    <row r="37" spans="2:25">
      <c r="B37" s="13" t="s">
        <v>340</v>
      </c>
      <c r="C37" s="853">
        <v>0</v>
      </c>
      <c r="D37" s="202">
        <v>520041.09606000001</v>
      </c>
      <c r="E37" s="202">
        <v>520041.09606000001</v>
      </c>
      <c r="F37" s="202">
        <v>422060.91651999997</v>
      </c>
      <c r="G37" s="202">
        <v>329218</v>
      </c>
      <c r="H37" s="202">
        <v>70284</v>
      </c>
      <c r="I37" s="202">
        <v>73928.053140000004</v>
      </c>
      <c r="J37" s="202">
        <v>-35203.508119999999</v>
      </c>
      <c r="K37" s="202">
        <v>-371756.908</v>
      </c>
      <c r="L37" s="202">
        <v>-316452</v>
      </c>
      <c r="M37" s="202">
        <v>-239537.09275000001</v>
      </c>
      <c r="N37" s="202">
        <v>-119674.10037</v>
      </c>
      <c r="O37" s="202">
        <v>-160683</v>
      </c>
      <c r="P37" s="202">
        <v>-32701.286789999991</v>
      </c>
      <c r="Q37" s="202">
        <v>114341.10065000004</v>
      </c>
      <c r="R37" s="203">
        <v>161295.22694999998</v>
      </c>
      <c r="T37" s="912"/>
      <c r="U37" s="958"/>
    </row>
    <row r="38" spans="2:25">
      <c r="B38" s="13" t="s">
        <v>341</v>
      </c>
      <c r="C38" s="853">
        <v>0</v>
      </c>
      <c r="D38" s="202">
        <v>2091.3918800000001</v>
      </c>
      <c r="E38" s="202">
        <v>2091.3918800000001</v>
      </c>
      <c r="F38" s="202">
        <v>4208.666940000001</v>
      </c>
      <c r="G38" s="202">
        <v>5549</v>
      </c>
      <c r="H38" s="202">
        <v>11181</v>
      </c>
      <c r="I38" s="202">
        <v>8213.6161199999988</v>
      </c>
      <c r="J38" s="202">
        <v>7690.7981600000003</v>
      </c>
      <c r="K38" s="202">
        <v>2040.9920199999999</v>
      </c>
      <c r="L38" s="202">
        <v>697</v>
      </c>
      <c r="M38" s="202">
        <v>-6760.5570700000007</v>
      </c>
      <c r="N38" s="202">
        <v>-6547.8715400000001</v>
      </c>
      <c r="O38" s="202">
        <v>-8191</v>
      </c>
      <c r="P38" s="202">
        <v>-13045.216539999999</v>
      </c>
      <c r="Q38" s="202">
        <v>-16074.09266</v>
      </c>
      <c r="R38" s="203">
        <v>-12686.14594</v>
      </c>
      <c r="T38" s="884" t="s">
        <v>875</v>
      </c>
      <c r="U38" s="958"/>
    </row>
    <row r="39" spans="2:25" ht="38.25">
      <c r="B39" s="13" t="s">
        <v>342</v>
      </c>
      <c r="C39" s="853">
        <v>0</v>
      </c>
      <c r="D39" s="202">
        <v>-198922.34589999999</v>
      </c>
      <c r="E39" s="202">
        <v>-198922.34589999999</v>
      </c>
      <c r="F39" s="202">
        <v>-216488.5461186672</v>
      </c>
      <c r="G39" s="202">
        <v>-219993</v>
      </c>
      <c r="H39" s="202">
        <v>-222904</v>
      </c>
      <c r="I39" s="202">
        <v>-229447.17639000001</v>
      </c>
      <c r="J39" s="202">
        <v>-235865.48780999999</v>
      </c>
      <c r="K39" s="202">
        <v>-322049.89024000004</v>
      </c>
      <c r="L39" s="202">
        <v>-321948</v>
      </c>
      <c r="M39" s="202">
        <v>-323100.26212000003</v>
      </c>
      <c r="N39" s="202">
        <v>-332764.75360999996</v>
      </c>
      <c r="O39" s="202">
        <v>-330879</v>
      </c>
      <c r="P39" s="202">
        <v>-332498.49044999992</v>
      </c>
      <c r="Q39" s="202">
        <v>-338586.69776000001</v>
      </c>
      <c r="R39" s="203">
        <v>-350228.04367000004</v>
      </c>
      <c r="T39" s="884" t="s">
        <v>876</v>
      </c>
    </row>
    <row r="40" spans="2:25" ht="26.25" thickBot="1">
      <c r="B40" s="913" t="s">
        <v>366</v>
      </c>
      <c r="C40" s="938">
        <v>0</v>
      </c>
      <c r="D40" s="208">
        <v>-199.70428999999999</v>
      </c>
      <c r="E40" s="208">
        <v>-199.70428999999999</v>
      </c>
      <c r="F40" s="208">
        <v>-224.72427999999999</v>
      </c>
      <c r="G40" s="208" t="s">
        <v>367</v>
      </c>
      <c r="H40" s="208" t="s">
        <v>367</v>
      </c>
      <c r="I40" s="208">
        <v>-22693.550264999983</v>
      </c>
      <c r="J40" s="208" t="s">
        <v>367</v>
      </c>
      <c r="K40" s="208">
        <v>-55651.130545000015</v>
      </c>
      <c r="L40" s="208">
        <v>-24304</v>
      </c>
      <c r="M40" s="208">
        <v>-17190.602650000015</v>
      </c>
      <c r="N40" s="208"/>
      <c r="O40" s="208" t="s">
        <v>367</v>
      </c>
      <c r="P40" s="208" t="s">
        <v>367</v>
      </c>
      <c r="Q40" s="208" t="s">
        <v>367</v>
      </c>
      <c r="R40" s="209"/>
      <c r="T40" s="884" t="s">
        <v>877</v>
      </c>
    </row>
    <row r="41" spans="2:25" ht="13.5" thickBot="1">
      <c r="B41" s="913" t="s">
        <v>343</v>
      </c>
      <c r="C41" s="904" t="s">
        <v>26</v>
      </c>
      <c r="D41" s="591"/>
      <c r="E41" s="591"/>
      <c r="F41" s="591"/>
      <c r="G41" s="591">
        <v>-223</v>
      </c>
      <c r="H41" s="591">
        <v>-221</v>
      </c>
      <c r="I41" s="591"/>
      <c r="J41" s="591"/>
      <c r="K41" s="946">
        <v>0</v>
      </c>
      <c r="L41" s="946">
        <v>0</v>
      </c>
      <c r="M41" s="946">
        <v>0</v>
      </c>
      <c r="N41" s="591"/>
      <c r="O41" s="591"/>
      <c r="P41" s="591"/>
      <c r="Q41" s="591"/>
      <c r="R41" s="592"/>
      <c r="T41" s="884" t="s">
        <v>878</v>
      </c>
    </row>
    <row r="42" spans="2:25" ht="13.5" thickBot="1">
      <c r="B42" s="914"/>
      <c r="C42" s="901"/>
      <c r="D42" s="901"/>
      <c r="E42" s="901"/>
      <c r="F42" s="901"/>
      <c r="G42" s="901"/>
      <c r="H42" s="901"/>
      <c r="I42" s="901"/>
      <c r="J42" s="901"/>
      <c r="K42" s="901"/>
      <c r="L42" s="901"/>
      <c r="M42" s="901"/>
      <c r="N42" s="901"/>
      <c r="O42" s="901"/>
      <c r="P42" s="901"/>
      <c r="Q42" s="901"/>
      <c r="R42" s="901"/>
      <c r="V42" s="962"/>
      <c r="W42" s="962"/>
    </row>
    <row r="43" spans="2:25" ht="15.75" thickBot="1">
      <c r="B43" s="916" t="s">
        <v>969</v>
      </c>
      <c r="C43" s="947">
        <v>0</v>
      </c>
      <c r="D43" s="357">
        <v>10624841.659240002</v>
      </c>
      <c r="E43" s="357">
        <v>10732859.396850001</v>
      </c>
      <c r="F43" s="357">
        <v>11134451.327867666</v>
      </c>
      <c r="G43" s="357">
        <v>12447266</v>
      </c>
      <c r="H43" s="357">
        <v>12512838</v>
      </c>
      <c r="I43" s="357">
        <v>11042007.34918</v>
      </c>
      <c r="J43" s="357">
        <v>11851947.62933537</v>
      </c>
      <c r="K43" s="357">
        <v>11826457.989423817</v>
      </c>
      <c r="L43" s="357">
        <v>12052925</v>
      </c>
      <c r="M43" s="357">
        <v>12713765.985629875</v>
      </c>
      <c r="N43" s="357">
        <v>13324701.212053444</v>
      </c>
      <c r="O43" s="357">
        <v>14022901</v>
      </c>
      <c r="P43" s="357">
        <v>14787084.821969504</v>
      </c>
      <c r="Q43" s="357">
        <v>14956199.983226199</v>
      </c>
      <c r="R43" s="358">
        <v>14772094.653758937</v>
      </c>
      <c r="T43" s="917" t="s">
        <v>893</v>
      </c>
      <c r="U43" s="958"/>
    </row>
    <row r="44" spans="2:25">
      <c r="B44" s="918" t="s">
        <v>344</v>
      </c>
      <c r="C44" s="948">
        <v>0</v>
      </c>
      <c r="D44" s="199">
        <v>10859989.967130002</v>
      </c>
      <c r="E44" s="199">
        <v>10985106.285330001</v>
      </c>
      <c r="F44" s="199">
        <v>11535997.6314</v>
      </c>
      <c r="G44" s="199">
        <v>13030959</v>
      </c>
      <c r="H44" s="199">
        <v>13154838</v>
      </c>
      <c r="I44" s="199">
        <v>11755497.30782</v>
      </c>
      <c r="J44" s="199">
        <v>12356336.410290001</v>
      </c>
      <c r="K44" s="199">
        <v>12595302.689029999</v>
      </c>
      <c r="L44" s="199">
        <v>12703309</v>
      </c>
      <c r="M44" s="199">
        <v>13430936.244229997</v>
      </c>
      <c r="N44" s="199">
        <v>14055964.80917</v>
      </c>
      <c r="O44" s="199">
        <v>14825319</v>
      </c>
      <c r="P44" s="199">
        <v>15638132.254909996</v>
      </c>
      <c r="Q44" s="199">
        <v>15882852.908610003</v>
      </c>
      <c r="R44" s="200">
        <v>15850328.947740003</v>
      </c>
      <c r="T44" s="919" t="s">
        <v>1111</v>
      </c>
      <c r="U44" s="2221">
        <v>0.16399416560082572</v>
      </c>
      <c r="V44" s="920">
        <v>0.16489222681324395</v>
      </c>
      <c r="W44" s="920">
        <v>0.17429867851505002</v>
      </c>
      <c r="X44" s="920">
        <v>0.18220640192959189</v>
      </c>
    </row>
    <row r="45" spans="2:25">
      <c r="B45" s="921" t="s">
        <v>345</v>
      </c>
      <c r="C45" s="949">
        <v>0</v>
      </c>
      <c r="D45" s="202">
        <v>235148.30789000003</v>
      </c>
      <c r="E45" s="202">
        <v>252246.88847999991</v>
      </c>
      <c r="F45" s="202">
        <v>401546.30353233492</v>
      </c>
      <c r="G45" s="202">
        <v>583693</v>
      </c>
      <c r="H45" s="202">
        <v>642000</v>
      </c>
      <c r="I45" s="202">
        <v>713489.95864000008</v>
      </c>
      <c r="J45" s="202">
        <v>746453.65671463183</v>
      </c>
      <c r="K45" s="202">
        <v>840797.45279719017</v>
      </c>
      <c r="L45" s="202">
        <v>836447</v>
      </c>
      <c r="M45" s="202">
        <v>1049844.3382500003</v>
      </c>
      <c r="N45" s="202">
        <v>1175375.92175</v>
      </c>
      <c r="O45" s="202">
        <v>1166501</v>
      </c>
      <c r="P45" s="202">
        <v>1199442.9625399997</v>
      </c>
      <c r="Q45" s="202">
        <v>1280505.3493000001</v>
      </c>
      <c r="R45" s="203">
        <v>1408551.27422</v>
      </c>
      <c r="T45" s="922" t="s">
        <v>1112</v>
      </c>
      <c r="U45" s="2222">
        <v>0.16399416560082572</v>
      </c>
      <c r="V45" s="923">
        <v>0.16489222681324395</v>
      </c>
      <c r="W45" s="923">
        <v>0.17429867851505002</v>
      </c>
      <c r="X45" s="923">
        <v>0.18220640192959189</v>
      </c>
    </row>
    <row r="46" spans="2:25" ht="26.25" thickBot="1">
      <c r="B46" s="924" t="s">
        <v>346</v>
      </c>
      <c r="C46" s="949">
        <v>0</v>
      </c>
      <c r="D46" s="202" t="s">
        <v>26</v>
      </c>
      <c r="E46" s="202" t="s">
        <v>26</v>
      </c>
      <c r="F46" s="202" t="s">
        <v>604</v>
      </c>
      <c r="G46" s="202" t="s">
        <v>604</v>
      </c>
      <c r="H46" s="202" t="s">
        <v>604</v>
      </c>
      <c r="I46" s="202" t="s">
        <v>26</v>
      </c>
      <c r="J46" s="202">
        <v>242064.87576</v>
      </c>
      <c r="K46" s="202">
        <v>226263.55180874997</v>
      </c>
      <c r="L46" s="202">
        <v>232440</v>
      </c>
      <c r="M46" s="202">
        <v>238754.52286249999</v>
      </c>
      <c r="N46" s="202">
        <v>224039.71492500001</v>
      </c>
      <c r="O46" s="202">
        <v>161572</v>
      </c>
      <c r="P46" s="202">
        <v>169071.87693</v>
      </c>
      <c r="Q46" s="202">
        <v>169071.87693</v>
      </c>
      <c r="R46" s="203">
        <v>159880.33335</v>
      </c>
      <c r="T46" s="925" t="s">
        <v>880</v>
      </c>
      <c r="U46" s="2223">
        <v>0.18761830641906233</v>
      </c>
      <c r="V46" s="2220">
        <v>0.18778187032867388</v>
      </c>
      <c r="W46" s="2220">
        <v>0.19750389291456255</v>
      </c>
      <c r="X46" s="2220">
        <v>0.20564196446628888</v>
      </c>
    </row>
    <row r="47" spans="2:25" ht="15">
      <c r="B47" s="924" t="s">
        <v>368</v>
      </c>
      <c r="C47" s="949">
        <v>0</v>
      </c>
      <c r="D47" s="202" t="s">
        <v>26</v>
      </c>
      <c r="E47" s="202" t="s">
        <v>26</v>
      </c>
      <c r="F47" s="202" t="s">
        <v>604</v>
      </c>
      <c r="G47" s="202" t="s">
        <v>604</v>
      </c>
      <c r="H47" s="202" t="s">
        <v>604</v>
      </c>
      <c r="I47" s="202" t="s">
        <v>26</v>
      </c>
      <c r="J47" s="202" t="s">
        <v>26</v>
      </c>
      <c r="K47" s="202">
        <v>280073.10284519201</v>
      </c>
      <c r="L47" s="202">
        <v>269854</v>
      </c>
      <c r="M47" s="202">
        <v>-22981.458487620577</v>
      </c>
      <c r="N47" s="202">
        <v>188455.06285844385</v>
      </c>
      <c r="O47" s="202">
        <v>168871</v>
      </c>
      <c r="P47" s="202">
        <v>157644.74006950855</v>
      </c>
      <c r="Q47" s="202">
        <v>171773.91782869585</v>
      </c>
      <c r="R47" s="203">
        <v>158795.92498893544</v>
      </c>
      <c r="T47"/>
      <c r="U47"/>
      <c r="V47"/>
      <c r="W47"/>
      <c r="X47"/>
      <c r="Y47"/>
    </row>
    <row r="48" spans="2:25" ht="15">
      <c r="B48" s="926" t="s">
        <v>369</v>
      </c>
      <c r="C48" s="949">
        <v>0</v>
      </c>
      <c r="D48" s="950">
        <v>0</v>
      </c>
      <c r="E48" s="950">
        <v>0</v>
      </c>
      <c r="F48" s="202" t="s">
        <v>26</v>
      </c>
      <c r="G48" s="202" t="s">
        <v>26</v>
      </c>
      <c r="H48" s="202" t="s">
        <v>26</v>
      </c>
      <c r="I48" s="202" t="s">
        <v>26</v>
      </c>
      <c r="J48" s="202" t="s">
        <v>26</v>
      </c>
      <c r="K48" s="950">
        <v>0</v>
      </c>
      <c r="L48" s="202">
        <v>25202</v>
      </c>
      <c r="M48" s="202">
        <v>37182.074674999996</v>
      </c>
      <c r="N48" s="202">
        <v>31617.546849999995</v>
      </c>
      <c r="O48" s="202">
        <v>33640</v>
      </c>
      <c r="P48" s="202">
        <v>21678.912599999989</v>
      </c>
      <c r="Q48" s="202">
        <v>13006.629157500001</v>
      </c>
      <c r="R48" s="203">
        <v>11640.721900000002</v>
      </c>
      <c r="T48"/>
      <c r="U48"/>
      <c r="V48"/>
      <c r="W48"/>
      <c r="X48"/>
      <c r="Y48"/>
    </row>
    <row r="49" spans="2:27">
      <c r="B49" s="924" t="s">
        <v>370</v>
      </c>
      <c r="C49" s="949">
        <v>0</v>
      </c>
      <c r="D49" s="950">
        <v>0</v>
      </c>
      <c r="E49" s="950"/>
      <c r="F49" s="202" t="s">
        <v>26</v>
      </c>
      <c r="G49" s="202" t="s">
        <v>26</v>
      </c>
      <c r="H49" s="202" t="s">
        <v>26</v>
      </c>
      <c r="I49" s="202" t="s">
        <v>26</v>
      </c>
      <c r="J49" s="202" t="s">
        <v>26</v>
      </c>
      <c r="K49" s="202">
        <v>426731.63779557974</v>
      </c>
      <c r="L49" s="202">
        <v>352031</v>
      </c>
      <c r="M49" s="202">
        <v>80965.755129999816</v>
      </c>
      <c r="N49" s="950">
        <v>0</v>
      </c>
      <c r="O49" s="950">
        <v>0</v>
      </c>
      <c r="P49" s="950">
        <v>0</v>
      </c>
      <c r="Q49" s="950">
        <v>0</v>
      </c>
      <c r="R49" s="951">
        <v>0</v>
      </c>
    </row>
    <row r="50" spans="2:27" ht="13.5" thickBot="1">
      <c r="B50" s="927" t="s">
        <v>371</v>
      </c>
      <c r="C50" s="952">
        <v>0</v>
      </c>
      <c r="D50" s="953">
        <v>0</v>
      </c>
      <c r="E50" s="953">
        <v>0</v>
      </c>
      <c r="F50" s="208" t="s">
        <v>26</v>
      </c>
      <c r="G50" s="208" t="s">
        <v>26</v>
      </c>
      <c r="H50" s="208" t="s">
        <v>26</v>
      </c>
      <c r="I50" s="208" t="s">
        <v>26</v>
      </c>
      <c r="J50" s="208" t="s">
        <v>26</v>
      </c>
      <c r="K50" s="208">
        <v>7652.2636673550614</v>
      </c>
      <c r="L50" s="208">
        <v>-10598</v>
      </c>
      <c r="M50" s="208">
        <v>1246.8145300000665</v>
      </c>
      <c r="N50" s="953">
        <v>0</v>
      </c>
      <c r="O50" s="953">
        <v>0</v>
      </c>
      <c r="P50" s="953">
        <v>0</v>
      </c>
      <c r="Q50" s="953">
        <v>0</v>
      </c>
      <c r="R50" s="954">
        <v>0</v>
      </c>
    </row>
    <row r="51" spans="2:27">
      <c r="B51" s="276"/>
      <c r="C51" s="906"/>
      <c r="D51" s="906"/>
      <c r="E51" s="906"/>
      <c r="F51" s="906"/>
      <c r="G51" s="906"/>
      <c r="H51" s="906"/>
      <c r="I51" s="906"/>
      <c r="J51" s="906"/>
      <c r="K51" s="906"/>
      <c r="L51" s="906"/>
      <c r="M51" s="906"/>
      <c r="N51" s="906"/>
      <c r="O51" s="906"/>
      <c r="P51" s="906"/>
      <c r="Q51" s="906"/>
      <c r="R51" s="120"/>
    </row>
    <row r="52" spans="2:27" ht="13.5" thickBot="1">
      <c r="B52" s="822" t="s">
        <v>348</v>
      </c>
      <c r="C52" s="935"/>
      <c r="D52" s="935"/>
      <c r="E52" s="935"/>
      <c r="F52" s="935"/>
      <c r="G52" s="935"/>
      <c r="H52" s="935"/>
      <c r="I52" s="935"/>
      <c r="J52" s="935"/>
      <c r="K52" s="935"/>
      <c r="L52" s="935"/>
      <c r="M52" s="935"/>
      <c r="N52" s="936"/>
      <c r="O52" s="936"/>
      <c r="P52" s="936"/>
      <c r="Q52" s="936"/>
      <c r="R52" s="937"/>
    </row>
    <row r="53" spans="2:27" ht="15">
      <c r="B53" s="846" t="s">
        <v>965</v>
      </c>
      <c r="C53" s="855">
        <v>0</v>
      </c>
      <c r="D53" s="856">
        <v>0.11408281775028356</v>
      </c>
      <c r="E53" s="856">
        <v>0.12714454780061712</v>
      </c>
      <c r="F53" s="856">
        <v>0.1210728725704929</v>
      </c>
      <c r="G53" s="856">
        <v>0.1192</v>
      </c>
      <c r="H53" s="856">
        <v>0.13830000000000001</v>
      </c>
      <c r="I53" s="856">
        <v>0.15471522037779947</v>
      </c>
      <c r="J53" s="856">
        <v>0.17672569334964791</v>
      </c>
      <c r="K53" s="856">
        <v>0.1448046710253742</v>
      </c>
      <c r="L53" s="856">
        <v>0.14685109555237696</v>
      </c>
      <c r="M53" s="856">
        <v>0.14250028977035961</v>
      </c>
      <c r="N53" s="856">
        <v>0.13960517141091736</v>
      </c>
      <c r="O53" s="856">
        <v>0.13240230497682046</v>
      </c>
      <c r="P53" s="856">
        <v>0.12552051628375857</v>
      </c>
      <c r="Q53" s="856">
        <v>0.12358651469257893</v>
      </c>
      <c r="R53" s="857">
        <v>0.12384010709316405</v>
      </c>
      <c r="T53" s="2554" t="s">
        <v>1150</v>
      </c>
      <c r="U53" s="2562"/>
      <c r="V53" s="2562"/>
      <c r="W53" s="2562"/>
      <c r="X53" s="2562"/>
      <c r="Y53" s="2562"/>
      <c r="Z53" s="2562"/>
      <c r="AA53" s="2562"/>
    </row>
    <row r="54" spans="2:27" ht="15.75" thickBot="1">
      <c r="B54" s="265" t="s">
        <v>970</v>
      </c>
      <c r="C54" s="859">
        <v>0</v>
      </c>
      <c r="D54" s="860">
        <v>0.16036617863742147</v>
      </c>
      <c r="E54" s="860">
        <v>0.15875221993684824</v>
      </c>
      <c r="F54" s="860">
        <v>0.15700542346940422</v>
      </c>
      <c r="G54" s="860">
        <v>0.1328</v>
      </c>
      <c r="H54" s="860">
        <v>0.1454</v>
      </c>
      <c r="I54" s="860">
        <v>0.16216931716025157</v>
      </c>
      <c r="J54" s="860">
        <v>0.17696896644974613</v>
      </c>
      <c r="K54" s="860">
        <v>0.14726254573114581</v>
      </c>
      <c r="L54" s="860">
        <v>0.15158179446068071</v>
      </c>
      <c r="M54" s="860">
        <v>0.15098699610325544</v>
      </c>
      <c r="N54" s="860">
        <v>0.15235047221273912</v>
      </c>
      <c r="O54" s="860">
        <v>0.15212280254991459</v>
      </c>
      <c r="P54" s="860">
        <v>0.15247837947410203</v>
      </c>
      <c r="Q54" s="860">
        <v>0.15997619966926152</v>
      </c>
      <c r="R54" s="928">
        <v>0.16458984449448522</v>
      </c>
      <c r="T54" s="2555" t="s">
        <v>1151</v>
      </c>
      <c r="U54" s="2563" t="s">
        <v>102</v>
      </c>
      <c r="V54" s="2563" t="s">
        <v>1147</v>
      </c>
      <c r="W54" s="2563" t="s">
        <v>882</v>
      </c>
      <c r="X54" s="2563" t="s">
        <v>843</v>
      </c>
      <c r="Y54" s="2563" t="s">
        <v>906</v>
      </c>
      <c r="Z54" s="2563" t="s">
        <v>1148</v>
      </c>
      <c r="AA54" s="2563" t="s">
        <v>1149</v>
      </c>
    </row>
    <row r="55" spans="2:27" ht="15">
      <c r="B55" s="838" t="s">
        <v>967</v>
      </c>
      <c r="C55" s="859">
        <v>0</v>
      </c>
      <c r="D55" s="860">
        <v>0.14859403639453497</v>
      </c>
      <c r="E55" s="860">
        <v>0.15335976254228761</v>
      </c>
      <c r="F55" s="860">
        <v>0.14454145249574241</v>
      </c>
      <c r="G55" s="860">
        <v>0.14019999999999999</v>
      </c>
      <c r="H55" s="860">
        <v>0.15939999999999999</v>
      </c>
      <c r="I55" s="860">
        <v>0.17687244843796252</v>
      </c>
      <c r="J55" s="860">
        <v>0.19824985463490688</v>
      </c>
      <c r="K55" s="860">
        <v>0.17830296774457305</v>
      </c>
      <c r="L55" s="860">
        <v>0.17253625730829367</v>
      </c>
      <c r="M55" s="860">
        <v>0.16736440716154047</v>
      </c>
      <c r="N55" s="860">
        <v>0.16398917942624749</v>
      </c>
      <c r="O55" s="860">
        <v>0.15610842784834159</v>
      </c>
      <c r="P55" s="860">
        <v>0.14826538485451277</v>
      </c>
      <c r="Q55" s="860">
        <v>0.1461429288457182</v>
      </c>
      <c r="R55" s="928">
        <v>0.14686138279558586</v>
      </c>
      <c r="T55" s="2556" t="s">
        <v>339</v>
      </c>
      <c r="U55" s="2564">
        <v>2104826.8203400001</v>
      </c>
      <c r="V55" s="2564">
        <v>2632955.7245800002</v>
      </c>
      <c r="W55" s="2564">
        <v>2632955.7245800002</v>
      </c>
      <c r="X55" s="2564">
        <v>2676791.177691</v>
      </c>
      <c r="Y55" s="2564">
        <v>2676791.1776910005</v>
      </c>
      <c r="Z55" s="2564">
        <v>2676791.1776910005</v>
      </c>
      <c r="AA55" s="2564">
        <v>2676791.1776910005</v>
      </c>
    </row>
    <row r="56" spans="2:27" ht="13.5" thickBot="1">
      <c r="B56" s="929" t="s">
        <v>349</v>
      </c>
      <c r="C56" s="930">
        <v>0</v>
      </c>
      <c r="D56" s="863">
        <v>6.7297451786347615</v>
      </c>
      <c r="E56" s="863">
        <v>6.5206152084661628</v>
      </c>
      <c r="F56" s="863">
        <v>6.9184305452406871</v>
      </c>
      <c r="G56" s="863">
        <v>7.13</v>
      </c>
      <c r="H56" s="863">
        <v>6.27</v>
      </c>
      <c r="I56" s="863">
        <v>5.6537918077769307</v>
      </c>
      <c r="J56" s="863">
        <v>5.0441398902490029</v>
      </c>
      <c r="K56" s="863">
        <v>5.6084316074455058</v>
      </c>
      <c r="L56" s="863">
        <v>5.7958832282606307</v>
      </c>
      <c r="M56" s="863">
        <v>5.9749860616110446</v>
      </c>
      <c r="N56" s="863">
        <v>6.0979633137913227</v>
      </c>
      <c r="O56" s="863">
        <v>6.4058040541635215</v>
      </c>
      <c r="P56" s="863">
        <v>6.744662626285038</v>
      </c>
      <c r="Q56" s="863">
        <v>6.8426163886156353</v>
      </c>
      <c r="R56" s="864">
        <v>6.8091419334644625</v>
      </c>
      <c r="T56" s="2557" t="s">
        <v>340</v>
      </c>
      <c r="U56" s="2564">
        <v>363979.66577000002</v>
      </c>
      <c r="V56" s="2564">
        <v>114341.10065000004</v>
      </c>
      <c r="W56" s="2564">
        <v>161295.22694481118</v>
      </c>
      <c r="X56" s="2564">
        <v>140612.41475381117</v>
      </c>
      <c r="Y56" s="2564">
        <v>206920.41475381111</v>
      </c>
      <c r="Z56" s="2564">
        <v>267299.41475381114</v>
      </c>
      <c r="AA56" s="2564">
        <v>321189.4147538112</v>
      </c>
    </row>
    <row r="57" spans="2:27" ht="15" customHeight="1">
      <c r="B57" s="274"/>
      <c r="C57" s="942"/>
      <c r="D57" s="274"/>
      <c r="E57" s="274"/>
      <c r="F57" s="274"/>
      <c r="G57" s="274"/>
      <c r="H57" s="274"/>
      <c r="I57" s="274"/>
      <c r="J57" s="274"/>
      <c r="K57" s="274"/>
      <c r="L57" s="274"/>
      <c r="M57" s="274"/>
      <c r="N57" s="274"/>
      <c r="O57" s="274"/>
      <c r="P57" s="274"/>
      <c r="Q57" s="274"/>
      <c r="R57" s="274"/>
      <c r="T57" s="2557" t="s">
        <v>341</v>
      </c>
      <c r="U57" s="2564">
        <v>-12124.94837</v>
      </c>
      <c r="V57" s="2564">
        <v>-16074.09266</v>
      </c>
      <c r="W57" s="2564">
        <v>-12686.145939999999</v>
      </c>
      <c r="X57" s="2564">
        <v>-16118.058689999998</v>
      </c>
      <c r="Y57" s="2564">
        <v>-5398.7777900000001</v>
      </c>
      <c r="Z57" s="2564">
        <v>-13268.121439999999</v>
      </c>
      <c r="AA57" s="2564">
        <v>-1403.4070900000002</v>
      </c>
    </row>
    <row r="58" spans="2:27" ht="33.75" customHeight="1">
      <c r="B58" s="2294" t="s">
        <v>350</v>
      </c>
      <c r="C58" s="2294"/>
      <c r="D58" s="2294"/>
      <c r="E58" s="2294"/>
      <c r="F58" s="2294"/>
      <c r="G58" s="2294"/>
      <c r="H58" s="2294"/>
      <c r="I58" s="2294"/>
      <c r="J58" s="2294"/>
      <c r="K58" s="2294"/>
      <c r="L58" s="2294"/>
      <c r="M58" s="2294"/>
      <c r="N58" s="2294"/>
      <c r="O58" s="2294"/>
      <c r="P58" s="2294"/>
      <c r="Q58" s="2294"/>
      <c r="R58" s="2294"/>
      <c r="T58" s="2557" t="s">
        <v>342</v>
      </c>
      <c r="U58" s="2564">
        <v>-259760.60059999995</v>
      </c>
      <c r="V58" s="2564">
        <v>-338329.57</v>
      </c>
      <c r="W58" s="2564">
        <v>-349966.86972000002</v>
      </c>
      <c r="X58" s="2564">
        <v>-342683.85528999998</v>
      </c>
      <c r="Y58" s="2564">
        <v>-344322.62593000004</v>
      </c>
      <c r="Z58" s="2564">
        <v>-345258.15429999999</v>
      </c>
      <c r="AA58" s="2564">
        <v>-360170.64319999999</v>
      </c>
    </row>
    <row r="59" spans="2:27" ht="45" customHeight="1" thickBot="1">
      <c r="B59" s="2294" t="s">
        <v>351</v>
      </c>
      <c r="C59" s="2294"/>
      <c r="D59" s="2294"/>
      <c r="E59" s="2294"/>
      <c r="F59" s="2294"/>
      <c r="G59" s="2294"/>
      <c r="H59" s="2294"/>
      <c r="I59" s="2294"/>
      <c r="J59" s="2294"/>
      <c r="K59" s="2294"/>
      <c r="L59" s="2294"/>
      <c r="M59" s="2294"/>
      <c r="N59" s="2294"/>
      <c r="O59" s="2294"/>
      <c r="P59" s="2294"/>
      <c r="Q59" s="2294"/>
      <c r="R59" s="2294"/>
      <c r="T59" s="2557" t="s">
        <v>343</v>
      </c>
      <c r="U59" s="2564">
        <v>-264.42109000000005</v>
      </c>
      <c r="V59" s="2564">
        <v>-259.39753999999999</v>
      </c>
      <c r="W59" s="2564">
        <v>-261.17394999999999</v>
      </c>
      <c r="X59" s="2564">
        <v>-280.70588000000004</v>
      </c>
      <c r="Y59" s="2564">
        <v>-275.20236</v>
      </c>
      <c r="Z59" s="2564">
        <v>-276.20566999999994</v>
      </c>
      <c r="AA59" s="2564">
        <v>-282.28940999999998</v>
      </c>
    </row>
    <row r="60" spans="2:27" ht="15" customHeight="1" thickBot="1">
      <c r="B60" s="2294" t="s">
        <v>352</v>
      </c>
      <c r="C60" s="2294"/>
      <c r="D60" s="2294"/>
      <c r="E60" s="2294"/>
      <c r="F60" s="2294"/>
      <c r="G60" s="2294"/>
      <c r="H60" s="2294"/>
      <c r="I60" s="2294"/>
      <c r="J60" s="2294"/>
      <c r="K60" s="2294"/>
      <c r="L60" s="2294"/>
      <c r="M60" s="2294"/>
      <c r="N60" s="2294"/>
      <c r="O60" s="2294"/>
      <c r="P60" s="2294"/>
      <c r="Q60" s="2294"/>
      <c r="R60" s="2294"/>
      <c r="T60" s="2558" t="s">
        <v>122</v>
      </c>
      <c r="U60" s="2565">
        <v>2196656.5160500002</v>
      </c>
      <c r="V60" s="2565">
        <v>2392633.7650300004</v>
      </c>
      <c r="W60" s="2565">
        <v>2431336.7619148111</v>
      </c>
      <c r="X60" s="2565">
        <v>2458320.9725848115</v>
      </c>
      <c r="Y60" s="2565">
        <v>2533714.9863648112</v>
      </c>
      <c r="Z60" s="2565">
        <v>2585288.1110348115</v>
      </c>
      <c r="AA60" s="2565">
        <v>2636124.2527448121</v>
      </c>
    </row>
    <row r="61" spans="2:27" ht="14.25" customHeight="1" thickBot="1">
      <c r="B61" s="2294" t="s">
        <v>353</v>
      </c>
      <c r="C61" s="2294"/>
      <c r="D61" s="2294"/>
      <c r="E61" s="2294"/>
      <c r="F61" s="2294"/>
      <c r="G61" s="2294"/>
      <c r="H61" s="2294"/>
      <c r="I61" s="2294"/>
      <c r="J61" s="2294"/>
      <c r="K61" s="2294"/>
      <c r="L61" s="2294"/>
      <c r="M61" s="2294"/>
      <c r="N61" s="2294"/>
      <c r="O61" s="2294"/>
      <c r="P61" s="2294"/>
      <c r="Q61" s="2294"/>
      <c r="R61" s="2294"/>
      <c r="T61" s="2559"/>
      <c r="U61" s="2566"/>
      <c r="V61" s="2566"/>
      <c r="W61" s="2566"/>
      <c r="X61" s="64"/>
      <c r="Y61" s="2566"/>
      <c r="Z61" s="2566"/>
      <c r="AA61" s="2566"/>
    </row>
    <row r="62" spans="2:27" ht="22.5" customHeight="1" thickBot="1">
      <c r="B62" s="2294" t="s">
        <v>354</v>
      </c>
      <c r="C62" s="2294"/>
      <c r="D62" s="2294"/>
      <c r="E62" s="2294"/>
      <c r="F62" s="2294"/>
      <c r="G62" s="2294"/>
      <c r="H62" s="2294"/>
      <c r="I62" s="2294"/>
      <c r="J62" s="2294"/>
      <c r="K62" s="2294"/>
      <c r="L62" s="2294"/>
      <c r="M62" s="2294"/>
      <c r="N62" s="2294"/>
      <c r="O62" s="2294"/>
      <c r="P62" s="2294"/>
      <c r="Q62" s="2294"/>
      <c r="R62" s="2294"/>
      <c r="T62" s="2558" t="s">
        <v>1152</v>
      </c>
      <c r="U62" s="2567">
        <v>14629440.081894998</v>
      </c>
      <c r="V62" s="2567">
        <v>14956199.983226199</v>
      </c>
      <c r="W62" s="2567">
        <v>14772094.653758937</v>
      </c>
      <c r="X62" s="2567">
        <v>15005497.723528069</v>
      </c>
      <c r="Y62" s="2567">
        <v>15261938.895425437</v>
      </c>
      <c r="Z62" s="2567">
        <v>14719636.676737815</v>
      </c>
      <c r="AA62" s="2567">
        <v>14351723.738926645</v>
      </c>
    </row>
    <row r="63" spans="2:27" ht="14.25" customHeight="1">
      <c r="B63" s="2294" t="s">
        <v>372</v>
      </c>
      <c r="C63" s="2294"/>
      <c r="D63" s="2294"/>
      <c r="E63" s="2294"/>
      <c r="F63" s="2294"/>
      <c r="G63" s="2294"/>
      <c r="H63" s="2294"/>
      <c r="I63" s="2294"/>
      <c r="J63" s="2294"/>
      <c r="K63" s="2294"/>
      <c r="L63" s="2294"/>
      <c r="M63" s="2294"/>
      <c r="N63" s="2294"/>
      <c r="O63" s="2294"/>
      <c r="P63" s="2294"/>
      <c r="Q63" s="2294"/>
      <c r="R63" s="2294"/>
      <c r="T63" s="2557" t="s">
        <v>1153</v>
      </c>
      <c r="U63" s="2564">
        <v>14629440.081894998</v>
      </c>
      <c r="V63" s="2564">
        <v>12871825.522526199</v>
      </c>
      <c r="W63" s="2564">
        <v>13255788.006458938</v>
      </c>
      <c r="X63" s="2564">
        <v>15005497.723528069</v>
      </c>
      <c r="Y63" s="2564">
        <v>13602081.425765436</v>
      </c>
      <c r="Z63" s="2564">
        <v>13028635.227037815</v>
      </c>
      <c r="AA63" s="2564">
        <v>12597373.239593312</v>
      </c>
    </row>
    <row r="64" spans="2:27" ht="15" customHeight="1" thickBot="1">
      <c r="B64" s="2294" t="s">
        <v>356</v>
      </c>
      <c r="C64" s="2294"/>
      <c r="D64" s="2294"/>
      <c r="E64" s="2294"/>
      <c r="F64" s="2294"/>
      <c r="G64" s="2294"/>
      <c r="H64" s="2294"/>
      <c r="I64" s="2294"/>
      <c r="J64" s="2294"/>
      <c r="K64" s="2294"/>
      <c r="L64" s="2294"/>
      <c r="M64" s="2294"/>
      <c r="N64" s="2294"/>
      <c r="O64" s="2294"/>
      <c r="P64" s="2294"/>
      <c r="Q64" s="2294"/>
      <c r="R64" s="2294"/>
      <c r="T64" s="2560" t="s">
        <v>223</v>
      </c>
      <c r="U64" s="2568"/>
      <c r="V64" s="2568">
        <v>2084374.4606999999</v>
      </c>
      <c r="W64" s="2568">
        <v>1516306.6472999998</v>
      </c>
      <c r="X64" s="2568"/>
      <c r="Y64" s="2568">
        <v>1659857.4696600002</v>
      </c>
      <c r="Z64" s="2568">
        <v>1691001.4496999998</v>
      </c>
      <c r="AA64" s="2568">
        <v>1754350.4993333332</v>
      </c>
    </row>
    <row r="65" spans="2:27" ht="13.5" thickBot="1">
      <c r="B65" s="2294" t="s">
        <v>357</v>
      </c>
      <c r="C65" s="2294"/>
      <c r="D65" s="2294"/>
      <c r="E65" s="2294"/>
      <c r="F65" s="2294"/>
      <c r="G65" s="2294"/>
      <c r="H65" s="2294"/>
      <c r="I65" s="2294"/>
      <c r="J65" s="2294"/>
      <c r="K65" s="2294"/>
      <c r="L65" s="2294"/>
      <c r="M65" s="2294"/>
      <c r="N65" s="2294"/>
      <c r="O65" s="2294"/>
      <c r="P65" s="2294"/>
      <c r="Q65" s="2294"/>
      <c r="R65" s="2294"/>
      <c r="T65" s="2559"/>
      <c r="U65" s="2559"/>
      <c r="V65" s="2559"/>
      <c r="W65" s="2559"/>
      <c r="X65" s="2559"/>
      <c r="Y65" s="2559"/>
      <c r="Z65" s="2559"/>
      <c r="AA65" s="2559"/>
    </row>
    <row r="66" spans="2:27" ht="15" customHeight="1" thickBot="1">
      <c r="B66" s="2294" t="s">
        <v>358</v>
      </c>
      <c r="C66" s="2294"/>
      <c r="D66" s="2294"/>
      <c r="E66" s="2294"/>
      <c r="F66" s="2294"/>
      <c r="G66" s="2294"/>
      <c r="H66" s="2294"/>
      <c r="I66" s="2294"/>
      <c r="J66" s="2294"/>
      <c r="K66" s="2294"/>
      <c r="L66" s="2294"/>
      <c r="M66" s="2294"/>
      <c r="N66" s="2294"/>
      <c r="O66" s="2294"/>
      <c r="P66" s="2294"/>
      <c r="Q66" s="2294"/>
      <c r="R66" s="2294"/>
      <c r="T66" s="2561" t="s">
        <v>1154</v>
      </c>
      <c r="U66" s="2569">
        <v>0.15015315034295287</v>
      </c>
      <c r="V66" s="2569">
        <v>0.15997604790745021</v>
      </c>
      <c r="W66" s="2569">
        <v>0.16458984449413397</v>
      </c>
      <c r="X66" s="2569">
        <v>0.16382801942852282</v>
      </c>
      <c r="Y66" s="2569">
        <v>0.16601527523637633</v>
      </c>
      <c r="Z66" s="2569">
        <v>0.17563532088536349</v>
      </c>
      <c r="AA66" s="2569">
        <v>0.1836799746635846</v>
      </c>
    </row>
    <row r="67" spans="2:27" ht="15" customHeight="1">
      <c r="B67" s="2294" t="s">
        <v>359</v>
      </c>
      <c r="C67" s="2294"/>
      <c r="D67" s="2294"/>
      <c r="E67" s="2294"/>
      <c r="F67" s="2294"/>
      <c r="G67" s="2294"/>
      <c r="H67" s="2294"/>
      <c r="I67" s="2294"/>
      <c r="J67" s="2294"/>
      <c r="K67" s="2294"/>
      <c r="L67" s="2294"/>
      <c r="M67" s="2294"/>
      <c r="N67" s="2294"/>
      <c r="O67" s="2294"/>
      <c r="P67" s="2294"/>
      <c r="Q67" s="2294"/>
      <c r="R67" s="2294"/>
      <c r="U67" s="960"/>
      <c r="W67" s="59"/>
    </row>
    <row r="68" spans="2:27">
      <c r="B68" s="2294" t="s">
        <v>373</v>
      </c>
      <c r="C68" s="2294"/>
      <c r="D68" s="2294"/>
      <c r="E68" s="2294"/>
      <c r="F68" s="2294"/>
      <c r="G68" s="2294"/>
      <c r="H68" s="2294"/>
      <c r="I68" s="2294"/>
      <c r="J68" s="2294"/>
      <c r="K68" s="2294"/>
      <c r="L68" s="2294"/>
      <c r="M68" s="2294"/>
      <c r="N68" s="2294"/>
      <c r="O68" s="2294"/>
      <c r="P68" s="2294"/>
      <c r="Q68" s="2294"/>
      <c r="R68" s="2294"/>
    </row>
    <row r="69" spans="2:27">
      <c r="B69" s="2399"/>
      <c r="C69" s="2400"/>
      <c r="D69" s="2400"/>
      <c r="E69" s="2400"/>
      <c r="F69" s="2400"/>
      <c r="G69" s="2400"/>
      <c r="H69" s="2400"/>
      <c r="I69" s="2400"/>
      <c r="J69" s="2400"/>
      <c r="K69" s="2400"/>
      <c r="L69" s="2400"/>
      <c r="M69" s="2400"/>
      <c r="N69" s="2400"/>
      <c r="O69" s="2400"/>
      <c r="P69" s="2400"/>
      <c r="Q69" s="2400"/>
      <c r="R69" s="2400"/>
    </row>
    <row r="85" spans="14:18">
      <c r="N85" s="931"/>
      <c r="O85" s="931"/>
      <c r="P85" s="931"/>
      <c r="Q85" s="931"/>
      <c r="R85" s="931"/>
    </row>
    <row r="86" spans="14:18">
      <c r="N86" s="931"/>
      <c r="O86" s="931"/>
      <c r="P86" s="931"/>
      <c r="Q86" s="931"/>
      <c r="R86" s="931"/>
    </row>
    <row r="87" spans="14:18">
      <c r="N87" s="932"/>
      <c r="O87" s="932"/>
      <c r="P87" s="932"/>
      <c r="Q87" s="932"/>
      <c r="R87" s="932"/>
    </row>
    <row r="88" spans="14:18">
      <c r="R88" s="931"/>
    </row>
    <row r="89" spans="14:18">
      <c r="R89" s="932"/>
    </row>
  </sheetData>
  <mergeCells count="20">
    <mergeCell ref="X23:X24"/>
    <mergeCell ref="X30:X31"/>
    <mergeCell ref="C5:R6"/>
    <mergeCell ref="B63:R63"/>
    <mergeCell ref="B58:R58"/>
    <mergeCell ref="B59:R59"/>
    <mergeCell ref="B60:R60"/>
    <mergeCell ref="B61:R61"/>
    <mergeCell ref="B62:R62"/>
    <mergeCell ref="V23:V24"/>
    <mergeCell ref="V30:V31"/>
    <mergeCell ref="U23:U24"/>
    <mergeCell ref="U30:U31"/>
    <mergeCell ref="W23:W24"/>
    <mergeCell ref="B69:R69"/>
    <mergeCell ref="B64:R64"/>
    <mergeCell ref="B65:R65"/>
    <mergeCell ref="B66:R66"/>
    <mergeCell ref="B67:R67"/>
    <mergeCell ref="B68:R68"/>
  </mergeCells>
  <hyperlinks>
    <hyperlink ref="B1" location="Index!A1" display="Back to index" xr:uid="{AB758228-A142-4150-BE72-B3EE04A14C4E}"/>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B1:CE70"/>
  <sheetViews>
    <sheetView showGridLines="0" zoomScale="71" zoomScaleNormal="70" workbookViewId="0">
      <pane xSplit="2" topLeftCell="U1" activePane="topRight" state="frozen"/>
      <selection pane="topRight" activeCell="AH23" sqref="AH23"/>
    </sheetView>
  </sheetViews>
  <sheetFormatPr baseColWidth="10" defaultColWidth="11.42578125" defaultRowHeight="16.5"/>
  <cols>
    <col min="2" max="2" width="67.42578125" style="4" customWidth="1"/>
    <col min="3" max="3" width="14.42578125" style="4" bestFit="1" customWidth="1"/>
    <col min="4" max="15" width="14.42578125" style="4" customWidth="1"/>
    <col min="16" max="16" width="15.42578125" style="4" bestFit="1" customWidth="1"/>
    <col min="17" max="17" width="15.42578125" style="4" customWidth="1"/>
    <col min="18" max="18" width="14.85546875" style="4" bestFit="1" customWidth="1"/>
    <col min="19" max="21" width="16.42578125" customWidth="1"/>
    <col min="22" max="22" width="14.85546875" bestFit="1" customWidth="1"/>
    <col min="23" max="23" width="12.7109375" style="169" customWidth="1"/>
    <col min="24" max="27" width="13.7109375" customWidth="1"/>
    <col min="28" max="30" width="13.28515625" customWidth="1"/>
    <col min="31" max="31" width="13.28515625" bestFit="1" customWidth="1"/>
  </cols>
  <sheetData>
    <row r="1" spans="2:83">
      <c r="B1" s="350" t="s">
        <v>31</v>
      </c>
    </row>
    <row r="3" spans="2:83" ht="15.75" thickBot="1">
      <c r="B3" s="210" t="s">
        <v>842</v>
      </c>
      <c r="C3" s="211"/>
      <c r="D3" s="211"/>
      <c r="E3" s="211"/>
      <c r="F3" s="211"/>
      <c r="G3" s="211"/>
      <c r="H3" s="211"/>
      <c r="I3" s="211"/>
      <c r="J3" s="211"/>
      <c r="K3" s="211"/>
      <c r="L3" s="211"/>
      <c r="M3" s="211"/>
      <c r="N3" s="211"/>
      <c r="O3" s="211"/>
      <c r="P3" s="211"/>
      <c r="Q3" s="211"/>
      <c r="R3" s="211"/>
      <c r="S3" s="211"/>
      <c r="T3" s="211"/>
      <c r="U3" s="211"/>
      <c r="V3" s="211"/>
      <c r="W3" s="212"/>
      <c r="X3" s="210" t="s">
        <v>841</v>
      </c>
      <c r="Y3" s="210"/>
      <c r="Z3" s="210"/>
      <c r="AA3" s="210"/>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row>
    <row r="4" spans="2:83" s="140" customFormat="1" ht="15">
      <c r="B4" s="251" t="s">
        <v>27</v>
      </c>
      <c r="C4" s="2287" t="s">
        <v>28</v>
      </c>
      <c r="D4" s="2288"/>
      <c r="E4" s="2288"/>
      <c r="F4" s="2288"/>
      <c r="G4" s="2288"/>
      <c r="H4" s="2288"/>
      <c r="I4" s="2288"/>
      <c r="J4" s="2288"/>
      <c r="K4" s="2288"/>
      <c r="L4" s="2288"/>
      <c r="M4" s="2288"/>
      <c r="N4" s="2288"/>
      <c r="O4" s="2288"/>
      <c r="P4" s="2288"/>
      <c r="Q4" s="2288"/>
      <c r="R4" s="2288"/>
      <c r="S4" s="2281" t="s">
        <v>29</v>
      </c>
      <c r="T4" s="2282"/>
      <c r="U4" s="2282"/>
      <c r="V4" s="2283"/>
      <c r="W4" s="213"/>
      <c r="X4" s="1918" t="s">
        <v>28</v>
      </c>
      <c r="Y4" s="1919"/>
      <c r="Z4" s="1919"/>
      <c r="AA4" s="1919"/>
      <c r="AB4" s="1919"/>
      <c r="AC4" s="1919"/>
      <c r="AD4" s="1919"/>
      <c r="AE4" s="1920"/>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row>
    <row r="5" spans="2:83" s="140" customFormat="1" ht="15">
      <c r="B5" s="252" t="s">
        <v>30</v>
      </c>
      <c r="C5" s="2289"/>
      <c r="D5" s="2285"/>
      <c r="E5" s="2285"/>
      <c r="F5" s="2285"/>
      <c r="G5" s="2285"/>
      <c r="H5" s="2285"/>
      <c r="I5" s="2285"/>
      <c r="J5" s="2285"/>
      <c r="K5" s="2285"/>
      <c r="L5" s="2285"/>
      <c r="M5" s="2285"/>
      <c r="N5" s="2285"/>
      <c r="O5" s="2285"/>
      <c r="P5" s="2285"/>
      <c r="Q5" s="2285"/>
      <c r="R5" s="2285"/>
      <c r="S5" s="2284"/>
      <c r="T5" s="2285"/>
      <c r="U5" s="2285"/>
      <c r="V5" s="2286"/>
      <c r="W5" s="213"/>
      <c r="X5" s="253"/>
      <c r="Y5" s="254"/>
      <c r="Z5" s="254"/>
      <c r="AA5" s="254"/>
      <c r="AB5" s="255"/>
      <c r="AC5" s="255"/>
      <c r="AD5" s="255"/>
      <c r="AE5" s="256"/>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row>
    <row r="6" spans="2:83" s="140" customFormat="1" ht="15.75" thickBot="1">
      <c r="B6" s="2199"/>
      <c r="C6" s="258" t="s">
        <v>32</v>
      </c>
      <c r="D6" s="259" t="s">
        <v>33</v>
      </c>
      <c r="E6" s="259" t="s">
        <v>22</v>
      </c>
      <c r="F6" s="259" t="s">
        <v>34</v>
      </c>
      <c r="G6" s="259" t="s">
        <v>35</v>
      </c>
      <c r="H6" s="259" t="s">
        <v>36</v>
      </c>
      <c r="I6" s="259" t="s">
        <v>37</v>
      </c>
      <c r="J6" s="259" t="s">
        <v>38</v>
      </c>
      <c r="K6" s="259" t="s">
        <v>39</v>
      </c>
      <c r="L6" s="259" t="s">
        <v>40</v>
      </c>
      <c r="M6" s="259" t="s">
        <v>23</v>
      </c>
      <c r="N6" s="259" t="s">
        <v>41</v>
      </c>
      <c r="O6" s="259" t="s">
        <v>42</v>
      </c>
      <c r="P6" s="259" t="s">
        <v>43</v>
      </c>
      <c r="Q6" s="259" t="s">
        <v>24</v>
      </c>
      <c r="R6" s="259" t="s">
        <v>44</v>
      </c>
      <c r="S6" s="601" t="s">
        <v>45</v>
      </c>
      <c r="T6" s="459" t="s">
        <v>46</v>
      </c>
      <c r="U6" s="459" t="s">
        <v>47</v>
      </c>
      <c r="V6" s="603" t="s">
        <v>48</v>
      </c>
      <c r="W6" s="213"/>
      <c r="X6" s="258" t="s">
        <v>42</v>
      </c>
      <c r="Y6" s="259" t="s">
        <v>43</v>
      </c>
      <c r="Z6" s="259" t="s">
        <v>24</v>
      </c>
      <c r="AA6" s="259" t="s">
        <v>44</v>
      </c>
      <c r="AB6" s="259" t="s">
        <v>840</v>
      </c>
      <c r="AC6" s="259" t="s">
        <v>905</v>
      </c>
      <c r="AD6" s="259" t="s">
        <v>925</v>
      </c>
      <c r="AE6" s="352" t="s">
        <v>1076</v>
      </c>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row>
    <row r="7" spans="2:83" s="140" customFormat="1" ht="15">
      <c r="B7" s="902" t="s">
        <v>49</v>
      </c>
      <c r="C7" s="1122">
        <v>2197168</v>
      </c>
      <c r="D7" s="1122">
        <v>2252403</v>
      </c>
      <c r="E7" s="1122">
        <v>2276400</v>
      </c>
      <c r="F7" s="1122">
        <v>2365050</v>
      </c>
      <c r="G7" s="1122">
        <v>2379527</v>
      </c>
      <c r="H7" s="1122">
        <v>1961350</v>
      </c>
      <c r="I7" s="1122">
        <v>2161905</v>
      </c>
      <c r="J7" s="1122">
        <v>2068560</v>
      </c>
      <c r="K7" s="1122">
        <v>2123383</v>
      </c>
      <c r="L7" s="1122">
        <v>2309042</v>
      </c>
      <c r="M7" s="1122">
        <v>2451099</v>
      </c>
      <c r="N7" s="1122">
        <v>2477234</v>
      </c>
      <c r="O7" s="1122">
        <v>2534090</v>
      </c>
      <c r="P7" s="1122">
        <v>2740440</v>
      </c>
      <c r="Q7" s="1122">
        <v>3001426</v>
      </c>
      <c r="R7" s="1122">
        <v>3243018</v>
      </c>
      <c r="S7" s="198">
        <v>9091751</v>
      </c>
      <c r="T7" s="199">
        <v>8571342</v>
      </c>
      <c r="U7" s="199">
        <v>9359604</v>
      </c>
      <c r="V7" s="200">
        <v>11518095</v>
      </c>
      <c r="W7" s="213"/>
      <c r="X7" s="198">
        <v>2431707</v>
      </c>
      <c r="Y7" s="199">
        <v>2637106</v>
      </c>
      <c r="Z7" s="199">
        <v>2882400.7729700003</v>
      </c>
      <c r="AA7" s="199">
        <v>3140404</v>
      </c>
      <c r="AB7" s="199">
        <v>3132089</v>
      </c>
      <c r="AC7" s="199">
        <v>3204156</v>
      </c>
      <c r="AD7" s="199">
        <v>3254043</v>
      </c>
      <c r="AE7" s="200">
        <v>3347684</v>
      </c>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row>
    <row r="8" spans="2:83" s="92" customFormat="1" ht="15">
      <c r="B8" s="799" t="s">
        <v>50</v>
      </c>
      <c r="C8" s="202">
        <v>-383211</v>
      </c>
      <c r="D8" s="202">
        <v>-448294</v>
      </c>
      <c r="E8" s="202">
        <v>-502772</v>
      </c>
      <c r="F8" s="202">
        <v>-511659</v>
      </c>
      <c r="G8" s="202">
        <v>-1341481</v>
      </c>
      <c r="H8" s="202">
        <v>-2540457</v>
      </c>
      <c r="I8" s="202">
        <v>-1305905</v>
      </c>
      <c r="J8" s="202">
        <v>-732665</v>
      </c>
      <c r="K8" s="202">
        <v>-557647</v>
      </c>
      <c r="L8" s="202">
        <v>-363380</v>
      </c>
      <c r="M8" s="202">
        <v>-164414</v>
      </c>
      <c r="N8" s="202">
        <v>-126782</v>
      </c>
      <c r="O8" s="202">
        <v>-257590</v>
      </c>
      <c r="P8" s="202">
        <v>-363291</v>
      </c>
      <c r="Q8" s="202">
        <v>-459976</v>
      </c>
      <c r="R8" s="202">
        <v>-730681</v>
      </c>
      <c r="S8" s="201">
        <v>-1845936</v>
      </c>
      <c r="T8" s="202">
        <v>-5920508</v>
      </c>
      <c r="U8" s="202">
        <v>-1212223</v>
      </c>
      <c r="V8" s="203">
        <v>-1811538</v>
      </c>
      <c r="W8" s="212"/>
      <c r="X8" s="201">
        <v>-257590</v>
      </c>
      <c r="Y8" s="202">
        <v>-363291</v>
      </c>
      <c r="Z8" s="202">
        <v>-459976</v>
      </c>
      <c r="AA8" s="1120">
        <v>-730681</v>
      </c>
      <c r="AB8" s="202">
        <v>-726998</v>
      </c>
      <c r="AC8" s="202">
        <v>-804251</v>
      </c>
      <c r="AD8" s="202">
        <v>-917642</v>
      </c>
      <c r="AE8" s="203">
        <v>-1173454</v>
      </c>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row>
    <row r="9" spans="2:83" s="92" customFormat="1" ht="25.5">
      <c r="B9" s="2200" t="s">
        <v>1119</v>
      </c>
      <c r="C9" s="205">
        <v>1813957</v>
      </c>
      <c r="D9" s="205">
        <v>1804109</v>
      </c>
      <c r="E9" s="205">
        <v>1773628</v>
      </c>
      <c r="F9" s="205">
        <v>1853391</v>
      </c>
      <c r="G9" s="205">
        <v>1038046</v>
      </c>
      <c r="H9" s="205">
        <v>-579107</v>
      </c>
      <c r="I9" s="205">
        <v>856000</v>
      </c>
      <c r="J9" s="205">
        <v>1335895</v>
      </c>
      <c r="K9" s="205">
        <v>1565736</v>
      </c>
      <c r="L9" s="205">
        <v>1945662</v>
      </c>
      <c r="M9" s="205">
        <v>2286685</v>
      </c>
      <c r="N9" s="205">
        <v>2350452</v>
      </c>
      <c r="O9" s="205">
        <v>2276500</v>
      </c>
      <c r="P9" s="205">
        <v>2377149</v>
      </c>
      <c r="Q9" s="205">
        <v>2541450</v>
      </c>
      <c r="R9" s="205">
        <v>2512337</v>
      </c>
      <c r="S9" s="204">
        <v>7245815</v>
      </c>
      <c r="T9" s="205">
        <v>2650834</v>
      </c>
      <c r="U9" s="205">
        <v>8147381</v>
      </c>
      <c r="V9" s="206">
        <v>9706557</v>
      </c>
      <c r="W9" s="212"/>
      <c r="X9" s="204">
        <v>2174117</v>
      </c>
      <c r="Y9" s="205">
        <v>2273815</v>
      </c>
      <c r="Z9" s="205">
        <v>2422424.7729700003</v>
      </c>
      <c r="AA9" s="2257">
        <v>2409723</v>
      </c>
      <c r="AB9" s="205">
        <v>2405091</v>
      </c>
      <c r="AC9" s="205">
        <v>2399905</v>
      </c>
      <c r="AD9" s="205">
        <v>2336401</v>
      </c>
      <c r="AE9" s="206">
        <v>2174230</v>
      </c>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row>
    <row r="10" spans="2:83" s="92" customFormat="1" ht="15">
      <c r="B10" s="2201" t="s">
        <v>51</v>
      </c>
      <c r="C10" s="202">
        <v>1176337</v>
      </c>
      <c r="D10" s="202">
        <v>1195115</v>
      </c>
      <c r="E10" s="202">
        <v>1299256</v>
      </c>
      <c r="F10" s="202">
        <v>1265545</v>
      </c>
      <c r="G10" s="202">
        <v>958255</v>
      </c>
      <c r="H10" s="202">
        <v>1015663</v>
      </c>
      <c r="I10" s="202">
        <v>1102766</v>
      </c>
      <c r="J10" s="202">
        <v>1329533</v>
      </c>
      <c r="K10" s="202">
        <v>1194530</v>
      </c>
      <c r="L10" s="202">
        <v>1191694</v>
      </c>
      <c r="M10" s="202">
        <v>1238683</v>
      </c>
      <c r="N10" s="202">
        <v>1304163</v>
      </c>
      <c r="O10" s="202">
        <v>1242749</v>
      </c>
      <c r="P10" s="202">
        <v>1203980</v>
      </c>
      <c r="Q10" s="202">
        <v>1310585</v>
      </c>
      <c r="R10" s="202">
        <v>1350661</v>
      </c>
      <c r="S10" s="201">
        <v>4897769</v>
      </c>
      <c r="T10" s="202">
        <v>4406217</v>
      </c>
      <c r="U10" s="202">
        <v>4929717</v>
      </c>
      <c r="V10" s="203">
        <v>5108349</v>
      </c>
      <c r="W10" s="212"/>
      <c r="X10" s="201">
        <v>1239398</v>
      </c>
      <c r="Y10" s="202">
        <v>1197592</v>
      </c>
      <c r="Z10" s="202">
        <v>1301252.3034417732</v>
      </c>
      <c r="AA10" s="1120">
        <v>1327862</v>
      </c>
      <c r="AB10" s="202">
        <v>1328064</v>
      </c>
      <c r="AC10" s="202">
        <v>1433786</v>
      </c>
      <c r="AD10" s="202">
        <v>1407362</v>
      </c>
      <c r="AE10" s="203">
        <v>1486823</v>
      </c>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row>
    <row r="11" spans="2:83" s="92" customFormat="1" ht="15">
      <c r="B11" s="2201" t="s">
        <v>52</v>
      </c>
      <c r="C11" s="202">
        <v>109111</v>
      </c>
      <c r="D11" s="202">
        <v>118225</v>
      </c>
      <c r="E11" s="202">
        <v>125151</v>
      </c>
      <c r="F11" s="202">
        <v>142443</v>
      </c>
      <c r="G11" s="202">
        <v>141926</v>
      </c>
      <c r="H11" s="202">
        <v>135680</v>
      </c>
      <c r="I11" s="202">
        <v>-4340</v>
      </c>
      <c r="J11" s="202">
        <v>84867</v>
      </c>
      <c r="K11" s="202">
        <v>-65247</v>
      </c>
      <c r="L11" s="202">
        <v>-136335</v>
      </c>
      <c r="M11" s="202">
        <v>70204</v>
      </c>
      <c r="N11" s="202">
        <v>127657</v>
      </c>
      <c r="O11" s="202">
        <v>141546</v>
      </c>
      <c r="P11" s="202">
        <v>137042</v>
      </c>
      <c r="Q11" s="202">
        <v>198842</v>
      </c>
      <c r="R11" s="202">
        <v>184168</v>
      </c>
      <c r="S11" s="201">
        <v>496977</v>
      </c>
      <c r="T11" s="202">
        <v>358133</v>
      </c>
      <c r="U11" s="202">
        <v>-3721</v>
      </c>
      <c r="V11" s="203">
        <v>661598</v>
      </c>
      <c r="W11" s="212"/>
      <c r="X11" s="201">
        <v>206667</v>
      </c>
      <c r="Y11" s="202">
        <v>194197</v>
      </c>
      <c r="Z11" s="202">
        <v>303760</v>
      </c>
      <c r="AA11" s="1120">
        <v>136824</v>
      </c>
      <c r="AB11" s="202">
        <v>296341</v>
      </c>
      <c r="AC11" s="202">
        <v>296564</v>
      </c>
      <c r="AD11" s="202">
        <v>352551</v>
      </c>
      <c r="AE11" s="203">
        <v>287295</v>
      </c>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row>
    <row r="12" spans="2:83" s="92" customFormat="1" ht="15">
      <c r="B12" s="2201" t="s">
        <v>1120</v>
      </c>
      <c r="C12" s="202">
        <v>-1553976</v>
      </c>
      <c r="D12" s="202">
        <v>-1582452</v>
      </c>
      <c r="E12" s="202">
        <v>-1679234</v>
      </c>
      <c r="F12" s="202">
        <v>-1885172</v>
      </c>
      <c r="G12" s="202">
        <v>-1779306</v>
      </c>
      <c r="H12" s="202">
        <v>-1628398</v>
      </c>
      <c r="I12" s="202">
        <v>-1802009</v>
      </c>
      <c r="J12" s="202">
        <v>-1981310</v>
      </c>
      <c r="K12" s="202">
        <v>-1680271</v>
      </c>
      <c r="L12" s="202">
        <v>-1860447</v>
      </c>
      <c r="M12" s="202">
        <v>-1977185</v>
      </c>
      <c r="N12" s="202">
        <v>-2223165</v>
      </c>
      <c r="O12" s="202">
        <v>-1950182</v>
      </c>
      <c r="P12" s="202">
        <v>-2054810</v>
      </c>
      <c r="Q12" s="202">
        <v>-2141519</v>
      </c>
      <c r="R12" s="202">
        <v>-2474609</v>
      </c>
      <c r="S12" s="201">
        <v>-6665048</v>
      </c>
      <c r="T12" s="202">
        <v>-7191023</v>
      </c>
      <c r="U12" s="202">
        <v>-7740561</v>
      </c>
      <c r="V12" s="203">
        <v>-8620615</v>
      </c>
      <c r="W12" s="212"/>
      <c r="X12" s="201">
        <v>-1874519</v>
      </c>
      <c r="Y12" s="202">
        <v>-1981125</v>
      </c>
      <c r="Z12" s="202">
        <v>-2097590</v>
      </c>
      <c r="AA12" s="1120">
        <v>-2363787</v>
      </c>
      <c r="AB12" s="202">
        <v>-2121697</v>
      </c>
      <c r="AC12" s="202">
        <v>-2195966</v>
      </c>
      <c r="AD12" s="202">
        <v>-2377167</v>
      </c>
      <c r="AE12" s="203">
        <v>-2661542</v>
      </c>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row>
    <row r="13" spans="2:83" s="92" customFormat="1" ht="15">
      <c r="B13" s="2202" t="s">
        <v>53</v>
      </c>
      <c r="C13" s="205">
        <v>1545429</v>
      </c>
      <c r="D13" s="205">
        <v>1534997</v>
      </c>
      <c r="E13" s="205">
        <v>1518801</v>
      </c>
      <c r="F13" s="205">
        <v>1376207</v>
      </c>
      <c r="G13" s="205">
        <v>358921</v>
      </c>
      <c r="H13" s="205">
        <v>-1056162</v>
      </c>
      <c r="I13" s="205">
        <v>152417</v>
      </c>
      <c r="J13" s="205">
        <v>768985</v>
      </c>
      <c r="K13" s="205">
        <v>1014748</v>
      </c>
      <c r="L13" s="205">
        <v>1140574</v>
      </c>
      <c r="M13" s="205">
        <v>1618387</v>
      </c>
      <c r="N13" s="205">
        <v>1559107</v>
      </c>
      <c r="O13" s="205">
        <v>1710613</v>
      </c>
      <c r="P13" s="205">
        <v>1663361</v>
      </c>
      <c r="Q13" s="205">
        <v>1909358</v>
      </c>
      <c r="R13" s="205">
        <v>1572557</v>
      </c>
      <c r="S13" s="204">
        <v>5975513</v>
      </c>
      <c r="T13" s="205">
        <v>224161</v>
      </c>
      <c r="U13" s="205">
        <v>5332816</v>
      </c>
      <c r="V13" s="206">
        <v>6855889</v>
      </c>
      <c r="W13" s="212"/>
      <c r="X13" s="204">
        <v>1745663</v>
      </c>
      <c r="Y13" s="205">
        <v>1684479</v>
      </c>
      <c r="Z13" s="205">
        <v>1929847.0764117735</v>
      </c>
      <c r="AA13" s="2257">
        <v>1510622</v>
      </c>
      <c r="AB13" s="205">
        <v>1907799</v>
      </c>
      <c r="AC13" s="205">
        <v>1934289</v>
      </c>
      <c r="AD13" s="205">
        <v>1719147</v>
      </c>
      <c r="AE13" s="206">
        <v>1286806</v>
      </c>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row>
    <row r="14" spans="2:83" s="92" customFormat="1" ht="15">
      <c r="B14" s="2201" t="s">
        <v>54</v>
      </c>
      <c r="C14" s="202">
        <v>-422165</v>
      </c>
      <c r="D14" s="202">
        <v>-414466</v>
      </c>
      <c r="E14" s="202">
        <v>-403221</v>
      </c>
      <c r="F14" s="202">
        <v>-383250</v>
      </c>
      <c r="G14" s="202">
        <v>-145746</v>
      </c>
      <c r="H14" s="202">
        <v>414726</v>
      </c>
      <c r="I14" s="202">
        <v>-55829</v>
      </c>
      <c r="J14" s="202">
        <v>-103174</v>
      </c>
      <c r="K14" s="202">
        <v>-337599</v>
      </c>
      <c r="L14" s="202">
        <v>-423491</v>
      </c>
      <c r="M14" s="202">
        <v>-428037</v>
      </c>
      <c r="N14" s="202">
        <v>-471860</v>
      </c>
      <c r="O14" s="202">
        <v>-546001</v>
      </c>
      <c r="P14" s="202">
        <v>-513181</v>
      </c>
      <c r="Q14" s="202">
        <v>-575083</v>
      </c>
      <c r="R14" s="202">
        <v>-476236</v>
      </c>
      <c r="S14" s="201">
        <v>-1623182</v>
      </c>
      <c r="T14" s="202">
        <v>109977</v>
      </c>
      <c r="U14" s="202">
        <v>-1660987</v>
      </c>
      <c r="V14" s="203">
        <v>-2110501</v>
      </c>
      <c r="W14" s="212"/>
      <c r="X14" s="201">
        <v>-546000</v>
      </c>
      <c r="Y14" s="202">
        <v>-513182</v>
      </c>
      <c r="Z14" s="202">
        <v>-575083</v>
      </c>
      <c r="AA14" s="1120">
        <v>-476236</v>
      </c>
      <c r="AB14" s="202">
        <v>-493466</v>
      </c>
      <c r="AC14" s="202">
        <v>-504472</v>
      </c>
      <c r="AD14" s="202">
        <v>-455577</v>
      </c>
      <c r="AE14" s="203">
        <v>-434648.23401114997</v>
      </c>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row>
    <row r="15" spans="2:83" s="92" customFormat="1" ht="15">
      <c r="B15" s="1772" t="s">
        <v>55</v>
      </c>
      <c r="C15" s="205">
        <v>1123264</v>
      </c>
      <c r="D15" s="205">
        <v>1120531</v>
      </c>
      <c r="E15" s="205">
        <v>1115580</v>
      </c>
      <c r="F15" s="205">
        <v>992957</v>
      </c>
      <c r="G15" s="205">
        <v>213175</v>
      </c>
      <c r="H15" s="205">
        <v>-641436</v>
      </c>
      <c r="I15" s="205">
        <v>96588</v>
      </c>
      <c r="J15" s="205">
        <v>665811</v>
      </c>
      <c r="K15" s="205">
        <v>677149</v>
      </c>
      <c r="L15" s="205">
        <v>717083</v>
      </c>
      <c r="M15" s="205">
        <v>1190350</v>
      </c>
      <c r="N15" s="205">
        <v>1087247</v>
      </c>
      <c r="O15" s="205">
        <v>1164612</v>
      </c>
      <c r="P15" s="205">
        <v>1150180</v>
      </c>
      <c r="Q15" s="205">
        <v>1334275</v>
      </c>
      <c r="R15" s="205">
        <v>1096321</v>
      </c>
      <c r="S15" s="204">
        <v>4352331</v>
      </c>
      <c r="T15" s="205">
        <v>334138</v>
      </c>
      <c r="U15" s="205">
        <v>3671829</v>
      </c>
      <c r="V15" s="206">
        <v>4745388</v>
      </c>
      <c r="W15" s="212"/>
      <c r="X15" s="204">
        <v>1199663</v>
      </c>
      <c r="Y15" s="205">
        <v>1171297</v>
      </c>
      <c r="Z15" s="205">
        <v>1354764.0764117735</v>
      </c>
      <c r="AA15" s="2257">
        <v>1034386</v>
      </c>
      <c r="AB15" s="205">
        <v>1414333</v>
      </c>
      <c r="AC15" s="205">
        <v>1429817</v>
      </c>
      <c r="AD15" s="205">
        <v>1263570</v>
      </c>
      <c r="AE15" s="206">
        <v>852157.76598885003</v>
      </c>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row>
    <row r="16" spans="2:83" s="92" customFormat="1" ht="15">
      <c r="B16" s="2201" t="s">
        <v>56</v>
      </c>
      <c r="C16" s="202">
        <v>22397</v>
      </c>
      <c r="D16" s="202">
        <v>21958</v>
      </c>
      <c r="E16" s="202">
        <v>22545</v>
      </c>
      <c r="F16" s="202">
        <v>20127</v>
      </c>
      <c r="G16" s="202">
        <v>3901</v>
      </c>
      <c r="H16" s="202">
        <v>-21046</v>
      </c>
      <c r="I16" s="202">
        <v>-8018</v>
      </c>
      <c r="J16" s="202">
        <v>12407</v>
      </c>
      <c r="K16" s="202">
        <v>16351</v>
      </c>
      <c r="L16" s="202">
        <v>17614</v>
      </c>
      <c r="M16" s="202">
        <v>26651</v>
      </c>
      <c r="N16" s="202">
        <v>26631</v>
      </c>
      <c r="O16" s="202">
        <v>27786</v>
      </c>
      <c r="P16" s="202">
        <v>28420</v>
      </c>
      <c r="Q16" s="202">
        <v>31855</v>
      </c>
      <c r="R16" s="202">
        <v>24231</v>
      </c>
      <c r="S16" s="201">
        <v>87027</v>
      </c>
      <c r="T16" s="202">
        <v>-12756</v>
      </c>
      <c r="U16" s="202">
        <v>87247</v>
      </c>
      <c r="V16" s="203">
        <v>112292</v>
      </c>
      <c r="W16" s="212"/>
      <c r="X16" s="201">
        <v>27786</v>
      </c>
      <c r="Y16" s="202">
        <v>28420</v>
      </c>
      <c r="Z16" s="202">
        <v>31855</v>
      </c>
      <c r="AA16" s="1120">
        <v>24231</v>
      </c>
      <c r="AB16" s="202">
        <v>30060</v>
      </c>
      <c r="AC16" s="202">
        <v>28550</v>
      </c>
      <c r="AD16" s="202">
        <v>25397</v>
      </c>
      <c r="AE16" s="203">
        <v>10331</v>
      </c>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row>
    <row r="17" spans="2:83" s="92" customFormat="1" ht="15">
      <c r="B17" s="1772" t="s">
        <v>57</v>
      </c>
      <c r="C17" s="205">
        <v>1100867</v>
      </c>
      <c r="D17" s="205">
        <v>1098573</v>
      </c>
      <c r="E17" s="205">
        <v>1093035</v>
      </c>
      <c r="F17" s="205">
        <v>972830</v>
      </c>
      <c r="G17" s="205">
        <v>209274</v>
      </c>
      <c r="H17" s="205">
        <v>-620390</v>
      </c>
      <c r="I17" s="205">
        <v>104606</v>
      </c>
      <c r="J17" s="205">
        <v>653404</v>
      </c>
      <c r="K17" s="205">
        <v>660798</v>
      </c>
      <c r="L17" s="205">
        <v>699469</v>
      </c>
      <c r="M17" s="205">
        <v>1163699</v>
      </c>
      <c r="N17" s="205">
        <v>1060616</v>
      </c>
      <c r="O17" s="205">
        <v>1136826</v>
      </c>
      <c r="P17" s="205">
        <v>1121760</v>
      </c>
      <c r="Q17" s="205">
        <v>1302420</v>
      </c>
      <c r="R17" s="205">
        <v>1072090</v>
      </c>
      <c r="S17" s="204">
        <v>4265304</v>
      </c>
      <c r="T17" s="205">
        <v>346894</v>
      </c>
      <c r="U17" s="205">
        <v>3584582</v>
      </c>
      <c r="V17" s="206">
        <v>4633096</v>
      </c>
      <c r="W17" s="212"/>
      <c r="X17" s="204">
        <v>1171877</v>
      </c>
      <c r="Y17" s="205">
        <v>1142877</v>
      </c>
      <c r="Z17" s="205">
        <v>1322909.0764117735</v>
      </c>
      <c r="AA17" s="2257">
        <v>1010155</v>
      </c>
      <c r="AB17" s="205">
        <v>1384273</v>
      </c>
      <c r="AC17" s="205">
        <v>1401267</v>
      </c>
      <c r="AD17" s="205">
        <v>1238173</v>
      </c>
      <c r="AE17" s="206">
        <v>841826.76598885003</v>
      </c>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row>
    <row r="18" spans="2:83" s="92" customFormat="1" ht="15">
      <c r="B18" s="2204" t="s">
        <v>1121</v>
      </c>
      <c r="C18" s="205"/>
      <c r="D18" s="205"/>
      <c r="E18" s="205"/>
      <c r="F18" s="205"/>
      <c r="G18" s="205"/>
      <c r="H18" s="205"/>
      <c r="I18" s="205"/>
      <c r="J18" s="205"/>
      <c r="K18" s="205"/>
      <c r="L18" s="205"/>
      <c r="M18" s="205"/>
      <c r="N18" s="205"/>
      <c r="O18" s="205"/>
      <c r="P18" s="205"/>
      <c r="Q18" s="205"/>
      <c r="R18" s="205"/>
      <c r="S18" s="204"/>
      <c r="T18" s="205"/>
      <c r="U18" s="205"/>
      <c r="V18" s="206"/>
      <c r="W18" s="212"/>
      <c r="X18" s="204"/>
      <c r="Y18" s="202">
        <v>1196422</v>
      </c>
      <c r="Z18" s="205"/>
      <c r="AA18" s="2257" t="s">
        <v>26</v>
      </c>
      <c r="AB18" s="205"/>
      <c r="AC18" s="202">
        <v>1994037</v>
      </c>
      <c r="AD18" s="205"/>
      <c r="AE18" s="206" t="s">
        <v>26</v>
      </c>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row>
    <row r="19" spans="2:83" s="92" customFormat="1" ht="15">
      <c r="B19" s="609" t="s">
        <v>1122</v>
      </c>
      <c r="C19" s="202">
        <v>13.801989511928767</v>
      </c>
      <c r="D19" s="202">
        <v>13.77322875886744</v>
      </c>
      <c r="E19" s="202">
        <v>13.747138724688718</v>
      </c>
      <c r="F19" s="202">
        <v>12.235316312413532</v>
      </c>
      <c r="G19" s="202">
        <v>2.62</v>
      </c>
      <c r="H19" s="202">
        <v>-7.78</v>
      </c>
      <c r="I19" s="202">
        <v>1.3114853246439584</v>
      </c>
      <c r="J19" s="202">
        <v>8.1919751932361535</v>
      </c>
      <c r="K19" s="202">
        <v>8.2846765917258907</v>
      </c>
      <c r="L19" s="202">
        <v>8.7695096700321677</v>
      </c>
      <c r="M19" s="202">
        <v>14.589738263606771</v>
      </c>
      <c r="N19" s="202">
        <v>13.297347370921139</v>
      </c>
      <c r="O19" s="202">
        <v>14.252821211724878</v>
      </c>
      <c r="P19" s="202">
        <v>14.063933022700486</v>
      </c>
      <c r="Q19" s="202">
        <v>16.328936356640963</v>
      </c>
      <c r="R19" s="202">
        <v>13.441201285753603</v>
      </c>
      <c r="S19" s="201">
        <v>53.644874858508366</v>
      </c>
      <c r="T19" s="202">
        <v>4.3491424029887513</v>
      </c>
      <c r="U19" s="202">
        <v>44.941271896285969</v>
      </c>
      <c r="V19" s="203">
        <v>58.086891876819926</v>
      </c>
      <c r="W19" s="212"/>
      <c r="X19" s="2250">
        <v>14.692268969158444</v>
      </c>
      <c r="Y19" s="2251">
        <v>14.328684906918468</v>
      </c>
      <c r="Z19" s="2251">
        <v>16.633507923554252</v>
      </c>
      <c r="AA19" s="2258">
        <v>12.664698565242126</v>
      </c>
      <c r="AB19" s="2251">
        <v>17.355158641004017</v>
      </c>
      <c r="AC19" s="2251">
        <v>17.568218901476644</v>
      </c>
      <c r="AD19" s="2251">
        <v>15.567607771415661</v>
      </c>
      <c r="AE19" s="2252">
        <v>10.554303285536783</v>
      </c>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row>
    <row r="20" spans="2:83" s="92" customFormat="1" ht="15.75" thickBot="1">
      <c r="B20" s="2205" t="s">
        <v>1123</v>
      </c>
      <c r="C20" s="202"/>
      <c r="D20" s="202"/>
      <c r="E20" s="202"/>
      <c r="F20" s="202"/>
      <c r="G20" s="202"/>
      <c r="H20" s="202"/>
      <c r="I20" s="202"/>
      <c r="J20" s="202"/>
      <c r="K20" s="202"/>
      <c r="L20" s="202"/>
      <c r="M20" s="202"/>
      <c r="N20" s="202"/>
      <c r="O20" s="202"/>
      <c r="P20" s="202"/>
      <c r="Q20" s="202"/>
      <c r="R20" s="202"/>
      <c r="S20" s="207"/>
      <c r="T20" s="208"/>
      <c r="U20" s="208"/>
      <c r="V20" s="209"/>
      <c r="W20" s="212"/>
      <c r="X20" s="2255" t="s">
        <v>26</v>
      </c>
      <c r="Y20" s="2260">
        <v>15</v>
      </c>
      <c r="Z20" s="2254" t="s">
        <v>26</v>
      </c>
      <c r="AA20" s="1893" t="s">
        <v>26</v>
      </c>
      <c r="AB20" s="1893" t="s">
        <v>26</v>
      </c>
      <c r="AC20" s="2260">
        <v>25</v>
      </c>
      <c r="AD20" s="1893" t="s">
        <v>26</v>
      </c>
      <c r="AE20" s="2244" t="s">
        <v>26</v>
      </c>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row>
    <row r="21" spans="2:83" s="92" customFormat="1" ht="15">
      <c r="B21" s="13" t="s">
        <v>58</v>
      </c>
      <c r="C21" s="198">
        <v>108350384</v>
      </c>
      <c r="D21" s="199">
        <v>109381123</v>
      </c>
      <c r="E21" s="199">
        <v>112209990</v>
      </c>
      <c r="F21" s="199">
        <v>115609679</v>
      </c>
      <c r="G21" s="199">
        <v>120708515</v>
      </c>
      <c r="H21" s="199">
        <v>132741720</v>
      </c>
      <c r="I21" s="199">
        <v>136148711</v>
      </c>
      <c r="J21" s="199">
        <v>137659885</v>
      </c>
      <c r="K21" s="199">
        <v>137031239</v>
      </c>
      <c r="L21" s="199">
        <v>143091752</v>
      </c>
      <c r="M21" s="199">
        <v>146551226</v>
      </c>
      <c r="N21" s="199">
        <v>147597412</v>
      </c>
      <c r="O21" s="199">
        <v>144621513</v>
      </c>
      <c r="P21" s="199">
        <v>150370184</v>
      </c>
      <c r="Q21" s="199">
        <v>151392202</v>
      </c>
      <c r="R21" s="200">
        <v>148626374</v>
      </c>
      <c r="S21" s="201">
        <v>115609679</v>
      </c>
      <c r="T21" s="202">
        <v>137659885</v>
      </c>
      <c r="U21" s="202">
        <v>147597412</v>
      </c>
      <c r="V21" s="203">
        <v>148626374</v>
      </c>
      <c r="W21" s="212"/>
      <c r="X21" s="201">
        <v>144621513</v>
      </c>
      <c r="Y21" s="202">
        <v>150370184</v>
      </c>
      <c r="Z21" s="202">
        <v>151392202</v>
      </c>
      <c r="AA21" s="1120">
        <v>148626374</v>
      </c>
      <c r="AB21" s="202">
        <v>145165713</v>
      </c>
      <c r="AC21" s="202">
        <v>142845549</v>
      </c>
      <c r="AD21" s="202">
        <v>145129260</v>
      </c>
      <c r="AE21" s="203">
        <v>144976051</v>
      </c>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row>
    <row r="22" spans="2:83" s="92" customFormat="1" ht="15">
      <c r="B22" s="13" t="s">
        <v>59</v>
      </c>
      <c r="C22" s="201">
        <v>103727257</v>
      </c>
      <c r="D22" s="202">
        <v>103157044</v>
      </c>
      <c r="E22" s="202">
        <v>107391720</v>
      </c>
      <c r="F22" s="202">
        <v>112005385</v>
      </c>
      <c r="G22" s="202">
        <v>119563545</v>
      </c>
      <c r="H22" s="202">
        <v>129664332</v>
      </c>
      <c r="I22" s="202">
        <v>137202674</v>
      </c>
      <c r="J22" s="202">
        <v>142365502</v>
      </c>
      <c r="K22" s="202">
        <v>148626339</v>
      </c>
      <c r="L22" s="202">
        <v>149161803</v>
      </c>
      <c r="M22" s="202">
        <v>152548368</v>
      </c>
      <c r="N22" s="202">
        <v>149596545.19144967</v>
      </c>
      <c r="O22" s="202">
        <v>147915964</v>
      </c>
      <c r="P22" s="202">
        <v>147440575</v>
      </c>
      <c r="Q22" s="202">
        <v>152792014</v>
      </c>
      <c r="R22" s="203">
        <v>147020787</v>
      </c>
      <c r="S22" s="201">
        <v>112005385</v>
      </c>
      <c r="T22" s="202">
        <v>142365502</v>
      </c>
      <c r="U22" s="202">
        <v>149596545.19144967</v>
      </c>
      <c r="V22" s="203">
        <v>147020787</v>
      </c>
      <c r="W22" s="212"/>
      <c r="X22" s="201">
        <v>147915964</v>
      </c>
      <c r="Y22" s="202">
        <v>147440576</v>
      </c>
      <c r="Z22" s="202">
        <v>152792014</v>
      </c>
      <c r="AA22" s="1118">
        <v>147020787</v>
      </c>
      <c r="AB22" s="202">
        <v>148623300</v>
      </c>
      <c r="AC22" s="202">
        <v>143387717</v>
      </c>
      <c r="AD22" s="202">
        <v>148466054</v>
      </c>
      <c r="AE22" s="203">
        <v>147704994</v>
      </c>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row>
    <row r="23" spans="2:83" s="92" customFormat="1" ht="15.75" thickBot="1">
      <c r="B23" s="2256" t="s">
        <v>60</v>
      </c>
      <c r="C23" s="207">
        <v>23692091</v>
      </c>
      <c r="D23" s="208">
        <v>25221894</v>
      </c>
      <c r="E23" s="208">
        <v>26000638</v>
      </c>
      <c r="F23" s="208">
        <v>26237960</v>
      </c>
      <c r="G23" s="208">
        <v>23205639</v>
      </c>
      <c r="H23" s="208">
        <v>23396062</v>
      </c>
      <c r="I23" s="208">
        <v>23594717</v>
      </c>
      <c r="J23" s="208">
        <v>24945870</v>
      </c>
      <c r="K23" s="208">
        <v>24529958</v>
      </c>
      <c r="L23" s="208">
        <v>25073706</v>
      </c>
      <c r="M23" s="208">
        <v>25192569</v>
      </c>
      <c r="N23" s="208">
        <v>26496767</v>
      </c>
      <c r="O23" s="208">
        <v>26872626</v>
      </c>
      <c r="P23" s="208">
        <v>26175222</v>
      </c>
      <c r="Q23" s="208">
        <v>27109054</v>
      </c>
      <c r="R23" s="209">
        <v>28988140</v>
      </c>
      <c r="S23" s="207">
        <v>26237960</v>
      </c>
      <c r="T23" s="208">
        <v>24945870</v>
      </c>
      <c r="U23" s="208">
        <v>26496767</v>
      </c>
      <c r="V23" s="209">
        <v>28988140</v>
      </c>
      <c r="W23" s="212"/>
      <c r="X23" s="207">
        <v>26818054</v>
      </c>
      <c r="Y23" s="208">
        <v>26167811</v>
      </c>
      <c r="Z23" s="208">
        <v>27292658</v>
      </c>
      <c r="AA23" s="1893">
        <v>29003644</v>
      </c>
      <c r="AB23" s="208">
        <v>30359898</v>
      </c>
      <c r="AC23" s="208">
        <v>30027036</v>
      </c>
      <c r="AD23" s="208">
        <v>31267592</v>
      </c>
      <c r="AE23" s="209">
        <v>32460004</v>
      </c>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row>
    <row r="24" spans="2:83" s="92" customFormat="1" ht="15">
      <c r="B24" s="268" t="s">
        <v>61</v>
      </c>
      <c r="C24" s="216"/>
      <c r="D24" s="217"/>
      <c r="E24" s="217"/>
      <c r="F24" s="217"/>
      <c r="G24" s="106"/>
      <c r="H24" s="106"/>
      <c r="I24" s="106"/>
      <c r="J24" s="106"/>
      <c r="K24" s="106"/>
      <c r="L24" s="106"/>
      <c r="M24" s="106"/>
      <c r="N24" s="106"/>
      <c r="O24" s="106"/>
      <c r="P24" s="106"/>
      <c r="Q24" s="106"/>
      <c r="R24" s="106"/>
      <c r="S24" s="292"/>
      <c r="T24" s="293"/>
      <c r="U24" s="293"/>
      <c r="V24" s="294"/>
      <c r="W24" s="212"/>
      <c r="X24" s="329"/>
      <c r="Y24" s="293"/>
      <c r="Z24" s="293"/>
      <c r="AA24" s="2249">
        <v>0</v>
      </c>
      <c r="AB24" s="293"/>
      <c r="AC24" s="293"/>
      <c r="AD24" s="293"/>
      <c r="AE24" s="330">
        <v>0</v>
      </c>
      <c r="AF24" s="215"/>
      <c r="AG24" s="215"/>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c r="BI24" s="215"/>
      <c r="BJ24" s="215"/>
      <c r="BK24" s="215"/>
      <c r="BL24" s="215"/>
      <c r="BM24" s="215"/>
      <c r="BN24" s="215"/>
      <c r="BO24" s="215"/>
      <c r="BP24" s="215"/>
      <c r="BQ24" s="215"/>
      <c r="BR24" s="215"/>
      <c r="BS24" s="215"/>
      <c r="BT24" s="215"/>
      <c r="BU24" s="215"/>
      <c r="BV24" s="215"/>
      <c r="BW24" s="215"/>
      <c r="BX24" s="215"/>
      <c r="BY24" s="215"/>
      <c r="BZ24" s="215"/>
      <c r="CA24" s="215"/>
      <c r="CB24" s="215"/>
      <c r="CC24" s="215"/>
      <c r="CD24" s="215"/>
      <c r="CE24" s="215"/>
    </row>
    <row r="25" spans="2:83" s="141" customFormat="1" ht="15">
      <c r="B25" s="13" t="s">
        <v>1124</v>
      </c>
      <c r="C25" s="220">
        <v>5.3921955728636894E-2</v>
      </c>
      <c r="D25" s="221">
        <v>5.4713771313282894E-2</v>
      </c>
      <c r="E25" s="221">
        <v>5.4020393244967324E-2</v>
      </c>
      <c r="F25" s="221">
        <v>5.4872990013982395E-2</v>
      </c>
      <c r="G25" s="222">
        <v>5.3499999999999999E-2</v>
      </c>
      <c r="H25" s="222">
        <v>4.0300000000000002E-2</v>
      </c>
      <c r="I25" s="222">
        <v>4.0507668455459236E-2</v>
      </c>
      <c r="J25" s="222">
        <v>3.7254821957418187E-2</v>
      </c>
      <c r="K25" s="222">
        <v>3.7283000972701423E-2</v>
      </c>
      <c r="L25" s="222">
        <v>4.0115766802506989E-2</v>
      </c>
      <c r="M25" s="222">
        <v>4.227635187248463E-2</v>
      </c>
      <c r="N25" s="222">
        <v>4.2523503012933457E-2</v>
      </c>
      <c r="O25" s="222">
        <v>4.4419672582328533E-2</v>
      </c>
      <c r="P25" s="222">
        <v>4.9039409689832697E-2</v>
      </c>
      <c r="Q25" s="222">
        <v>5.3100000000000001E-2</v>
      </c>
      <c r="R25" s="222">
        <v>5.7304045553706842E-2</v>
      </c>
      <c r="S25" s="295">
        <v>5.3986130457363758E-2</v>
      </c>
      <c r="T25" s="222">
        <v>4.3019510346234892E-2</v>
      </c>
      <c r="U25" s="222">
        <v>4.10214806260049E-2</v>
      </c>
      <c r="V25" s="296">
        <v>5.0681914184667665E-2</v>
      </c>
      <c r="W25" s="213"/>
      <c r="X25" s="322">
        <v>4.4587594766474822E-2</v>
      </c>
      <c r="Y25" s="323">
        <v>4.9229142675951028E-2</v>
      </c>
      <c r="Z25" s="323">
        <v>5.3252340688905948E-2</v>
      </c>
      <c r="AA25" s="222">
        <v>5.7501896055127122E-2</v>
      </c>
      <c r="AB25" s="323">
        <v>5.8443407206486907E-2</v>
      </c>
      <c r="AC25" s="323">
        <v>6.0173564450251009E-2</v>
      </c>
      <c r="AD25" s="323">
        <v>6.1082132191491924E-2</v>
      </c>
      <c r="AE25" s="324">
        <v>6.205074001187099E-2</v>
      </c>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row>
    <row r="26" spans="2:83" s="92" customFormat="1" ht="15">
      <c r="B26" s="13" t="s">
        <v>1125</v>
      </c>
      <c r="C26" s="220">
        <v>4.4517355544797209E-2</v>
      </c>
      <c r="D26" s="221">
        <v>4.3824132382275942E-2</v>
      </c>
      <c r="E26" s="221">
        <v>4.2094454908455467E-2</v>
      </c>
      <c r="F26" s="221">
        <v>4.3001672622145347E-2</v>
      </c>
      <c r="G26" s="222">
        <v>2.3300000000000001E-2</v>
      </c>
      <c r="H26" s="222">
        <v>-1.1900000000000001E-2</v>
      </c>
      <c r="I26" s="222">
        <v>1.6038893567419985E-2</v>
      </c>
      <c r="J26" s="222">
        <v>2.405950534613701E-2</v>
      </c>
      <c r="K26" s="222">
        <v>2.7491666275464028E-2</v>
      </c>
      <c r="L26" s="222">
        <v>3.3802643290377285E-2</v>
      </c>
      <c r="M26" s="222">
        <v>3.944055286283113E-2</v>
      </c>
      <c r="N26" s="222">
        <v>4.0347198812770803E-2</v>
      </c>
      <c r="O26" s="222">
        <v>3.9904417220252994E-2</v>
      </c>
      <c r="P26" s="222">
        <v>4.2538418540371659E-2</v>
      </c>
      <c r="Q26" s="222">
        <v>4.4965951820029611E-2</v>
      </c>
      <c r="R26" s="222">
        <v>4.439293087311362E-2</v>
      </c>
      <c r="S26" s="295">
        <v>4.3025101969898116E-2</v>
      </c>
      <c r="T26" s="222">
        <v>1.3304518789374083E-2</v>
      </c>
      <c r="U26" s="222">
        <v>3.5708522694355489E-2</v>
      </c>
      <c r="V26" s="296">
        <v>4.2710785846321396E-2</v>
      </c>
      <c r="W26" s="212"/>
      <c r="X26" s="322">
        <v>4.0054152016763954E-2</v>
      </c>
      <c r="Y26" s="323">
        <v>4.2704489686242311E-2</v>
      </c>
      <c r="Z26" s="323">
        <v>4.5088471826240983E-2</v>
      </c>
      <c r="AA26" s="222">
        <v>4.4546823072139058E-2</v>
      </c>
      <c r="AB26" s="323">
        <v>4.5361404018428149E-2</v>
      </c>
      <c r="AC26" s="323">
        <v>4.5593885412580415E-2</v>
      </c>
      <c r="AD26" s="323">
        <v>4.4452137559090804E-2</v>
      </c>
      <c r="AE26" s="324">
        <v>4.1049519381044265E-2</v>
      </c>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row>
    <row r="27" spans="2:83" s="92" customFormat="1" ht="15">
      <c r="B27" s="13" t="s">
        <v>1126</v>
      </c>
      <c r="C27" s="220">
        <v>2.3832807863831816E-2</v>
      </c>
      <c r="D27" s="221">
        <v>2.4635513773418202E-2</v>
      </c>
      <c r="E27" s="221">
        <v>2.4570108101734232E-2</v>
      </c>
      <c r="F27" s="221">
        <v>2.2944319169024473E-2</v>
      </c>
      <c r="G27" s="222">
        <v>2.1299999999999999E-2</v>
      </c>
      <c r="H27" s="222">
        <v>1.8599999999999998E-2</v>
      </c>
      <c r="I27" s="222">
        <v>1.7418283739758532E-2</v>
      </c>
      <c r="J27" s="222">
        <v>1.3406565651278155E-2</v>
      </c>
      <c r="K27" s="222">
        <v>1.4255472969264077E-2</v>
      </c>
      <c r="L27" s="222">
        <v>1.182164063123887E-2</v>
      </c>
      <c r="M27" s="222">
        <v>1.2064449278453486E-2</v>
      </c>
      <c r="N27" s="222">
        <v>1.2436820560385463E-2</v>
      </c>
      <c r="O27" s="222">
        <v>1.3272963837700264E-2</v>
      </c>
      <c r="P27" s="222">
        <v>1.5868915267252707E-2</v>
      </c>
      <c r="Q27" s="222">
        <v>8.69826850125998E-3</v>
      </c>
      <c r="R27" s="222">
        <v>9.6720927822319513E-3</v>
      </c>
      <c r="S27" s="295">
        <v>2.3641498680843146E-2</v>
      </c>
      <c r="T27" s="222">
        <v>1.7849339812597821E-2</v>
      </c>
      <c r="U27" s="222">
        <v>1.2869287859530048E-2</v>
      </c>
      <c r="V27" s="296">
        <v>2.4458210653361744E-2</v>
      </c>
      <c r="W27" s="212"/>
      <c r="X27" s="322">
        <v>1.3228749357110431E-2</v>
      </c>
      <c r="Y27" s="323">
        <v>1.5796807391188914E-2</v>
      </c>
      <c r="Z27" s="323">
        <v>2.058918040333324E-2</v>
      </c>
      <c r="AA27" s="222">
        <v>2.3478858157903789E-2</v>
      </c>
      <c r="AB27" s="323">
        <v>2.6071520653167396E-2</v>
      </c>
      <c r="AC27" s="323">
        <v>2.9092022636944138E-2</v>
      </c>
      <c r="AD27" s="323">
        <v>3.1525015780470123E-2</v>
      </c>
      <c r="AE27" s="324">
        <v>3.0303626930011415E-2</v>
      </c>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row>
    <row r="28" spans="2:83" s="92" customFormat="1" ht="15">
      <c r="B28" s="13" t="s">
        <v>62</v>
      </c>
      <c r="C28" s="224">
        <v>0.185</v>
      </c>
      <c r="D28" s="225">
        <v>0.18</v>
      </c>
      <c r="E28" s="225">
        <v>0.17071159231253932</v>
      </c>
      <c r="F28" s="225">
        <v>0.14899999999999999</v>
      </c>
      <c r="G28" s="226">
        <v>3.4000000000000002E-2</v>
      </c>
      <c r="H28" s="226">
        <v>-0.107</v>
      </c>
      <c r="I28" s="226">
        <v>1.7808783410435396E-2</v>
      </c>
      <c r="J28" s="226">
        <v>0.10768786573132565</v>
      </c>
      <c r="K28" s="226">
        <v>0.1068478147924642</v>
      </c>
      <c r="L28" s="226">
        <v>0.1128</v>
      </c>
      <c r="M28" s="226">
        <v>0.18520552427635578</v>
      </c>
      <c r="N28" s="226">
        <v>0.16415238283763664</v>
      </c>
      <c r="O28" s="226">
        <v>0.17040868030092304</v>
      </c>
      <c r="P28" s="226">
        <v>0.169169539167734</v>
      </c>
      <c r="Q28" s="226">
        <v>0.19554286521599731</v>
      </c>
      <c r="R28" s="226">
        <v>0.15289035669056816</v>
      </c>
      <c r="S28" s="297">
        <v>0.17030000000000001</v>
      </c>
      <c r="T28" s="226">
        <v>1.3554828294593363E-2</v>
      </c>
      <c r="U28" s="226">
        <v>0.13936229861937868</v>
      </c>
      <c r="V28" s="298">
        <v>0.16700382741916053</v>
      </c>
      <c r="W28" s="212"/>
      <c r="X28" s="325">
        <v>0.17040868030092304</v>
      </c>
      <c r="Y28" s="326">
        <v>0.17255575940028081</v>
      </c>
      <c r="Z28" s="326">
        <v>0.1979644472996383</v>
      </c>
      <c r="AA28" s="226">
        <v>0.14360000000000001</v>
      </c>
      <c r="AB28" s="326">
        <v>0.18659999999999999</v>
      </c>
      <c r="AC28" s="326">
        <v>0.18563843628822088</v>
      </c>
      <c r="AD28" s="326">
        <v>0.16160280536162475</v>
      </c>
      <c r="AE28" s="327">
        <v>0.1057</v>
      </c>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row>
    <row r="29" spans="2:83" s="92" customFormat="1" ht="15.75" thickBot="1">
      <c r="B29" s="944" t="s">
        <v>1127</v>
      </c>
      <c r="C29" s="227">
        <v>2.482201629579044E-2</v>
      </c>
      <c r="D29" s="228">
        <v>2.4547453919875301E-2</v>
      </c>
      <c r="E29" s="228">
        <v>2.3795945481424729E-2</v>
      </c>
      <c r="F29" s="228">
        <v>2.0838624455729531E-2</v>
      </c>
      <c r="G29" s="229">
        <v>4.0000000000000001E-3</v>
      </c>
      <c r="H29" s="229">
        <v>-1.2E-2</v>
      </c>
      <c r="I29" s="229">
        <v>1.846614760452825E-3</v>
      </c>
      <c r="J29" s="229">
        <v>1.114351419637327E-2</v>
      </c>
      <c r="K29" s="229">
        <v>1.0976501780869301E-2</v>
      </c>
      <c r="L29" s="229">
        <v>1.1437846738509108E-2</v>
      </c>
      <c r="M29" s="229">
        <v>1.8747770420352756E-2</v>
      </c>
      <c r="N29" s="229">
        <v>1.7093299329311865E-2</v>
      </c>
      <c r="O29" s="229">
        <v>1.8840245389495358E-2</v>
      </c>
      <c r="P29" s="229">
        <v>1.8912105796116352E-2</v>
      </c>
      <c r="Q29" s="229">
        <v>2.1684562847293389E-2</v>
      </c>
      <c r="R29" s="230">
        <v>1.7842465561492223E-2</v>
      </c>
      <c r="S29" s="299">
        <v>2.3363684905994341E-2</v>
      </c>
      <c r="T29" s="234">
        <v>1.5846673854829261E-3</v>
      </c>
      <c r="U29" s="234">
        <v>1.4865984124516509E-2</v>
      </c>
      <c r="V29" s="300">
        <v>1.923955468824368E-2</v>
      </c>
      <c r="W29" s="212"/>
      <c r="X29" s="325">
        <v>1.9421312417588519E-2</v>
      </c>
      <c r="Y29" s="326">
        <v>1.927223346766448E-2</v>
      </c>
      <c r="Z29" s="326">
        <v>2.208107535404065E-2</v>
      </c>
      <c r="AA29" s="226">
        <v>2.1498427527759302E-2</v>
      </c>
      <c r="AB29" s="326">
        <v>2.3310416947241099E-2</v>
      </c>
      <c r="AC29" s="326">
        <v>2.3701903311210019E-2</v>
      </c>
      <c r="AD29" s="326">
        <v>2.0996505013390534E-2</v>
      </c>
      <c r="AE29" s="327">
        <v>1.4109847916772044E-2</v>
      </c>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c r="BV29" s="215"/>
      <c r="BW29" s="215"/>
      <c r="BX29" s="215"/>
      <c r="BY29" s="215"/>
      <c r="BZ29" s="215"/>
      <c r="CA29" s="215"/>
      <c r="CB29" s="215"/>
      <c r="CC29" s="215"/>
      <c r="CD29" s="215"/>
      <c r="CE29" s="215"/>
    </row>
    <row r="30" spans="2:83" s="92" customFormat="1" ht="15">
      <c r="B30" s="269" t="s">
        <v>1128</v>
      </c>
      <c r="C30" s="224"/>
      <c r="D30" s="225"/>
      <c r="E30" s="225"/>
      <c r="F30" s="225"/>
      <c r="G30" s="226"/>
      <c r="H30" s="226"/>
      <c r="I30" s="226"/>
      <c r="J30" s="226"/>
      <c r="K30" s="226"/>
      <c r="L30" s="226"/>
      <c r="M30" s="226"/>
      <c r="N30" s="226"/>
      <c r="O30" s="226"/>
      <c r="P30" s="226"/>
      <c r="Q30" s="226"/>
      <c r="R30" s="226"/>
      <c r="S30" s="301"/>
      <c r="T30" s="302"/>
      <c r="U30" s="302"/>
      <c r="V30" s="303"/>
      <c r="W30" s="212"/>
      <c r="X30" s="331"/>
      <c r="Y30" s="302"/>
      <c r="Z30" s="302"/>
      <c r="AA30" s="302"/>
      <c r="AB30" s="302"/>
      <c r="AC30" s="302"/>
      <c r="AD30" s="302"/>
      <c r="AE30" s="332"/>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c r="BT30" s="215"/>
      <c r="BU30" s="215"/>
      <c r="BV30" s="215"/>
      <c r="BW30" s="215"/>
      <c r="BX30" s="215"/>
      <c r="BY30" s="215"/>
      <c r="BZ30" s="215"/>
      <c r="CA30" s="215"/>
      <c r="CB30" s="215"/>
      <c r="CC30" s="215"/>
      <c r="CD30" s="215"/>
      <c r="CE30" s="215"/>
    </row>
    <row r="31" spans="2:83" s="141" customFormat="1" ht="15">
      <c r="B31" s="266" t="s">
        <v>1129</v>
      </c>
      <c r="C31" s="224">
        <v>2.9101761189881892E-2</v>
      </c>
      <c r="D31" s="225">
        <v>3.0035155151954328E-2</v>
      </c>
      <c r="E31" s="225">
        <v>2.9822558579677264E-2</v>
      </c>
      <c r="F31" s="225">
        <v>2.8500000000000001E-2</v>
      </c>
      <c r="G31" s="226">
        <v>2.9700000000000001E-2</v>
      </c>
      <c r="H31" s="226">
        <v>2.8899999999999999E-2</v>
      </c>
      <c r="I31" s="226">
        <v>3.0428815444312213E-2</v>
      </c>
      <c r="J31" s="226">
        <v>3.3965820907085602E-2</v>
      </c>
      <c r="K31" s="226">
        <v>3.5528271038985496E-2</v>
      </c>
      <c r="L31" s="226">
        <v>3.5322462191950801E-2</v>
      </c>
      <c r="M31" s="226">
        <v>3.7349977543006022E-2</v>
      </c>
      <c r="N31" s="226">
        <v>3.7610808514718402E-2</v>
      </c>
      <c r="O31" s="226">
        <v>4.060944238634815E-2</v>
      </c>
      <c r="P31" s="226">
        <v>4.0601506479502614E-2</v>
      </c>
      <c r="Q31" s="226">
        <v>4.1284365491955785E-2</v>
      </c>
      <c r="R31" s="226">
        <v>3.9964266369036223E-2</v>
      </c>
      <c r="S31" s="297">
        <v>2.8500000000000001E-2</v>
      </c>
      <c r="T31" s="226">
        <v>3.3965820907085602E-2</v>
      </c>
      <c r="U31" s="226">
        <v>3.7610808514718402E-2</v>
      </c>
      <c r="V31" s="298">
        <v>3.9964266369036223E-2</v>
      </c>
      <c r="W31" s="1860"/>
      <c r="X31" s="325">
        <v>4.060944238634815E-2</v>
      </c>
      <c r="Y31" s="326">
        <v>4.0601506479502614E-2</v>
      </c>
      <c r="Z31" s="326">
        <v>4.1284365491955785E-2</v>
      </c>
      <c r="AA31" s="226">
        <v>3.9964266369036223E-2</v>
      </c>
      <c r="AB31" s="326">
        <v>3.9881986457780148E-2</v>
      </c>
      <c r="AC31" s="326">
        <v>4.1859162164023744E-2</v>
      </c>
      <c r="AD31" s="326">
        <v>4.414233904313989E-2</v>
      </c>
      <c r="AE31" s="327">
        <v>4.2258614148622385E-2</v>
      </c>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row>
    <row r="32" spans="2:83" s="92" customFormat="1" ht="15">
      <c r="B32" s="13" t="s">
        <v>1130</v>
      </c>
      <c r="C32" s="224">
        <v>2.0893118466203814E-2</v>
      </c>
      <c r="D32" s="225">
        <v>2.2200000000000001E-2</v>
      </c>
      <c r="E32" s="225">
        <v>2.2633907355977183E-2</v>
      </c>
      <c r="F32" s="225">
        <v>2.1457299453275014E-2</v>
      </c>
      <c r="G32" s="226">
        <v>2.1299999999999999E-2</v>
      </c>
      <c r="H32" s="226">
        <v>2.35E-2</v>
      </c>
      <c r="I32" s="226">
        <v>2.52878495265372E-2</v>
      </c>
      <c r="J32" s="226">
        <v>2.6949496474580507E-2</v>
      </c>
      <c r="K32" s="226">
        <v>2.7652716472920457E-2</v>
      </c>
      <c r="L32" s="226">
        <v>2.6678430386986092E-2</v>
      </c>
      <c r="M32" s="226">
        <v>2.7647104091780166E-2</v>
      </c>
      <c r="N32" s="226">
        <v>2.8480657644000637E-2</v>
      </c>
      <c r="O32" s="226">
        <v>3.0592850359862082E-2</v>
      </c>
      <c r="P32" s="226">
        <v>3.0566292317631267E-2</v>
      </c>
      <c r="Q32" s="226">
        <v>3.0831228413396413E-2</v>
      </c>
      <c r="R32" s="226">
        <v>3.1087760872842287E-2</v>
      </c>
      <c r="S32" s="297">
        <v>2.1457299453275014E-2</v>
      </c>
      <c r="T32" s="226">
        <v>2.6949496474580507E-2</v>
      </c>
      <c r="U32" s="226">
        <v>2.8480657644000637E-2</v>
      </c>
      <c r="V32" s="298">
        <v>3.1087760872842287E-2</v>
      </c>
      <c r="W32" s="1861"/>
      <c r="X32" s="325">
        <v>3.0599999999999999E-2</v>
      </c>
      <c r="Y32" s="326">
        <v>3.0566294047640909E-2</v>
      </c>
      <c r="Z32" s="326">
        <v>3.0831228413396413E-2</v>
      </c>
      <c r="AA32" s="226">
        <v>3.1087760872842287E-2</v>
      </c>
      <c r="AB32" s="326">
        <v>3.0200000000000001E-2</v>
      </c>
      <c r="AC32" s="326">
        <v>3.404144899618388E-2</v>
      </c>
      <c r="AD32" s="326">
        <v>3.5374201318967381E-2</v>
      </c>
      <c r="AE32" s="327">
        <v>3.4615986223538994E-2</v>
      </c>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row>
    <row r="33" spans="2:83" s="92" customFormat="1" ht="15">
      <c r="B33" s="13" t="s">
        <v>1131</v>
      </c>
      <c r="C33" s="220">
        <v>4.0901064088522288E-2</v>
      </c>
      <c r="D33" s="221">
        <v>4.1121793931481208E-2</v>
      </c>
      <c r="E33" s="221">
        <v>4.0745748217248752E-2</v>
      </c>
      <c r="F33" s="221">
        <v>3.8800000000000001E-2</v>
      </c>
      <c r="G33" s="222">
        <v>3.9E-2</v>
      </c>
      <c r="H33" s="222">
        <v>3.78E-2</v>
      </c>
      <c r="I33" s="222">
        <v>4.1736186543844693E-2</v>
      </c>
      <c r="J33" s="222">
        <v>4.6058130878142166E-2</v>
      </c>
      <c r="K33" s="222">
        <v>4.9772139913293788E-2</v>
      </c>
      <c r="L33" s="222">
        <v>4.7902334720173106E-2</v>
      </c>
      <c r="M33" s="222">
        <v>4.9625309855817923E-2</v>
      </c>
      <c r="N33" s="222">
        <v>4.980303448681065E-2</v>
      </c>
      <c r="O33" s="222">
        <v>5.2461579488523258E-2</v>
      </c>
      <c r="P33" s="222">
        <v>5.1815072594444657E-2</v>
      </c>
      <c r="Q33" s="222">
        <v>5.3233342890408583E-2</v>
      </c>
      <c r="R33" s="222">
        <v>5.4085232544258934E-2</v>
      </c>
      <c r="S33" s="295">
        <v>3.8800000000000001E-2</v>
      </c>
      <c r="T33" s="222">
        <v>4.6058130878142166E-2</v>
      </c>
      <c r="U33" s="222">
        <v>4.980303448681065E-2</v>
      </c>
      <c r="V33" s="296">
        <v>5.4085232544258934E-2</v>
      </c>
      <c r="W33" s="212"/>
      <c r="X33" s="322">
        <v>5.2461579488523258E-2</v>
      </c>
      <c r="Y33" s="323">
        <v>5.1815072594444657E-2</v>
      </c>
      <c r="Z33" s="323">
        <v>5.3233342890408583E-2</v>
      </c>
      <c r="AA33" s="222">
        <v>5.4085232544258934E-2</v>
      </c>
      <c r="AB33" s="323">
        <v>5.4493343066485678E-2</v>
      </c>
      <c r="AC33" s="323">
        <v>5.6449214248880795E-2</v>
      </c>
      <c r="AD33" s="323">
        <v>5.9667106412586962E-2</v>
      </c>
      <c r="AE33" s="324">
        <v>5.8854858724217834E-2</v>
      </c>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c r="BS33" s="215"/>
      <c r="BT33" s="215"/>
      <c r="BU33" s="215"/>
      <c r="BV33" s="215"/>
      <c r="BW33" s="215"/>
      <c r="BX33" s="215"/>
      <c r="BY33" s="215"/>
      <c r="BZ33" s="215"/>
      <c r="CA33" s="215"/>
      <c r="CB33" s="215"/>
      <c r="CC33" s="215"/>
      <c r="CD33" s="215"/>
      <c r="CE33" s="215"/>
    </row>
    <row r="34" spans="2:83" s="92" customFormat="1" ht="15">
      <c r="B34" s="13" t="s">
        <v>1132</v>
      </c>
      <c r="C34" s="224">
        <v>1.4147102607407465E-2</v>
      </c>
      <c r="D34" s="225">
        <v>1.6393834245055246E-2</v>
      </c>
      <c r="E34" s="225">
        <v>1.7922539695440665E-2</v>
      </c>
      <c r="F34" s="225">
        <v>1.77E-2</v>
      </c>
      <c r="G34" s="226">
        <v>4.4499999999999998E-2</v>
      </c>
      <c r="H34" s="226">
        <v>7.6600000000000001E-2</v>
      </c>
      <c r="I34" s="226">
        <v>3.8367017664970769E-2</v>
      </c>
      <c r="J34" s="226">
        <v>2.1289135901864223E-2</v>
      </c>
      <c r="K34" s="226">
        <v>1.6277952503954227E-2</v>
      </c>
      <c r="L34" s="226">
        <v>1.0157957951342996E-2</v>
      </c>
      <c r="M34" s="226">
        <v>4.4875503122710101E-3</v>
      </c>
      <c r="N34" s="226">
        <v>3.4358868026764587E-3</v>
      </c>
      <c r="O34" s="226">
        <v>7.1245278702069727E-3</v>
      </c>
      <c r="P34" s="226">
        <v>9.663908960270421E-3</v>
      </c>
      <c r="Q34" s="226">
        <v>1.21532210788223E-2</v>
      </c>
      <c r="R34" s="226">
        <v>1.9664908194557715E-2</v>
      </c>
      <c r="S34" s="297">
        <v>1.5966967610038948E-2</v>
      </c>
      <c r="T34" s="226">
        <v>4.3008230030120977E-2</v>
      </c>
      <c r="U34" s="226">
        <v>8.2130369602957543E-3</v>
      </c>
      <c r="V34" s="298">
        <v>1.2188536605219206E-2</v>
      </c>
      <c r="W34" s="212"/>
      <c r="X34" s="325">
        <v>7.1245278702069727E-3</v>
      </c>
      <c r="Y34" s="326">
        <v>9.6639104997038507E-3</v>
      </c>
      <c r="Z34" s="326">
        <v>1.2153228341311793E-2</v>
      </c>
      <c r="AA34" s="226">
        <v>1.9664908194557715E-2</v>
      </c>
      <c r="AB34" s="326">
        <v>2.0032223449348539E-2</v>
      </c>
      <c r="AC34" s="326">
        <v>2.2520855725088083E-2</v>
      </c>
      <c r="AD34" s="326">
        <v>2.529171581251086E-2</v>
      </c>
      <c r="AE34" s="327">
        <v>3.2376492307684669E-2</v>
      </c>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row>
    <row r="35" spans="2:83" s="92" customFormat="1" ht="15">
      <c r="B35" s="13" t="s">
        <v>63</v>
      </c>
      <c r="C35" s="224">
        <v>1.5421860485914727</v>
      </c>
      <c r="D35" s="225">
        <v>1.4848510583119425</v>
      </c>
      <c r="E35" s="225">
        <v>1.4875165439523019</v>
      </c>
      <c r="F35" s="225">
        <v>1.554</v>
      </c>
      <c r="G35" s="226">
        <v>1.657</v>
      </c>
      <c r="H35" s="226">
        <v>2.1890000000000001</v>
      </c>
      <c r="I35" s="226">
        <v>2.3308584634130565</v>
      </c>
      <c r="J35" s="226">
        <v>2.1170507884221741</v>
      </c>
      <c r="K35" s="226">
        <v>2.0015060132694313</v>
      </c>
      <c r="L35" s="226">
        <v>1.8580322743583599</v>
      </c>
      <c r="M35" s="226">
        <v>1.6583798665798268</v>
      </c>
      <c r="N35" s="226">
        <v>1.5270967409549332</v>
      </c>
      <c r="O35" s="226">
        <v>1.4068422283061857</v>
      </c>
      <c r="P35" s="226">
        <v>1.3605490089195278</v>
      </c>
      <c r="Q35" s="226">
        <v>1.2847897108076616</v>
      </c>
      <c r="R35" s="226">
        <v>1.3253773226590237</v>
      </c>
      <c r="S35" s="297">
        <v>1.554</v>
      </c>
      <c r="T35" s="226">
        <v>2.1170507884221741</v>
      </c>
      <c r="U35" s="226">
        <v>1.5270967409549332</v>
      </c>
      <c r="V35" s="298">
        <v>1.3253773226590237</v>
      </c>
      <c r="W35" s="212"/>
      <c r="X35" s="325">
        <v>1.4068422283061857</v>
      </c>
      <c r="Y35" s="326">
        <v>1.3605490089195278</v>
      </c>
      <c r="Z35" s="326">
        <v>1.2847897108076616</v>
      </c>
      <c r="AA35" s="226">
        <v>1.3253773226590237</v>
      </c>
      <c r="AB35" s="326">
        <v>1.3671913121295338</v>
      </c>
      <c r="AC35" s="326">
        <v>1.330600169415133</v>
      </c>
      <c r="AD35" s="326">
        <v>1.2575370199388263</v>
      </c>
      <c r="AE35" s="327">
        <v>1.3511684591838684</v>
      </c>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row>
    <row r="36" spans="2:83" s="92" customFormat="1" ht="15.75" thickBot="1">
      <c r="B36" s="944" t="s">
        <v>64</v>
      </c>
      <c r="C36" s="227">
        <v>1.0972900362528957</v>
      </c>
      <c r="D36" s="228">
        <v>1.0845278780457221</v>
      </c>
      <c r="E36" s="228">
        <v>1.0887405732183164</v>
      </c>
      <c r="F36" s="228">
        <v>1.1439999999999999</v>
      </c>
      <c r="G36" s="229">
        <v>1.2609999999999999</v>
      </c>
      <c r="H36" s="229">
        <v>1.675</v>
      </c>
      <c r="I36" s="229">
        <v>1.699370926845476</v>
      </c>
      <c r="J36" s="229">
        <v>1.5612307004163961</v>
      </c>
      <c r="K36" s="229">
        <v>1.4287118908183143</v>
      </c>
      <c r="L36" s="229">
        <v>1.3700850938860114</v>
      </c>
      <c r="M36" s="229">
        <v>1.2481624992265543</v>
      </c>
      <c r="N36" s="229">
        <v>1.1532498712044772</v>
      </c>
      <c r="O36" s="229">
        <v>1.0890079744850221</v>
      </c>
      <c r="P36" s="229">
        <v>1.0661056066386685</v>
      </c>
      <c r="Q36" s="229">
        <v>0.99640047235967533</v>
      </c>
      <c r="R36" s="230">
        <v>0.97933816442188415</v>
      </c>
      <c r="S36" s="304">
        <v>1.1439999999999999</v>
      </c>
      <c r="T36" s="230">
        <v>1.5612307004163961</v>
      </c>
      <c r="U36" s="230">
        <v>1.1532498712044772</v>
      </c>
      <c r="V36" s="305">
        <v>0.97933816442188415</v>
      </c>
      <c r="W36" s="212"/>
      <c r="X36" s="325">
        <v>1.0890079744850221</v>
      </c>
      <c r="Y36" s="326">
        <v>1.0661056066386685</v>
      </c>
      <c r="Z36" s="326">
        <v>0.99640047235967533</v>
      </c>
      <c r="AA36" s="226">
        <v>0.97933816442188415</v>
      </c>
      <c r="AB36" s="326">
        <v>1.0006048872615294</v>
      </c>
      <c r="AC36" s="326">
        <v>0.98668881415173693</v>
      </c>
      <c r="AD36" s="326">
        <v>0.93033882202354123</v>
      </c>
      <c r="AE36" s="327">
        <v>0.97015790716603312</v>
      </c>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row>
    <row r="37" spans="2:83" s="92" customFormat="1" ht="15">
      <c r="B37" s="269" t="s">
        <v>65</v>
      </c>
      <c r="C37" s="224"/>
      <c r="D37" s="225"/>
      <c r="E37" s="225"/>
      <c r="F37" s="225"/>
      <c r="G37" s="226"/>
      <c r="H37" s="226"/>
      <c r="I37" s="226"/>
      <c r="J37" s="226"/>
      <c r="K37" s="226"/>
      <c r="L37" s="226"/>
      <c r="M37" s="226"/>
      <c r="N37" s="226"/>
      <c r="O37" s="226"/>
      <c r="P37" s="226"/>
      <c r="Q37" s="226"/>
      <c r="R37" s="226"/>
      <c r="S37" s="301"/>
      <c r="T37" s="302"/>
      <c r="U37" s="302"/>
      <c r="V37" s="303"/>
      <c r="W37" s="212"/>
      <c r="X37" s="331"/>
      <c r="Y37" s="302"/>
      <c r="Z37" s="302"/>
      <c r="AA37" s="302"/>
      <c r="AB37" s="302"/>
      <c r="AC37" s="302"/>
      <c r="AD37" s="302"/>
      <c r="AE37" s="332"/>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row>
    <row r="38" spans="2:83" s="92" customFormat="1" ht="15">
      <c r="B38" s="13" t="s">
        <v>1133</v>
      </c>
      <c r="C38" s="224">
        <v>0.42398536949352594</v>
      </c>
      <c r="D38" s="225">
        <v>0.43146852617689091</v>
      </c>
      <c r="E38" s="225">
        <v>0.43121028653484827</v>
      </c>
      <c r="F38" s="225">
        <v>0.45500000000000002</v>
      </c>
      <c r="G38" s="226">
        <v>0.434</v>
      </c>
      <c r="H38" s="226">
        <v>0.502</v>
      </c>
      <c r="I38" s="226">
        <v>0.44997001039458723</v>
      </c>
      <c r="J38" s="226">
        <v>0.47212737253810372</v>
      </c>
      <c r="K38" s="226">
        <v>0.44036323314382331</v>
      </c>
      <c r="L38" s="226">
        <v>0.43703070421611573</v>
      </c>
      <c r="M38" s="226">
        <v>0.46128367378967516</v>
      </c>
      <c r="N38" s="226">
        <v>0.49445809487864806</v>
      </c>
      <c r="O38" s="226">
        <v>0.44470526620538309</v>
      </c>
      <c r="P38" s="226">
        <v>0.44550253216256169</v>
      </c>
      <c r="Q38" s="226">
        <v>0.42817099199206449</v>
      </c>
      <c r="R38" s="226">
        <v>0.45995395237632675</v>
      </c>
      <c r="S38" s="297">
        <v>0.43570622024735295</v>
      </c>
      <c r="T38" s="226">
        <v>0.46266742918322962</v>
      </c>
      <c r="U38" s="226">
        <v>0.45914667894887917</v>
      </c>
      <c r="V38" s="298">
        <v>0.44444400044630461</v>
      </c>
      <c r="W38" s="212"/>
      <c r="X38" s="325">
        <v>0.47248959764761683</v>
      </c>
      <c r="Y38" s="326">
        <v>0.47682792527137563</v>
      </c>
      <c r="Z38" s="326">
        <v>0.45469523534466177</v>
      </c>
      <c r="AA38" s="226">
        <v>0.49530752462680389</v>
      </c>
      <c r="AB38" s="326">
        <v>0.44285254580776567</v>
      </c>
      <c r="AC38" s="326">
        <v>0.445984684778298</v>
      </c>
      <c r="AD38" s="326">
        <v>0.45658021878210359</v>
      </c>
      <c r="AE38" s="327">
        <v>0.48955483738470923</v>
      </c>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row>
    <row r="39" spans="2:83" s="141" customFormat="1" ht="15.75" thickBot="1">
      <c r="B39" s="944" t="s">
        <v>1134</v>
      </c>
      <c r="C39" s="231">
        <v>3.6027072107415972E-2</v>
      </c>
      <c r="D39" s="232">
        <v>3.6948624757854744E-2</v>
      </c>
      <c r="E39" s="232">
        <v>3.6720774986475892E-2</v>
      </c>
      <c r="F39" s="232">
        <v>4.02E-2</v>
      </c>
      <c r="G39" s="233">
        <v>3.5700000000000003E-2</v>
      </c>
      <c r="H39" s="233">
        <v>3.0700000000000002E-2</v>
      </c>
      <c r="I39" s="233">
        <v>2.9268118412896081E-2</v>
      </c>
      <c r="J39" s="233">
        <v>3.0546753842045797E-2</v>
      </c>
      <c r="K39" s="233">
        <v>2.8319958636668672E-2</v>
      </c>
      <c r="L39" s="233">
        <v>2.9641181237310386E-2</v>
      </c>
      <c r="M39" s="233">
        <v>3.2010157926761436E-2</v>
      </c>
      <c r="N39" s="233">
        <v>3.5643870516593242E-2</v>
      </c>
      <c r="O39" s="233">
        <v>3.2253421026941211E-2</v>
      </c>
      <c r="P39" s="233">
        <v>3.4924924494424386E-2</v>
      </c>
      <c r="Q39" s="233">
        <v>3.5818804725549609E-2</v>
      </c>
      <c r="R39" s="234">
        <v>3.9953682218255723E-2</v>
      </c>
      <c r="S39" s="299">
        <v>4.955459962504296E-2</v>
      </c>
      <c r="T39" s="234">
        <v>3.1897876607082778E-2</v>
      </c>
      <c r="U39" s="234">
        <v>3.1875212993793013E-2</v>
      </c>
      <c r="V39" s="300">
        <v>3.556377302880364E-2</v>
      </c>
      <c r="W39" s="213"/>
      <c r="X39" s="322">
        <v>2.9751005071400452E-2</v>
      </c>
      <c r="Y39" s="323">
        <v>3.2519770303793084E-2</v>
      </c>
      <c r="Z39" s="323">
        <v>3.3820200540155582E-2</v>
      </c>
      <c r="AA39" s="222">
        <v>3.8034067696887615E-2</v>
      </c>
      <c r="AB39" s="323">
        <v>3.4321423261659538E-2</v>
      </c>
      <c r="AC39" s="323">
        <v>3.5572670447896852E-2</v>
      </c>
      <c r="AD39" s="323">
        <v>3.8052611649133906E-2</v>
      </c>
      <c r="AE39" s="324">
        <v>4.015409666421025E-2</v>
      </c>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3"/>
      <c r="BW39" s="223"/>
      <c r="BX39" s="223"/>
      <c r="BY39" s="223"/>
      <c r="BZ39" s="223"/>
      <c r="CA39" s="223"/>
      <c r="CB39" s="223"/>
      <c r="CC39" s="223"/>
      <c r="CD39" s="223"/>
      <c r="CE39" s="223"/>
    </row>
    <row r="40" spans="2:83" s="141" customFormat="1" ht="15">
      <c r="B40" s="269" t="s">
        <v>1135</v>
      </c>
      <c r="C40" s="235"/>
      <c r="D40" s="236"/>
      <c r="E40" s="236"/>
      <c r="F40" s="236"/>
      <c r="G40" s="237"/>
      <c r="H40" s="237"/>
      <c r="I40" s="237"/>
      <c r="J40" s="237"/>
      <c r="K40" s="237"/>
      <c r="L40" s="237"/>
      <c r="M40" s="237"/>
      <c r="N40" s="237"/>
      <c r="O40" s="237"/>
      <c r="P40" s="237"/>
      <c r="Q40" s="237"/>
      <c r="R40" s="237"/>
      <c r="S40" s="306"/>
      <c r="T40" s="307"/>
      <c r="U40" s="307"/>
      <c r="V40" s="308"/>
      <c r="W40" s="213"/>
      <c r="X40" s="333"/>
      <c r="Y40" s="315"/>
      <c r="Z40" s="315"/>
      <c r="AA40" s="2248"/>
      <c r="AB40" s="315"/>
      <c r="AC40" s="315"/>
      <c r="AD40" s="315"/>
      <c r="AE40" s="316"/>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row>
    <row r="41" spans="2:83" s="141" customFormat="1" ht="15">
      <c r="B41" s="13" t="s">
        <v>1136</v>
      </c>
      <c r="C41" s="238">
        <v>0.15490000000000001</v>
      </c>
      <c r="D41" s="239">
        <v>0.14949999999999999</v>
      </c>
      <c r="E41" s="239">
        <v>0.1545005775154577</v>
      </c>
      <c r="F41" s="239">
        <v>0.1447</v>
      </c>
      <c r="G41" s="240">
        <v>0.13519999999999999</v>
      </c>
      <c r="H41" s="240">
        <v>0.14799999999999999</v>
      </c>
      <c r="I41" s="240">
        <v>0.1538686463376458</v>
      </c>
      <c r="J41" s="240">
        <v>0.14932313231704408</v>
      </c>
      <c r="K41" s="240">
        <v>0.16455703056947604</v>
      </c>
      <c r="L41" s="240">
        <v>0.15339563408516005</v>
      </c>
      <c r="M41" s="240">
        <v>0.15161071055457467</v>
      </c>
      <c r="N41" s="240">
        <v>0.14944686773798918</v>
      </c>
      <c r="O41" s="240">
        <v>0.15791935365406054</v>
      </c>
      <c r="P41" s="240">
        <v>0.15233472139499904</v>
      </c>
      <c r="Q41" s="240">
        <v>0.14928271280693126</v>
      </c>
      <c r="R41" s="240">
        <v>0.14427892467742351</v>
      </c>
      <c r="S41" s="309">
        <v>0.1447</v>
      </c>
      <c r="T41" s="240">
        <v>0.14932313231704408</v>
      </c>
      <c r="U41" s="240">
        <v>0.15161071055457467</v>
      </c>
      <c r="V41" s="310">
        <v>0.14928271280693126</v>
      </c>
      <c r="W41" s="213"/>
      <c r="X41" s="328">
        <v>0.15791935365406054</v>
      </c>
      <c r="Y41" s="240" t="s">
        <v>238</v>
      </c>
      <c r="Z41" s="240" t="s">
        <v>238</v>
      </c>
      <c r="AA41" s="2247" t="s">
        <v>238</v>
      </c>
      <c r="AB41" s="240">
        <v>0.14931296807207844</v>
      </c>
      <c r="AC41" s="240">
        <v>0.17201854558694107</v>
      </c>
      <c r="AD41" s="240">
        <v>0.1751223386844436</v>
      </c>
      <c r="AE41" s="317">
        <v>0.17457663768340836</v>
      </c>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3"/>
      <c r="BW41" s="223"/>
      <c r="BX41" s="223"/>
      <c r="BY41" s="223"/>
      <c r="BZ41" s="223"/>
      <c r="CA41" s="223"/>
      <c r="CB41" s="223"/>
      <c r="CC41" s="223"/>
      <c r="CD41" s="223"/>
      <c r="CE41" s="223"/>
    </row>
    <row r="42" spans="2:83" s="141" customFormat="1" ht="15">
      <c r="B42" s="13" t="s">
        <v>1137</v>
      </c>
      <c r="C42" s="238">
        <v>0.1173</v>
      </c>
      <c r="D42" s="239">
        <v>0.1133</v>
      </c>
      <c r="E42" s="239">
        <v>0.11786290898511437</v>
      </c>
      <c r="F42" s="239">
        <v>0.11070000000000001</v>
      </c>
      <c r="G42" s="240">
        <v>0.1033</v>
      </c>
      <c r="H42" s="240">
        <v>0.10539999999999999</v>
      </c>
      <c r="I42" s="240">
        <v>0.10700666026377194</v>
      </c>
      <c r="J42" s="240">
        <v>0.10408039804873839</v>
      </c>
      <c r="K42" s="240">
        <v>0.10593750241983886</v>
      </c>
      <c r="L42" s="240">
        <v>0.10305819933772273</v>
      </c>
      <c r="M42" s="240">
        <v>0.10000963512131503</v>
      </c>
      <c r="N42" s="240">
        <v>9.937893726601181E-2</v>
      </c>
      <c r="O42" s="240">
        <v>0.10738977955007797</v>
      </c>
      <c r="P42" s="240">
        <v>0.10253824655652627</v>
      </c>
      <c r="Q42" s="240">
        <v>9.9418341515191813E-2</v>
      </c>
      <c r="R42" s="240">
        <v>0.10015591880503193</v>
      </c>
      <c r="S42" s="309">
        <v>0.11070000000000001</v>
      </c>
      <c r="T42" s="240">
        <v>0.10408039804873839</v>
      </c>
      <c r="U42" s="240">
        <v>9.937893726601181E-2</v>
      </c>
      <c r="V42" s="310">
        <v>0.10015591880503193</v>
      </c>
      <c r="W42" s="213"/>
      <c r="X42" s="328">
        <v>0.10738977955007797</v>
      </c>
      <c r="Y42" s="240" t="s">
        <v>238</v>
      </c>
      <c r="Z42" s="240" t="s">
        <v>238</v>
      </c>
      <c r="AA42" s="2247" t="s">
        <v>238</v>
      </c>
      <c r="AB42" s="240">
        <v>0.10740142022581071</v>
      </c>
      <c r="AC42" s="240">
        <v>0.12752803428731313</v>
      </c>
      <c r="AD42" s="240">
        <v>0.13008835553958464</v>
      </c>
      <c r="AE42" s="317">
        <v>0.13090301664432163</v>
      </c>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3"/>
      <c r="BW42" s="223"/>
      <c r="BX42" s="223"/>
      <c r="BY42" s="223"/>
      <c r="BZ42" s="223"/>
      <c r="CA42" s="223"/>
      <c r="CB42" s="223"/>
      <c r="CC42" s="223"/>
      <c r="CD42" s="223"/>
      <c r="CE42" s="223"/>
    </row>
    <row r="43" spans="2:83" s="142" customFormat="1" ht="15" thickBot="1">
      <c r="B43" s="944" t="s">
        <v>1138</v>
      </c>
      <c r="C43" s="241">
        <v>0.1139</v>
      </c>
      <c r="D43" s="242">
        <v>0.1182</v>
      </c>
      <c r="E43" s="242">
        <v>0.11946740395715255</v>
      </c>
      <c r="F43" s="242">
        <v>0.1235</v>
      </c>
      <c r="G43" s="243">
        <v>0.11890000000000001</v>
      </c>
      <c r="H43" s="243" t="s">
        <v>66</v>
      </c>
      <c r="I43" s="243">
        <v>0.11446782529403347</v>
      </c>
      <c r="J43" s="243">
        <v>0.11396031879738219</v>
      </c>
      <c r="K43" s="243">
        <v>0.11013421846595926</v>
      </c>
      <c r="L43" s="243">
        <v>0.11206608021839114</v>
      </c>
      <c r="M43" s="243">
        <v>0.11204773808841613</v>
      </c>
      <c r="N43" s="243">
        <v>0.11912335924583917</v>
      </c>
      <c r="O43" s="243">
        <v>0.11628521121918055</v>
      </c>
      <c r="P43" s="243">
        <v>0.11568450086186452</v>
      </c>
      <c r="Q43" s="243">
        <v>0.11831344828873663</v>
      </c>
      <c r="R43" s="244">
        <v>0.12588171400141879</v>
      </c>
      <c r="S43" s="311">
        <v>0.1235</v>
      </c>
      <c r="T43" s="244">
        <v>0.11396031879738219</v>
      </c>
      <c r="U43" s="244">
        <v>0.11912335924583917</v>
      </c>
      <c r="V43" s="312">
        <v>0.12588171400141879</v>
      </c>
      <c r="W43" s="270"/>
      <c r="X43" s="328">
        <v>0.11628521121918055</v>
      </c>
      <c r="Y43" s="240">
        <v>0.11563827110159278</v>
      </c>
      <c r="Z43" s="240">
        <v>0.11831344828873673</v>
      </c>
      <c r="AA43" s="2247">
        <v>0.12588171400141879</v>
      </c>
      <c r="AB43" s="240">
        <v>0.11926381531193125</v>
      </c>
      <c r="AC43" s="240">
        <v>0.12793827110159278</v>
      </c>
      <c r="AD43" s="240">
        <v>0.13043822513146341</v>
      </c>
      <c r="AE43" s="317">
        <v>0.13201951536505252</v>
      </c>
      <c r="AF43" s="271"/>
      <c r="AG43" s="271"/>
      <c r="AH43" s="271"/>
      <c r="AI43" s="271"/>
      <c r="AJ43" s="271"/>
      <c r="AK43" s="271"/>
      <c r="AL43" s="271"/>
      <c r="AM43" s="271"/>
      <c r="AN43" s="271"/>
      <c r="AO43" s="271"/>
      <c r="AP43" s="271"/>
      <c r="AQ43" s="271"/>
      <c r="AR43" s="271"/>
      <c r="AS43" s="271"/>
      <c r="AT43" s="271"/>
      <c r="AU43" s="271"/>
      <c r="AV43" s="271"/>
      <c r="AW43" s="271"/>
      <c r="AX43" s="271"/>
      <c r="AY43" s="271"/>
      <c r="AZ43" s="271"/>
      <c r="BA43" s="271"/>
      <c r="BB43" s="271"/>
      <c r="BC43" s="271"/>
      <c r="BD43" s="271"/>
      <c r="BE43" s="271"/>
      <c r="BF43" s="271"/>
      <c r="BG43" s="271"/>
      <c r="BH43" s="271"/>
      <c r="BI43" s="271"/>
      <c r="BJ43" s="271"/>
      <c r="BK43" s="271"/>
      <c r="BL43" s="271"/>
      <c r="BM43" s="271"/>
      <c r="BN43" s="271"/>
      <c r="BO43" s="271"/>
      <c r="BP43" s="271"/>
      <c r="BQ43" s="271"/>
      <c r="BR43" s="271"/>
      <c r="BS43" s="271"/>
      <c r="BT43" s="271"/>
      <c r="BU43" s="271"/>
      <c r="BV43" s="271"/>
      <c r="BW43" s="271"/>
      <c r="BX43" s="271"/>
      <c r="BY43" s="271"/>
      <c r="BZ43" s="271"/>
      <c r="CA43" s="271"/>
      <c r="CB43" s="271"/>
      <c r="CC43" s="271"/>
      <c r="CD43" s="271"/>
      <c r="CE43" s="271"/>
    </row>
    <row r="44" spans="2:83" s="92" customFormat="1" ht="15">
      <c r="B44" s="269" t="s">
        <v>1139</v>
      </c>
      <c r="C44" s="313"/>
      <c r="D44" s="314"/>
      <c r="E44" s="314"/>
      <c r="F44" s="314"/>
      <c r="G44" s="315"/>
      <c r="H44" s="315"/>
      <c r="I44" s="315"/>
      <c r="J44" s="315"/>
      <c r="K44" s="315"/>
      <c r="L44" s="315"/>
      <c r="M44" s="315"/>
      <c r="N44" s="315"/>
      <c r="O44" s="315"/>
      <c r="P44" s="315"/>
      <c r="Q44" s="315"/>
      <c r="R44" s="316"/>
      <c r="S44" s="307"/>
      <c r="T44" s="307"/>
      <c r="U44" s="307"/>
      <c r="V44" s="308"/>
      <c r="W44" s="212"/>
      <c r="X44" s="333"/>
      <c r="Y44" s="315"/>
      <c r="Z44" s="315"/>
      <c r="AA44" s="2248"/>
      <c r="AB44" s="315"/>
      <c r="AC44" s="315"/>
      <c r="AD44" s="315"/>
      <c r="AE44" s="316"/>
      <c r="AF44" s="215"/>
      <c r="AG44" s="215"/>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row>
    <row r="45" spans="2:83" s="92" customFormat="1" ht="15">
      <c r="B45" s="13" t="s">
        <v>1136</v>
      </c>
      <c r="C45" s="238"/>
      <c r="D45" s="239">
        <v>0.14859403639453497</v>
      </c>
      <c r="E45" s="239">
        <v>0.15335976254228761</v>
      </c>
      <c r="F45" s="239">
        <v>0.14454145249574241</v>
      </c>
      <c r="G45" s="240">
        <v>0.15936898546519021</v>
      </c>
      <c r="H45" s="240">
        <v>0.15939999999999999</v>
      </c>
      <c r="I45" s="240">
        <v>0.17687244843796252</v>
      </c>
      <c r="J45" s="240">
        <v>0.19824985463490688</v>
      </c>
      <c r="K45" s="240">
        <v>0.17830296774457305</v>
      </c>
      <c r="L45" s="240">
        <v>0.17253625730829367</v>
      </c>
      <c r="M45" s="240">
        <v>0.16736440716154047</v>
      </c>
      <c r="N45" s="240">
        <v>0.16398917942624749</v>
      </c>
      <c r="O45" s="240">
        <v>0.15610842784834159</v>
      </c>
      <c r="P45" s="240">
        <v>0.14826538485451277</v>
      </c>
      <c r="Q45" s="240">
        <v>0.1461429288457182</v>
      </c>
      <c r="R45" s="317">
        <v>0.14686138279558586</v>
      </c>
      <c r="S45" s="240">
        <v>0.14454145249574241</v>
      </c>
      <c r="T45" s="240">
        <v>0.17687244843796252</v>
      </c>
      <c r="U45" s="240">
        <v>0.16398917942624749</v>
      </c>
      <c r="V45" s="310">
        <v>0.14686138279558586</v>
      </c>
      <c r="W45" s="212"/>
      <c r="X45" s="328">
        <v>0.15609999999999999</v>
      </c>
      <c r="Y45" s="240" t="s">
        <v>238</v>
      </c>
      <c r="Z45" s="240" t="s">
        <v>238</v>
      </c>
      <c r="AA45" s="2247" t="s">
        <v>238</v>
      </c>
      <c r="AB45" s="240">
        <v>0.1479</v>
      </c>
      <c r="AC45" s="240">
        <v>0.18778187032867388</v>
      </c>
      <c r="AD45" s="240">
        <v>0.18778187032867388</v>
      </c>
      <c r="AE45" s="317">
        <v>0.2056</v>
      </c>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row>
    <row r="46" spans="2:83" s="141" customFormat="1" ht="15">
      <c r="B46" s="13" t="s">
        <v>1137</v>
      </c>
      <c r="C46" s="238"/>
      <c r="D46" s="239">
        <v>0.11408281775028356</v>
      </c>
      <c r="E46" s="239">
        <v>0.12714454780061712</v>
      </c>
      <c r="F46" s="239">
        <v>0.1210728725704929</v>
      </c>
      <c r="G46" s="240">
        <v>0.13825745030617856</v>
      </c>
      <c r="H46" s="240">
        <v>0.13830000000000001</v>
      </c>
      <c r="I46" s="240">
        <v>0.15471522037779947</v>
      </c>
      <c r="J46" s="240">
        <v>0.17672569334964791</v>
      </c>
      <c r="K46" s="240">
        <v>0.1448046710253742</v>
      </c>
      <c r="L46" s="240">
        <v>0.14685109555237696</v>
      </c>
      <c r="M46" s="240">
        <v>0.14250028977035961</v>
      </c>
      <c r="N46" s="240">
        <v>0.13960517141091736</v>
      </c>
      <c r="O46" s="240">
        <v>0.13240230497682046</v>
      </c>
      <c r="P46" s="240">
        <v>0.12552051628375857</v>
      </c>
      <c r="Q46" s="240">
        <v>0.12358651469257893</v>
      </c>
      <c r="R46" s="317">
        <v>0.12384010709316405</v>
      </c>
      <c r="S46" s="240">
        <v>0.1210728725704929</v>
      </c>
      <c r="T46" s="240">
        <v>0.15471522037779947</v>
      </c>
      <c r="U46" s="240">
        <v>0.13960517141091736</v>
      </c>
      <c r="V46" s="310">
        <v>0.12384010709316405</v>
      </c>
      <c r="W46" s="213"/>
      <c r="X46" s="328">
        <v>0.13239999999999999</v>
      </c>
      <c r="Y46" s="240" t="s">
        <v>238</v>
      </c>
      <c r="Z46" s="240" t="s">
        <v>238</v>
      </c>
      <c r="AA46" s="2247" t="s">
        <v>238</v>
      </c>
      <c r="AB46" s="240">
        <v>0.12479999999999999</v>
      </c>
      <c r="AC46" s="240">
        <v>0.16489222681324395</v>
      </c>
      <c r="AD46" s="240">
        <v>0.16489222681324395</v>
      </c>
      <c r="AE46" s="317">
        <v>0.18220640192959189</v>
      </c>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row>
    <row r="47" spans="2:83" s="92" customFormat="1" ht="15.75" thickBot="1">
      <c r="B47" s="944" t="s">
        <v>1140</v>
      </c>
      <c r="C47" s="245"/>
      <c r="D47" s="242">
        <v>0.16036617863742147</v>
      </c>
      <c r="E47" s="242">
        <v>0.15875221993684824</v>
      </c>
      <c r="F47" s="242">
        <v>0.15700542346940422</v>
      </c>
      <c r="G47" s="243">
        <v>0.15300706490861868</v>
      </c>
      <c r="H47" s="243">
        <v>0.1454</v>
      </c>
      <c r="I47" s="243">
        <v>0.16216931716025157</v>
      </c>
      <c r="J47" s="243">
        <v>0.17696896644974613</v>
      </c>
      <c r="K47" s="243">
        <v>0.14726254573114581</v>
      </c>
      <c r="L47" s="243">
        <v>0.15158179446068071</v>
      </c>
      <c r="M47" s="243">
        <v>0.15098699610325544</v>
      </c>
      <c r="N47" s="243">
        <v>0.15235047221273912</v>
      </c>
      <c r="O47" s="243">
        <v>0.15212280254991459</v>
      </c>
      <c r="P47" s="243">
        <v>0.15247837947410203</v>
      </c>
      <c r="Q47" s="243">
        <v>0.15997619966926152</v>
      </c>
      <c r="R47" s="318">
        <v>0.16458984449448522</v>
      </c>
      <c r="S47" s="243">
        <v>0.15700542346940422</v>
      </c>
      <c r="T47" s="244">
        <v>0.16216931716025157</v>
      </c>
      <c r="U47" s="244">
        <v>0.15235047221273912</v>
      </c>
      <c r="V47" s="312">
        <v>0.16458984449448522</v>
      </c>
      <c r="W47" s="212"/>
      <c r="X47" s="328">
        <v>0.14910000000000001</v>
      </c>
      <c r="Y47" s="240">
        <v>0.15015315034295287</v>
      </c>
      <c r="Z47" s="240">
        <v>0.15015315034295287</v>
      </c>
      <c r="AA47" s="2247">
        <v>0.16458984449413397</v>
      </c>
      <c r="AB47" s="240">
        <v>0.16250000000000001</v>
      </c>
      <c r="AC47" s="240">
        <v>0.16589999999999999</v>
      </c>
      <c r="AD47" s="240">
        <v>0.16589999999999999</v>
      </c>
      <c r="AE47" s="317">
        <v>0.1836799746635846</v>
      </c>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row>
    <row r="48" spans="2:83" s="92" customFormat="1" ht="15.75" thickBot="1">
      <c r="B48" s="272" t="s">
        <v>67</v>
      </c>
      <c r="C48" s="319">
        <v>34266</v>
      </c>
      <c r="D48" s="320">
        <v>34963</v>
      </c>
      <c r="E48" s="321">
        <v>35174</v>
      </c>
      <c r="F48" s="287">
        <v>35846</v>
      </c>
      <c r="G48" s="287">
        <v>34963</v>
      </c>
      <c r="H48" s="321">
        <v>38219</v>
      </c>
      <c r="I48" s="287">
        <v>37572</v>
      </c>
      <c r="J48" s="287">
        <v>36806</v>
      </c>
      <c r="K48" s="321">
        <v>36233</v>
      </c>
      <c r="L48" s="287">
        <v>35776</v>
      </c>
      <c r="M48" s="287">
        <v>35733</v>
      </c>
      <c r="N48" s="321">
        <v>36358</v>
      </c>
      <c r="O48" s="287">
        <v>36198</v>
      </c>
      <c r="P48" s="287">
        <v>34398</v>
      </c>
      <c r="Q48" s="321">
        <v>35692</v>
      </c>
      <c r="R48" s="288">
        <v>36968</v>
      </c>
      <c r="S48" s="281">
        <v>35846</v>
      </c>
      <c r="T48" s="282">
        <v>36806</v>
      </c>
      <c r="U48" s="282">
        <v>36358</v>
      </c>
      <c r="V48" s="291">
        <v>36968</v>
      </c>
      <c r="W48" s="212"/>
      <c r="X48" s="281">
        <v>36202</v>
      </c>
      <c r="Y48" s="282">
        <v>36087</v>
      </c>
      <c r="Z48" s="282">
        <v>35679</v>
      </c>
      <c r="AA48" s="2246">
        <v>36968</v>
      </c>
      <c r="AB48" s="291">
        <v>37366</v>
      </c>
      <c r="AC48" s="282">
        <v>37380</v>
      </c>
      <c r="AD48" s="282">
        <v>37161</v>
      </c>
      <c r="AE48" s="283">
        <v>37074</v>
      </c>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row>
    <row r="49" spans="2:83" s="92" customFormat="1" ht="15">
      <c r="B49" s="1988" t="s">
        <v>1141</v>
      </c>
      <c r="C49" s="246"/>
      <c r="D49" s="247"/>
      <c r="E49" s="285"/>
      <c r="F49" s="285"/>
      <c r="G49" s="285"/>
      <c r="H49" s="285"/>
      <c r="I49" s="285"/>
      <c r="J49" s="285"/>
      <c r="K49" s="285"/>
      <c r="L49" s="285"/>
      <c r="M49" s="285"/>
      <c r="N49" s="285"/>
      <c r="O49" s="285"/>
      <c r="P49" s="285"/>
      <c r="Q49" s="285"/>
      <c r="R49" s="285"/>
      <c r="S49" s="284"/>
      <c r="T49" s="285"/>
      <c r="U49" s="285"/>
      <c r="V49" s="286"/>
      <c r="W49" s="212"/>
      <c r="X49" s="290"/>
      <c r="Y49" s="289"/>
      <c r="Z49" s="289"/>
      <c r="AA49" s="2245"/>
      <c r="AB49" s="289"/>
      <c r="AC49" s="289"/>
      <c r="AD49" s="289"/>
      <c r="AE49" s="2203"/>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5"/>
      <c r="BR49" s="215"/>
      <c r="BS49" s="215"/>
      <c r="BT49" s="215"/>
      <c r="BU49" s="215"/>
      <c r="BV49" s="215"/>
      <c r="BW49" s="215"/>
      <c r="BX49" s="215"/>
      <c r="BY49" s="215"/>
      <c r="BZ49" s="215"/>
      <c r="CA49" s="215"/>
      <c r="CB49" s="215"/>
      <c r="CC49" s="215"/>
      <c r="CD49" s="215"/>
      <c r="CE49" s="215"/>
    </row>
    <row r="50" spans="2:83" s="141" customFormat="1" ht="14.25" customHeight="1">
      <c r="B50" s="1989" t="s">
        <v>1142</v>
      </c>
      <c r="C50" s="248">
        <v>94382</v>
      </c>
      <c r="D50" s="249">
        <v>94382</v>
      </c>
      <c r="E50" s="202">
        <v>94382</v>
      </c>
      <c r="F50" s="202">
        <v>94382</v>
      </c>
      <c r="G50" s="202">
        <v>94382</v>
      </c>
      <c r="H50" s="202">
        <v>94382</v>
      </c>
      <c r="I50" s="202">
        <v>94382</v>
      </c>
      <c r="J50" s="202">
        <v>94382</v>
      </c>
      <c r="K50" s="202">
        <v>94382</v>
      </c>
      <c r="L50" s="202">
        <v>94382</v>
      </c>
      <c r="M50" s="202">
        <v>94382</v>
      </c>
      <c r="N50" s="202">
        <v>94382</v>
      </c>
      <c r="O50" s="202">
        <v>94382</v>
      </c>
      <c r="P50" s="202">
        <v>94382</v>
      </c>
      <c r="Q50" s="202">
        <v>94382</v>
      </c>
      <c r="R50" s="202">
        <v>94382</v>
      </c>
      <c r="S50" s="201">
        <v>94382</v>
      </c>
      <c r="T50" s="202">
        <v>94382</v>
      </c>
      <c r="U50" s="202">
        <v>94382</v>
      </c>
      <c r="V50" s="203">
        <v>94382</v>
      </c>
      <c r="W50" s="213"/>
      <c r="X50" s="201">
        <v>94382</v>
      </c>
      <c r="Y50" s="202">
        <v>94382</v>
      </c>
      <c r="Z50" s="202">
        <v>94382</v>
      </c>
      <c r="AA50" s="1118">
        <v>94382</v>
      </c>
      <c r="AB50" s="202">
        <v>94382</v>
      </c>
      <c r="AC50" s="202">
        <v>94382</v>
      </c>
      <c r="AD50" s="202">
        <v>94382</v>
      </c>
      <c r="AE50" s="203">
        <v>94382</v>
      </c>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row>
    <row r="51" spans="2:83" s="141" customFormat="1" ht="15">
      <c r="B51" s="1989" t="s">
        <v>1143</v>
      </c>
      <c r="C51" s="248">
        <v>14621</v>
      </c>
      <c r="D51" s="249">
        <v>14872</v>
      </c>
      <c r="E51" s="202">
        <v>14872</v>
      </c>
      <c r="F51" s="202">
        <v>14872</v>
      </c>
      <c r="G51" s="202">
        <v>14872</v>
      </c>
      <c r="H51" s="202">
        <v>14977</v>
      </c>
      <c r="I51" s="202">
        <v>14977</v>
      </c>
      <c r="J51" s="202">
        <v>14915</v>
      </c>
      <c r="K51" s="202">
        <v>14872</v>
      </c>
      <c r="L51" s="202">
        <v>14866</v>
      </c>
      <c r="M51" s="202">
        <v>14866.23</v>
      </c>
      <c r="N51" s="202">
        <v>14850.369000000001</v>
      </c>
      <c r="O51" s="202">
        <v>14862</v>
      </c>
      <c r="P51" s="202">
        <v>14849</v>
      </c>
      <c r="Q51" s="202">
        <v>14849</v>
      </c>
      <c r="R51" s="202">
        <v>14849.223</v>
      </c>
      <c r="S51" s="201">
        <v>14872</v>
      </c>
      <c r="T51" s="202">
        <v>14915</v>
      </c>
      <c r="U51" s="202">
        <v>14850.369000000001</v>
      </c>
      <c r="V51" s="203">
        <v>14849.223</v>
      </c>
      <c r="W51" s="213"/>
      <c r="X51" s="201">
        <v>14862.26</v>
      </c>
      <c r="Y51" s="202">
        <v>14849.223</v>
      </c>
      <c r="Z51" s="202">
        <v>14849.223</v>
      </c>
      <c r="AA51" s="1118">
        <v>14849.223</v>
      </c>
      <c r="AB51" s="202">
        <v>14886.647000000001</v>
      </c>
      <c r="AC51" s="202">
        <v>14828.880999999999</v>
      </c>
      <c r="AD51" s="202">
        <v>14846.787</v>
      </c>
      <c r="AE51" s="203">
        <v>14846.787</v>
      </c>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row>
    <row r="52" spans="2:83" s="92" customFormat="1" ht="15.75" thickBot="1">
      <c r="B52" s="903" t="s">
        <v>1144</v>
      </c>
      <c r="C52" s="219">
        <v>79761</v>
      </c>
      <c r="D52" s="218">
        <v>79510</v>
      </c>
      <c r="E52" s="208">
        <v>79510</v>
      </c>
      <c r="F52" s="208">
        <v>79510</v>
      </c>
      <c r="G52" s="208">
        <v>79510</v>
      </c>
      <c r="H52" s="208">
        <v>79405</v>
      </c>
      <c r="I52" s="208">
        <v>79405</v>
      </c>
      <c r="J52" s="208">
        <v>79467</v>
      </c>
      <c r="K52" s="208">
        <v>79510</v>
      </c>
      <c r="L52" s="208">
        <v>79516</v>
      </c>
      <c r="M52" s="208">
        <v>79515.77</v>
      </c>
      <c r="N52" s="208">
        <v>79531.630999999994</v>
      </c>
      <c r="O52" s="208">
        <v>79520</v>
      </c>
      <c r="P52" s="208">
        <v>79533</v>
      </c>
      <c r="Q52" s="208">
        <v>79533</v>
      </c>
      <c r="R52" s="208">
        <v>79532.777000000002</v>
      </c>
      <c r="S52" s="207">
        <v>79510</v>
      </c>
      <c r="T52" s="208">
        <v>79467</v>
      </c>
      <c r="U52" s="208">
        <v>79531.630999999994</v>
      </c>
      <c r="V52" s="209">
        <v>79532.777000000002</v>
      </c>
      <c r="W52" s="212"/>
      <c r="X52" s="207">
        <v>79519.740000000005</v>
      </c>
      <c r="Y52" s="208">
        <v>79532.777000000002</v>
      </c>
      <c r="Z52" s="208">
        <v>79532.777000000002</v>
      </c>
      <c r="AA52" s="1893">
        <v>79532.777000000002</v>
      </c>
      <c r="AB52" s="208">
        <v>79495.353000000003</v>
      </c>
      <c r="AC52" s="208">
        <v>79553.119000000006</v>
      </c>
      <c r="AD52" s="208">
        <v>79535.213000000003</v>
      </c>
      <c r="AE52" s="209">
        <v>79535.213000000003</v>
      </c>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row>
    <row r="53" spans="2:83" s="92" customFormat="1" ht="15">
      <c r="B53" s="211"/>
      <c r="C53" s="211"/>
      <c r="D53" s="211"/>
      <c r="E53" s="211"/>
      <c r="F53" s="211"/>
      <c r="G53" s="211"/>
      <c r="H53" s="211"/>
      <c r="I53" s="211"/>
      <c r="J53" s="211"/>
      <c r="K53" s="211"/>
      <c r="L53" s="211"/>
      <c r="M53" s="211"/>
      <c r="N53" s="211"/>
      <c r="O53" s="211"/>
      <c r="P53" s="211"/>
      <c r="Q53" s="211"/>
      <c r="R53" s="211"/>
      <c r="S53" s="211"/>
      <c r="T53" s="211"/>
      <c r="U53" s="211"/>
      <c r="V53" s="211"/>
      <c r="W53" s="212"/>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row>
    <row r="54" spans="2:83" s="92" customFormat="1" ht="15">
      <c r="B54" s="211"/>
      <c r="C54" s="211"/>
      <c r="D54" s="211"/>
      <c r="E54" s="211"/>
      <c r="F54" s="211"/>
      <c r="G54" s="211"/>
      <c r="H54" s="211"/>
      <c r="I54" s="211"/>
      <c r="J54" s="211"/>
      <c r="K54" s="211"/>
      <c r="L54" s="211"/>
      <c r="M54" s="211"/>
      <c r="N54" s="211"/>
      <c r="O54" s="211"/>
      <c r="P54" s="211"/>
      <c r="Q54" s="211"/>
      <c r="R54" s="211"/>
      <c r="S54" s="211"/>
      <c r="T54" s="211"/>
      <c r="U54" s="211"/>
      <c r="V54" s="211"/>
      <c r="W54" s="212"/>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row>
    <row r="55" spans="2:83" ht="29.85" customHeight="1">
      <c r="B55" s="2290" t="s">
        <v>68</v>
      </c>
      <c r="C55" s="2290"/>
      <c r="D55" s="2290"/>
      <c r="E55" s="2290"/>
      <c r="F55" s="2290"/>
      <c r="G55" s="2290"/>
      <c r="H55" s="2290"/>
      <c r="I55" s="2290"/>
      <c r="J55" s="2290"/>
      <c r="K55" s="2290"/>
      <c r="L55" s="2290"/>
      <c r="M55" s="2290"/>
      <c r="N55" s="2290"/>
      <c r="O55" s="2290"/>
      <c r="P55" s="2290"/>
      <c r="Q55" s="2290"/>
      <c r="R55" s="2290"/>
      <c r="S55" s="211"/>
      <c r="T55" s="211"/>
      <c r="U55" s="211"/>
      <c r="V55" s="211"/>
      <c r="W55" s="212"/>
      <c r="X55" s="211" t="s">
        <v>895</v>
      </c>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row>
    <row r="56" spans="2:83" ht="15">
      <c r="B56" s="275" t="s">
        <v>69</v>
      </c>
      <c r="C56" s="275"/>
      <c r="D56" s="275"/>
      <c r="E56" s="275"/>
      <c r="F56" s="275"/>
      <c r="G56" s="275"/>
      <c r="H56" s="275"/>
      <c r="I56" s="275"/>
      <c r="J56" s="275"/>
      <c r="K56" s="275"/>
      <c r="L56" s="275"/>
      <c r="M56" s="275"/>
      <c r="N56" s="275"/>
      <c r="O56" s="275"/>
      <c r="P56" s="275"/>
      <c r="Q56" s="275"/>
      <c r="R56" s="275"/>
      <c r="S56" s="211"/>
      <c r="T56" s="211"/>
      <c r="U56" s="211"/>
      <c r="V56" s="211"/>
      <c r="W56" s="212"/>
      <c r="X56" s="211" t="s">
        <v>896</v>
      </c>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row>
    <row r="57" spans="2:83" ht="15">
      <c r="B57" s="275" t="s">
        <v>70</v>
      </c>
      <c r="C57" s="275"/>
      <c r="D57" s="275"/>
      <c r="E57" s="275"/>
      <c r="F57" s="275"/>
      <c r="G57" s="275"/>
      <c r="H57" s="275"/>
      <c r="I57" s="275"/>
      <c r="J57" s="275"/>
      <c r="K57" s="275"/>
      <c r="L57" s="275"/>
      <c r="M57" s="275"/>
      <c r="N57" s="275"/>
      <c r="O57" s="275"/>
      <c r="P57" s="275"/>
      <c r="Q57" s="275"/>
      <c r="R57" s="275"/>
      <c r="S57" s="211"/>
      <c r="T57" s="211"/>
      <c r="U57" s="211"/>
      <c r="V57" s="211"/>
      <c r="W57" s="212"/>
      <c r="X57" s="211" t="s">
        <v>897</v>
      </c>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row>
    <row r="58" spans="2:83" ht="18" customHeight="1">
      <c r="B58" s="2290" t="s">
        <v>71</v>
      </c>
      <c r="C58" s="2290"/>
      <c r="D58" s="2290"/>
      <c r="E58" s="2290"/>
      <c r="F58" s="2290"/>
      <c r="G58" s="2290"/>
      <c r="H58" s="2290"/>
      <c r="I58" s="2290"/>
      <c r="J58" s="2290"/>
      <c r="K58" s="2290"/>
      <c r="L58" s="2290"/>
      <c r="M58" s="2290"/>
      <c r="N58" s="2290"/>
      <c r="O58" s="2290"/>
      <c r="P58" s="2290"/>
      <c r="Q58" s="2290"/>
      <c r="R58" s="2290"/>
      <c r="S58" s="211"/>
      <c r="T58" s="211"/>
      <c r="U58" s="211"/>
      <c r="V58" s="211"/>
      <c r="W58" s="212"/>
      <c r="X58" s="211" t="s">
        <v>898</v>
      </c>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row>
    <row r="59" spans="2:83" ht="15" customHeight="1">
      <c r="B59" s="275" t="s">
        <v>72</v>
      </c>
      <c r="C59" s="275"/>
      <c r="D59" s="275"/>
      <c r="E59" s="275"/>
      <c r="F59" s="275"/>
      <c r="G59" s="275"/>
      <c r="H59" s="275"/>
      <c r="I59" s="275"/>
      <c r="J59" s="275"/>
      <c r="K59" s="275"/>
      <c r="L59" s="275"/>
      <c r="M59" s="275"/>
      <c r="N59" s="275"/>
      <c r="O59" s="275"/>
      <c r="P59" s="275"/>
      <c r="Q59" s="275"/>
      <c r="R59" s="275"/>
      <c r="S59" s="211"/>
      <c r="T59" s="211"/>
      <c r="U59" s="211"/>
      <c r="V59" s="211"/>
      <c r="W59" s="212"/>
      <c r="X59" s="211" t="s">
        <v>899</v>
      </c>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row>
    <row r="60" spans="2:83" ht="15" customHeight="1">
      <c r="B60" s="275" t="s">
        <v>73</v>
      </c>
      <c r="C60" s="275"/>
      <c r="D60" s="275"/>
      <c r="E60" s="275"/>
      <c r="F60" s="275"/>
      <c r="G60" s="275"/>
      <c r="H60" s="275"/>
      <c r="I60" s="275"/>
      <c r="J60" s="275"/>
      <c r="K60" s="275"/>
      <c r="L60" s="275"/>
      <c r="M60" s="275"/>
      <c r="N60" s="275"/>
      <c r="O60" s="275"/>
      <c r="P60" s="275"/>
      <c r="Q60" s="275"/>
      <c r="R60" s="275"/>
      <c r="S60" s="211"/>
      <c r="T60" s="211"/>
      <c r="U60" s="211"/>
      <c r="V60" s="211"/>
      <c r="W60" s="212"/>
      <c r="X60" s="2280" t="s">
        <v>900</v>
      </c>
      <c r="Y60" s="2280"/>
      <c r="Z60" s="2280"/>
      <c r="AA60" s="2280"/>
      <c r="AB60" s="2280"/>
      <c r="AC60" s="2280"/>
      <c r="AD60" s="2280"/>
      <c r="AE60" s="2280"/>
      <c r="AF60" s="2280"/>
      <c r="AG60" s="2280"/>
      <c r="AH60" s="2280"/>
      <c r="AI60" s="2280"/>
      <c r="AJ60" s="2280"/>
      <c r="AK60" s="2280"/>
      <c r="AL60" s="2280"/>
      <c r="AM60" s="2280"/>
      <c r="AN60" s="2280"/>
      <c r="AO60" s="2280"/>
      <c r="AP60" s="2280"/>
      <c r="AQ60" s="2280"/>
      <c r="AR60" s="2280"/>
      <c r="AS60" s="2280"/>
      <c r="AT60" s="2280"/>
      <c r="AU60" s="2280"/>
      <c r="AV60" s="2280"/>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row>
    <row r="61" spans="2:83" ht="15" customHeight="1">
      <c r="B61" s="275" t="s">
        <v>74</v>
      </c>
      <c r="C61" s="275"/>
      <c r="D61" s="275"/>
      <c r="E61" s="275"/>
      <c r="F61" s="275"/>
      <c r="G61" s="275"/>
      <c r="H61" s="275"/>
      <c r="I61" s="275"/>
      <c r="J61" s="275"/>
      <c r="K61" s="275"/>
      <c r="L61" s="275"/>
      <c r="M61" s="275"/>
      <c r="N61" s="275"/>
      <c r="O61" s="275"/>
      <c r="P61" s="275"/>
      <c r="Q61" s="275"/>
      <c r="R61" s="275"/>
      <c r="S61" s="211"/>
      <c r="T61" s="211"/>
      <c r="U61" s="211"/>
      <c r="V61" s="211"/>
      <c r="W61" s="212"/>
      <c r="X61" s="211" t="s">
        <v>901</v>
      </c>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row>
    <row r="62" spans="2:83" ht="15" customHeight="1">
      <c r="B62" s="275" t="s">
        <v>75</v>
      </c>
      <c r="C62" s="275"/>
      <c r="D62" s="275"/>
      <c r="E62" s="275"/>
      <c r="F62" s="275"/>
      <c r="G62" s="275"/>
      <c r="H62" s="275"/>
      <c r="I62" s="275"/>
      <c r="J62" s="275"/>
      <c r="K62" s="275"/>
      <c r="L62" s="275"/>
      <c r="M62" s="275"/>
      <c r="N62" s="275"/>
      <c r="O62" s="275"/>
      <c r="P62" s="275"/>
      <c r="Q62" s="275"/>
      <c r="R62" s="275"/>
      <c r="S62" s="211"/>
      <c r="T62" s="211"/>
      <c r="U62" s="211"/>
      <c r="V62" s="211"/>
      <c r="W62" s="212"/>
      <c r="X62" s="211" t="s">
        <v>902</v>
      </c>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row>
    <row r="63" spans="2:83" ht="36.4" customHeight="1">
      <c r="B63" s="2290" t="s">
        <v>76</v>
      </c>
      <c r="C63" s="2290"/>
      <c r="D63" s="2290"/>
      <c r="E63" s="2290"/>
      <c r="F63" s="2290"/>
      <c r="G63" s="2290"/>
      <c r="H63" s="2290"/>
      <c r="I63" s="2290"/>
      <c r="J63" s="2290"/>
      <c r="K63" s="2290"/>
      <c r="L63" s="2290"/>
      <c r="M63" s="2290"/>
      <c r="N63" s="2290"/>
      <c r="O63" s="2290"/>
      <c r="P63" s="2290"/>
      <c r="Q63" s="2290"/>
      <c r="R63" s="2290"/>
      <c r="S63" s="211"/>
      <c r="T63" s="211"/>
      <c r="U63" s="211"/>
      <c r="V63" s="211"/>
      <c r="W63" s="212"/>
      <c r="X63" s="2280" t="s">
        <v>904</v>
      </c>
      <c r="Y63" s="2280"/>
      <c r="Z63" s="2280"/>
      <c r="AA63" s="2280"/>
      <c r="AB63" s="2280"/>
      <c r="AC63" s="2280"/>
      <c r="AD63" s="2280"/>
      <c r="AE63" s="2280"/>
      <c r="AF63" s="2280"/>
      <c r="AG63" s="2280"/>
      <c r="AH63" s="2280"/>
      <c r="AI63" s="2280"/>
      <c r="AJ63" s="2280"/>
      <c r="AK63" s="2280"/>
      <c r="AL63" s="2280"/>
      <c r="AM63" s="2280"/>
      <c r="AN63" s="2280"/>
      <c r="AO63" s="2280"/>
      <c r="AP63" s="2280"/>
      <c r="AQ63" s="2280"/>
      <c r="AR63" s="2280"/>
      <c r="AS63" s="2280"/>
      <c r="AT63" s="2280"/>
      <c r="AU63" s="2280"/>
      <c r="AV63" s="2280"/>
      <c r="AW63" s="2280"/>
      <c r="AX63" s="2280"/>
      <c r="AY63" s="2280"/>
      <c r="AZ63" s="2280"/>
      <c r="BA63" s="2280"/>
      <c r="BB63" s="2280"/>
      <c r="BC63" s="2280"/>
      <c r="BD63" s="2280"/>
      <c r="BE63" s="2280"/>
      <c r="BF63" s="2280"/>
      <c r="BG63" s="2280"/>
      <c r="BH63" s="2280"/>
      <c r="BI63" s="2280"/>
      <c r="BJ63" s="2280"/>
      <c r="BK63" s="2280"/>
      <c r="BL63" s="211"/>
      <c r="BM63" s="211"/>
      <c r="BN63" s="211"/>
      <c r="BO63" s="211"/>
      <c r="BP63" s="211"/>
      <c r="BQ63" s="211"/>
      <c r="BR63" s="211"/>
      <c r="BS63" s="211"/>
      <c r="BT63" s="211"/>
      <c r="BU63" s="211"/>
      <c r="BV63" s="211"/>
      <c r="BW63" s="211"/>
      <c r="BX63" s="211"/>
      <c r="BY63" s="211"/>
      <c r="BZ63" s="211"/>
      <c r="CA63" s="211"/>
      <c r="CB63" s="211"/>
      <c r="CC63" s="211"/>
      <c r="CD63" s="211"/>
      <c r="CE63" s="211"/>
    </row>
    <row r="64" spans="2:83" ht="15">
      <c r="B64" s="2290" t="s">
        <v>77</v>
      </c>
      <c r="C64" s="2290"/>
      <c r="D64" s="2290"/>
      <c r="E64" s="2290"/>
      <c r="F64" s="2290"/>
      <c r="G64" s="2290"/>
      <c r="H64" s="2290"/>
      <c r="I64" s="2290"/>
      <c r="J64" s="2290"/>
      <c r="K64" s="2290"/>
      <c r="L64" s="2290"/>
      <c r="M64" s="2290"/>
      <c r="N64" s="2290"/>
      <c r="O64" s="2290"/>
      <c r="P64" s="2290"/>
      <c r="Q64" s="2290"/>
      <c r="R64" s="2290"/>
      <c r="S64" s="211"/>
      <c r="T64" s="211"/>
      <c r="U64" s="211"/>
      <c r="V64" s="211"/>
      <c r="W64" s="212"/>
      <c r="X64" s="211" t="s">
        <v>903</v>
      </c>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row>
    <row r="65" spans="2:83" ht="18.399999999999999" customHeight="1">
      <c r="B65" s="2290" t="s">
        <v>78</v>
      </c>
      <c r="C65" s="2290"/>
      <c r="D65" s="2290"/>
      <c r="E65" s="2290"/>
      <c r="F65" s="2290"/>
      <c r="G65" s="2290"/>
      <c r="H65" s="2290"/>
      <c r="I65" s="2290"/>
      <c r="J65" s="2290"/>
      <c r="K65" s="2290"/>
      <c r="L65" s="2290"/>
      <c r="M65" s="2290"/>
      <c r="N65" s="2290"/>
      <c r="O65" s="2290"/>
      <c r="P65" s="2290"/>
      <c r="Q65" s="2290"/>
      <c r="R65" s="2290"/>
      <c r="S65" s="211"/>
      <c r="T65" s="211"/>
      <c r="U65" s="211"/>
      <c r="V65" s="211"/>
      <c r="W65" s="212"/>
      <c r="X65" s="211" t="s">
        <v>79</v>
      </c>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row>
    <row r="66" spans="2:83" ht="15" customHeight="1">
      <c r="B66" s="276" t="s">
        <v>79</v>
      </c>
      <c r="C66" s="276"/>
      <c r="D66" s="276"/>
      <c r="E66" s="276"/>
      <c r="F66" s="276"/>
      <c r="G66" s="276"/>
      <c r="H66" s="276"/>
      <c r="I66" s="276"/>
      <c r="J66" s="276"/>
      <c r="K66" s="276"/>
      <c r="L66" s="276"/>
      <c r="M66" s="276"/>
      <c r="N66" s="276"/>
      <c r="O66" s="276"/>
      <c r="P66" s="276"/>
      <c r="Q66" s="276"/>
      <c r="R66" s="276"/>
      <c r="S66" s="211"/>
      <c r="T66" s="211"/>
      <c r="U66" s="211"/>
      <c r="V66" s="211"/>
      <c r="W66" s="212"/>
      <c r="X66" s="211" t="s">
        <v>80</v>
      </c>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row>
    <row r="67" spans="2:83" ht="29.25" customHeight="1">
      <c r="B67" s="250" t="s">
        <v>80</v>
      </c>
      <c r="C67" s="277"/>
      <c r="D67" s="277"/>
      <c r="E67" s="277"/>
      <c r="F67" s="277"/>
      <c r="G67" s="277"/>
      <c r="H67" s="277"/>
      <c r="I67" s="277"/>
      <c r="J67" s="277"/>
      <c r="K67" s="277"/>
      <c r="L67" s="277"/>
      <c r="M67" s="277"/>
      <c r="N67" s="277"/>
      <c r="O67" s="277"/>
      <c r="P67" s="277"/>
      <c r="Q67" s="277"/>
      <c r="R67" s="277"/>
      <c r="S67" s="211"/>
      <c r="T67" s="211"/>
      <c r="U67" s="211"/>
      <c r="V67" s="211"/>
      <c r="W67" s="212"/>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row>
    <row r="68" spans="2:83" ht="15" customHeight="1">
      <c r="B68" s="278"/>
      <c r="C68" s="279"/>
      <c r="D68" s="279"/>
      <c r="E68" s="279"/>
      <c r="F68" s="279"/>
      <c r="G68" s="279"/>
      <c r="H68" s="279"/>
      <c r="I68" s="279"/>
      <c r="J68" s="279"/>
      <c r="K68" s="279"/>
      <c r="L68" s="279"/>
      <c r="M68" s="279"/>
      <c r="N68" s="279"/>
      <c r="O68" s="279"/>
      <c r="P68" s="279"/>
      <c r="Q68" s="279"/>
      <c r="R68" s="279"/>
      <c r="S68" s="211"/>
      <c r="T68" s="211"/>
      <c r="U68" s="211"/>
      <c r="V68" s="211"/>
      <c r="W68" s="212"/>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row>
    <row r="69" spans="2:83" ht="15" customHeight="1">
      <c r="B69" s="278"/>
      <c r="C69" s="279"/>
      <c r="D69" s="279"/>
      <c r="E69" s="279"/>
      <c r="F69" s="279"/>
      <c r="G69" s="279"/>
      <c r="H69" s="279"/>
      <c r="I69" s="279"/>
      <c r="J69" s="279"/>
      <c r="K69" s="279"/>
      <c r="L69" s="279"/>
      <c r="M69" s="279"/>
      <c r="N69" s="279"/>
      <c r="O69" s="279"/>
      <c r="P69" s="279"/>
      <c r="Q69" s="279"/>
      <c r="R69" s="279"/>
      <c r="S69" s="211"/>
      <c r="T69" s="211"/>
      <c r="U69" s="211"/>
      <c r="V69" s="211"/>
      <c r="W69" s="212"/>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row>
    <row r="70" spans="2:83" ht="15">
      <c r="B70" s="280"/>
      <c r="C70" s="277"/>
      <c r="D70" s="277"/>
      <c r="E70" s="277"/>
      <c r="F70" s="277"/>
      <c r="G70" s="277"/>
      <c r="H70" s="277"/>
      <c r="I70" s="277"/>
      <c r="J70" s="277"/>
      <c r="K70" s="277"/>
      <c r="L70" s="277"/>
      <c r="M70" s="277"/>
      <c r="N70" s="277"/>
      <c r="O70" s="277"/>
      <c r="P70" s="277"/>
      <c r="Q70" s="277"/>
      <c r="R70" s="277"/>
      <c r="S70" s="211"/>
      <c r="T70" s="211"/>
      <c r="U70" s="211"/>
      <c r="V70" s="211"/>
      <c r="W70" s="212"/>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row>
  </sheetData>
  <mergeCells count="9">
    <mergeCell ref="X60:AV60"/>
    <mergeCell ref="X63:BK63"/>
    <mergeCell ref="S4:V5"/>
    <mergeCell ref="C4:R5"/>
    <mergeCell ref="B65:R65"/>
    <mergeCell ref="B55:R55"/>
    <mergeCell ref="B58:R58"/>
    <mergeCell ref="B63:R63"/>
    <mergeCell ref="B64:R64"/>
  </mergeCells>
  <phoneticPr fontId="39" type="noConversion"/>
  <hyperlinks>
    <hyperlink ref="B1" location="Index!A1" display="Back to index" xr:uid="{CEDD84DD-65B9-4282-8C8D-1B0DAEF91F8A}"/>
  </hyperlinks>
  <pageMargins left="0.7" right="0.7" top="0.75" bottom="0.75" header="0.3" footer="0.3"/>
  <pageSetup orientation="portrait" r:id="rId1"/>
  <headerFooter>
    <oddFooter>&amp;C_x000D_&amp;1#&amp;"Calibri"&amp;8&amp;K0000FF Datos elaborados por BCP para uso Interno</oddFooter>
  </headerFooter>
  <ignoredErrors>
    <ignoredError sqref="S6:V6 B5" numberStoredAsText="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B1:BS35"/>
  <sheetViews>
    <sheetView showGridLines="0" zoomScale="85" zoomScaleNormal="85" workbookViewId="0">
      <selection activeCell="L17" sqref="L17"/>
    </sheetView>
  </sheetViews>
  <sheetFormatPr baseColWidth="10" defaultColWidth="10.85546875" defaultRowHeight="12.75"/>
  <cols>
    <col min="1" max="1" width="10.85546875" style="59"/>
    <col min="2" max="2" width="55.140625" style="59" customWidth="1"/>
    <col min="3" max="4" width="11" style="59" bestFit="1" customWidth="1"/>
    <col min="5" max="5" width="11.140625" style="59" bestFit="1" customWidth="1"/>
    <col min="6" max="7" width="11" style="59" bestFit="1" customWidth="1"/>
    <col min="8" max="16384" width="10.85546875" style="59"/>
  </cols>
  <sheetData>
    <row r="1" spans="2:71">
      <c r="B1" s="589" t="s">
        <v>31</v>
      </c>
    </row>
    <row r="3" spans="2:71" ht="13.5" thickBot="1"/>
    <row r="4" spans="2:71" s="899" customFormat="1" ht="15" customHeight="1">
      <c r="B4" s="963" t="s">
        <v>499</v>
      </c>
      <c r="C4" s="2412">
        <v>2018</v>
      </c>
      <c r="D4" s="2414">
        <v>2019</v>
      </c>
      <c r="E4" s="2414">
        <v>2020</v>
      </c>
      <c r="F4" s="2414">
        <v>2021</v>
      </c>
      <c r="G4" s="2414">
        <v>2022</v>
      </c>
      <c r="H4" s="2414" t="s">
        <v>971</v>
      </c>
      <c r="I4" s="2410">
        <v>2024</v>
      </c>
    </row>
    <row r="5" spans="2:71" s="899" customFormat="1" ht="15" customHeight="1" thickBot="1">
      <c r="B5" s="257"/>
      <c r="C5" s="2413"/>
      <c r="D5" s="2415"/>
      <c r="E5" s="2415"/>
      <c r="F5" s="2415"/>
      <c r="G5" s="2415"/>
      <c r="H5" s="2415"/>
      <c r="I5" s="2411"/>
    </row>
    <row r="6" spans="2:71" s="899" customFormat="1">
      <c r="B6" s="964" t="s">
        <v>374</v>
      </c>
      <c r="C6" s="2172">
        <v>226856.48375052601</v>
      </c>
      <c r="D6" s="2173">
        <v>232446.72455709401</v>
      </c>
      <c r="E6" s="2173">
        <v>205552.59853814499</v>
      </c>
      <c r="F6" s="2173">
        <v>225953.491311508</v>
      </c>
      <c r="G6" s="2173">
        <v>244751.89959834001</v>
      </c>
      <c r="H6" s="2173">
        <v>266781.64041642071</v>
      </c>
      <c r="I6" s="2182">
        <v>277498</v>
      </c>
      <c r="J6" s="965"/>
      <c r="K6" s="965"/>
      <c r="L6" s="965"/>
      <c r="M6" s="965"/>
      <c r="N6" s="965"/>
      <c r="O6" s="965"/>
      <c r="P6" s="965"/>
      <c r="Q6" s="965"/>
      <c r="R6" s="965"/>
      <c r="S6" s="965"/>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row>
    <row r="7" spans="2:71" s="899" customFormat="1">
      <c r="B7" s="966" t="s">
        <v>375</v>
      </c>
      <c r="C7" s="2172">
        <v>3.9769357175500488</v>
      </c>
      <c r="D7" s="2173">
        <v>2.1501313906838959</v>
      </c>
      <c r="E7" s="2173">
        <v>-11</v>
      </c>
      <c r="F7" s="2173">
        <v>13.550116220432031</v>
      </c>
      <c r="G7" s="2173">
        <v>2.7</v>
      </c>
      <c r="H7" s="2173">
        <v>-0.5</v>
      </c>
      <c r="I7" s="2182">
        <v>2.5</v>
      </c>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c r="AL7" s="967"/>
      <c r="AM7" s="967"/>
      <c r="AN7" s="967"/>
      <c r="AO7" s="967"/>
      <c r="AP7" s="967"/>
      <c r="AQ7" s="967"/>
      <c r="AR7" s="967"/>
      <c r="AS7" s="967"/>
      <c r="AT7" s="967"/>
      <c r="AU7" s="967"/>
      <c r="AV7" s="967"/>
      <c r="AW7" s="967"/>
      <c r="AX7" s="967"/>
      <c r="AY7" s="967"/>
      <c r="AZ7" s="967"/>
      <c r="BA7" s="967"/>
      <c r="BB7" s="967"/>
      <c r="BC7" s="967"/>
      <c r="BD7" s="967"/>
      <c r="BE7" s="967"/>
      <c r="BF7" s="967"/>
      <c r="BG7" s="967"/>
      <c r="BH7" s="967"/>
      <c r="BI7" s="967"/>
      <c r="BJ7" s="967"/>
      <c r="BK7" s="967"/>
      <c r="BL7" s="967"/>
      <c r="BM7" s="967"/>
      <c r="BN7" s="967"/>
      <c r="BO7" s="967"/>
      <c r="BP7" s="967"/>
      <c r="BQ7" s="967"/>
      <c r="BR7" s="967"/>
      <c r="BS7" s="967"/>
    </row>
    <row r="8" spans="2:71" s="899" customFormat="1">
      <c r="B8" s="966" t="s">
        <v>376</v>
      </c>
      <c r="C8" s="2172">
        <v>7045.2324146126084</v>
      </c>
      <c r="D8" s="2173">
        <v>7152.2069094490462</v>
      </c>
      <c r="E8" s="2173">
        <v>6300.269678726936</v>
      </c>
      <c r="F8" s="2173">
        <v>6839.7590247858507</v>
      </c>
      <c r="G8" s="2173">
        <v>7328.62527130944</v>
      </c>
      <c r="H8" s="2173">
        <v>7872.3147905751011</v>
      </c>
      <c r="I8" s="2182">
        <v>8137.1346077673452</v>
      </c>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row>
    <row r="9" spans="2:71" s="899" customFormat="1">
      <c r="B9" s="966" t="s">
        <v>377</v>
      </c>
      <c r="C9" s="2172">
        <v>4.0604102770662251</v>
      </c>
      <c r="D9" s="2173">
        <v>2.2266943702816633</v>
      </c>
      <c r="E9" s="2173">
        <v>-9.878578371065359</v>
      </c>
      <c r="F9" s="2173">
        <v>14.702510879033227</v>
      </c>
      <c r="G9" s="2173">
        <v>2.2999999999999998</v>
      </c>
      <c r="H9" s="2173">
        <v>-1.9</v>
      </c>
      <c r="I9" s="2182">
        <v>2.4</v>
      </c>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c r="AL9" s="967"/>
      <c r="AM9" s="967"/>
      <c r="AN9" s="967"/>
      <c r="AO9" s="967"/>
      <c r="AP9" s="967"/>
      <c r="AQ9" s="967"/>
      <c r="AR9" s="967"/>
      <c r="AS9" s="967"/>
      <c r="AT9" s="967"/>
      <c r="AU9" s="967"/>
      <c r="AV9" s="967"/>
      <c r="AW9" s="967"/>
      <c r="AX9" s="967"/>
      <c r="AY9" s="967"/>
      <c r="AZ9" s="967"/>
      <c r="BA9" s="967"/>
      <c r="BB9" s="967"/>
      <c r="BC9" s="967"/>
      <c r="BD9" s="967"/>
      <c r="BE9" s="967"/>
      <c r="BF9" s="967"/>
      <c r="BG9" s="967"/>
      <c r="BH9" s="967"/>
      <c r="BI9" s="967"/>
      <c r="BJ9" s="967"/>
      <c r="BK9" s="967"/>
      <c r="BL9" s="967"/>
      <c r="BM9" s="967"/>
      <c r="BN9" s="967"/>
      <c r="BO9" s="967"/>
      <c r="BP9" s="967"/>
      <c r="BQ9" s="967"/>
      <c r="BR9" s="967"/>
      <c r="BS9" s="967"/>
    </row>
    <row r="10" spans="2:71" s="899" customFormat="1" ht="13.9" hidden="1" customHeight="1">
      <c r="B10" s="966" t="s">
        <v>378</v>
      </c>
      <c r="C10" s="2172">
        <v>3.5639889604846218</v>
      </c>
      <c r="D10" s="2173">
        <v>2.8882330210537361</v>
      </c>
      <c r="E10" s="2173">
        <v>-7.2</v>
      </c>
      <c r="F10" s="2173">
        <v>11.5</v>
      </c>
      <c r="G10" s="2173">
        <v>4.2481918676682682</v>
      </c>
      <c r="H10" s="2173"/>
      <c r="I10" s="2182"/>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c r="AL10" s="967"/>
      <c r="AM10" s="967"/>
      <c r="AN10" s="967"/>
      <c r="AO10" s="967"/>
      <c r="AP10" s="967"/>
      <c r="AQ10" s="967"/>
      <c r="AR10" s="967"/>
      <c r="AS10" s="967"/>
      <c r="AT10" s="967"/>
      <c r="AU10" s="967"/>
      <c r="AV10" s="967"/>
      <c r="AW10" s="967"/>
      <c r="AX10" s="967"/>
      <c r="AY10" s="967"/>
      <c r="AZ10" s="967"/>
      <c r="BA10" s="967"/>
      <c r="BB10" s="967"/>
      <c r="BC10" s="967"/>
      <c r="BD10" s="967"/>
      <c r="BE10" s="967"/>
      <c r="BF10" s="967"/>
      <c r="BG10" s="967"/>
      <c r="BH10" s="967"/>
      <c r="BI10" s="967"/>
      <c r="BJ10" s="967"/>
      <c r="BK10" s="967"/>
      <c r="BL10" s="967"/>
      <c r="BM10" s="967"/>
      <c r="BN10" s="967"/>
      <c r="BO10" s="967"/>
      <c r="BP10" s="967"/>
      <c r="BQ10" s="967"/>
      <c r="BR10" s="967"/>
      <c r="BS10" s="967"/>
    </row>
    <row r="11" spans="2:71" s="899" customFormat="1" ht="13.9" hidden="1" customHeight="1">
      <c r="B11" s="966" t="s">
        <v>379</v>
      </c>
      <c r="C11" s="2172">
        <v>3.8412128029914783</v>
      </c>
      <c r="D11" s="2173">
        <v>2.9793652072447969</v>
      </c>
      <c r="E11" s="2173">
        <v>-9.8000000000000007</v>
      </c>
      <c r="F11" s="2173">
        <v>11.7</v>
      </c>
      <c r="G11" s="2173">
        <v>4.2</v>
      </c>
      <c r="H11" s="2173"/>
      <c r="I11" s="2182"/>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c r="AL11" s="967"/>
      <c r="AM11" s="967"/>
      <c r="AN11" s="967"/>
      <c r="AO11" s="967"/>
      <c r="AP11" s="967"/>
      <c r="AQ11" s="967"/>
      <c r="AR11" s="967"/>
      <c r="AS11" s="967"/>
      <c r="AT11" s="967"/>
      <c r="AU11" s="967"/>
      <c r="AV11" s="967"/>
      <c r="AW11" s="967"/>
      <c r="AX11" s="967"/>
      <c r="AY11" s="967"/>
      <c r="AZ11" s="967"/>
      <c r="BA11" s="967"/>
      <c r="BB11" s="967"/>
      <c r="BC11" s="967"/>
      <c r="BD11" s="967"/>
      <c r="BE11" s="967"/>
      <c r="BF11" s="967"/>
      <c r="BG11" s="967"/>
      <c r="BH11" s="967"/>
      <c r="BI11" s="967"/>
      <c r="BJ11" s="967"/>
      <c r="BK11" s="967"/>
      <c r="BL11" s="967"/>
      <c r="BM11" s="967"/>
      <c r="BN11" s="967"/>
      <c r="BO11" s="967"/>
      <c r="BP11" s="967"/>
      <c r="BQ11" s="967"/>
      <c r="BR11" s="967"/>
      <c r="BS11" s="967"/>
    </row>
    <row r="12" spans="2:71" s="899" customFormat="1">
      <c r="B12" s="966" t="s">
        <v>380</v>
      </c>
      <c r="C12" s="2172">
        <v>22.249696193737062</v>
      </c>
      <c r="D12" s="2173">
        <v>22.530453749197353</v>
      </c>
      <c r="E12" s="2173">
        <v>21.066176956639872</v>
      </c>
      <c r="F12" s="2173">
        <v>25.166299344482173</v>
      </c>
      <c r="G12" s="2173">
        <v>25.384970202036804</v>
      </c>
      <c r="H12" s="2173">
        <v>23.649292101157268</v>
      </c>
      <c r="I12" s="2182">
        <v>23.634320828823636</v>
      </c>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c r="AL12" s="967"/>
      <c r="AM12" s="967"/>
      <c r="AN12" s="967"/>
      <c r="AO12" s="967"/>
      <c r="AP12" s="967"/>
      <c r="AQ12" s="967"/>
      <c r="AR12" s="967"/>
      <c r="AS12" s="967"/>
      <c r="AT12" s="967"/>
      <c r="AU12" s="967"/>
      <c r="AV12" s="967"/>
      <c r="AW12" s="967"/>
      <c r="AX12" s="967"/>
      <c r="AY12" s="967"/>
      <c r="AZ12" s="967"/>
      <c r="BA12" s="967"/>
      <c r="BB12" s="967"/>
      <c r="BC12" s="967"/>
      <c r="BD12" s="967"/>
      <c r="BE12" s="967"/>
      <c r="BF12" s="967"/>
      <c r="BG12" s="967"/>
      <c r="BH12" s="967"/>
      <c r="BI12" s="967"/>
      <c r="BJ12" s="967"/>
      <c r="BK12" s="967"/>
      <c r="BL12" s="967"/>
      <c r="BM12" s="967"/>
      <c r="BN12" s="967"/>
      <c r="BO12" s="967"/>
      <c r="BP12" s="967"/>
      <c r="BQ12" s="967"/>
      <c r="BR12" s="967"/>
      <c r="BS12" s="967"/>
    </row>
    <row r="13" spans="2:71" s="899" customFormat="1" ht="13.9" hidden="1" customHeight="1">
      <c r="B13" s="966" t="s">
        <v>381</v>
      </c>
      <c r="C13" s="2172">
        <v>4.4098515477414253</v>
      </c>
      <c r="D13" s="2173">
        <v>3.9506581959275735</v>
      </c>
      <c r="E13" s="2173"/>
      <c r="F13" s="2173"/>
      <c r="G13" s="2173"/>
      <c r="H13" s="2173"/>
      <c r="I13" s="2182"/>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c r="AM13" s="967"/>
      <c r="AN13" s="967"/>
      <c r="AO13" s="967"/>
      <c r="AP13" s="967"/>
      <c r="AQ13" s="967"/>
      <c r="AR13" s="967"/>
      <c r="AS13" s="967"/>
      <c r="AT13" s="967"/>
      <c r="AU13" s="967"/>
      <c r="AV13" s="967"/>
      <c r="AW13" s="967"/>
      <c r="AX13" s="967"/>
      <c r="AY13" s="967"/>
      <c r="AZ13" s="967"/>
      <c r="BA13" s="967"/>
      <c r="BB13" s="967"/>
      <c r="BC13" s="967"/>
      <c r="BD13" s="967"/>
      <c r="BE13" s="967"/>
      <c r="BF13" s="967"/>
      <c r="BG13" s="967"/>
      <c r="BH13" s="967"/>
      <c r="BI13" s="967"/>
      <c r="BJ13" s="967"/>
      <c r="BK13" s="967"/>
      <c r="BL13" s="967"/>
      <c r="BM13" s="967"/>
      <c r="BN13" s="967"/>
      <c r="BO13" s="967"/>
      <c r="BP13" s="967"/>
      <c r="BQ13" s="967"/>
      <c r="BR13" s="967"/>
      <c r="BS13" s="967"/>
    </row>
    <row r="14" spans="2:71" s="899" customFormat="1" ht="13.9" hidden="1" customHeight="1">
      <c r="B14" s="966" t="s">
        <v>382</v>
      </c>
      <c r="C14" s="2172">
        <v>6.8180161752467257</v>
      </c>
      <c r="D14" s="2173">
        <v>-2.0964176246549471</v>
      </c>
      <c r="E14" s="2173"/>
      <c r="F14" s="2173"/>
      <c r="G14" s="2173"/>
      <c r="H14" s="2173"/>
      <c r="I14" s="2182"/>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c r="AL14" s="967"/>
      <c r="AM14" s="967"/>
      <c r="AN14" s="967"/>
      <c r="AO14" s="967"/>
      <c r="AP14" s="967"/>
      <c r="AQ14" s="967"/>
      <c r="AR14" s="967"/>
      <c r="AS14" s="967"/>
      <c r="AT14" s="967"/>
      <c r="AU14" s="967"/>
      <c r="AV14" s="967"/>
      <c r="AW14" s="967"/>
      <c r="AX14" s="967"/>
      <c r="AY14" s="967"/>
      <c r="AZ14" s="967"/>
      <c r="BA14" s="967"/>
      <c r="BB14" s="967"/>
      <c r="BC14" s="967"/>
      <c r="BD14" s="967"/>
      <c r="BE14" s="967"/>
      <c r="BF14" s="967"/>
      <c r="BG14" s="967"/>
      <c r="BH14" s="967"/>
      <c r="BI14" s="967"/>
      <c r="BJ14" s="967"/>
      <c r="BK14" s="967"/>
      <c r="BL14" s="967"/>
      <c r="BM14" s="967"/>
      <c r="BN14" s="967"/>
      <c r="BO14" s="967"/>
      <c r="BP14" s="967"/>
      <c r="BQ14" s="967"/>
      <c r="BR14" s="967"/>
      <c r="BS14" s="967"/>
    </row>
    <row r="15" spans="2:71" s="899" customFormat="1">
      <c r="B15" s="966" t="s">
        <v>384</v>
      </c>
      <c r="C15" s="2172">
        <v>10.3</v>
      </c>
      <c r="D15" s="2173">
        <v>6.4</v>
      </c>
      <c r="E15" s="2173">
        <v>-4.3</v>
      </c>
      <c r="F15" s="2173">
        <v>12.6</v>
      </c>
      <c r="G15" s="2173">
        <v>9.6999999999999993</v>
      </c>
      <c r="H15" s="2173">
        <v>3</v>
      </c>
      <c r="I15" s="2182">
        <v>5.5</v>
      </c>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c r="AL15" s="967"/>
      <c r="AM15" s="967"/>
      <c r="AN15" s="967"/>
      <c r="AO15" s="967"/>
      <c r="AP15" s="967"/>
      <c r="AQ15" s="967"/>
      <c r="AR15" s="967"/>
      <c r="AS15" s="967"/>
      <c r="AT15" s="967"/>
      <c r="AU15" s="967"/>
      <c r="AV15" s="967"/>
      <c r="AW15" s="967"/>
      <c r="AX15" s="967"/>
      <c r="AY15" s="967"/>
      <c r="AZ15" s="967"/>
      <c r="BA15" s="967"/>
      <c r="BB15" s="967"/>
      <c r="BC15" s="967"/>
      <c r="BD15" s="967"/>
      <c r="BE15" s="967"/>
      <c r="BF15" s="967"/>
      <c r="BG15" s="967"/>
      <c r="BH15" s="967"/>
      <c r="BI15" s="967"/>
      <c r="BJ15" s="967"/>
      <c r="BK15" s="967"/>
      <c r="BL15" s="967"/>
      <c r="BM15" s="967"/>
      <c r="BN15" s="967"/>
      <c r="BO15" s="967"/>
      <c r="BP15" s="967"/>
      <c r="BQ15" s="967"/>
      <c r="BR15" s="967"/>
      <c r="BS15" s="967"/>
    </row>
    <row r="16" spans="2:71" s="899" customFormat="1" ht="16.5" customHeight="1" thickBot="1">
      <c r="B16" s="968" t="s">
        <v>385</v>
      </c>
      <c r="C16" s="2172">
        <v>2.2000000000000002</v>
      </c>
      <c r="D16" s="2173">
        <v>1.90009157916243</v>
      </c>
      <c r="E16" s="2173">
        <v>1.97323222946076</v>
      </c>
      <c r="F16" s="2173">
        <v>6.4303871634072465</v>
      </c>
      <c r="G16" s="2173">
        <v>8.5</v>
      </c>
      <c r="H16" s="2173">
        <v>3.2448888991439588</v>
      </c>
      <c r="I16" s="2182">
        <v>2.2000000000000002</v>
      </c>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c r="AL16" s="967"/>
      <c r="AM16" s="967"/>
      <c r="AN16" s="967"/>
      <c r="AO16" s="967"/>
      <c r="AP16" s="967"/>
      <c r="AQ16" s="967"/>
      <c r="AR16" s="967"/>
      <c r="AS16" s="967"/>
      <c r="AT16" s="967"/>
      <c r="AU16" s="967"/>
      <c r="AV16" s="967"/>
      <c r="AW16" s="967"/>
      <c r="AX16" s="967"/>
      <c r="AY16" s="967"/>
      <c r="AZ16" s="967"/>
      <c r="BA16" s="967"/>
      <c r="BB16" s="967"/>
      <c r="BC16" s="967"/>
      <c r="BD16" s="967"/>
      <c r="BE16" s="967"/>
      <c r="BF16" s="967"/>
      <c r="BG16" s="967"/>
      <c r="BH16" s="967"/>
      <c r="BI16" s="967"/>
      <c r="BJ16" s="967"/>
      <c r="BK16" s="967"/>
      <c r="BL16" s="967"/>
      <c r="BM16" s="967"/>
      <c r="BN16" s="967"/>
      <c r="BO16" s="967"/>
      <c r="BP16" s="967"/>
      <c r="BQ16" s="967"/>
      <c r="BR16" s="967"/>
      <c r="BS16" s="967"/>
    </row>
    <row r="17" spans="2:71" s="899" customFormat="1" ht="13.5" thickBot="1">
      <c r="B17" s="969" t="s">
        <v>386</v>
      </c>
      <c r="C17" s="2174">
        <v>2.75</v>
      </c>
      <c r="D17" s="2175">
        <v>2.25</v>
      </c>
      <c r="E17" s="2175">
        <v>0.25</v>
      </c>
      <c r="F17" s="2175">
        <v>2.5</v>
      </c>
      <c r="G17" s="2175">
        <v>7.5</v>
      </c>
      <c r="H17" s="2175">
        <v>6.75</v>
      </c>
      <c r="I17" s="2183">
        <v>4.75</v>
      </c>
      <c r="J17" s="967"/>
      <c r="K17" s="967"/>
      <c r="L17" s="965"/>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c r="AL17" s="967"/>
      <c r="AM17" s="967"/>
      <c r="AN17" s="967"/>
      <c r="AO17" s="967"/>
      <c r="AP17" s="967"/>
      <c r="AQ17" s="967"/>
      <c r="AR17" s="967"/>
      <c r="AS17" s="967"/>
      <c r="AT17" s="967"/>
      <c r="AU17" s="967"/>
      <c r="AV17" s="967"/>
      <c r="AW17" s="967"/>
      <c r="AX17" s="967"/>
      <c r="AY17" s="967"/>
      <c r="AZ17" s="967"/>
      <c r="BA17" s="967"/>
      <c r="BB17" s="967"/>
      <c r="BC17" s="967"/>
      <c r="BD17" s="967"/>
      <c r="BE17" s="967"/>
      <c r="BF17" s="967"/>
      <c r="BG17" s="967"/>
      <c r="BH17" s="967"/>
      <c r="BI17" s="967"/>
      <c r="BJ17" s="967"/>
      <c r="BK17" s="967"/>
      <c r="BL17" s="967"/>
      <c r="BM17" s="967"/>
      <c r="BN17" s="967"/>
      <c r="BO17" s="967"/>
      <c r="BP17" s="967"/>
      <c r="BQ17" s="967"/>
      <c r="BR17" s="967"/>
      <c r="BS17" s="967"/>
    </row>
    <row r="18" spans="2:71" s="899" customFormat="1" ht="13.5" thickBot="1">
      <c r="B18" s="969" t="s">
        <v>387</v>
      </c>
      <c r="C18" s="2176">
        <v>3.37</v>
      </c>
      <c r="D18" s="2177">
        <v>3.31</v>
      </c>
      <c r="E18" s="2177">
        <v>3.6179999999999999</v>
      </c>
      <c r="F18" s="2177">
        <v>3.9910000000000001</v>
      </c>
      <c r="G18" s="2177">
        <v>3.81</v>
      </c>
      <c r="H18" s="2177">
        <v>3.7069999999999999</v>
      </c>
      <c r="I18" s="2184">
        <v>3.75</v>
      </c>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c r="AL18" s="970"/>
      <c r="AM18" s="970"/>
      <c r="AN18" s="970"/>
      <c r="AO18" s="970"/>
      <c r="AP18" s="970"/>
      <c r="AQ18" s="970"/>
      <c r="AR18" s="970"/>
      <c r="AS18" s="970"/>
      <c r="AT18" s="970"/>
      <c r="AU18" s="970"/>
      <c r="AV18" s="970"/>
      <c r="AW18" s="970"/>
      <c r="AX18" s="970"/>
      <c r="AY18" s="970"/>
      <c r="AZ18" s="970"/>
      <c r="BA18" s="970"/>
      <c r="BB18" s="970"/>
      <c r="BC18" s="970"/>
      <c r="BD18" s="970"/>
      <c r="BE18" s="970"/>
      <c r="BF18" s="970"/>
      <c r="BG18" s="970"/>
      <c r="BH18" s="970"/>
      <c r="BI18" s="970"/>
      <c r="BJ18" s="970"/>
      <c r="BK18" s="970"/>
      <c r="BL18" s="970"/>
      <c r="BM18" s="970"/>
      <c r="BN18" s="970"/>
      <c r="BO18" s="970"/>
      <c r="BP18" s="970"/>
      <c r="BQ18" s="970"/>
      <c r="BR18" s="970"/>
      <c r="BS18" s="970"/>
    </row>
    <row r="19" spans="2:71" s="899" customFormat="1" ht="13.5" thickBot="1">
      <c r="B19" s="969" t="s">
        <v>388</v>
      </c>
      <c r="C19" s="2178">
        <v>4.0123456790123413E-2</v>
      </c>
      <c r="D19" s="2179">
        <v>-1.7804154302670697E-2</v>
      </c>
      <c r="E19" s="2179">
        <v>9.3051359516616264E-2</v>
      </c>
      <c r="F19" s="2179">
        <v>0.10309563294637926</v>
      </c>
      <c r="G19" s="2179">
        <v>-4.535204209471317E-2</v>
      </c>
      <c r="H19" s="2179">
        <v>-2.7034120734908244E-2</v>
      </c>
      <c r="I19" s="2185">
        <v>1.1599676288103638E-2</v>
      </c>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c r="AL19" s="970"/>
      <c r="AM19" s="970"/>
      <c r="AN19" s="970"/>
      <c r="AO19" s="970"/>
      <c r="AP19" s="970"/>
      <c r="AQ19" s="970"/>
      <c r="AR19" s="970"/>
      <c r="AS19" s="970"/>
      <c r="AT19" s="970"/>
      <c r="AU19" s="970"/>
      <c r="AV19" s="970"/>
      <c r="AW19" s="970"/>
      <c r="AX19" s="970"/>
      <c r="AY19" s="970"/>
      <c r="AZ19" s="970"/>
      <c r="BA19" s="970"/>
      <c r="BB19" s="970"/>
      <c r="BC19" s="970"/>
      <c r="BD19" s="970"/>
      <c r="BE19" s="970"/>
      <c r="BF19" s="970"/>
      <c r="BG19" s="970"/>
      <c r="BH19" s="970"/>
      <c r="BI19" s="970"/>
      <c r="BJ19" s="970"/>
      <c r="BK19" s="970"/>
      <c r="BL19" s="970"/>
      <c r="BM19" s="970"/>
      <c r="BN19" s="970"/>
      <c r="BO19" s="970"/>
      <c r="BP19" s="970"/>
      <c r="BQ19" s="970"/>
      <c r="BR19" s="970"/>
      <c r="BS19" s="970"/>
    </row>
    <row r="20" spans="2:71" s="899" customFormat="1" ht="13.5" thickBot="1">
      <c r="B20" s="969" t="s">
        <v>389</v>
      </c>
      <c r="C20" s="2174">
        <v>-2.2937700489276098</v>
      </c>
      <c r="D20" s="2175">
        <v>-1.61956038226633</v>
      </c>
      <c r="E20" s="2175">
        <v>-8.8646093510024002</v>
      </c>
      <c r="F20" s="2175">
        <v>-2.5440583012799198</v>
      </c>
      <c r="G20" s="2175">
        <v>-1.6</v>
      </c>
      <c r="H20" s="2175">
        <v>-2.8</v>
      </c>
      <c r="I20" s="2183">
        <v>-2.5</v>
      </c>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c r="AL20" s="971"/>
      <c r="AM20" s="971"/>
      <c r="AN20" s="971"/>
      <c r="AO20" s="971"/>
      <c r="AP20" s="971"/>
      <c r="AQ20" s="971"/>
      <c r="AR20" s="971"/>
      <c r="AS20" s="971"/>
      <c r="AT20" s="971"/>
      <c r="AU20" s="971"/>
      <c r="AV20" s="971"/>
      <c r="AW20" s="971"/>
      <c r="AX20" s="971"/>
      <c r="AY20" s="971"/>
      <c r="AZ20" s="971"/>
      <c r="BA20" s="971"/>
      <c r="BB20" s="971"/>
      <c r="BC20" s="971"/>
      <c r="BD20" s="971"/>
      <c r="BE20" s="971"/>
      <c r="BF20" s="971"/>
      <c r="BG20" s="971"/>
      <c r="BH20" s="971"/>
      <c r="BI20" s="971"/>
      <c r="BJ20" s="971"/>
      <c r="BK20" s="971"/>
      <c r="BL20" s="971"/>
      <c r="BM20" s="971"/>
      <c r="BN20" s="971"/>
      <c r="BO20" s="971"/>
      <c r="BP20" s="971"/>
      <c r="BQ20" s="971"/>
      <c r="BR20" s="971"/>
      <c r="BS20" s="971"/>
    </row>
    <row r="21" spans="2:71" s="899" customFormat="1" ht="13.5" thickBot="1">
      <c r="B21" s="969" t="s">
        <v>383</v>
      </c>
      <c r="C21" s="2174">
        <v>25.5919748496399</v>
      </c>
      <c r="D21" s="2175">
        <v>26.608279872790099</v>
      </c>
      <c r="E21" s="2175">
        <v>34.636906859547103</v>
      </c>
      <c r="F21" s="2175">
        <v>35.947971341043001</v>
      </c>
      <c r="G21" s="2175">
        <v>34</v>
      </c>
      <c r="H21" s="2175">
        <v>33.299999999999997</v>
      </c>
      <c r="I21" s="2183">
        <v>33.799999999999997</v>
      </c>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c r="AL21" s="967"/>
      <c r="AM21" s="967"/>
      <c r="AN21" s="967"/>
      <c r="AO21" s="967"/>
      <c r="AP21" s="967"/>
      <c r="AQ21" s="967"/>
      <c r="AR21" s="967"/>
      <c r="AS21" s="967"/>
      <c r="AT21" s="967"/>
      <c r="AU21" s="967"/>
      <c r="AV21" s="967"/>
      <c r="AW21" s="967"/>
      <c r="AX21" s="967"/>
      <c r="AY21" s="967"/>
      <c r="AZ21" s="967"/>
      <c r="BA21" s="967"/>
      <c r="BB21" s="967"/>
      <c r="BC21" s="967"/>
      <c r="BD21" s="967"/>
      <c r="BE21" s="967"/>
      <c r="BF21" s="967"/>
      <c r="BG21" s="967"/>
      <c r="BH21" s="967"/>
      <c r="BI21" s="967"/>
      <c r="BJ21" s="967"/>
      <c r="BK21" s="967"/>
      <c r="BL21" s="967"/>
      <c r="BM21" s="967"/>
      <c r="BN21" s="967"/>
      <c r="BO21" s="967"/>
      <c r="BP21" s="967"/>
      <c r="BQ21" s="967"/>
      <c r="BR21" s="967"/>
      <c r="BS21" s="967"/>
    </row>
    <row r="22" spans="2:71" s="899" customFormat="1">
      <c r="B22" s="966" t="s">
        <v>390</v>
      </c>
      <c r="C22" s="2174">
        <v>7200.895882963101</v>
      </c>
      <c r="D22" s="2175">
        <v>6879.2832403381981</v>
      </c>
      <c r="E22" s="2175">
        <v>8196.4056340540046</v>
      </c>
      <c r="F22" s="2175">
        <v>14927</v>
      </c>
      <c r="G22" s="2175">
        <v>9565</v>
      </c>
      <c r="H22" s="2175">
        <v>16700</v>
      </c>
      <c r="I22" s="2183">
        <v>15100</v>
      </c>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c r="AL22" s="965"/>
      <c r="AM22" s="965"/>
      <c r="AN22" s="965"/>
      <c r="AO22" s="965"/>
      <c r="AP22" s="965"/>
      <c r="AQ22" s="965"/>
      <c r="AR22" s="965"/>
      <c r="AS22" s="965"/>
      <c r="AT22" s="965"/>
      <c r="AU22" s="965"/>
      <c r="AV22" s="965"/>
      <c r="AW22" s="965"/>
      <c r="AX22" s="965"/>
      <c r="AY22" s="965"/>
      <c r="AZ22" s="965"/>
      <c r="BA22" s="965"/>
      <c r="BB22" s="965"/>
      <c r="BC22" s="965"/>
      <c r="BD22" s="965"/>
      <c r="BE22" s="965"/>
      <c r="BF22" s="965"/>
      <c r="BG22" s="965"/>
      <c r="BH22" s="965"/>
      <c r="BI22" s="965"/>
      <c r="BJ22" s="965"/>
      <c r="BK22" s="965"/>
      <c r="BL22" s="965"/>
      <c r="BM22" s="965"/>
      <c r="BN22" s="965"/>
      <c r="BO22" s="965"/>
      <c r="BP22" s="965"/>
      <c r="BQ22" s="965"/>
      <c r="BR22" s="965"/>
      <c r="BS22" s="965"/>
    </row>
    <row r="23" spans="2:71" s="899" customFormat="1">
      <c r="B23" s="966" t="s">
        <v>391</v>
      </c>
      <c r="C23" s="2186">
        <v>3.1742076593596166E-2</v>
      </c>
      <c r="D23" s="2187">
        <v>2.9595096482628626E-2</v>
      </c>
      <c r="E23" s="2187">
        <v>3.987497940841149E-2</v>
      </c>
      <c r="F23" s="2187">
        <v>6.6062267563819471E-2</v>
      </c>
      <c r="G23" s="2187">
        <v>3.9080391268451968E-2</v>
      </c>
      <c r="H23" s="2187">
        <v>6.2598010769904899E-2</v>
      </c>
      <c r="I23" s="2188">
        <v>5.4414806593200672E-2</v>
      </c>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c r="AL23" s="971"/>
      <c r="AM23" s="971"/>
      <c r="AN23" s="971"/>
      <c r="AO23" s="971"/>
      <c r="AP23" s="971"/>
      <c r="AQ23" s="971"/>
      <c r="AR23" s="971"/>
      <c r="AS23" s="971"/>
      <c r="AT23" s="971"/>
      <c r="AU23" s="971"/>
      <c r="AV23" s="971"/>
      <c r="AW23" s="971"/>
      <c r="AX23" s="971"/>
      <c r="AY23" s="971"/>
      <c r="AZ23" s="971"/>
      <c r="BA23" s="971"/>
      <c r="BB23" s="971"/>
      <c r="BC23" s="971"/>
      <c r="BD23" s="971"/>
      <c r="BE23" s="971"/>
      <c r="BF23" s="971"/>
      <c r="BG23" s="971"/>
      <c r="BH23" s="971"/>
      <c r="BI23" s="971"/>
      <c r="BJ23" s="971"/>
      <c r="BK23" s="971"/>
      <c r="BL23" s="971"/>
      <c r="BM23" s="971"/>
      <c r="BN23" s="971"/>
      <c r="BO23" s="971"/>
      <c r="BP23" s="971"/>
      <c r="BQ23" s="971"/>
      <c r="BR23" s="971"/>
      <c r="BS23" s="971"/>
    </row>
    <row r="24" spans="2:71" s="899" customFormat="1">
      <c r="B24" s="966" t="s">
        <v>392</v>
      </c>
      <c r="C24" s="2172">
        <v>49066.4758077562</v>
      </c>
      <c r="D24" s="2173">
        <v>47980.454822131302</v>
      </c>
      <c r="E24" s="2173">
        <v>42905.304546054002</v>
      </c>
      <c r="F24" s="2173">
        <v>63150.8372727475</v>
      </c>
      <c r="G24" s="2173">
        <v>65834</v>
      </c>
      <c r="H24" s="2173">
        <v>67200</v>
      </c>
      <c r="I24" s="2182">
        <v>68100</v>
      </c>
      <c r="J24" s="965"/>
      <c r="K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c r="AL24" s="965"/>
      <c r="AM24" s="965"/>
      <c r="AN24" s="965"/>
      <c r="AO24" s="965"/>
      <c r="AP24" s="965"/>
      <c r="AQ24" s="965"/>
      <c r="AR24" s="965"/>
      <c r="AS24" s="965"/>
      <c r="AT24" s="965"/>
      <c r="AU24" s="965"/>
      <c r="AV24" s="965"/>
      <c r="AW24" s="965"/>
      <c r="AX24" s="965"/>
      <c r="AY24" s="965"/>
      <c r="AZ24" s="965"/>
      <c r="BA24" s="965"/>
      <c r="BB24" s="965"/>
      <c r="BC24" s="965"/>
      <c r="BD24" s="965"/>
      <c r="BE24" s="965"/>
      <c r="BF24" s="965"/>
      <c r="BG24" s="965"/>
      <c r="BH24" s="965"/>
      <c r="BI24" s="965"/>
      <c r="BJ24" s="965"/>
      <c r="BK24" s="965"/>
      <c r="BL24" s="965"/>
      <c r="BM24" s="965"/>
      <c r="BN24" s="965"/>
      <c r="BO24" s="965"/>
      <c r="BP24" s="965"/>
      <c r="BQ24" s="965"/>
      <c r="BR24" s="965"/>
      <c r="BS24" s="965"/>
    </row>
    <row r="25" spans="2:71" s="899" customFormat="1">
      <c r="B25" s="966" t="s">
        <v>393</v>
      </c>
      <c r="C25" s="2172">
        <v>41865.579924793099</v>
      </c>
      <c r="D25" s="2173">
        <v>41101.171581793104</v>
      </c>
      <c r="E25" s="2173">
        <v>34708.898911999997</v>
      </c>
      <c r="F25" s="2173">
        <v>48223</v>
      </c>
      <c r="G25" s="2173">
        <v>56269</v>
      </c>
      <c r="H25" s="2173">
        <v>50500</v>
      </c>
      <c r="I25" s="2182">
        <v>53000</v>
      </c>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c r="AL25" s="965"/>
      <c r="AM25" s="965"/>
      <c r="AN25" s="965"/>
      <c r="AO25" s="965"/>
      <c r="AP25" s="965"/>
      <c r="AQ25" s="965"/>
      <c r="AR25" s="965"/>
      <c r="AS25" s="965"/>
      <c r="AT25" s="965"/>
      <c r="AU25" s="965"/>
      <c r="AV25" s="965"/>
      <c r="AW25" s="965"/>
      <c r="AX25" s="965"/>
      <c r="AY25" s="965"/>
      <c r="AZ25" s="965"/>
      <c r="BA25" s="965"/>
      <c r="BB25" s="965"/>
      <c r="BC25" s="965"/>
      <c r="BD25" s="965"/>
      <c r="BE25" s="965"/>
      <c r="BF25" s="965"/>
      <c r="BG25" s="965"/>
      <c r="BH25" s="965"/>
      <c r="BI25" s="965"/>
      <c r="BJ25" s="965"/>
      <c r="BK25" s="965"/>
      <c r="BL25" s="965"/>
      <c r="BM25" s="965"/>
      <c r="BN25" s="965"/>
      <c r="BO25" s="965"/>
      <c r="BP25" s="965"/>
      <c r="BQ25" s="965"/>
      <c r="BR25" s="965"/>
      <c r="BS25" s="965"/>
    </row>
    <row r="26" spans="2:71" s="899" customFormat="1" ht="13.9" hidden="1" customHeight="1">
      <c r="B26" s="966" t="s">
        <v>394</v>
      </c>
      <c r="C26" s="2189">
        <v>-2894.5450842119481</v>
      </c>
      <c r="D26" s="2190">
        <v>-1680.4547301800815</v>
      </c>
      <c r="E26" s="2190">
        <v>2397.8321736145053</v>
      </c>
      <c r="F26" s="2190">
        <v>-5179.4586772124403</v>
      </c>
      <c r="G26" s="2190">
        <v>-10643.966780899111</v>
      </c>
      <c r="H26" s="2190">
        <v>-9157</v>
      </c>
      <c r="I26" s="2191"/>
      <c r="J26" s="965"/>
      <c r="K26" s="965"/>
      <c r="L26" s="965"/>
      <c r="M26" s="965"/>
      <c r="N26" s="965"/>
      <c r="O26" s="965"/>
      <c r="P26" s="965"/>
      <c r="Q26" s="965"/>
      <c r="R26" s="965"/>
      <c r="S26" s="965"/>
      <c r="T26" s="965"/>
      <c r="U26" s="965"/>
      <c r="V26" s="965"/>
      <c r="W26" s="965"/>
      <c r="X26" s="965"/>
      <c r="Y26" s="965"/>
      <c r="Z26" s="965"/>
      <c r="AA26" s="965"/>
      <c r="AB26" s="965"/>
      <c r="AC26" s="965"/>
      <c r="AD26" s="965"/>
      <c r="AE26" s="965"/>
      <c r="AF26" s="965"/>
      <c r="AG26" s="965"/>
      <c r="AH26" s="965"/>
      <c r="AI26" s="965"/>
      <c r="AJ26" s="965"/>
      <c r="AK26" s="965"/>
      <c r="AL26" s="965"/>
      <c r="AM26" s="965"/>
      <c r="AN26" s="965"/>
      <c r="AO26" s="965"/>
      <c r="AP26" s="965"/>
      <c r="AQ26" s="965"/>
      <c r="AR26" s="965"/>
      <c r="AS26" s="965"/>
      <c r="AT26" s="965"/>
      <c r="AU26" s="965"/>
      <c r="AV26" s="965"/>
      <c r="AW26" s="965"/>
      <c r="AX26" s="965"/>
      <c r="AY26" s="965"/>
      <c r="AZ26" s="965"/>
      <c r="BA26" s="965"/>
      <c r="BB26" s="965"/>
      <c r="BC26" s="965"/>
      <c r="BD26" s="965"/>
      <c r="BE26" s="965"/>
      <c r="BF26" s="965"/>
      <c r="BG26" s="965"/>
      <c r="BH26" s="965"/>
      <c r="BI26" s="965"/>
      <c r="BJ26" s="965"/>
      <c r="BK26" s="965"/>
      <c r="BL26" s="965"/>
      <c r="BM26" s="965"/>
      <c r="BN26" s="965"/>
      <c r="BO26" s="965"/>
      <c r="BP26" s="965"/>
      <c r="BQ26" s="965"/>
      <c r="BR26" s="965"/>
      <c r="BS26" s="965"/>
    </row>
    <row r="27" spans="2:71" s="899" customFormat="1">
      <c r="B27" s="966" t="s">
        <v>395</v>
      </c>
      <c r="C27" s="2186">
        <v>-1.2999999999999999E-2</v>
      </c>
      <c r="D27" s="2187">
        <v>-7.0000000000000001E-3</v>
      </c>
      <c r="E27" s="2187">
        <v>1.1665297303483382E-2</v>
      </c>
      <c r="F27" s="2187">
        <v>-2.3368476612464724E-2</v>
      </c>
      <c r="G27" s="2187">
        <v>-4.3488801510291941E-2</v>
      </c>
      <c r="H27" s="2187">
        <v>-1E-3</v>
      </c>
      <c r="I27" s="2188">
        <v>-7.0000000000000001E-3</v>
      </c>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c r="AL27" s="971"/>
      <c r="AM27" s="971"/>
      <c r="AN27" s="971"/>
      <c r="AO27" s="971"/>
      <c r="AP27" s="971"/>
      <c r="AQ27" s="971"/>
      <c r="AR27" s="971"/>
      <c r="AS27" s="971"/>
      <c r="AT27" s="971"/>
      <c r="AU27" s="971"/>
      <c r="AV27" s="971"/>
      <c r="AW27" s="971"/>
      <c r="AX27" s="971"/>
      <c r="AY27" s="971"/>
      <c r="AZ27" s="971"/>
      <c r="BA27" s="971"/>
      <c r="BB27" s="971"/>
      <c r="BC27" s="971"/>
      <c r="BD27" s="971"/>
      <c r="BE27" s="971"/>
      <c r="BF27" s="971"/>
      <c r="BG27" s="971"/>
      <c r="BH27" s="971"/>
      <c r="BI27" s="971"/>
      <c r="BJ27" s="971"/>
      <c r="BK27" s="971"/>
      <c r="BL27" s="971"/>
      <c r="BM27" s="971"/>
      <c r="BN27" s="971"/>
      <c r="BO27" s="971"/>
      <c r="BP27" s="971"/>
      <c r="BQ27" s="971"/>
      <c r="BR27" s="971"/>
      <c r="BS27" s="971"/>
    </row>
    <row r="28" spans="2:71" s="899" customFormat="1">
      <c r="B28" s="966" t="s">
        <v>396</v>
      </c>
      <c r="C28" s="2172">
        <v>60121</v>
      </c>
      <c r="D28" s="2173">
        <v>68316</v>
      </c>
      <c r="E28" s="2173">
        <v>74706.911243260023</v>
      </c>
      <c r="F28" s="2173">
        <v>78495</v>
      </c>
      <c r="G28" s="2173">
        <v>71883</v>
      </c>
      <c r="H28" s="2173">
        <v>71033</v>
      </c>
      <c r="I28" s="2182">
        <v>72500</v>
      </c>
      <c r="J28" s="965"/>
      <c r="K28" s="965"/>
      <c r="L28" s="965"/>
      <c r="M28" s="965"/>
      <c r="N28" s="965"/>
      <c r="O28" s="965"/>
      <c r="P28" s="965"/>
      <c r="Q28" s="965"/>
      <c r="R28" s="965"/>
      <c r="S28" s="965"/>
      <c r="T28" s="965"/>
      <c r="U28" s="965"/>
      <c r="V28" s="965"/>
      <c r="W28" s="965"/>
      <c r="X28" s="965"/>
      <c r="Y28" s="965"/>
      <c r="Z28" s="965"/>
      <c r="AA28" s="965"/>
      <c r="AB28" s="965"/>
      <c r="AC28" s="965"/>
      <c r="AD28" s="965"/>
      <c r="AE28" s="965"/>
      <c r="AF28" s="965"/>
      <c r="AG28" s="965"/>
      <c r="AH28" s="965"/>
      <c r="AI28" s="965"/>
      <c r="AJ28" s="965"/>
      <c r="AK28" s="965"/>
      <c r="AL28" s="965"/>
      <c r="AM28" s="965"/>
      <c r="AN28" s="965"/>
      <c r="AO28" s="965"/>
      <c r="AP28" s="965"/>
      <c r="AQ28" s="965"/>
      <c r="AR28" s="965"/>
      <c r="AS28" s="965"/>
      <c r="AT28" s="965"/>
      <c r="AU28" s="965"/>
      <c r="AV28" s="965"/>
      <c r="AW28" s="965"/>
      <c r="AX28" s="965"/>
      <c r="AY28" s="965"/>
      <c r="AZ28" s="965"/>
      <c r="BA28" s="965"/>
      <c r="BB28" s="965"/>
      <c r="BC28" s="965"/>
      <c r="BD28" s="965"/>
      <c r="BE28" s="965"/>
      <c r="BF28" s="965"/>
      <c r="BG28" s="965"/>
      <c r="BH28" s="965"/>
      <c r="BI28" s="965"/>
      <c r="BJ28" s="965"/>
      <c r="BK28" s="965"/>
      <c r="BL28" s="965"/>
      <c r="BM28" s="965"/>
      <c r="BN28" s="965"/>
      <c r="BO28" s="965"/>
      <c r="BP28" s="965"/>
      <c r="BQ28" s="965"/>
      <c r="BR28" s="965"/>
      <c r="BS28" s="965"/>
    </row>
    <row r="29" spans="2:71" s="899" customFormat="1">
      <c r="B29" s="966" t="s">
        <v>391</v>
      </c>
      <c r="C29" s="2186">
        <v>0.26501777249670783</v>
      </c>
      <c r="D29" s="2187">
        <v>0.29389960271614879</v>
      </c>
      <c r="E29" s="2187">
        <v>0.36344425599366209</v>
      </c>
      <c r="F29" s="2187">
        <v>0.34739449939184092</v>
      </c>
      <c r="G29" s="2187">
        <v>0.29369741406692451</v>
      </c>
      <c r="H29" s="2187">
        <v>0.26625895203704519</v>
      </c>
      <c r="I29" s="2188">
        <v>0.26126314423887742</v>
      </c>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s="971"/>
      <c r="AM29" s="971"/>
      <c r="AN29" s="971"/>
      <c r="AO29" s="971"/>
      <c r="AP29" s="971"/>
      <c r="AQ29" s="971"/>
      <c r="AR29" s="971"/>
      <c r="AS29" s="971"/>
      <c r="AT29" s="971"/>
      <c r="AU29" s="971"/>
      <c r="AV29" s="971"/>
      <c r="AW29" s="971"/>
      <c r="AX29" s="971"/>
      <c r="AY29" s="971"/>
      <c r="AZ29" s="971"/>
      <c r="BA29" s="971"/>
      <c r="BB29" s="971"/>
      <c r="BC29" s="971"/>
      <c r="BD29" s="971"/>
      <c r="BE29" s="971"/>
      <c r="BF29" s="971"/>
      <c r="BG29" s="971"/>
      <c r="BH29" s="971"/>
      <c r="BI29" s="971"/>
      <c r="BJ29" s="971"/>
      <c r="BK29" s="971"/>
      <c r="BL29" s="971"/>
      <c r="BM29" s="971"/>
      <c r="BN29" s="971"/>
      <c r="BO29" s="971"/>
      <c r="BP29" s="971"/>
      <c r="BQ29" s="971"/>
      <c r="BR29" s="971"/>
      <c r="BS29" s="971"/>
    </row>
    <row r="30" spans="2:71" s="899" customFormat="1" ht="13.5" thickBot="1">
      <c r="B30" s="968" t="s">
        <v>397</v>
      </c>
      <c r="C30" s="2180">
        <v>17.232581067693534</v>
      </c>
      <c r="D30" s="2181">
        <v>19.945708807073263</v>
      </c>
      <c r="E30" s="2181">
        <v>25.82861925963249</v>
      </c>
      <c r="F30" s="2181">
        <v>19.533002923915973</v>
      </c>
      <c r="G30" s="2181">
        <v>15.329861913309283</v>
      </c>
      <c r="H30" s="2181">
        <v>16.879128712871289</v>
      </c>
      <c r="I30" s="2192">
        <v>16.415094339622641</v>
      </c>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c r="AL30" s="972"/>
      <c r="AM30" s="972"/>
      <c r="AN30" s="972"/>
      <c r="AO30" s="972"/>
      <c r="AP30" s="972"/>
      <c r="AQ30" s="972"/>
      <c r="AR30" s="972"/>
      <c r="AS30" s="972"/>
      <c r="AT30" s="972"/>
      <c r="AU30" s="972"/>
      <c r="AV30" s="972"/>
      <c r="AW30" s="972"/>
      <c r="AX30" s="972"/>
      <c r="AY30" s="972"/>
      <c r="AZ30" s="972"/>
      <c r="BA30" s="972"/>
      <c r="BB30" s="972"/>
      <c r="BC30" s="972"/>
      <c r="BD30" s="972"/>
      <c r="BE30" s="972"/>
      <c r="BF30" s="972"/>
      <c r="BG30" s="972"/>
      <c r="BH30" s="972"/>
      <c r="BI30" s="972"/>
      <c r="BJ30" s="972"/>
      <c r="BK30" s="972"/>
      <c r="BL30" s="972"/>
      <c r="BM30" s="972"/>
      <c r="BN30" s="972"/>
      <c r="BO30" s="972"/>
      <c r="BP30" s="972"/>
      <c r="BQ30" s="972"/>
      <c r="BR30" s="972"/>
      <c r="BS30" s="972"/>
    </row>
    <row r="31" spans="2:71" s="899" customFormat="1">
      <c r="B31" s="973" t="s">
        <v>780</v>
      </c>
      <c r="C31" s="59"/>
      <c r="D31" s="59"/>
      <c r="E31" s="59"/>
      <c r="F31" s="59"/>
      <c r="G31" s="59"/>
      <c r="H31" s="974"/>
    </row>
    <row r="32" spans="2:71" s="899" customFormat="1">
      <c r="B32" s="975" t="s">
        <v>907</v>
      </c>
      <c r="C32" s="59"/>
      <c r="D32" s="59"/>
      <c r="E32" s="59"/>
      <c r="F32" s="59"/>
      <c r="G32" s="59"/>
      <c r="H32" s="59"/>
    </row>
    <row r="33" spans="2:8" s="899" customFormat="1">
      <c r="B33" s="975" t="s">
        <v>779</v>
      </c>
      <c r="C33" s="59"/>
      <c r="D33" s="59"/>
      <c r="E33" s="59"/>
      <c r="F33" s="59"/>
      <c r="G33" s="59"/>
      <c r="H33" s="59"/>
    </row>
    <row r="34" spans="2:8">
      <c r="B34" s="975" t="s">
        <v>1059</v>
      </c>
    </row>
    <row r="35" spans="2:8">
      <c r="B35" s="976"/>
    </row>
  </sheetData>
  <mergeCells count="7">
    <mergeCell ref="I4:I5"/>
    <mergeCell ref="C4:C5"/>
    <mergeCell ref="H4:H5"/>
    <mergeCell ref="G4:G5"/>
    <mergeCell ref="F4:F5"/>
    <mergeCell ref="E4:E5"/>
    <mergeCell ref="D4:D5"/>
  </mergeCells>
  <hyperlinks>
    <hyperlink ref="B1" location="Index!A1" display="Back to index" xr:uid="{370684BF-EE2B-45AE-84A0-F12AFDBE435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workbookViewId="0">
      <selection activeCell="G10" sqref="G10"/>
    </sheetView>
  </sheetViews>
  <sheetFormatPr baseColWidth="10" defaultColWidth="11.42578125" defaultRowHeight="15"/>
  <sheetData/>
  <pageMargins left="0.7" right="0.7" top="0.75" bottom="0.75" header="0.3" footer="0.3"/>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7FC3-09A8-47BA-84DE-65DC222E7A60}">
  <dimension ref="A1"/>
  <sheetViews>
    <sheetView workbookViewId="0"/>
  </sheetViews>
  <sheetFormatPr baseColWidth="10" defaultRowHeight="15"/>
  <sheetData/>
  <pageMargins left="0.7" right="0.7" top="0.75" bottom="0.75" header="0.3" footer="0.3"/>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AB46"/>
  <sheetViews>
    <sheetView showGridLines="0" topLeftCell="G1" zoomScale="85" zoomScaleNormal="85" workbookViewId="0">
      <selection activeCell="S30" sqref="S30"/>
    </sheetView>
  </sheetViews>
  <sheetFormatPr baseColWidth="10" defaultColWidth="10.85546875" defaultRowHeight="12.75"/>
  <cols>
    <col min="1" max="1" width="10.85546875" style="59"/>
    <col min="2" max="2" width="44.85546875" style="59" customWidth="1"/>
    <col min="3" max="15" width="11.85546875" style="960" customWidth="1"/>
    <col min="16" max="17" width="10.85546875" style="960" customWidth="1"/>
    <col min="18" max="21" width="10.85546875" style="960"/>
    <col min="22" max="22" width="11.85546875" style="960" bestFit="1" customWidth="1"/>
    <col min="23" max="23" width="14.140625" style="59" customWidth="1"/>
    <col min="24" max="24" width="14.42578125" style="59" customWidth="1"/>
    <col min="25" max="16384" width="10.85546875" style="59"/>
  </cols>
  <sheetData>
    <row r="1" spans="1:28">
      <c r="A1" s="211"/>
      <c r="B1" s="589" t="s">
        <v>31</v>
      </c>
      <c r="C1" s="957"/>
      <c r="D1" s="957"/>
      <c r="E1" s="957"/>
      <c r="F1" s="957"/>
      <c r="G1" s="957"/>
      <c r="H1" s="957"/>
      <c r="I1" s="957"/>
      <c r="J1" s="957"/>
      <c r="K1" s="957"/>
      <c r="L1" s="957"/>
      <c r="M1" s="957"/>
      <c r="N1" s="957"/>
      <c r="O1" s="957"/>
      <c r="P1" s="957"/>
      <c r="Q1" s="957"/>
      <c r="R1" s="957"/>
      <c r="S1" s="957"/>
      <c r="T1" s="957"/>
      <c r="U1" s="957"/>
      <c r="V1" s="957"/>
      <c r="W1" s="211"/>
      <c r="X1" s="211"/>
      <c r="Y1" s="211"/>
      <c r="Z1" s="211"/>
      <c r="AA1" s="211"/>
      <c r="AB1" s="211"/>
    </row>
    <row r="2" spans="1:28">
      <c r="A2" s="211"/>
      <c r="B2" s="211"/>
      <c r="C2" s="957"/>
      <c r="D2" s="957"/>
      <c r="E2" s="957"/>
      <c r="F2" s="957"/>
      <c r="G2" s="957"/>
      <c r="H2" s="957"/>
      <c r="I2" s="957"/>
      <c r="J2" s="957"/>
      <c r="K2" s="957"/>
      <c r="L2" s="957"/>
      <c r="M2" s="957"/>
      <c r="N2" s="957"/>
      <c r="O2" s="957"/>
      <c r="P2" s="957"/>
      <c r="Q2" s="957"/>
      <c r="R2" s="957"/>
      <c r="S2" s="957"/>
      <c r="T2" s="957"/>
      <c r="U2" s="957"/>
      <c r="V2" s="957"/>
      <c r="W2" s="211"/>
      <c r="X2" s="211"/>
      <c r="Y2" s="211"/>
      <c r="Z2" s="211"/>
      <c r="AA2" s="211"/>
      <c r="AB2" s="211"/>
    </row>
    <row r="3" spans="1:28">
      <c r="A3" s="211"/>
      <c r="B3" s="211"/>
      <c r="C3" s="957"/>
      <c r="D3" s="957"/>
      <c r="E3" s="957"/>
      <c r="F3" s="957"/>
      <c r="G3" s="957"/>
      <c r="H3" s="957"/>
      <c r="I3" s="957"/>
      <c r="J3" s="957"/>
      <c r="K3" s="957"/>
      <c r="L3" s="957"/>
      <c r="M3" s="957"/>
      <c r="N3" s="957"/>
      <c r="O3" s="957"/>
      <c r="P3" s="957"/>
      <c r="Q3" s="957"/>
      <c r="R3" s="957"/>
      <c r="S3" s="957"/>
      <c r="T3" s="957"/>
      <c r="U3" s="957"/>
      <c r="V3" s="957"/>
      <c r="W3" s="211"/>
      <c r="X3" s="211"/>
      <c r="Y3" s="211"/>
      <c r="Z3" s="211"/>
      <c r="AA3" s="211"/>
      <c r="AB3" s="211"/>
    </row>
    <row r="4" spans="1:28" ht="13.5" thickBot="1">
      <c r="A4" s="211"/>
      <c r="B4" s="210" t="s">
        <v>842</v>
      </c>
      <c r="C4" s="957"/>
      <c r="D4" s="957"/>
      <c r="E4" s="957"/>
      <c r="F4" s="957"/>
      <c r="G4" s="957"/>
      <c r="H4" s="957"/>
      <c r="I4" s="957"/>
      <c r="J4" s="957"/>
      <c r="K4" s="957"/>
      <c r="L4" s="957"/>
      <c r="M4" s="957"/>
      <c r="N4" s="957"/>
      <c r="O4" s="957"/>
      <c r="P4" s="957"/>
      <c r="Q4" s="957"/>
      <c r="R4" s="957"/>
      <c r="S4" s="957"/>
      <c r="T4" s="957"/>
      <c r="U4" s="957"/>
      <c r="V4" s="957"/>
      <c r="W4" s="211"/>
      <c r="X4" s="211"/>
      <c r="Y4" s="211"/>
      <c r="Z4" s="211"/>
      <c r="AA4" s="211"/>
      <c r="AB4" s="211"/>
    </row>
    <row r="5" spans="1:28">
      <c r="A5" s="211"/>
      <c r="B5" s="337" t="s">
        <v>398</v>
      </c>
      <c r="C5" s="2416" t="s">
        <v>29</v>
      </c>
      <c r="D5" s="2417"/>
      <c r="E5" s="2417"/>
      <c r="F5" s="2417"/>
      <c r="G5" s="2417"/>
      <c r="H5" s="2417"/>
      <c r="I5" s="2417"/>
      <c r="J5" s="2417"/>
      <c r="K5" s="2417"/>
      <c r="L5" s="2417"/>
      <c r="M5" s="2417"/>
      <c r="N5" s="2417"/>
      <c r="O5" s="2417"/>
      <c r="P5" s="2417"/>
      <c r="Q5" s="2417"/>
      <c r="R5" s="2417"/>
      <c r="S5" s="2417"/>
      <c r="T5" s="2417"/>
      <c r="U5" s="2417"/>
      <c r="V5" s="2418"/>
      <c r="W5" s="211"/>
      <c r="X5" s="211"/>
      <c r="Y5" s="211"/>
      <c r="Z5" s="211"/>
      <c r="AA5" s="211"/>
      <c r="AB5" s="211"/>
    </row>
    <row r="6" spans="1:28" ht="13.5" thickBot="1">
      <c r="A6" s="211"/>
      <c r="B6" s="344"/>
      <c r="C6" s="412" t="s">
        <v>171</v>
      </c>
      <c r="D6" s="260" t="s">
        <v>170</v>
      </c>
      <c r="E6" s="260" t="s">
        <v>169</v>
      </c>
      <c r="F6" s="260" t="s">
        <v>167</v>
      </c>
      <c r="G6" s="260" t="s">
        <v>166</v>
      </c>
      <c r="H6" s="260" t="s">
        <v>165</v>
      </c>
      <c r="I6" s="260" t="s">
        <v>168</v>
      </c>
      <c r="J6" s="260" t="s">
        <v>164</v>
      </c>
      <c r="K6" s="260" t="s">
        <v>163</v>
      </c>
      <c r="L6" s="260" t="s">
        <v>161</v>
      </c>
      <c r="M6" s="260" t="s">
        <v>95</v>
      </c>
      <c r="N6" s="260" t="s">
        <v>153</v>
      </c>
      <c r="O6" s="260" t="s">
        <v>162</v>
      </c>
      <c r="P6" s="260" t="s">
        <v>102</v>
      </c>
      <c r="Q6" s="260" t="s">
        <v>96</v>
      </c>
      <c r="R6" s="260" t="s">
        <v>154</v>
      </c>
      <c r="S6" s="260" t="s">
        <v>843</v>
      </c>
      <c r="T6" s="346" t="s">
        <v>906</v>
      </c>
      <c r="U6" s="346" t="s">
        <v>929</v>
      </c>
      <c r="V6" s="411" t="s">
        <v>1077</v>
      </c>
      <c r="W6" s="211"/>
      <c r="X6" s="211"/>
      <c r="Y6" s="211"/>
      <c r="Z6" s="211"/>
      <c r="AA6" s="211"/>
      <c r="AB6" s="211"/>
    </row>
    <row r="7" spans="1:28">
      <c r="A7" s="211"/>
      <c r="B7" s="1498" t="s">
        <v>399</v>
      </c>
      <c r="C7" s="1715">
        <v>405</v>
      </c>
      <c r="D7" s="1716">
        <v>403</v>
      </c>
      <c r="E7" s="1716">
        <v>404</v>
      </c>
      <c r="F7" s="1716">
        <v>404</v>
      </c>
      <c r="G7" s="1716">
        <v>404</v>
      </c>
      <c r="H7" s="1716">
        <v>403</v>
      </c>
      <c r="I7" s="1716">
        <v>393</v>
      </c>
      <c r="J7" s="1716">
        <v>388</v>
      </c>
      <c r="K7" s="1716">
        <v>388</v>
      </c>
      <c r="L7" s="1716">
        <v>363</v>
      </c>
      <c r="M7" s="1716">
        <v>359</v>
      </c>
      <c r="N7" s="1716">
        <v>357</v>
      </c>
      <c r="O7" s="1716">
        <v>351</v>
      </c>
      <c r="P7" s="1716">
        <v>342</v>
      </c>
      <c r="Q7" s="1716">
        <v>339</v>
      </c>
      <c r="R7" s="1716">
        <v>339</v>
      </c>
      <c r="S7" s="1716">
        <v>336</v>
      </c>
      <c r="T7" s="1716">
        <v>327</v>
      </c>
      <c r="U7" s="1716">
        <v>323</v>
      </c>
      <c r="V7" s="1717">
        <v>321</v>
      </c>
      <c r="W7" s="211"/>
      <c r="X7" s="211"/>
      <c r="Y7" s="211"/>
      <c r="Z7" s="211"/>
      <c r="AA7" s="211"/>
      <c r="AB7" s="211"/>
    </row>
    <row r="8" spans="1:28">
      <c r="A8" s="211"/>
      <c r="B8" s="1498" t="s">
        <v>400</v>
      </c>
      <c r="C8" s="1718">
        <v>2244</v>
      </c>
      <c r="D8" s="1719">
        <v>2261</v>
      </c>
      <c r="E8" s="1719">
        <v>2266</v>
      </c>
      <c r="F8" s="1719">
        <v>2285</v>
      </c>
      <c r="G8" s="1719">
        <v>2290</v>
      </c>
      <c r="H8" s="1719">
        <v>2291</v>
      </c>
      <c r="I8" s="1719">
        <v>2299</v>
      </c>
      <c r="J8" s="1719">
        <v>2317</v>
      </c>
      <c r="K8" s="1719">
        <v>2306</v>
      </c>
      <c r="L8" s="1719">
        <v>2291</v>
      </c>
      <c r="M8" s="1719">
        <v>2248</v>
      </c>
      <c r="N8" s="1719">
        <v>2222</v>
      </c>
      <c r="O8" s="1719">
        <v>2241</v>
      </c>
      <c r="P8" s="1719">
        <v>2228</v>
      </c>
      <c r="Q8" s="1719">
        <v>2287</v>
      </c>
      <c r="R8" s="1719">
        <v>2287</v>
      </c>
      <c r="S8" s="1719">
        <v>2283</v>
      </c>
      <c r="T8" s="1719">
        <v>2349</v>
      </c>
      <c r="U8" s="1719">
        <v>2363</v>
      </c>
      <c r="V8" s="1720">
        <v>2431</v>
      </c>
      <c r="W8" s="211"/>
      <c r="X8" s="211"/>
      <c r="Y8" s="211"/>
      <c r="Z8" s="211"/>
      <c r="AA8" s="211"/>
      <c r="AB8" s="211"/>
    </row>
    <row r="9" spans="1:28" ht="13.5" thickBot="1">
      <c r="A9" s="211"/>
      <c r="B9" s="564" t="s">
        <v>401</v>
      </c>
      <c r="C9" s="1721">
        <v>6759</v>
      </c>
      <c r="D9" s="1722">
        <v>6940</v>
      </c>
      <c r="E9" s="1722">
        <v>7051</v>
      </c>
      <c r="F9" s="1722">
        <v>7187</v>
      </c>
      <c r="G9" s="1722">
        <v>6869</v>
      </c>
      <c r="H9" s="1722">
        <v>6939</v>
      </c>
      <c r="I9" s="1722">
        <v>6997</v>
      </c>
      <c r="J9" s="1722">
        <v>7003</v>
      </c>
      <c r="K9" s="1722">
        <v>6860</v>
      </c>
      <c r="L9" s="1722">
        <v>6818</v>
      </c>
      <c r="M9" s="1722">
        <v>6998</v>
      </c>
      <c r="N9" s="1722">
        <v>8054</v>
      </c>
      <c r="O9" s="1722">
        <v>7838</v>
      </c>
      <c r="P9" s="1722">
        <v>8773</v>
      </c>
      <c r="Q9" s="1722">
        <v>9348</v>
      </c>
      <c r="R9" s="1722">
        <v>9348</v>
      </c>
      <c r="S9" s="1722">
        <v>9580</v>
      </c>
      <c r="T9" s="1735">
        <v>10215</v>
      </c>
      <c r="U9" s="1735">
        <v>10101</v>
      </c>
      <c r="V9" s="1723">
        <v>10684</v>
      </c>
      <c r="W9" s="211"/>
      <c r="X9" s="211"/>
      <c r="Y9" s="211"/>
      <c r="Z9" s="211"/>
      <c r="AA9" s="211"/>
      <c r="AB9" s="211"/>
    </row>
    <row r="10" spans="1:28" ht="13.5" thickBot="1">
      <c r="A10" s="211"/>
      <c r="B10" s="1724" t="s">
        <v>402</v>
      </c>
      <c r="C10" s="1725">
        <v>9408</v>
      </c>
      <c r="D10" s="1726">
        <v>9604</v>
      </c>
      <c r="E10" s="1726">
        <v>9721</v>
      </c>
      <c r="F10" s="1726">
        <v>9876</v>
      </c>
      <c r="G10" s="1726">
        <v>9563</v>
      </c>
      <c r="H10" s="1726">
        <v>9633</v>
      </c>
      <c r="I10" s="1726">
        <v>9689</v>
      </c>
      <c r="J10" s="1726">
        <v>9708</v>
      </c>
      <c r="K10" s="1726">
        <v>9554</v>
      </c>
      <c r="L10" s="1726">
        <v>9472</v>
      </c>
      <c r="M10" s="1726">
        <v>9605</v>
      </c>
      <c r="N10" s="1726">
        <v>10633</v>
      </c>
      <c r="O10" s="1726">
        <v>10430</v>
      </c>
      <c r="P10" s="1726">
        <v>11343</v>
      </c>
      <c r="Q10" s="1726">
        <v>11974</v>
      </c>
      <c r="R10" s="1726">
        <v>11974</v>
      </c>
      <c r="S10" s="1726">
        <v>12199</v>
      </c>
      <c r="T10" s="1737">
        <v>12891</v>
      </c>
      <c r="U10" s="1737">
        <v>12787</v>
      </c>
      <c r="V10" s="1727">
        <v>13436</v>
      </c>
      <c r="W10" s="211"/>
      <c r="X10" s="211"/>
      <c r="Y10" s="211"/>
      <c r="Z10" s="211"/>
      <c r="AA10" s="211"/>
      <c r="AB10" s="211"/>
    </row>
    <row r="11" spans="1:28">
      <c r="A11" s="211"/>
      <c r="B11" s="211"/>
      <c r="C11" s="957"/>
      <c r="D11" s="957"/>
      <c r="E11" s="957"/>
      <c r="F11" s="957"/>
      <c r="G11" s="957"/>
      <c r="H11" s="957"/>
      <c r="I11" s="957"/>
      <c r="J11" s="957"/>
      <c r="K11" s="957"/>
      <c r="L11" s="957"/>
      <c r="M11" s="957"/>
      <c r="N11" s="957"/>
      <c r="O11" s="957"/>
      <c r="P11" s="957"/>
      <c r="Q11" s="957"/>
      <c r="R11" s="957"/>
      <c r="S11" s="957"/>
      <c r="T11" s="957"/>
      <c r="U11" s="957"/>
      <c r="V11" s="957"/>
      <c r="W11" s="211"/>
      <c r="X11" s="211"/>
      <c r="Y11" s="211"/>
      <c r="Z11" s="211"/>
      <c r="AA11" s="211"/>
      <c r="AB11" s="211"/>
    </row>
    <row r="12" spans="1:28">
      <c r="A12" s="211"/>
      <c r="B12" s="211"/>
      <c r="C12" s="957"/>
      <c r="D12" s="957"/>
      <c r="E12" s="957"/>
      <c r="F12" s="957"/>
      <c r="G12" s="957"/>
      <c r="H12" s="957"/>
      <c r="I12" s="957"/>
      <c r="J12" s="957"/>
      <c r="K12" s="957"/>
      <c r="L12" s="957"/>
      <c r="M12" s="957"/>
      <c r="N12" s="957"/>
      <c r="O12" s="957"/>
      <c r="P12" s="957"/>
      <c r="Q12" s="957"/>
      <c r="R12" s="957"/>
      <c r="S12" s="957"/>
      <c r="T12" s="957"/>
      <c r="U12" s="957"/>
      <c r="V12" s="957"/>
      <c r="W12" s="211"/>
      <c r="X12" s="211"/>
      <c r="Y12" s="211"/>
      <c r="Z12" s="211"/>
      <c r="AA12" s="211"/>
      <c r="AB12" s="211"/>
    </row>
    <row r="13" spans="1:28" ht="13.5" thickBot="1">
      <c r="A13" s="211"/>
      <c r="B13" s="211"/>
      <c r="C13" s="957"/>
      <c r="D13" s="957"/>
      <c r="E13" s="957"/>
      <c r="F13" s="957"/>
      <c r="G13" s="957"/>
      <c r="H13" s="957"/>
      <c r="I13" s="957"/>
      <c r="J13" s="957"/>
      <c r="K13" s="957"/>
      <c r="L13" s="957"/>
      <c r="M13" s="957"/>
      <c r="N13" s="957"/>
      <c r="O13" s="957"/>
      <c r="P13" s="957"/>
      <c r="Q13" s="957"/>
      <c r="R13" s="957"/>
      <c r="S13" s="957"/>
      <c r="T13" s="957"/>
      <c r="U13" s="957"/>
      <c r="V13" s="957"/>
      <c r="W13" s="211"/>
      <c r="X13" s="211"/>
      <c r="Y13" s="211"/>
      <c r="Z13" s="211"/>
      <c r="AA13" s="211"/>
      <c r="AB13" s="211"/>
    </row>
    <row r="14" spans="1:28">
      <c r="A14" s="211"/>
      <c r="B14" s="337" t="s">
        <v>403</v>
      </c>
      <c r="C14" s="2416" t="s">
        <v>29</v>
      </c>
      <c r="D14" s="2417"/>
      <c r="E14" s="2417"/>
      <c r="F14" s="2417"/>
      <c r="G14" s="2417"/>
      <c r="H14" s="2417"/>
      <c r="I14" s="2417"/>
      <c r="J14" s="2417"/>
      <c r="K14" s="2417"/>
      <c r="L14" s="2417"/>
      <c r="M14" s="2417"/>
      <c r="N14" s="2417"/>
      <c r="O14" s="2417"/>
      <c r="P14" s="2417"/>
      <c r="Q14" s="2417"/>
      <c r="R14" s="2417"/>
      <c r="S14" s="2417"/>
      <c r="T14" s="2417"/>
      <c r="U14" s="2417"/>
      <c r="V14" s="2418"/>
      <c r="W14" s="211"/>
      <c r="X14" s="211"/>
      <c r="Y14" s="211"/>
      <c r="Z14" s="211"/>
      <c r="AA14" s="211"/>
      <c r="AB14" s="211"/>
    </row>
    <row r="15" spans="1:28" ht="13.5" thickBot="1">
      <c r="A15" s="211"/>
      <c r="B15" s="1728" t="s">
        <v>404</v>
      </c>
      <c r="C15" s="345" t="s">
        <v>171</v>
      </c>
      <c r="D15" s="260" t="s">
        <v>170</v>
      </c>
      <c r="E15" s="260" t="s">
        <v>169</v>
      </c>
      <c r="F15" s="260" t="s">
        <v>167</v>
      </c>
      <c r="G15" s="260" t="s">
        <v>166</v>
      </c>
      <c r="H15" s="260" t="s">
        <v>165</v>
      </c>
      <c r="I15" s="260" t="s">
        <v>168</v>
      </c>
      <c r="J15" s="260" t="s">
        <v>164</v>
      </c>
      <c r="K15" s="260" t="s">
        <v>163</v>
      </c>
      <c r="L15" s="260" t="s">
        <v>161</v>
      </c>
      <c r="M15" s="260" t="s">
        <v>95</v>
      </c>
      <c r="N15" s="260" t="s">
        <v>153</v>
      </c>
      <c r="O15" s="260" t="s">
        <v>162</v>
      </c>
      <c r="P15" s="346" t="s">
        <v>102</v>
      </c>
      <c r="Q15" s="260" t="s">
        <v>96</v>
      </c>
      <c r="R15" s="346" t="s">
        <v>154</v>
      </c>
      <c r="S15" s="260" t="s">
        <v>843</v>
      </c>
      <c r="T15" s="346" t="s">
        <v>906</v>
      </c>
      <c r="U15" s="346" t="s">
        <v>929</v>
      </c>
      <c r="V15" s="347" t="s">
        <v>1077</v>
      </c>
      <c r="W15" s="211"/>
      <c r="X15" s="211"/>
      <c r="Y15" s="211"/>
      <c r="Z15" s="211"/>
      <c r="AA15" s="211"/>
      <c r="AB15" s="211"/>
    </row>
    <row r="16" spans="1:28">
      <c r="A16" s="211"/>
      <c r="B16" s="1498" t="s">
        <v>399</v>
      </c>
      <c r="C16" s="1715">
        <v>785</v>
      </c>
      <c r="D16" s="1729">
        <v>783</v>
      </c>
      <c r="E16" s="1729">
        <v>784</v>
      </c>
      <c r="F16" s="1729">
        <v>781</v>
      </c>
      <c r="G16" s="1729">
        <v>783</v>
      </c>
      <c r="H16" s="1729">
        <v>781</v>
      </c>
      <c r="I16" s="1729">
        <v>770</v>
      </c>
      <c r="J16" s="1729">
        <v>765</v>
      </c>
      <c r="K16" s="1729">
        <v>760</v>
      </c>
      <c r="L16" s="1729">
        <v>730</v>
      </c>
      <c r="M16" s="1729">
        <v>721</v>
      </c>
      <c r="N16" s="1729">
        <v>717</v>
      </c>
      <c r="O16" s="1729">
        <v>706</v>
      </c>
      <c r="P16" s="1729">
        <v>691</v>
      </c>
      <c r="Q16" s="1729">
        <v>681</v>
      </c>
      <c r="R16" s="1729">
        <v>678</v>
      </c>
      <c r="S16" s="1729">
        <v>675</v>
      </c>
      <c r="T16" s="1729">
        <v>669</v>
      </c>
      <c r="U16" s="1729">
        <v>661</v>
      </c>
      <c r="V16" s="1730">
        <v>659</v>
      </c>
      <c r="W16" s="211"/>
      <c r="X16" s="211"/>
      <c r="Y16" s="211"/>
      <c r="Z16" s="211"/>
      <c r="AA16" s="211"/>
      <c r="AB16" s="211"/>
    </row>
    <row r="17" spans="1:28">
      <c r="A17" s="211"/>
      <c r="B17" s="1498" t="s">
        <v>400</v>
      </c>
      <c r="C17" s="1718">
        <v>2543</v>
      </c>
      <c r="D17" s="1731">
        <v>2561</v>
      </c>
      <c r="E17" s="1731">
        <v>2569</v>
      </c>
      <c r="F17" s="1731">
        <v>2586</v>
      </c>
      <c r="G17" s="1731">
        <v>2597</v>
      </c>
      <c r="H17" s="1731">
        <v>2599</v>
      </c>
      <c r="I17" s="1731">
        <v>2609</v>
      </c>
      <c r="J17" s="1731">
        <v>2627</v>
      </c>
      <c r="K17" s="1731">
        <v>2616</v>
      </c>
      <c r="L17" s="1731">
        <v>2596</v>
      </c>
      <c r="M17" s="1731">
        <v>2554</v>
      </c>
      <c r="N17" s="1731">
        <v>2532</v>
      </c>
      <c r="O17" s="1731">
        <v>2551</v>
      </c>
      <c r="P17" s="1731">
        <v>2540</v>
      </c>
      <c r="Q17" s="1731">
        <v>2598</v>
      </c>
      <c r="R17" s="1731">
        <v>2595</v>
      </c>
      <c r="S17" s="1731">
        <v>2626</v>
      </c>
      <c r="T17" s="1731">
        <v>2663</v>
      </c>
      <c r="U17" s="1731">
        <v>2677</v>
      </c>
      <c r="V17" s="1732">
        <v>2746</v>
      </c>
      <c r="W17" s="211"/>
      <c r="X17" s="211"/>
      <c r="Y17" s="211"/>
      <c r="Z17" s="211"/>
      <c r="AA17" s="211"/>
      <c r="AB17" s="211"/>
    </row>
    <row r="18" spans="1:28" ht="13.5" thickBot="1">
      <c r="A18" s="211"/>
      <c r="B18" s="1733" t="s">
        <v>405</v>
      </c>
      <c r="C18" s="1734">
        <v>7122</v>
      </c>
      <c r="D18" s="1722">
        <v>7328</v>
      </c>
      <c r="E18" s="1722">
        <v>7489</v>
      </c>
      <c r="F18" s="1722">
        <v>7633</v>
      </c>
      <c r="G18" s="1722">
        <v>7424</v>
      </c>
      <c r="H18" s="1722">
        <v>7522</v>
      </c>
      <c r="I18" s="1722">
        <v>7661</v>
      </c>
      <c r="J18" s="1722">
        <v>7667</v>
      </c>
      <c r="K18" s="1722">
        <v>7710</v>
      </c>
      <c r="L18" s="1722">
        <v>7669</v>
      </c>
      <c r="M18" s="1722">
        <v>7896</v>
      </c>
      <c r="N18" s="1722">
        <v>9622</v>
      </c>
      <c r="O18" s="1722">
        <v>8916</v>
      </c>
      <c r="P18" s="1735">
        <v>9863</v>
      </c>
      <c r="Q18" s="1722">
        <v>10970</v>
      </c>
      <c r="R18" s="1735">
        <v>10935</v>
      </c>
      <c r="S18" s="1722">
        <v>11254</v>
      </c>
      <c r="T18" s="1735">
        <v>11570</v>
      </c>
      <c r="U18" s="1735">
        <v>11452</v>
      </c>
      <c r="V18" s="1597">
        <v>12034</v>
      </c>
      <c r="W18" s="211"/>
      <c r="X18" s="211"/>
      <c r="Y18" s="211"/>
      <c r="Z18" s="211"/>
      <c r="AA18" s="211"/>
      <c r="AB18" s="211"/>
    </row>
    <row r="19" spans="1:28" ht="13.5" thickBot="1">
      <c r="A19" s="211"/>
      <c r="B19" s="1724" t="s">
        <v>293</v>
      </c>
      <c r="C19" s="1736">
        <v>10450</v>
      </c>
      <c r="D19" s="1726">
        <v>10672</v>
      </c>
      <c r="E19" s="1726">
        <v>10842</v>
      </c>
      <c r="F19" s="1726">
        <v>11000</v>
      </c>
      <c r="G19" s="1726">
        <v>10804</v>
      </c>
      <c r="H19" s="1726">
        <v>10902</v>
      </c>
      <c r="I19" s="1726">
        <v>11040</v>
      </c>
      <c r="J19" s="1726">
        <v>11059</v>
      </c>
      <c r="K19" s="1726">
        <v>11086</v>
      </c>
      <c r="L19" s="1726">
        <v>10995</v>
      </c>
      <c r="M19" s="1726">
        <v>11171</v>
      </c>
      <c r="N19" s="1726">
        <v>12871</v>
      </c>
      <c r="O19" s="1726">
        <v>12173</v>
      </c>
      <c r="P19" s="1737">
        <v>13094</v>
      </c>
      <c r="Q19" s="1726">
        <v>14249</v>
      </c>
      <c r="R19" s="1737">
        <v>14208</v>
      </c>
      <c r="S19" s="1726">
        <v>14555</v>
      </c>
      <c r="T19" s="1737">
        <v>14902</v>
      </c>
      <c r="U19" s="1737">
        <v>14790</v>
      </c>
      <c r="V19" s="1738">
        <v>15439</v>
      </c>
      <c r="W19" s="211"/>
      <c r="X19" s="211"/>
      <c r="Y19" s="211"/>
      <c r="Z19" s="211"/>
      <c r="AA19" s="211"/>
      <c r="AB19" s="211"/>
    </row>
    <row r="20" spans="1:28">
      <c r="A20" s="211"/>
      <c r="B20" s="211" t="s">
        <v>406</v>
      </c>
      <c r="C20" s="957"/>
      <c r="D20" s="957"/>
      <c r="E20" s="957"/>
      <c r="F20" s="957"/>
      <c r="G20" s="957"/>
      <c r="H20" s="957"/>
      <c r="I20" s="957"/>
      <c r="J20" s="957"/>
      <c r="K20" s="957"/>
      <c r="L20" s="957"/>
      <c r="M20" s="957"/>
      <c r="N20" s="957"/>
      <c r="O20" s="957"/>
      <c r="P20" s="957"/>
      <c r="Q20" s="957"/>
      <c r="R20" s="957"/>
      <c r="S20" s="957"/>
      <c r="T20" s="957"/>
      <c r="U20" s="957"/>
      <c r="V20" s="957"/>
      <c r="W20" s="211"/>
      <c r="X20" s="211"/>
      <c r="Y20" s="211"/>
      <c r="Z20" s="211"/>
      <c r="AA20" s="211"/>
      <c r="AB20" s="211"/>
    </row>
    <row r="21" spans="1:28">
      <c r="A21" s="211"/>
      <c r="B21" s="211"/>
      <c r="C21" s="957"/>
      <c r="D21" s="957"/>
      <c r="E21" s="957"/>
      <c r="F21" s="957"/>
      <c r="G21" s="957"/>
      <c r="H21" s="957"/>
      <c r="I21" s="957"/>
      <c r="J21" s="957"/>
      <c r="K21" s="957"/>
      <c r="L21" s="957"/>
      <c r="M21" s="957"/>
      <c r="N21" s="957"/>
      <c r="O21" s="957"/>
      <c r="P21" s="957"/>
      <c r="Q21" s="957"/>
      <c r="R21" s="957"/>
      <c r="S21" s="957"/>
      <c r="T21" s="957"/>
      <c r="U21" s="957"/>
      <c r="V21" s="957"/>
      <c r="W21" s="211"/>
      <c r="X21" s="211"/>
      <c r="Y21" s="211"/>
      <c r="Z21" s="211"/>
      <c r="AA21" s="211"/>
      <c r="AB21" s="211"/>
    </row>
    <row r="22" spans="1:28">
      <c r="A22" s="211"/>
      <c r="B22" s="211"/>
      <c r="C22" s="957"/>
      <c r="D22" s="957"/>
      <c r="E22" s="957"/>
      <c r="F22" s="957"/>
      <c r="G22" s="957"/>
      <c r="H22" s="957"/>
      <c r="I22" s="957"/>
      <c r="J22" s="957"/>
      <c r="K22" s="957"/>
      <c r="L22" s="957"/>
      <c r="M22" s="957"/>
      <c r="N22" s="957"/>
      <c r="O22" s="957"/>
      <c r="P22" s="957"/>
      <c r="Q22" s="957"/>
      <c r="R22" s="957"/>
      <c r="S22" s="957"/>
      <c r="T22" s="957"/>
      <c r="U22" s="957"/>
      <c r="V22" s="957"/>
      <c r="W22" s="211"/>
      <c r="X22" s="211"/>
      <c r="Y22" s="211"/>
      <c r="Z22" s="211"/>
      <c r="AA22" s="211"/>
      <c r="AB22" s="211"/>
    </row>
    <row r="23" spans="1:28">
      <c r="A23" s="211"/>
      <c r="B23" s="211"/>
      <c r="C23" s="957"/>
      <c r="D23" s="957"/>
      <c r="E23" s="957"/>
      <c r="F23" s="957"/>
      <c r="G23" s="957"/>
      <c r="H23" s="957"/>
      <c r="I23" s="957"/>
      <c r="J23" s="957"/>
      <c r="K23" s="957"/>
      <c r="L23" s="957"/>
      <c r="M23" s="957"/>
      <c r="N23" s="957"/>
      <c r="O23" s="957"/>
      <c r="P23" s="957"/>
      <c r="Q23" s="957"/>
      <c r="R23" s="957"/>
      <c r="S23" s="957"/>
      <c r="T23" s="957"/>
      <c r="U23" s="957"/>
      <c r="V23" s="957"/>
      <c r="W23" s="211"/>
      <c r="X23" s="211"/>
      <c r="Y23" s="211"/>
      <c r="Z23" s="211"/>
      <c r="AA23" s="211"/>
      <c r="AB23" s="211"/>
    </row>
    <row r="24" spans="1:28">
      <c r="A24" s="211"/>
      <c r="B24" s="211"/>
      <c r="C24" s="957"/>
      <c r="D24" s="957"/>
      <c r="E24" s="957"/>
      <c r="F24" s="957"/>
      <c r="G24" s="957"/>
      <c r="H24" s="957"/>
      <c r="I24" s="957"/>
      <c r="J24" s="957"/>
      <c r="K24" s="957"/>
      <c r="L24" s="957"/>
      <c r="M24" s="957"/>
      <c r="N24" s="957"/>
      <c r="O24" s="957"/>
      <c r="P24" s="957"/>
      <c r="Q24" s="957"/>
      <c r="R24" s="957"/>
      <c r="S24" s="957"/>
      <c r="T24" s="957"/>
      <c r="U24" s="957"/>
      <c r="V24" s="957"/>
      <c r="W24" s="211"/>
      <c r="X24" s="211"/>
      <c r="Y24" s="211"/>
      <c r="Z24" s="211"/>
      <c r="AA24" s="211"/>
      <c r="AB24" s="211"/>
    </row>
    <row r="25" spans="1:28">
      <c r="A25" s="211"/>
      <c r="B25" s="211"/>
      <c r="C25" s="957"/>
      <c r="D25" s="957"/>
      <c r="E25" s="957"/>
      <c r="F25" s="957"/>
      <c r="G25" s="957"/>
      <c r="H25" s="957"/>
      <c r="I25" s="957"/>
      <c r="J25" s="957"/>
      <c r="K25" s="957"/>
      <c r="L25" s="957"/>
      <c r="M25" s="957"/>
      <c r="N25" s="957"/>
      <c r="O25" s="957"/>
      <c r="P25" s="957"/>
      <c r="Q25" s="957"/>
      <c r="R25" s="957"/>
      <c r="S25" s="957"/>
      <c r="T25" s="957"/>
      <c r="U25" s="957"/>
      <c r="V25" s="957"/>
      <c r="W25" s="211"/>
      <c r="X25" s="211"/>
      <c r="Y25" s="211"/>
      <c r="Z25" s="211"/>
      <c r="AA25" s="211"/>
      <c r="AB25" s="211"/>
    </row>
    <row r="26" spans="1:28">
      <c r="A26" s="211"/>
      <c r="B26" s="211"/>
      <c r="C26" s="957"/>
      <c r="D26" s="957"/>
      <c r="E26" s="957"/>
      <c r="F26" s="957"/>
      <c r="G26" s="957"/>
      <c r="H26" s="957"/>
      <c r="I26" s="957"/>
      <c r="J26" s="957"/>
      <c r="K26" s="957"/>
      <c r="L26" s="957"/>
      <c r="M26" s="957"/>
      <c r="N26" s="957"/>
      <c r="O26" s="957"/>
      <c r="P26" s="957"/>
      <c r="Q26" s="957"/>
      <c r="R26" s="957"/>
      <c r="S26" s="957"/>
      <c r="T26" s="957"/>
      <c r="U26" s="957"/>
      <c r="V26" s="957"/>
      <c r="W26" s="211"/>
      <c r="X26" s="211"/>
      <c r="Y26" s="211"/>
      <c r="Z26" s="211"/>
      <c r="AA26" s="211"/>
      <c r="AB26" s="211"/>
    </row>
    <row r="27" spans="1:28">
      <c r="A27" s="211"/>
      <c r="B27" s="211"/>
      <c r="C27" s="957"/>
      <c r="D27" s="957"/>
      <c r="E27" s="957"/>
      <c r="F27" s="957"/>
      <c r="G27" s="957"/>
      <c r="H27" s="957"/>
      <c r="I27" s="957"/>
      <c r="J27" s="957"/>
      <c r="K27" s="957"/>
      <c r="L27" s="957"/>
      <c r="M27" s="957"/>
      <c r="N27" s="957"/>
      <c r="O27" s="957"/>
      <c r="P27" s="957"/>
      <c r="Q27" s="957"/>
      <c r="R27" s="957"/>
      <c r="S27" s="957"/>
      <c r="T27" s="957"/>
      <c r="U27" s="957"/>
      <c r="V27" s="957"/>
      <c r="W27" s="211"/>
      <c r="X27" s="211"/>
      <c r="Y27" s="211"/>
      <c r="Z27" s="211"/>
      <c r="AA27" s="211"/>
      <c r="AB27" s="211"/>
    </row>
    <row r="28" spans="1:28">
      <c r="A28" s="211"/>
      <c r="B28" s="211"/>
      <c r="C28" s="957"/>
      <c r="D28" s="957"/>
      <c r="E28" s="957"/>
      <c r="F28" s="957"/>
      <c r="G28" s="957"/>
      <c r="H28" s="957"/>
      <c r="I28" s="957"/>
      <c r="J28" s="957"/>
      <c r="K28" s="957"/>
      <c r="L28" s="957"/>
      <c r="M28" s="957"/>
      <c r="N28" s="957"/>
      <c r="O28" s="957"/>
      <c r="P28" s="957"/>
      <c r="Q28" s="957"/>
      <c r="R28" s="957"/>
      <c r="S28" s="957"/>
      <c r="T28" s="957"/>
      <c r="U28" s="957"/>
      <c r="V28" s="957"/>
      <c r="W28" s="211"/>
      <c r="X28" s="211"/>
      <c r="Y28" s="211"/>
      <c r="Z28" s="211"/>
      <c r="AA28" s="211"/>
      <c r="AB28" s="211"/>
    </row>
    <row r="29" spans="1:28">
      <c r="A29" s="211"/>
      <c r="B29" s="211"/>
      <c r="C29" s="957"/>
      <c r="D29" s="957"/>
      <c r="E29" s="957"/>
      <c r="F29" s="957"/>
      <c r="G29" s="957"/>
      <c r="H29" s="957"/>
      <c r="I29" s="957"/>
      <c r="J29" s="957"/>
      <c r="K29" s="957"/>
      <c r="L29" s="957"/>
      <c r="M29" s="957"/>
      <c r="N29" s="957"/>
      <c r="O29" s="957"/>
      <c r="P29" s="957"/>
      <c r="Q29" s="957"/>
      <c r="R29" s="957"/>
      <c r="S29" s="957"/>
      <c r="T29" s="957"/>
      <c r="U29" s="957"/>
      <c r="V29" s="957"/>
      <c r="W29" s="211"/>
      <c r="X29" s="211"/>
      <c r="Y29" s="211"/>
      <c r="Z29" s="211"/>
      <c r="AA29" s="211"/>
      <c r="AB29" s="211"/>
    </row>
    <row r="30" spans="1:28">
      <c r="A30" s="211"/>
      <c r="B30" s="211"/>
      <c r="C30" s="957"/>
      <c r="D30" s="957"/>
      <c r="E30" s="957"/>
      <c r="F30" s="957"/>
      <c r="G30" s="957"/>
      <c r="H30" s="957"/>
      <c r="I30" s="957"/>
      <c r="J30" s="957"/>
      <c r="K30" s="957"/>
      <c r="L30" s="957"/>
      <c r="M30" s="957"/>
      <c r="N30" s="957"/>
      <c r="O30" s="957"/>
      <c r="P30" s="957"/>
      <c r="Q30" s="957"/>
      <c r="R30" s="957"/>
      <c r="S30" s="957"/>
      <c r="T30" s="957"/>
      <c r="U30" s="957"/>
      <c r="V30" s="957"/>
      <c r="W30" s="211"/>
      <c r="X30" s="211"/>
      <c r="Y30" s="211"/>
      <c r="Z30" s="211"/>
      <c r="AA30" s="211"/>
      <c r="AB30" s="211"/>
    </row>
    <row r="31" spans="1:28">
      <c r="A31" s="211"/>
      <c r="B31" s="211"/>
      <c r="C31" s="957"/>
      <c r="D31" s="957"/>
      <c r="E31" s="957"/>
      <c r="F31" s="957"/>
      <c r="G31" s="957"/>
      <c r="H31" s="957"/>
      <c r="I31" s="957"/>
      <c r="J31" s="957"/>
      <c r="K31" s="957"/>
      <c r="L31" s="957"/>
      <c r="M31" s="957"/>
      <c r="N31" s="957"/>
      <c r="O31" s="957"/>
      <c r="P31" s="957"/>
      <c r="Q31" s="957"/>
      <c r="R31" s="957"/>
      <c r="S31" s="957"/>
      <c r="T31" s="957"/>
      <c r="U31" s="957"/>
      <c r="V31" s="957"/>
      <c r="W31" s="211"/>
      <c r="X31" s="211"/>
      <c r="Y31" s="211"/>
      <c r="Z31" s="211"/>
      <c r="AA31" s="211"/>
      <c r="AB31" s="211"/>
    </row>
    <row r="32" spans="1:28">
      <c r="A32" s="211"/>
      <c r="B32" s="211"/>
      <c r="C32" s="957"/>
      <c r="D32" s="957"/>
      <c r="E32" s="957"/>
      <c r="F32" s="957"/>
      <c r="G32" s="957"/>
      <c r="H32" s="957"/>
      <c r="I32" s="957"/>
      <c r="J32" s="957"/>
      <c r="K32" s="957"/>
      <c r="L32" s="957"/>
      <c r="M32" s="957"/>
      <c r="N32" s="957"/>
      <c r="O32" s="957"/>
      <c r="P32" s="957"/>
      <c r="Q32" s="957"/>
      <c r="R32" s="957"/>
      <c r="S32" s="957"/>
      <c r="T32" s="957"/>
      <c r="U32" s="957"/>
      <c r="V32" s="957"/>
      <c r="W32" s="211"/>
      <c r="X32" s="211"/>
      <c r="Y32" s="211"/>
      <c r="Z32" s="211"/>
      <c r="AA32" s="211"/>
      <c r="AB32" s="211"/>
    </row>
    <row r="33" spans="1:28">
      <c r="A33" s="211"/>
      <c r="B33" s="211"/>
      <c r="C33" s="957"/>
      <c r="D33" s="957"/>
      <c r="E33" s="957"/>
      <c r="F33" s="957"/>
      <c r="G33" s="957"/>
      <c r="H33" s="957"/>
      <c r="I33" s="957"/>
      <c r="J33" s="957"/>
      <c r="K33" s="957"/>
      <c r="L33" s="957"/>
      <c r="M33" s="957"/>
      <c r="N33" s="957"/>
      <c r="O33" s="957"/>
      <c r="P33" s="957"/>
      <c r="Q33" s="957"/>
      <c r="R33" s="957"/>
      <c r="S33" s="957"/>
      <c r="T33" s="957"/>
      <c r="U33" s="957"/>
      <c r="V33" s="957"/>
      <c r="W33" s="211"/>
      <c r="X33" s="211"/>
      <c r="Y33" s="211"/>
      <c r="Z33" s="211"/>
      <c r="AA33" s="211"/>
      <c r="AB33" s="211"/>
    </row>
    <row r="34" spans="1:28">
      <c r="A34" s="211"/>
      <c r="B34" s="211"/>
      <c r="C34" s="957"/>
      <c r="D34" s="957"/>
      <c r="E34" s="957"/>
      <c r="F34" s="957"/>
      <c r="G34" s="957"/>
      <c r="H34" s="957"/>
      <c r="I34" s="957"/>
      <c r="J34" s="957"/>
      <c r="K34" s="957"/>
      <c r="L34" s="957"/>
      <c r="M34" s="957"/>
      <c r="N34" s="957"/>
      <c r="O34" s="957"/>
      <c r="P34" s="957"/>
      <c r="Q34" s="957"/>
      <c r="R34" s="957"/>
      <c r="S34" s="957"/>
      <c r="T34" s="957"/>
      <c r="U34" s="957"/>
      <c r="V34" s="957"/>
      <c r="W34" s="211"/>
      <c r="X34" s="211"/>
      <c r="Y34" s="211"/>
      <c r="Z34" s="211"/>
      <c r="AA34" s="211"/>
      <c r="AB34" s="211"/>
    </row>
    <row r="35" spans="1:28">
      <c r="A35" s="211"/>
      <c r="B35" s="211"/>
      <c r="C35" s="957"/>
      <c r="D35" s="957"/>
      <c r="E35" s="957"/>
      <c r="F35" s="957"/>
      <c r="G35" s="957"/>
      <c r="H35" s="957"/>
      <c r="I35" s="957"/>
      <c r="J35" s="957"/>
      <c r="K35" s="957"/>
      <c r="L35" s="957"/>
      <c r="M35" s="957"/>
      <c r="N35" s="957"/>
      <c r="O35" s="957"/>
      <c r="P35" s="957"/>
      <c r="Q35" s="957"/>
      <c r="R35" s="957"/>
      <c r="S35" s="957"/>
      <c r="T35" s="957"/>
      <c r="U35" s="957"/>
      <c r="V35" s="957"/>
      <c r="W35" s="211"/>
      <c r="X35" s="211"/>
      <c r="Y35" s="211"/>
      <c r="Z35" s="211"/>
      <c r="AA35" s="211"/>
      <c r="AB35" s="211"/>
    </row>
    <row r="36" spans="1:28">
      <c r="A36" s="211"/>
      <c r="B36" s="211"/>
      <c r="C36" s="957"/>
      <c r="D36" s="957"/>
      <c r="E36" s="957"/>
      <c r="F36" s="957"/>
      <c r="G36" s="957"/>
      <c r="H36" s="957"/>
      <c r="I36" s="957"/>
      <c r="J36" s="957"/>
      <c r="K36" s="957"/>
      <c r="L36" s="957"/>
      <c r="M36" s="957"/>
      <c r="N36" s="957"/>
      <c r="O36" s="957"/>
      <c r="P36" s="957"/>
      <c r="Q36" s="957"/>
      <c r="R36" s="957"/>
      <c r="S36" s="957"/>
      <c r="T36" s="957"/>
      <c r="U36" s="957"/>
      <c r="V36" s="957"/>
      <c r="W36" s="211"/>
      <c r="X36" s="211"/>
      <c r="Y36" s="211"/>
      <c r="Z36" s="211"/>
      <c r="AA36" s="211"/>
      <c r="AB36" s="211"/>
    </row>
    <row r="37" spans="1:28">
      <c r="A37" s="211"/>
      <c r="B37" s="211"/>
      <c r="C37" s="957"/>
      <c r="D37" s="957"/>
      <c r="E37" s="957"/>
      <c r="F37" s="957"/>
      <c r="G37" s="957"/>
      <c r="H37" s="957"/>
      <c r="I37" s="957"/>
      <c r="J37" s="957"/>
      <c r="K37" s="957"/>
      <c r="L37" s="957"/>
      <c r="M37" s="957"/>
      <c r="N37" s="957"/>
      <c r="O37" s="957"/>
      <c r="P37" s="957"/>
      <c r="Q37" s="957"/>
      <c r="R37" s="957"/>
      <c r="S37" s="957"/>
      <c r="T37" s="957"/>
      <c r="U37" s="957"/>
      <c r="V37" s="957"/>
      <c r="W37" s="211"/>
      <c r="X37" s="211"/>
      <c r="Y37" s="211"/>
      <c r="Z37" s="211"/>
      <c r="AA37" s="211"/>
      <c r="AB37" s="211"/>
    </row>
    <row r="38" spans="1:28">
      <c r="A38" s="211"/>
      <c r="B38" s="211"/>
      <c r="C38" s="957"/>
      <c r="D38" s="957"/>
      <c r="E38" s="957"/>
      <c r="F38" s="957"/>
      <c r="G38" s="957"/>
      <c r="H38" s="957"/>
      <c r="I38" s="957"/>
      <c r="J38" s="957"/>
      <c r="K38" s="957"/>
      <c r="L38" s="957"/>
      <c r="M38" s="957"/>
      <c r="N38" s="957"/>
      <c r="O38" s="957"/>
      <c r="P38" s="957"/>
      <c r="Q38" s="957"/>
      <c r="R38" s="957"/>
      <c r="S38" s="957"/>
      <c r="T38" s="957"/>
      <c r="U38" s="957"/>
      <c r="V38" s="957"/>
      <c r="W38" s="211"/>
      <c r="X38" s="211"/>
      <c r="Y38" s="211"/>
      <c r="Z38" s="211"/>
      <c r="AA38" s="211"/>
      <c r="AB38" s="211"/>
    </row>
    <row r="39" spans="1:28">
      <c r="A39" s="211"/>
      <c r="B39" s="211"/>
      <c r="C39" s="957"/>
      <c r="D39" s="957"/>
      <c r="E39" s="957"/>
      <c r="F39" s="957"/>
      <c r="G39" s="957"/>
      <c r="H39" s="957"/>
      <c r="I39" s="957"/>
      <c r="J39" s="957"/>
      <c r="K39" s="957"/>
      <c r="L39" s="957"/>
      <c r="M39" s="957"/>
      <c r="N39" s="957"/>
      <c r="O39" s="957"/>
      <c r="P39" s="957"/>
      <c r="Q39" s="957"/>
      <c r="R39" s="957"/>
      <c r="S39" s="957"/>
      <c r="T39" s="957"/>
      <c r="U39" s="957"/>
      <c r="V39" s="957"/>
      <c r="W39" s="211"/>
      <c r="X39" s="211"/>
      <c r="Y39" s="211"/>
      <c r="Z39" s="211"/>
      <c r="AA39" s="211"/>
      <c r="AB39" s="211"/>
    </row>
    <row r="40" spans="1:28">
      <c r="A40" s="211"/>
      <c r="B40" s="211"/>
      <c r="C40" s="957"/>
      <c r="D40" s="957"/>
      <c r="E40" s="957"/>
      <c r="F40" s="957"/>
      <c r="G40" s="957"/>
      <c r="H40" s="957"/>
      <c r="I40" s="957"/>
      <c r="J40" s="957"/>
      <c r="K40" s="957"/>
      <c r="L40" s="957"/>
      <c r="M40" s="957"/>
      <c r="N40" s="957"/>
      <c r="O40" s="957"/>
      <c r="P40" s="957"/>
      <c r="Q40" s="957"/>
      <c r="R40" s="957"/>
      <c r="S40" s="957"/>
      <c r="T40" s="957"/>
      <c r="U40" s="957"/>
      <c r="V40" s="957"/>
      <c r="W40" s="211"/>
      <c r="X40" s="211"/>
      <c r="Y40" s="211"/>
      <c r="Z40" s="211"/>
      <c r="AA40" s="211"/>
      <c r="AB40" s="211"/>
    </row>
    <row r="41" spans="1:28">
      <c r="A41" s="211"/>
      <c r="B41" s="211"/>
      <c r="C41" s="957"/>
      <c r="D41" s="957"/>
      <c r="E41" s="957"/>
      <c r="F41" s="957"/>
      <c r="G41" s="957"/>
      <c r="H41" s="957"/>
      <c r="I41" s="957"/>
      <c r="J41" s="957"/>
      <c r="K41" s="957"/>
      <c r="L41" s="957"/>
      <c r="M41" s="957"/>
      <c r="N41" s="957"/>
      <c r="O41" s="957"/>
      <c r="P41" s="957"/>
      <c r="Q41" s="957"/>
      <c r="R41" s="957"/>
      <c r="S41" s="957"/>
      <c r="T41" s="957"/>
      <c r="U41" s="957"/>
      <c r="V41" s="957"/>
      <c r="W41" s="211"/>
      <c r="X41" s="211"/>
      <c r="Y41" s="211"/>
      <c r="Z41" s="211"/>
      <c r="AA41" s="211"/>
      <c r="AB41" s="211"/>
    </row>
    <row r="42" spans="1:28">
      <c r="A42" s="211"/>
      <c r="B42" s="211"/>
      <c r="C42" s="957"/>
      <c r="D42" s="957"/>
      <c r="E42" s="957"/>
      <c r="F42" s="957"/>
      <c r="G42" s="957"/>
      <c r="H42" s="957"/>
      <c r="I42" s="957"/>
      <c r="J42" s="957"/>
      <c r="K42" s="957"/>
      <c r="L42" s="957"/>
      <c r="M42" s="957"/>
      <c r="N42" s="957"/>
      <c r="O42" s="957"/>
      <c r="P42" s="957"/>
      <c r="Q42" s="957"/>
      <c r="R42" s="957"/>
      <c r="S42" s="957"/>
      <c r="T42" s="957"/>
      <c r="U42" s="957"/>
      <c r="V42" s="957"/>
      <c r="W42" s="211"/>
      <c r="X42" s="211"/>
      <c r="Y42" s="211"/>
      <c r="Z42" s="211"/>
      <c r="AA42" s="211"/>
      <c r="AB42" s="211"/>
    </row>
    <row r="43" spans="1:28">
      <c r="A43" s="211"/>
      <c r="B43" s="211"/>
      <c r="C43" s="957"/>
      <c r="D43" s="957"/>
      <c r="E43" s="957"/>
      <c r="F43" s="957"/>
      <c r="G43" s="957"/>
      <c r="H43" s="957"/>
      <c r="I43" s="957"/>
      <c r="J43" s="957"/>
      <c r="K43" s="957"/>
      <c r="L43" s="957"/>
      <c r="M43" s="957"/>
      <c r="N43" s="957"/>
      <c r="O43" s="957"/>
      <c r="P43" s="957"/>
      <c r="Q43" s="957"/>
      <c r="R43" s="957"/>
      <c r="S43" s="957"/>
      <c r="T43" s="957"/>
      <c r="U43" s="957"/>
      <c r="V43" s="957"/>
      <c r="W43" s="211"/>
      <c r="X43" s="211"/>
      <c r="Y43" s="211"/>
      <c r="Z43" s="211"/>
      <c r="AA43" s="211"/>
      <c r="AB43" s="211"/>
    </row>
    <row r="44" spans="1:28">
      <c r="A44" s="211"/>
      <c r="B44" s="211"/>
      <c r="C44" s="957"/>
      <c r="D44" s="957"/>
      <c r="E44" s="957"/>
      <c r="F44" s="957"/>
      <c r="G44" s="957"/>
      <c r="H44" s="957"/>
      <c r="I44" s="957"/>
      <c r="J44" s="957"/>
      <c r="K44" s="957"/>
      <c r="L44" s="957"/>
      <c r="M44" s="957"/>
      <c r="N44" s="957"/>
      <c r="O44" s="957"/>
      <c r="P44" s="957"/>
      <c r="Q44" s="957"/>
      <c r="R44" s="957"/>
      <c r="S44" s="957"/>
      <c r="T44" s="957"/>
      <c r="U44" s="957"/>
      <c r="V44" s="957"/>
      <c r="W44" s="211"/>
      <c r="X44" s="211"/>
      <c r="Y44" s="211"/>
      <c r="Z44" s="211"/>
      <c r="AA44" s="211"/>
      <c r="AB44" s="211"/>
    </row>
    <row r="45" spans="1:28">
      <c r="A45" s="211"/>
      <c r="B45" s="211"/>
      <c r="C45" s="957"/>
      <c r="D45" s="957"/>
      <c r="E45" s="957"/>
      <c r="F45" s="957"/>
      <c r="G45" s="957"/>
      <c r="H45" s="957"/>
      <c r="I45" s="957"/>
      <c r="J45" s="957"/>
      <c r="K45" s="957"/>
      <c r="L45" s="957"/>
      <c r="M45" s="957"/>
      <c r="N45" s="957"/>
      <c r="O45" s="957"/>
      <c r="P45" s="957"/>
      <c r="Q45" s="957"/>
      <c r="R45" s="957"/>
      <c r="S45" s="957"/>
      <c r="T45" s="957"/>
      <c r="U45" s="957"/>
      <c r="V45" s="957"/>
      <c r="W45" s="211"/>
      <c r="X45" s="211"/>
      <c r="Y45" s="211"/>
      <c r="Z45" s="211"/>
      <c r="AA45" s="211"/>
      <c r="AB45" s="211"/>
    </row>
    <row r="46" spans="1:28">
      <c r="A46" s="211"/>
      <c r="B46" s="211"/>
      <c r="C46" s="957"/>
      <c r="D46" s="957"/>
      <c r="E46" s="957"/>
      <c r="F46" s="957"/>
      <c r="G46" s="957"/>
      <c r="H46" s="957"/>
      <c r="I46" s="957"/>
      <c r="J46" s="957"/>
      <c r="K46" s="957"/>
      <c r="L46" s="957"/>
      <c r="M46" s="957"/>
      <c r="N46" s="957"/>
      <c r="O46" s="957"/>
      <c r="P46" s="957"/>
      <c r="Q46" s="957"/>
      <c r="R46" s="957"/>
      <c r="S46" s="957"/>
      <c r="T46" s="957"/>
      <c r="U46" s="957"/>
      <c r="V46" s="957"/>
      <c r="W46" s="211"/>
      <c r="X46" s="211"/>
      <c r="Y46" s="211"/>
      <c r="Z46" s="211"/>
      <c r="AA46" s="211"/>
      <c r="AB46" s="211"/>
    </row>
  </sheetData>
  <mergeCells count="2">
    <mergeCell ref="C14:V14"/>
    <mergeCell ref="C5:V5"/>
  </mergeCells>
  <hyperlinks>
    <hyperlink ref="B1" location="Index!A1" display="Back to index" xr:uid="{F4A19A9F-D717-481E-AA2E-46F1C9842927}"/>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rgb="FF2AD2C9"/>
  </sheetPr>
  <dimension ref="B1:P17"/>
  <sheetViews>
    <sheetView showGridLines="0" zoomScale="85" zoomScaleNormal="85" workbookViewId="0">
      <pane xSplit="2" topLeftCell="C1" activePane="topRight" state="frozen"/>
      <selection pane="topRight" activeCell="N15" sqref="N15"/>
    </sheetView>
  </sheetViews>
  <sheetFormatPr baseColWidth="10" defaultColWidth="11.42578125" defaultRowHeight="12.75"/>
  <cols>
    <col min="1" max="1" width="11.42578125" style="211"/>
    <col min="2" max="2" width="67" style="211" customWidth="1"/>
    <col min="3" max="14" width="15.42578125" style="211" customWidth="1"/>
    <col min="15" max="16" width="11.5703125" style="211" bestFit="1" customWidth="1"/>
    <col min="17" max="16384" width="11.42578125" style="211"/>
  </cols>
  <sheetData>
    <row r="1" spans="2:16">
      <c r="B1" s="589" t="s">
        <v>31</v>
      </c>
    </row>
    <row r="3" spans="2:16" ht="13.5" thickBot="1"/>
    <row r="4" spans="2:16" s="215" customFormat="1" ht="15">
      <c r="B4" s="978" t="s">
        <v>972</v>
      </c>
      <c r="C4" s="532"/>
      <c r="D4" s="533"/>
      <c r="E4" s="533"/>
      <c r="F4" s="533"/>
      <c r="G4" s="533"/>
      <c r="H4" s="533"/>
      <c r="I4" s="533"/>
      <c r="J4" s="533" t="s">
        <v>29</v>
      </c>
      <c r="K4" s="533"/>
      <c r="L4" s="533"/>
      <c r="M4" s="533"/>
      <c r="N4" s="533"/>
      <c r="O4" s="533"/>
      <c r="P4" s="534"/>
    </row>
    <row r="5" spans="2:16" s="215" customFormat="1">
      <c r="B5" s="979" t="s">
        <v>30</v>
      </c>
      <c r="C5" s="376"/>
      <c r="D5" s="255"/>
      <c r="E5" s="255"/>
      <c r="F5" s="255"/>
      <c r="G5" s="255"/>
      <c r="H5" s="255"/>
      <c r="I5" s="255"/>
      <c r="J5" s="255"/>
      <c r="K5" s="255"/>
      <c r="L5" s="255"/>
      <c r="M5" s="255"/>
      <c r="N5" s="255"/>
      <c r="O5" s="255"/>
      <c r="P5" s="256"/>
    </row>
    <row r="6" spans="2:16" s="215" customFormat="1" ht="13.5" thickBot="1">
      <c r="B6" s="980"/>
      <c r="C6" s="412" t="s">
        <v>168</v>
      </c>
      <c r="D6" s="346" t="s">
        <v>164</v>
      </c>
      <c r="E6" s="346" t="s">
        <v>163</v>
      </c>
      <c r="F6" s="346" t="s">
        <v>161</v>
      </c>
      <c r="G6" s="346" t="s">
        <v>95</v>
      </c>
      <c r="H6" s="346" t="s">
        <v>153</v>
      </c>
      <c r="I6" s="346" t="s">
        <v>162</v>
      </c>
      <c r="J6" s="346" t="s">
        <v>102</v>
      </c>
      <c r="K6" s="346" t="s">
        <v>96</v>
      </c>
      <c r="L6" s="346" t="s">
        <v>154</v>
      </c>
      <c r="M6" s="346" t="s">
        <v>843</v>
      </c>
      <c r="N6" s="346" t="s">
        <v>906</v>
      </c>
      <c r="O6" s="346" t="s">
        <v>929</v>
      </c>
      <c r="P6" s="347" t="s">
        <v>1077</v>
      </c>
    </row>
    <row r="7" spans="2:16" s="215" customFormat="1" ht="13.5" thickBot="1">
      <c r="B7" s="981" t="s">
        <v>128</v>
      </c>
      <c r="C7" s="988">
        <v>24274981.821049996</v>
      </c>
      <c r="D7" s="989">
        <v>24641990.922999978</v>
      </c>
      <c r="E7" s="989">
        <v>24248241.516159937</v>
      </c>
      <c r="F7" s="989">
        <v>22996351.485159948</v>
      </c>
      <c r="G7" s="989">
        <v>21022603</v>
      </c>
      <c r="H7" s="989">
        <v>18640826.915199995</v>
      </c>
      <c r="I7" s="989">
        <v>16355873.122420028</v>
      </c>
      <c r="J7" s="989">
        <v>14647803.408462703</v>
      </c>
      <c r="K7" s="989">
        <v>12201370.440047055</v>
      </c>
      <c r="L7" s="989">
        <v>9511131.9735016823</v>
      </c>
      <c r="M7" s="989">
        <v>7092369.5269133449</v>
      </c>
      <c r="N7" s="989">
        <v>4781505.7705999911</v>
      </c>
      <c r="O7" s="989">
        <v>8044601.9203999937</v>
      </c>
      <c r="P7" s="990">
        <v>6606011.0329599977</v>
      </c>
    </row>
    <row r="8" spans="2:16" s="215" customFormat="1" ht="13.5" thickBot="1">
      <c r="B8" s="982" t="s">
        <v>129</v>
      </c>
      <c r="C8" s="991">
        <v>148568.2604105917</v>
      </c>
      <c r="D8" s="992">
        <v>135530.5239958954</v>
      </c>
      <c r="E8" s="992">
        <v>151511.93624521606</v>
      </c>
      <c r="F8" s="992">
        <v>146010.73019497283</v>
      </c>
      <c r="G8" s="992">
        <v>142519</v>
      </c>
      <c r="H8" s="992">
        <v>196841.18250607979</v>
      </c>
      <c r="I8" s="992">
        <v>200713.24000000022</v>
      </c>
      <c r="J8" s="992">
        <v>194144.29561020061</v>
      </c>
      <c r="K8" s="992">
        <v>154552.00883874018</v>
      </c>
      <c r="L8" s="992">
        <v>138827.2074610386</v>
      </c>
      <c r="M8" s="992">
        <v>135848.84563656151</v>
      </c>
      <c r="N8" s="992">
        <v>132767.09024661593</v>
      </c>
      <c r="O8" s="992">
        <v>114283.37557525095</v>
      </c>
      <c r="P8" s="993">
        <v>119212.17122910917</v>
      </c>
    </row>
    <row r="9" spans="2:16" s="215" customFormat="1" ht="13.5" thickBot="1">
      <c r="B9" s="983" t="s">
        <v>407</v>
      </c>
      <c r="C9" s="991">
        <v>0</v>
      </c>
      <c r="D9" s="992">
        <v>0</v>
      </c>
      <c r="E9" s="992">
        <v>0</v>
      </c>
      <c r="F9" s="992">
        <v>140784.42081999965</v>
      </c>
      <c r="G9" s="992">
        <v>726132.38908517454</v>
      </c>
      <c r="H9" s="992">
        <v>1079910.21368</v>
      </c>
      <c r="I9" s="992">
        <v>1031670.1512599997</v>
      </c>
      <c r="J9" s="992">
        <v>941731.13298404962</v>
      </c>
      <c r="K9" s="992">
        <v>1212968.4160200004</v>
      </c>
      <c r="L9" s="992">
        <v>1148498.8615199998</v>
      </c>
      <c r="M9" s="992">
        <v>837388.70538999978</v>
      </c>
      <c r="N9" s="992">
        <v>796669.51176999975</v>
      </c>
      <c r="O9" s="992">
        <v>827360.13831932098</v>
      </c>
      <c r="P9" s="993">
        <v>565973.85071999952</v>
      </c>
    </row>
    <row r="10" spans="2:16" s="215" customFormat="1">
      <c r="B10" s="984" t="s">
        <v>131</v>
      </c>
      <c r="C10" s="999">
        <v>0</v>
      </c>
      <c r="D10" s="1000">
        <v>0</v>
      </c>
      <c r="E10" s="1000">
        <v>0</v>
      </c>
      <c r="F10" s="995">
        <v>6.122032919476419E-3</v>
      </c>
      <c r="G10" s="995">
        <v>3.4540555662168695E-2</v>
      </c>
      <c r="H10" s="995">
        <v>5.7932527274282337E-2</v>
      </c>
      <c r="I10" s="995">
        <v>6.3076433984182986E-2</v>
      </c>
      <c r="J10" s="995">
        <v>6.4291628357052405E-2</v>
      </c>
      <c r="K10" s="995">
        <v>9.9412473539761029E-2</v>
      </c>
      <c r="L10" s="995">
        <v>0.12075312010386927</v>
      </c>
      <c r="M10" s="995">
        <v>0.11806896160900375</v>
      </c>
      <c r="N10" s="2016">
        <v>0.16661477576132516</v>
      </c>
      <c r="O10" s="2016">
        <v>0.10284662268014164</v>
      </c>
      <c r="P10" s="2017">
        <v>8.5675583630746677E-2</v>
      </c>
    </row>
    <row r="11" spans="2:16" s="215" customFormat="1">
      <c r="B11" s="981" t="s">
        <v>134</v>
      </c>
      <c r="C11" s="994">
        <v>6.0000000000000001E-3</v>
      </c>
      <c r="D11" s="995">
        <v>5.4999827091647829E-3</v>
      </c>
      <c r="E11" s="995">
        <v>6.2483679958500425E-3</v>
      </c>
      <c r="F11" s="995">
        <v>6.3492998134593989E-3</v>
      </c>
      <c r="G11" s="995">
        <v>6.7793222371178297E-3</v>
      </c>
      <c r="H11" s="995">
        <v>1.0559680823256434E-2</v>
      </c>
      <c r="I11" s="995">
        <v>1.2271631021939754E-2</v>
      </c>
      <c r="J11" s="995">
        <v>1.3254157650561763E-2</v>
      </c>
      <c r="K11" s="995">
        <v>1.2666774572426156E-2</v>
      </c>
      <c r="L11" s="995">
        <v>1.4596286524865353E-2</v>
      </c>
      <c r="M11" s="995">
        <v>1.9154225554810313E-2</v>
      </c>
      <c r="N11" s="2016">
        <v>2.7766794942078697E-2</v>
      </c>
      <c r="O11" s="2016">
        <v>1.4206218866522676E-2</v>
      </c>
      <c r="P11" s="2017">
        <v>1.8046014551642824E-2</v>
      </c>
    </row>
    <row r="12" spans="2:16" s="215" customFormat="1" ht="13.5" thickBot="1">
      <c r="B12" s="985" t="s">
        <v>608</v>
      </c>
      <c r="C12" s="996" t="s">
        <v>26</v>
      </c>
      <c r="D12" s="1001">
        <v>0</v>
      </c>
      <c r="E12" s="997" t="s">
        <v>238</v>
      </c>
      <c r="F12" s="997">
        <v>1.0371227820843565</v>
      </c>
      <c r="G12" s="997">
        <v>0.19627137164278549</v>
      </c>
      <c r="H12" s="997">
        <v>0.18227550773439388</v>
      </c>
      <c r="I12" s="997">
        <v>0.19455175644547346</v>
      </c>
      <c r="J12" s="997">
        <v>0.20615681993545062</v>
      </c>
      <c r="K12" s="997">
        <v>0.12741635049810876</v>
      </c>
      <c r="L12" s="997">
        <v>0.12087709627966496</v>
      </c>
      <c r="M12" s="997">
        <v>0.16222913536108918</v>
      </c>
      <c r="N12" s="997">
        <v>0.16665265619571756</v>
      </c>
      <c r="O12" s="997">
        <v>0.13813014463979784</v>
      </c>
      <c r="P12" s="998">
        <v>0.21063194187762257</v>
      </c>
    </row>
    <row r="13" spans="2:16" s="215" customFormat="1">
      <c r="B13" s="280" t="s">
        <v>408</v>
      </c>
      <c r="C13" s="986"/>
      <c r="D13" s="986"/>
      <c r="E13" s="986"/>
      <c r="F13" s="986"/>
      <c r="G13" s="986"/>
      <c r="H13" s="986"/>
      <c r="I13" s="986"/>
      <c r="J13" s="986"/>
      <c r="K13" s="986"/>
      <c r="L13" s="986"/>
      <c r="M13" s="986"/>
      <c r="N13" s="986"/>
      <c r="O13" s="987"/>
      <c r="P13" s="987"/>
    </row>
    <row r="14" spans="2:16" s="215" customFormat="1">
      <c r="B14" s="280"/>
      <c r="C14" s="211"/>
      <c r="D14" s="211"/>
      <c r="E14" s="211"/>
      <c r="F14" s="211"/>
      <c r="G14" s="211"/>
      <c r="H14" s="211"/>
      <c r="I14" s="211"/>
      <c r="J14" s="211"/>
      <c r="K14" s="211"/>
      <c r="L14" s="211"/>
      <c r="M14" s="211"/>
      <c r="N14" s="211"/>
    </row>
    <row r="15" spans="2:16" s="215" customFormat="1">
      <c r="B15" s="211"/>
      <c r="C15" s="211"/>
      <c r="D15" s="211"/>
      <c r="E15" s="211"/>
      <c r="F15" s="211"/>
      <c r="G15" s="211"/>
      <c r="H15" s="211"/>
      <c r="I15" s="211"/>
      <c r="J15" s="211"/>
      <c r="K15" s="211"/>
      <c r="L15" s="211"/>
      <c r="M15" s="211"/>
      <c r="N15" s="211"/>
    </row>
    <row r="16" spans="2:16" s="215" customFormat="1">
      <c r="B16" s="211"/>
      <c r="C16" s="211"/>
      <c r="D16" s="211"/>
      <c r="E16" s="211"/>
      <c r="F16" s="211"/>
      <c r="G16" s="211"/>
      <c r="H16" s="211"/>
      <c r="I16" s="211"/>
      <c r="J16" s="211"/>
      <c r="K16" s="211"/>
      <c r="L16" s="211"/>
      <c r="M16" s="211"/>
      <c r="N16" s="211"/>
    </row>
    <row r="17" spans="2:14" s="215" customFormat="1">
      <c r="B17" s="211"/>
      <c r="C17" s="211"/>
      <c r="D17" s="211"/>
      <c r="E17" s="211"/>
      <c r="F17" s="211"/>
      <c r="G17" s="211"/>
      <c r="H17" s="211"/>
      <c r="I17" s="211"/>
      <c r="J17" s="211"/>
      <c r="K17" s="211"/>
      <c r="L17" s="211"/>
      <c r="M17" s="211"/>
      <c r="N17" s="211"/>
    </row>
  </sheetData>
  <hyperlinks>
    <hyperlink ref="B1" location="Index!A1" display="Back to index" xr:uid="{93FF03D1-5211-44F6-9EC3-15471C9D1636}"/>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B1:BS89"/>
  <sheetViews>
    <sheetView showGridLines="0" topLeftCell="BG12" zoomScale="88" zoomScaleNormal="70" workbookViewId="0">
      <selection activeCell="BS54" sqref="BS54"/>
    </sheetView>
  </sheetViews>
  <sheetFormatPr baseColWidth="10" defaultColWidth="11.42578125" defaultRowHeight="12.75"/>
  <cols>
    <col min="1" max="1" width="11.42578125" style="59"/>
    <col min="2" max="2" width="5.42578125" style="59" customWidth="1"/>
    <col min="3" max="3" width="11.42578125" style="59"/>
    <col min="4" max="4" width="44.42578125" style="59" customWidth="1"/>
    <col min="5" max="17" width="16.5703125" style="59" customWidth="1"/>
    <col min="18" max="19" width="16.140625" style="59" customWidth="1"/>
    <col min="20" max="20" width="16.85546875" style="59" customWidth="1"/>
    <col min="21" max="21" width="11.42578125" style="59"/>
    <col min="22" max="22" width="16.5703125" style="59" customWidth="1"/>
    <col min="23" max="24" width="11.42578125" style="59"/>
    <col min="25" max="25" width="37.42578125" style="59" customWidth="1"/>
    <col min="26" max="26" width="14.140625" style="59" bestFit="1" customWidth="1"/>
    <col min="27" max="30" width="14.140625" style="59" customWidth="1"/>
    <col min="31" max="31" width="14.85546875" style="59" bestFit="1" customWidth="1"/>
    <col min="32" max="36" width="14.140625" style="59" customWidth="1"/>
    <col min="37" max="37" width="14.5703125" style="59" bestFit="1" customWidth="1"/>
    <col min="38" max="38" width="14.140625" style="59" bestFit="1" customWidth="1"/>
    <col min="39" max="39" width="14.85546875" style="59" bestFit="1" customWidth="1"/>
    <col min="40" max="40" width="14" style="59" customWidth="1"/>
    <col min="41" max="41" width="14.85546875" style="59" bestFit="1" customWidth="1"/>
    <col min="42" max="45" width="15.85546875" style="59" customWidth="1"/>
    <col min="46" max="46" width="11.42578125" style="858"/>
    <col min="47" max="47" width="9.7109375" style="59" customWidth="1"/>
    <col min="48" max="48" width="4.5703125" style="59" customWidth="1"/>
    <col min="49" max="49" width="35.7109375" style="59" customWidth="1"/>
    <col min="50" max="50" width="12.7109375" style="59" bestFit="1" customWidth="1"/>
    <col min="51" max="51" width="12.7109375" style="59" customWidth="1"/>
    <col min="52" max="52" width="12.7109375" style="59" bestFit="1" customWidth="1"/>
    <col min="53" max="53" width="12.7109375" style="59" customWidth="1"/>
    <col min="54" max="54" width="12.7109375" style="59" bestFit="1" customWidth="1"/>
    <col min="55" max="56" width="12.7109375" style="59" customWidth="1"/>
    <col min="57" max="57" width="11.42578125" style="59"/>
    <col min="58" max="58" width="5.28515625" style="1687" customWidth="1"/>
    <col min="59" max="59" width="34.28515625" style="1687" customWidth="1"/>
    <col min="60" max="67" width="11.42578125" style="59"/>
    <col min="68" max="68" width="12.42578125" style="59" bestFit="1" customWidth="1"/>
    <col min="69" max="16384" width="11.42578125" style="59"/>
  </cols>
  <sheetData>
    <row r="1" spans="2:71">
      <c r="B1" s="589" t="s">
        <v>31</v>
      </c>
      <c r="AQ1" s="1947">
        <f>+AQ13+AQ22+SUM(AQ23,AQ25:AQ28)+AQ35</f>
        <v>12877282</v>
      </c>
      <c r="AR1" s="1947">
        <f>+AR13+AR22+SUM(AR23,AR25:AR28)+AR35</f>
        <v>14330971</v>
      </c>
      <c r="AS1" s="1947">
        <f>+AS13+AS22+SUM(AS23,AS25:AS28)+AS35</f>
        <v>17387035</v>
      </c>
      <c r="BF1" s="1129"/>
      <c r="BG1" s="1129"/>
      <c r="BH1" s="812"/>
      <c r="BI1" s="812"/>
      <c r="BJ1" s="812"/>
      <c r="BK1" s="812"/>
      <c r="BL1" s="812"/>
      <c r="BM1" s="812"/>
      <c r="BN1" s="812"/>
      <c r="BO1" s="812"/>
      <c r="BP1" s="812"/>
    </row>
    <row r="2" spans="2:71">
      <c r="AQ2" s="1947"/>
      <c r="AR2" s="1947"/>
      <c r="AS2" s="1947">
        <f>+AS35+SUM(AS23:AS28)</f>
        <v>2129628</v>
      </c>
      <c r="BF2" s="1129"/>
      <c r="BG2" s="1129"/>
      <c r="BH2" s="812"/>
      <c r="BI2" s="812"/>
      <c r="BJ2" s="812"/>
      <c r="BK2" s="812"/>
      <c r="BL2" s="812"/>
      <c r="BM2" s="812"/>
      <c r="BN2" s="812"/>
      <c r="BO2" s="812"/>
      <c r="BP2" s="812"/>
    </row>
    <row r="3" spans="2:71">
      <c r="BF3" s="1129"/>
      <c r="BG3" s="1129"/>
      <c r="BH3" s="812"/>
      <c r="BI3" s="812"/>
      <c r="BJ3" s="812"/>
      <c r="BK3" s="812"/>
      <c r="BL3" s="812"/>
      <c r="BM3" s="812"/>
      <c r="BN3" s="812"/>
      <c r="BO3" s="812"/>
      <c r="BP3" s="812"/>
    </row>
    <row r="4" spans="2:71" s="1002" customFormat="1">
      <c r="B4" s="2479" t="s">
        <v>1028</v>
      </c>
      <c r="C4" s="2479"/>
      <c r="D4" s="2479"/>
      <c r="E4" s="2479"/>
      <c r="F4" s="2479"/>
      <c r="G4" s="2479"/>
      <c r="H4" s="2479"/>
      <c r="I4" s="2479"/>
      <c r="J4" s="2479"/>
      <c r="K4" s="2479"/>
      <c r="L4" s="2479"/>
      <c r="M4" s="2479"/>
      <c r="N4" s="2479"/>
      <c r="O4" s="2479"/>
      <c r="P4" s="2479"/>
      <c r="Q4" s="2479"/>
      <c r="R4" s="2479"/>
      <c r="S4" s="2479"/>
      <c r="T4" s="2479"/>
      <c r="W4" s="1714"/>
      <c r="X4" s="1714"/>
      <c r="Y4" s="1714"/>
      <c r="Z4" s="1714"/>
      <c r="AA4" s="1714"/>
      <c r="AB4" s="1714"/>
      <c r="AC4" s="1714"/>
      <c r="AD4" s="1714"/>
      <c r="AE4" s="1714"/>
      <c r="AF4" s="1714"/>
      <c r="AG4" s="1714"/>
      <c r="AH4" s="1714"/>
      <c r="AI4" s="1714"/>
      <c r="AJ4" s="1281" t="s">
        <v>1025</v>
      </c>
      <c r="AK4" s="1714"/>
      <c r="AL4" s="1714"/>
      <c r="AM4" s="1714"/>
      <c r="AN4" s="1714"/>
      <c r="AO4" s="1714"/>
      <c r="AP4" s="1003"/>
      <c r="AQ4" s="1003"/>
      <c r="AR4" s="1003"/>
      <c r="AS4" s="1003"/>
      <c r="AT4" s="893"/>
      <c r="AX4" s="1281" t="s">
        <v>1025</v>
      </c>
      <c r="AY4" s="1281"/>
      <c r="AZ4" s="1004"/>
      <c r="BA4" s="1004"/>
      <c r="BB4" s="1004"/>
      <c r="BC4" s="1004"/>
      <c r="BD4" s="1004"/>
      <c r="BE4" s="1004"/>
      <c r="BF4" s="1675"/>
      <c r="BG4" s="1675"/>
      <c r="BH4" s="1281" t="s">
        <v>1025</v>
      </c>
      <c r="BI4" s="1482"/>
      <c r="BJ4" s="1482"/>
      <c r="BK4" s="1482"/>
      <c r="BL4" s="1482"/>
      <c r="BM4" s="1482"/>
      <c r="BN4" s="1482"/>
      <c r="BO4" s="1482"/>
      <c r="BP4" s="1482"/>
    </row>
    <row r="5" spans="2:71" s="1002" customFormat="1">
      <c r="B5" s="2479" t="s">
        <v>1029</v>
      </c>
      <c r="C5" s="2479"/>
      <c r="D5" s="2479"/>
      <c r="E5" s="2479"/>
      <c r="F5" s="2479"/>
      <c r="G5" s="2479"/>
      <c r="H5" s="2479"/>
      <c r="I5" s="2479"/>
      <c r="J5" s="2479"/>
      <c r="K5" s="2479"/>
      <c r="L5" s="2479"/>
      <c r="M5" s="2479"/>
      <c r="N5" s="2479"/>
      <c r="O5" s="2479"/>
      <c r="P5" s="2479"/>
      <c r="Q5" s="2479"/>
      <c r="R5" s="2479"/>
      <c r="S5" s="2479"/>
      <c r="T5" s="2479"/>
      <c r="W5" s="1714"/>
      <c r="X5" s="1714"/>
      <c r="Y5" s="1714"/>
      <c r="Z5" s="1714"/>
      <c r="AA5" s="1714"/>
      <c r="AB5" s="1714"/>
      <c r="AC5" s="1714"/>
      <c r="AD5" s="1714"/>
      <c r="AE5" s="1714"/>
      <c r="AF5" s="1714"/>
      <c r="AG5" s="1714"/>
      <c r="AH5" s="1714"/>
      <c r="AI5" s="1714"/>
      <c r="AJ5" s="1281" t="s">
        <v>1026</v>
      </c>
      <c r="AK5" s="1714"/>
      <c r="AL5" s="1714"/>
      <c r="AM5" s="1714"/>
      <c r="AN5" s="1714"/>
      <c r="AO5" s="1714"/>
      <c r="AP5" s="1003"/>
      <c r="AQ5" s="1003"/>
      <c r="AR5" s="1003"/>
      <c r="AS5" s="1003"/>
      <c r="AT5" s="893"/>
      <c r="AX5" s="1281" t="s">
        <v>1027</v>
      </c>
      <c r="AY5" s="1281"/>
      <c r="AZ5" s="1004"/>
      <c r="BA5" s="1004"/>
      <c r="BB5" s="1004"/>
      <c r="BC5" s="1004"/>
      <c r="BD5" s="1004"/>
      <c r="BE5" s="1004"/>
      <c r="BF5" s="1675"/>
      <c r="BG5" s="1675"/>
      <c r="BH5" s="1281" t="s">
        <v>1026</v>
      </c>
      <c r="BI5" s="1482"/>
      <c r="BJ5" s="1482"/>
      <c r="BK5" s="1482"/>
      <c r="BL5" s="1482"/>
      <c r="BM5" s="1482"/>
      <c r="BN5" s="1482"/>
      <c r="BO5" s="1482"/>
      <c r="BP5" s="1482"/>
    </row>
    <row r="6" spans="2:71" s="1002" customFormat="1">
      <c r="B6" s="2479" t="s">
        <v>409</v>
      </c>
      <c r="C6" s="2479"/>
      <c r="D6" s="2479"/>
      <c r="E6" s="2479"/>
      <c r="F6" s="2479"/>
      <c r="G6" s="2479"/>
      <c r="H6" s="2479"/>
      <c r="I6" s="2479"/>
      <c r="J6" s="2479"/>
      <c r="K6" s="2479"/>
      <c r="L6" s="2479"/>
      <c r="M6" s="2479"/>
      <c r="N6" s="2479"/>
      <c r="O6" s="2479"/>
      <c r="P6" s="2479"/>
      <c r="Q6" s="2479"/>
      <c r="R6" s="2479"/>
      <c r="S6" s="2479"/>
      <c r="T6" s="2479"/>
      <c r="W6" s="1714"/>
      <c r="X6" s="1714"/>
      <c r="Y6" s="1714"/>
      <c r="Z6" s="1714"/>
      <c r="AA6" s="1714"/>
      <c r="AB6" s="1714"/>
      <c r="AC6" s="1714"/>
      <c r="AD6" s="1714"/>
      <c r="AE6" s="1714"/>
      <c r="AF6" s="1714"/>
      <c r="AG6" s="1714"/>
      <c r="AH6" s="1714"/>
      <c r="AI6" s="1714"/>
      <c r="AJ6" s="1281" t="s">
        <v>1033</v>
      </c>
      <c r="AK6" s="1027"/>
      <c r="AL6" s="1027"/>
      <c r="AM6" s="1027"/>
      <c r="AN6" s="1027"/>
      <c r="AO6" s="1027"/>
      <c r="AT6" s="893"/>
      <c r="AX6" s="1281" t="s">
        <v>841</v>
      </c>
      <c r="AY6" s="1281"/>
      <c r="AZ6" s="1004"/>
      <c r="BA6" s="1004"/>
      <c r="BB6" s="1004"/>
      <c r="BC6" s="1004"/>
      <c r="BD6" s="1004"/>
      <c r="BE6" s="1004"/>
      <c r="BF6" s="1675"/>
      <c r="BG6" s="1675"/>
      <c r="BH6" s="1281" t="s">
        <v>841</v>
      </c>
      <c r="BI6" s="1482"/>
      <c r="BJ6" s="1482"/>
      <c r="BK6" s="1482"/>
      <c r="BL6" s="1482"/>
      <c r="BM6" s="1482"/>
      <c r="BN6" s="1482"/>
      <c r="BO6" s="1482"/>
      <c r="BP6" s="1482"/>
    </row>
    <row r="7" spans="2:71" s="1002" customFormat="1" ht="13.5" thickBot="1">
      <c r="B7" s="2459"/>
      <c r="C7" s="2459"/>
      <c r="D7" s="2459"/>
      <c r="E7" s="1691"/>
      <c r="F7" s="1691"/>
      <c r="G7" s="1691"/>
      <c r="H7" s="1691"/>
      <c r="I7" s="1691"/>
      <c r="J7" s="1691"/>
      <c r="K7" s="1691"/>
      <c r="L7" s="1691"/>
      <c r="M7" s="1691"/>
      <c r="N7" s="1691"/>
      <c r="O7" s="1691"/>
      <c r="P7" s="1691"/>
      <c r="Q7" s="1691"/>
      <c r="R7" s="1691"/>
      <c r="S7" s="1691"/>
      <c r="T7" s="1691"/>
      <c r="W7" s="2458"/>
      <c r="X7" s="2458"/>
      <c r="Y7" s="2458"/>
      <c r="Z7" s="1005"/>
      <c r="AA7" s="1005"/>
      <c r="AB7" s="1005"/>
      <c r="AC7" s="1005"/>
      <c r="AD7" s="1005"/>
      <c r="AE7" s="1005"/>
      <c r="AF7" s="1005"/>
      <c r="AG7" s="1005"/>
      <c r="AH7" s="1005"/>
      <c r="AI7" s="1005"/>
      <c r="AJ7" s="1005"/>
      <c r="AK7" s="1005"/>
      <c r="AL7" s="1005"/>
      <c r="AM7" s="1005"/>
      <c r="AN7" s="1005"/>
      <c r="AO7" s="1005"/>
      <c r="AP7" s="1003"/>
      <c r="AQ7" s="1003"/>
      <c r="AR7" s="1003"/>
      <c r="AS7" s="1003"/>
      <c r="AT7" s="893"/>
      <c r="BF7" s="1675"/>
      <c r="BG7" s="1676"/>
      <c r="BH7" s="1482"/>
      <c r="BI7" s="1482"/>
      <c r="BJ7" s="1482"/>
      <c r="BK7" s="1482"/>
      <c r="BL7" s="1482"/>
      <c r="BM7" s="1482"/>
      <c r="BN7" s="1482"/>
      <c r="BO7" s="1482"/>
      <c r="BP7" s="1482"/>
    </row>
    <row r="8" spans="2:71" ht="13.9" customHeight="1">
      <c r="B8" s="1692"/>
      <c r="C8" s="1693"/>
      <c r="D8" s="1010"/>
      <c r="E8" s="2470" t="s">
        <v>29</v>
      </c>
      <c r="F8" s="2471"/>
      <c r="G8" s="2471"/>
      <c r="H8" s="2471"/>
      <c r="I8" s="2471"/>
      <c r="J8" s="2471"/>
      <c r="K8" s="2471"/>
      <c r="L8" s="2471"/>
      <c r="M8" s="2471"/>
      <c r="N8" s="2471"/>
      <c r="O8" s="2471"/>
      <c r="P8" s="2471"/>
      <c r="Q8" s="2471"/>
      <c r="R8" s="2471"/>
      <c r="S8" s="2471"/>
      <c r="T8" s="2296"/>
      <c r="W8" s="1007"/>
      <c r="X8" s="1008"/>
      <c r="Y8" s="1009"/>
      <c r="Z8" s="2484" t="s">
        <v>29</v>
      </c>
      <c r="AA8" s="2485"/>
      <c r="AB8" s="2485"/>
      <c r="AC8" s="2485"/>
      <c r="AD8" s="2485"/>
      <c r="AE8" s="2485"/>
      <c r="AF8" s="2485"/>
      <c r="AG8" s="2485"/>
      <c r="AH8" s="2485"/>
      <c r="AI8" s="2485"/>
      <c r="AJ8" s="2485"/>
      <c r="AK8" s="2485"/>
      <c r="AL8" s="2485"/>
      <c r="AM8" s="2485"/>
      <c r="AN8" s="2485"/>
      <c r="AO8" s="2486"/>
      <c r="AP8" s="2487" t="s">
        <v>29</v>
      </c>
      <c r="AQ8" s="2488"/>
      <c r="AR8" s="2488"/>
      <c r="AS8" s="2489"/>
      <c r="AU8" s="2503" t="s">
        <v>152</v>
      </c>
      <c r="AV8" s="2504"/>
      <c r="AW8" s="1010"/>
      <c r="AX8" s="1647" t="s">
        <v>29</v>
      </c>
      <c r="AY8" s="1648"/>
      <c r="AZ8" s="1648"/>
      <c r="BA8" s="1648"/>
      <c r="BB8" s="1648"/>
      <c r="BC8" s="1648"/>
      <c r="BD8" s="1649"/>
      <c r="BF8" s="2503" t="s">
        <v>152</v>
      </c>
      <c r="BG8" s="2504"/>
      <c r="BH8" s="1497"/>
      <c r="BI8" s="2470" t="s">
        <v>29</v>
      </c>
      <c r="BJ8" s="2471"/>
      <c r="BK8" s="2471"/>
      <c r="BL8" s="2471"/>
      <c r="BM8" s="2471"/>
      <c r="BN8" s="2471"/>
      <c r="BO8" s="2296"/>
      <c r="BP8" s="812"/>
    </row>
    <row r="9" spans="2:71" ht="13.5" thickBot="1">
      <c r="B9" s="2472"/>
      <c r="C9" s="2473"/>
      <c r="D9" s="2474"/>
      <c r="E9" s="1694" t="s">
        <v>171</v>
      </c>
      <c r="F9" s="1018" t="s">
        <v>170</v>
      </c>
      <c r="G9" s="1018" t="s">
        <v>169</v>
      </c>
      <c r="H9" s="1018" t="s">
        <v>167</v>
      </c>
      <c r="I9" s="1018" t="s">
        <v>166</v>
      </c>
      <c r="J9" s="1018" t="s">
        <v>165</v>
      </c>
      <c r="K9" s="1018" t="s">
        <v>168</v>
      </c>
      <c r="L9" s="1018" t="s">
        <v>164</v>
      </c>
      <c r="M9" s="1018" t="s">
        <v>163</v>
      </c>
      <c r="N9" s="1018" t="s">
        <v>161</v>
      </c>
      <c r="O9" s="1018" t="s">
        <v>95</v>
      </c>
      <c r="P9" s="1018" t="s">
        <v>153</v>
      </c>
      <c r="Q9" s="1018" t="s">
        <v>162</v>
      </c>
      <c r="R9" s="1018" t="s">
        <v>102</v>
      </c>
      <c r="S9" s="1018" t="s">
        <v>96</v>
      </c>
      <c r="T9" s="411" t="s">
        <v>154</v>
      </c>
      <c r="W9" s="1013"/>
      <c r="X9" s="1014"/>
      <c r="Y9" s="1015"/>
      <c r="Z9" s="1011" t="s">
        <v>171</v>
      </c>
      <c r="AA9" s="1012" t="s">
        <v>170</v>
      </c>
      <c r="AB9" s="1012" t="s">
        <v>169</v>
      </c>
      <c r="AC9" s="1012" t="s">
        <v>167</v>
      </c>
      <c r="AD9" s="1012" t="s">
        <v>166</v>
      </c>
      <c r="AE9" s="1012" t="s">
        <v>165</v>
      </c>
      <c r="AF9" s="1012" t="s">
        <v>168</v>
      </c>
      <c r="AG9" s="1012" t="s">
        <v>164</v>
      </c>
      <c r="AH9" s="1012" t="s">
        <v>163</v>
      </c>
      <c r="AI9" s="1012" t="s">
        <v>161</v>
      </c>
      <c r="AJ9" s="1012" t="s">
        <v>95</v>
      </c>
      <c r="AK9" s="1012" t="s">
        <v>153</v>
      </c>
      <c r="AL9" s="1012" t="s">
        <v>162</v>
      </c>
      <c r="AM9" s="1012" t="s">
        <v>102</v>
      </c>
      <c r="AN9" s="1012" t="s">
        <v>96</v>
      </c>
      <c r="AO9" s="977" t="s">
        <v>154</v>
      </c>
      <c r="AP9" s="1011" t="s">
        <v>45</v>
      </c>
      <c r="AQ9" s="1012" t="s">
        <v>46</v>
      </c>
      <c r="AR9" s="1012" t="s">
        <v>47</v>
      </c>
      <c r="AS9" s="1016" t="s">
        <v>48</v>
      </c>
      <c r="AU9" s="2472"/>
      <c r="AV9" s="2473"/>
      <c r="AW9" s="2474"/>
      <c r="AX9" s="1017" t="s">
        <v>162</v>
      </c>
      <c r="AY9" s="1018" t="s">
        <v>102</v>
      </c>
      <c r="AZ9" s="1019" t="s">
        <v>882</v>
      </c>
      <c r="BA9" s="1018" t="s">
        <v>843</v>
      </c>
      <c r="BB9" s="1019" t="s">
        <v>906</v>
      </c>
      <c r="BC9" s="1019" t="s">
        <v>929</v>
      </c>
      <c r="BD9" s="347" t="s">
        <v>1077</v>
      </c>
      <c r="BF9" s="1650"/>
      <c r="BG9" s="1651"/>
      <c r="BH9" s="1657"/>
      <c r="BI9" s="657" t="s">
        <v>42</v>
      </c>
      <c r="BJ9" s="831" t="s">
        <v>43</v>
      </c>
      <c r="BK9" s="831" t="s">
        <v>44</v>
      </c>
      <c r="BL9" s="831" t="s">
        <v>840</v>
      </c>
      <c r="BM9" s="831" t="s">
        <v>905</v>
      </c>
      <c r="BN9" s="1968" t="s">
        <v>925</v>
      </c>
      <c r="BO9" s="1652" t="s">
        <v>1076</v>
      </c>
      <c r="BP9" s="812"/>
    </row>
    <row r="10" spans="2:71">
      <c r="B10" s="2467" t="s">
        <v>411</v>
      </c>
      <c r="C10" s="2468"/>
      <c r="D10" s="2469"/>
      <c r="E10" s="1695"/>
      <c r="F10" s="1696"/>
      <c r="G10" s="1696"/>
      <c r="H10" s="1697"/>
      <c r="I10" s="1696"/>
      <c r="J10" s="1696"/>
      <c r="K10" s="1696"/>
      <c r="L10" s="1697"/>
      <c r="M10" s="1696"/>
      <c r="N10" s="1696"/>
      <c r="O10" s="1696"/>
      <c r="P10" s="1697"/>
      <c r="Q10" s="1696"/>
      <c r="R10" s="1696"/>
      <c r="S10" s="1696"/>
      <c r="T10" s="1698"/>
      <c r="W10" s="2464" t="s">
        <v>412</v>
      </c>
      <c r="X10" s="2465"/>
      <c r="Y10" s="2466"/>
      <c r="Z10" s="1073"/>
      <c r="AA10" s="1074"/>
      <c r="AB10" s="1074"/>
      <c r="AC10" s="1074"/>
      <c r="AD10" s="1074"/>
      <c r="AE10" s="1074"/>
      <c r="AF10" s="1074"/>
      <c r="AG10" s="1074"/>
      <c r="AH10" s="1074"/>
      <c r="AI10" s="1074"/>
      <c r="AJ10" s="1074"/>
      <c r="AK10" s="1074"/>
      <c r="AL10" s="1074"/>
      <c r="AM10" s="1074"/>
      <c r="AN10" s="1074"/>
      <c r="AO10" s="1075"/>
      <c r="AP10" s="1073"/>
      <c r="AQ10" s="1074"/>
      <c r="AR10" s="1074"/>
      <c r="AS10" s="1075"/>
      <c r="AU10" s="2467" t="s">
        <v>411</v>
      </c>
      <c r="AV10" s="2468"/>
      <c r="AW10" s="2469"/>
      <c r="AX10" s="1843"/>
      <c r="AY10" s="1844"/>
      <c r="AZ10" s="1844"/>
      <c r="BA10" s="1844"/>
      <c r="BB10" s="1844"/>
      <c r="BC10" s="1844"/>
      <c r="BD10" s="1845"/>
      <c r="BF10" s="1653" t="s">
        <v>412</v>
      </c>
      <c r="BG10" s="1677"/>
      <c r="BH10" s="1658"/>
      <c r="BI10" s="1840"/>
      <c r="BJ10" s="1841"/>
      <c r="BK10" s="1841"/>
      <c r="BL10" s="1841"/>
      <c r="BM10" s="1841"/>
      <c r="BN10" s="1841"/>
      <c r="BO10" s="1842"/>
      <c r="BP10" s="812"/>
    </row>
    <row r="11" spans="2:71">
      <c r="B11" s="2426" t="s">
        <v>173</v>
      </c>
      <c r="C11" s="2427"/>
      <c r="D11" s="2428"/>
      <c r="E11" s="1699"/>
      <c r="F11" s="1700"/>
      <c r="G11" s="1700"/>
      <c r="H11" s="1701"/>
      <c r="I11" s="1702"/>
      <c r="J11" s="1702"/>
      <c r="K11" s="1702"/>
      <c r="L11" s="1701"/>
      <c r="M11" s="1702"/>
      <c r="N11" s="1702"/>
      <c r="O11" s="1702"/>
      <c r="P11" s="1701"/>
      <c r="Q11" s="1702"/>
      <c r="R11" s="1702"/>
      <c r="S11" s="1702"/>
      <c r="T11" s="778"/>
      <c r="W11" s="1022"/>
      <c r="X11" s="2451" t="s">
        <v>413</v>
      </c>
      <c r="Y11" s="2452"/>
      <c r="Z11" s="1076">
        <v>3001674</v>
      </c>
      <c r="AA11" s="1077">
        <v>3083623</v>
      </c>
      <c r="AB11" s="1077">
        <v>3123672</v>
      </c>
      <c r="AC11" s="1077">
        <v>3172695</v>
      </c>
      <c r="AD11" s="1077">
        <v>3163609</v>
      </c>
      <c r="AE11" s="1077">
        <v>2727369</v>
      </c>
      <c r="AF11" s="1077">
        <v>2953570</v>
      </c>
      <c r="AG11" s="1077">
        <v>2703100</v>
      </c>
      <c r="AH11" s="1077">
        <v>2816073</v>
      </c>
      <c r="AI11" s="1077">
        <v>2891579</v>
      </c>
      <c r="AJ11" s="1077">
        <v>3051000</v>
      </c>
      <c r="AK11" s="1077">
        <v>3091754</v>
      </c>
      <c r="AL11" s="1077">
        <v>3172346</v>
      </c>
      <c r="AM11" s="1077">
        <v>3488113</v>
      </c>
      <c r="AN11" s="1077">
        <v>3988681</v>
      </c>
      <c r="AO11" s="1078">
        <v>4362142</v>
      </c>
      <c r="AP11" s="1076">
        <v>12381664</v>
      </c>
      <c r="AQ11" s="1077">
        <v>11547648</v>
      </c>
      <c r="AR11" s="1077">
        <v>11850406</v>
      </c>
      <c r="AS11" s="1079">
        <v>15011282</v>
      </c>
      <c r="AT11" s="1023"/>
      <c r="AU11" s="2426" t="s">
        <v>173</v>
      </c>
      <c r="AV11" s="2481"/>
      <c r="AW11" s="2428"/>
      <c r="AX11" s="1089"/>
      <c r="AY11" s="1090"/>
      <c r="AZ11" s="1090"/>
      <c r="BA11" s="1090"/>
      <c r="BB11" s="1090"/>
      <c r="BC11" s="1090"/>
      <c r="BD11" s="1091"/>
      <c r="BF11" s="1678"/>
      <c r="BG11" s="1679" t="s">
        <v>477</v>
      </c>
      <c r="BH11" s="1659"/>
      <c r="BI11" s="1660">
        <v>3172346</v>
      </c>
      <c r="BJ11" s="1661">
        <v>3488113</v>
      </c>
      <c r="BK11" s="1661">
        <v>4362142</v>
      </c>
      <c r="BL11" s="1661">
        <v>4456106</v>
      </c>
      <c r="BM11" s="1661">
        <v>4653246</v>
      </c>
      <c r="BN11" s="1661">
        <v>4819101</v>
      </c>
      <c r="BO11" s="1662">
        <v>4870042</v>
      </c>
      <c r="BP11" s="1488"/>
      <c r="BQ11" s="915"/>
    </row>
    <row r="12" spans="2:71" ht="14.25">
      <c r="B12" s="1030"/>
      <c r="C12" s="2421" t="s">
        <v>414</v>
      </c>
      <c r="D12" s="2422"/>
      <c r="E12" s="1703">
        <v>7015680</v>
      </c>
      <c r="F12" s="1704">
        <v>6350168</v>
      </c>
      <c r="G12" s="1704">
        <v>6138225</v>
      </c>
      <c r="H12" s="1704">
        <v>6177356</v>
      </c>
      <c r="I12" s="1704">
        <v>6787357</v>
      </c>
      <c r="J12" s="1704">
        <v>6685864</v>
      </c>
      <c r="K12" s="1704">
        <v>6916416</v>
      </c>
      <c r="L12" s="1704">
        <v>8176612</v>
      </c>
      <c r="M12" s="1704">
        <v>7281695</v>
      </c>
      <c r="N12" s="1704">
        <v>8883164</v>
      </c>
      <c r="O12" s="1704">
        <v>8360631</v>
      </c>
      <c r="P12" s="1704">
        <v>6925332</v>
      </c>
      <c r="Q12" s="1704">
        <v>6748517</v>
      </c>
      <c r="R12" s="1704">
        <v>7017129</v>
      </c>
      <c r="S12" s="1704">
        <v>6919212</v>
      </c>
      <c r="T12" s="1705">
        <v>7286624</v>
      </c>
      <c r="W12" s="1020"/>
      <c r="X12" s="2451" t="s">
        <v>973</v>
      </c>
      <c r="Y12" s="2452"/>
      <c r="Z12" s="1076">
        <v>-804506</v>
      </c>
      <c r="AA12" s="1077">
        <v>-831220</v>
      </c>
      <c r="AB12" s="1077">
        <v>-847272</v>
      </c>
      <c r="AC12" s="1077">
        <v>-807645</v>
      </c>
      <c r="AD12" s="1077">
        <v>-784082</v>
      </c>
      <c r="AE12" s="1077">
        <v>-766019</v>
      </c>
      <c r="AF12" s="1077">
        <v>-791665</v>
      </c>
      <c r="AG12" s="1077">
        <v>-633880</v>
      </c>
      <c r="AH12" s="1077">
        <v>-692690</v>
      </c>
      <c r="AI12" s="1077">
        <v>-582537</v>
      </c>
      <c r="AJ12" s="1077">
        <v>-599901</v>
      </c>
      <c r="AK12" s="1077">
        <v>-614520</v>
      </c>
      <c r="AL12" s="1077">
        <v>-638256</v>
      </c>
      <c r="AM12" s="1077">
        <v>-748085</v>
      </c>
      <c r="AN12" s="1077">
        <v>-987222</v>
      </c>
      <c r="AO12" s="1078">
        <v>-1119124</v>
      </c>
      <c r="AP12" s="1076">
        <v>-3289913</v>
      </c>
      <c r="AQ12" s="1077">
        <v>-2976306</v>
      </c>
      <c r="AR12" s="1077">
        <v>-2490802</v>
      </c>
      <c r="AS12" s="1078">
        <v>-3493187</v>
      </c>
      <c r="AT12" s="1023"/>
      <c r="AU12" s="522"/>
      <c r="AV12" s="2482" t="s">
        <v>414</v>
      </c>
      <c r="AW12" s="2422"/>
      <c r="AX12" s="1092">
        <v>6748517</v>
      </c>
      <c r="AY12" s="1093">
        <v>7017129</v>
      </c>
      <c r="AZ12" s="1093">
        <v>7286624</v>
      </c>
      <c r="BA12" s="1093">
        <v>6946112</v>
      </c>
      <c r="BB12" s="1093">
        <v>7154236</v>
      </c>
      <c r="BC12" s="1093">
        <v>8047624</v>
      </c>
      <c r="BD12" s="1094">
        <v>8196692</v>
      </c>
      <c r="BF12" s="1680"/>
      <c r="BG12" s="1681" t="s">
        <v>883</v>
      </c>
      <c r="BH12" s="1663"/>
      <c r="BI12" s="1660">
        <v>-740639</v>
      </c>
      <c r="BJ12" s="1661">
        <v>-851007</v>
      </c>
      <c r="BK12" s="1661">
        <v>-1227364</v>
      </c>
      <c r="BL12" s="1661">
        <v>-1324017</v>
      </c>
      <c r="BM12" s="1661">
        <v>-1449090</v>
      </c>
      <c r="BN12" s="1661">
        <v>-1565058</v>
      </c>
      <c r="BO12" s="1662">
        <v>-1522358</v>
      </c>
      <c r="BP12" s="812"/>
    </row>
    <row r="13" spans="2:71">
      <c r="B13" s="1030"/>
      <c r="C13" s="2421" t="s">
        <v>415</v>
      </c>
      <c r="D13" s="2422"/>
      <c r="E13" s="1703">
        <v>15104170</v>
      </c>
      <c r="F13" s="1704">
        <v>17488649</v>
      </c>
      <c r="G13" s="1704">
        <v>20258177</v>
      </c>
      <c r="H13" s="1704">
        <v>19809406</v>
      </c>
      <c r="I13" s="1704">
        <v>19538429</v>
      </c>
      <c r="J13" s="1704">
        <v>29430518</v>
      </c>
      <c r="K13" s="1704">
        <v>28221543</v>
      </c>
      <c r="L13" s="1704">
        <v>28576382</v>
      </c>
      <c r="M13" s="1704">
        <v>31895249</v>
      </c>
      <c r="N13" s="1704">
        <v>29075474</v>
      </c>
      <c r="O13" s="1704">
        <v>36147225</v>
      </c>
      <c r="P13" s="1704">
        <v>32395408</v>
      </c>
      <c r="Q13" s="1704">
        <v>29563512</v>
      </c>
      <c r="R13" s="1704">
        <v>23831465</v>
      </c>
      <c r="S13" s="1704">
        <v>29330082</v>
      </c>
      <c r="T13" s="1705">
        <v>26897216</v>
      </c>
      <c r="W13" s="1022"/>
      <c r="X13" s="2438" t="s">
        <v>201</v>
      </c>
      <c r="Y13" s="2439"/>
      <c r="Z13" s="1080">
        <v>2197168</v>
      </c>
      <c r="AA13" s="1081">
        <v>2252403</v>
      </c>
      <c r="AB13" s="1081">
        <v>2276400</v>
      </c>
      <c r="AC13" s="1081">
        <v>2365050</v>
      </c>
      <c r="AD13" s="1081">
        <v>2379527</v>
      </c>
      <c r="AE13" s="1081">
        <v>1961350</v>
      </c>
      <c r="AF13" s="1081">
        <v>2161905</v>
      </c>
      <c r="AG13" s="1081">
        <v>2069220</v>
      </c>
      <c r="AH13" s="1081">
        <v>2123383</v>
      </c>
      <c r="AI13" s="1081">
        <v>2309042</v>
      </c>
      <c r="AJ13" s="1081">
        <v>2451099</v>
      </c>
      <c r="AK13" s="1081">
        <v>2477234</v>
      </c>
      <c r="AL13" s="1081">
        <v>2534090</v>
      </c>
      <c r="AM13" s="1081">
        <v>2740028</v>
      </c>
      <c r="AN13" s="1081">
        <v>3001459</v>
      </c>
      <c r="AO13" s="1082">
        <v>3243018</v>
      </c>
      <c r="AP13" s="1080">
        <v>9091751</v>
      </c>
      <c r="AQ13" s="1081">
        <v>8571342</v>
      </c>
      <c r="AR13" s="1081">
        <v>9359604</v>
      </c>
      <c r="AS13" s="1082">
        <v>11518095</v>
      </c>
      <c r="AT13" s="1023"/>
      <c r="AU13" s="522"/>
      <c r="AV13" s="2482" t="s">
        <v>415</v>
      </c>
      <c r="AW13" s="2422"/>
      <c r="AX13" s="1092">
        <v>29563512</v>
      </c>
      <c r="AY13" s="1093">
        <v>23831465</v>
      </c>
      <c r="AZ13" s="1093">
        <v>26897216</v>
      </c>
      <c r="BA13" s="1093">
        <v>28158941</v>
      </c>
      <c r="BB13" s="1093">
        <v>26036894</v>
      </c>
      <c r="BC13" s="1093">
        <v>24907836</v>
      </c>
      <c r="BD13" s="1094">
        <v>25734256</v>
      </c>
      <c r="BF13" s="1678"/>
      <c r="BG13" s="1748" t="s">
        <v>49</v>
      </c>
      <c r="BH13" s="1654"/>
      <c r="BI13" s="1664">
        <v>2431707</v>
      </c>
      <c r="BJ13" s="1665">
        <v>2637106</v>
      </c>
      <c r="BK13" s="1665">
        <v>3134778</v>
      </c>
      <c r="BL13" s="1665">
        <v>3132089</v>
      </c>
      <c r="BM13" s="1665">
        <v>3204156</v>
      </c>
      <c r="BN13" s="1665">
        <v>3254043</v>
      </c>
      <c r="BO13" s="1662">
        <v>3347684</v>
      </c>
      <c r="BP13" s="1488"/>
      <c r="BQ13" s="915"/>
      <c r="BS13" s="1028"/>
    </row>
    <row r="14" spans="2:71">
      <c r="B14" s="2420"/>
      <c r="C14" s="2421"/>
      <c r="D14" s="2422"/>
      <c r="E14" s="1703"/>
      <c r="F14" s="1704"/>
      <c r="G14" s="1704"/>
      <c r="H14" s="1704"/>
      <c r="I14" s="1704"/>
      <c r="J14" s="1704"/>
      <c r="K14" s="1704"/>
      <c r="L14" s="1704"/>
      <c r="M14" s="1704"/>
      <c r="N14" s="1704"/>
      <c r="O14" s="1704"/>
      <c r="P14" s="1704"/>
      <c r="Q14" s="1704"/>
      <c r="R14" s="1704"/>
      <c r="S14" s="1704"/>
      <c r="T14" s="1705"/>
      <c r="W14" s="2480"/>
      <c r="X14" s="2440"/>
      <c r="Y14" s="2441"/>
      <c r="Z14" s="1076"/>
      <c r="AA14" s="1077"/>
      <c r="AB14" s="1077"/>
      <c r="AC14" s="1077"/>
      <c r="AD14" s="1077"/>
      <c r="AE14" s="1077"/>
      <c r="AF14" s="1077"/>
      <c r="AG14" s="1077"/>
      <c r="AH14" s="1077"/>
      <c r="AI14" s="1077"/>
      <c r="AJ14" s="1077"/>
      <c r="AK14" s="1077"/>
      <c r="AL14" s="1077"/>
      <c r="AM14" s="1077"/>
      <c r="AN14" s="1077"/>
      <c r="AO14" s="1078"/>
      <c r="AP14" s="1076"/>
      <c r="AQ14" s="1077"/>
      <c r="AR14" s="1077"/>
      <c r="AS14" s="1078"/>
      <c r="AT14" s="1023"/>
      <c r="AU14" s="2420"/>
      <c r="AV14" s="2482"/>
      <c r="AW14" s="2422"/>
      <c r="AX14" s="1092"/>
      <c r="AY14" s="1093"/>
      <c r="AZ14" s="1093"/>
      <c r="BA14" s="1093"/>
      <c r="BB14" s="1093"/>
      <c r="BC14" s="1093"/>
      <c r="BD14" s="1094"/>
      <c r="BF14" s="1680"/>
      <c r="BG14" s="1679"/>
      <c r="BH14" s="1659"/>
      <c r="BI14" s="1660"/>
      <c r="BJ14" s="1661"/>
      <c r="BK14" s="1661"/>
      <c r="BL14" s="1661"/>
      <c r="BM14" s="1661"/>
      <c r="BN14" s="1661"/>
      <c r="BO14" s="1662"/>
      <c r="BP14" s="812"/>
    </row>
    <row r="15" spans="2:71">
      <c r="B15" s="2423" t="s">
        <v>416</v>
      </c>
      <c r="C15" s="2424"/>
      <c r="D15" s="2425"/>
      <c r="E15" s="1706">
        <v>22119850</v>
      </c>
      <c r="F15" s="1707">
        <v>23838817</v>
      </c>
      <c r="G15" s="1707">
        <v>26396402</v>
      </c>
      <c r="H15" s="1707">
        <v>25986762</v>
      </c>
      <c r="I15" s="1707">
        <v>26325786</v>
      </c>
      <c r="J15" s="1707">
        <v>36116382</v>
      </c>
      <c r="K15" s="1707">
        <v>35137959</v>
      </c>
      <c r="L15" s="1707">
        <v>36752994</v>
      </c>
      <c r="M15" s="1707">
        <v>39176944</v>
      </c>
      <c r="N15" s="1707">
        <v>37958638</v>
      </c>
      <c r="O15" s="1707">
        <v>44507856</v>
      </c>
      <c r="P15" s="1707">
        <v>39320740</v>
      </c>
      <c r="Q15" s="1707">
        <v>36312029</v>
      </c>
      <c r="R15" s="1707">
        <v>30848594</v>
      </c>
      <c r="S15" s="1707">
        <v>36249294</v>
      </c>
      <c r="T15" s="1708">
        <v>34183840</v>
      </c>
      <c r="W15" s="2463" t="s">
        <v>232</v>
      </c>
      <c r="X15" s="2451"/>
      <c r="Y15" s="2452"/>
      <c r="Z15" s="1076">
        <f>+Z17-Z16</f>
        <v>-453285</v>
      </c>
      <c r="AA15" s="1077">
        <v>-510045</v>
      </c>
      <c r="AB15" s="1077">
        <v>-568034</v>
      </c>
      <c r="AC15" s="1077">
        <v>-568727</v>
      </c>
      <c r="AD15" s="1077">
        <v>-1388711</v>
      </c>
      <c r="AE15" s="1077">
        <v>-2557658</v>
      </c>
      <c r="AF15" s="1077">
        <v>-1348726</v>
      </c>
      <c r="AG15" s="1077">
        <v>-785194</v>
      </c>
      <c r="AH15" s="1077">
        <v>-622982</v>
      </c>
      <c r="AI15" s="1077">
        <v>-441007</v>
      </c>
      <c r="AJ15" s="1077">
        <v>-265158</v>
      </c>
      <c r="AK15" s="1077">
        <v>-229804</v>
      </c>
      <c r="AL15" s="1077">
        <v>-350681</v>
      </c>
      <c r="AM15" s="1077">
        <v>-447036</v>
      </c>
      <c r="AN15" s="1077">
        <v>-545249</v>
      </c>
      <c r="AO15" s="1078">
        <v>-815589</v>
      </c>
      <c r="AP15" s="1076">
        <v>-2100091</v>
      </c>
      <c r="AQ15" s="1077">
        <v>-6080289</v>
      </c>
      <c r="AR15" s="1077">
        <v>-1558951</v>
      </c>
      <c r="AS15" s="1078">
        <v>-2158555</v>
      </c>
      <c r="AT15" s="1023"/>
      <c r="AU15" s="2423" t="s">
        <v>416</v>
      </c>
      <c r="AV15" s="2505"/>
      <c r="AW15" s="2425"/>
      <c r="AX15" s="1095">
        <v>36312029</v>
      </c>
      <c r="AY15" s="1096">
        <v>30848594</v>
      </c>
      <c r="AZ15" s="1096">
        <v>34183840</v>
      </c>
      <c r="BA15" s="1096">
        <v>35105053</v>
      </c>
      <c r="BB15" s="1096">
        <v>33191130</v>
      </c>
      <c r="BC15" s="1096">
        <v>32955460</v>
      </c>
      <c r="BD15" s="1097">
        <v>33930948</v>
      </c>
      <c r="BF15" s="1680" t="s">
        <v>232</v>
      </c>
      <c r="BG15" s="1655"/>
      <c r="BH15" s="1654"/>
      <c r="BI15" s="1660">
        <v>-350681</v>
      </c>
      <c r="BJ15" s="1661">
        <v>-447036</v>
      </c>
      <c r="BK15" s="1661">
        <v>-815589</v>
      </c>
      <c r="BL15" s="1661">
        <v>-802107</v>
      </c>
      <c r="BM15" s="1661">
        <v>-886123</v>
      </c>
      <c r="BN15" s="1661">
        <v>-1008750</v>
      </c>
      <c r="BO15" s="1662">
        <v>-1260163</v>
      </c>
      <c r="BP15" s="812"/>
    </row>
    <row r="16" spans="2:71">
      <c r="B16" s="2420"/>
      <c r="C16" s="2421"/>
      <c r="D16" s="2422"/>
      <c r="E16" s="1703"/>
      <c r="F16" s="1704"/>
      <c r="G16" s="1704"/>
      <c r="H16" s="1704"/>
      <c r="I16" s="1704"/>
      <c r="J16" s="1704"/>
      <c r="K16" s="1704"/>
      <c r="L16" s="1704"/>
      <c r="M16" s="1704"/>
      <c r="N16" s="1704"/>
      <c r="O16" s="1704"/>
      <c r="P16" s="1704"/>
      <c r="Q16" s="1704"/>
      <c r="R16" s="1704"/>
      <c r="S16" s="1704"/>
      <c r="T16" s="1705"/>
      <c r="W16" s="2463" t="s">
        <v>233</v>
      </c>
      <c r="X16" s="2451"/>
      <c r="Y16" s="2452"/>
      <c r="Z16" s="1076">
        <v>70074</v>
      </c>
      <c r="AA16" s="1077">
        <v>61751</v>
      </c>
      <c r="AB16" s="1077">
        <v>65262</v>
      </c>
      <c r="AC16" s="1077">
        <v>57068</v>
      </c>
      <c r="AD16" s="1077">
        <v>47230</v>
      </c>
      <c r="AE16" s="1077">
        <v>17201</v>
      </c>
      <c r="AF16" s="1077">
        <v>42821</v>
      </c>
      <c r="AG16" s="1077">
        <v>52529</v>
      </c>
      <c r="AH16" s="1077">
        <v>65335</v>
      </c>
      <c r="AI16" s="1077">
        <v>77627</v>
      </c>
      <c r="AJ16" s="1077">
        <v>100744</v>
      </c>
      <c r="AK16" s="1077">
        <v>103022</v>
      </c>
      <c r="AL16" s="1077">
        <v>93091</v>
      </c>
      <c r="AM16" s="1077">
        <v>83745</v>
      </c>
      <c r="AN16" s="1077">
        <v>85273</v>
      </c>
      <c r="AO16" s="1078">
        <v>84908</v>
      </c>
      <c r="AP16" s="1076">
        <v>254155</v>
      </c>
      <c r="AQ16" s="1077">
        <v>159781</v>
      </c>
      <c r="AR16" s="1077">
        <v>346728</v>
      </c>
      <c r="AS16" s="1078">
        <v>347017</v>
      </c>
      <c r="AT16" s="1023"/>
      <c r="AU16" s="2420"/>
      <c r="AV16" s="2482"/>
      <c r="AW16" s="2422"/>
      <c r="AX16" s="1092"/>
      <c r="AY16" s="1093"/>
      <c r="AZ16" s="1093"/>
      <c r="BA16" s="1093"/>
      <c r="BB16" s="1093"/>
      <c r="BC16" s="1093"/>
      <c r="BD16" s="1094"/>
      <c r="BF16" s="1680" t="s">
        <v>233</v>
      </c>
      <c r="BG16" s="1655"/>
      <c r="BH16" s="1654"/>
      <c r="BI16" s="1660">
        <v>93091</v>
      </c>
      <c r="BJ16" s="1661">
        <v>83745</v>
      </c>
      <c r="BK16" s="1661">
        <v>84908</v>
      </c>
      <c r="BL16" s="1661">
        <v>75109</v>
      </c>
      <c r="BM16" s="1661">
        <v>81872</v>
      </c>
      <c r="BN16" s="1661">
        <v>91108</v>
      </c>
      <c r="BO16" s="1662">
        <v>86709</v>
      </c>
      <c r="BP16" s="812"/>
    </row>
    <row r="17" spans="2:68" ht="27" customHeight="1">
      <c r="B17" s="2455" t="s">
        <v>175</v>
      </c>
      <c r="C17" s="2456"/>
      <c r="D17" s="2457"/>
      <c r="E17" s="1703">
        <v>4026447</v>
      </c>
      <c r="F17" s="1704">
        <v>4445749</v>
      </c>
      <c r="G17" s="1704">
        <v>3903051</v>
      </c>
      <c r="H17" s="1704">
        <v>4288524</v>
      </c>
      <c r="I17" s="1704">
        <v>4424345</v>
      </c>
      <c r="J17" s="1704">
        <v>2920789</v>
      </c>
      <c r="K17" s="1704">
        <v>2821116</v>
      </c>
      <c r="L17" s="1704">
        <v>2394302</v>
      </c>
      <c r="M17" s="1704">
        <v>1769690</v>
      </c>
      <c r="N17" s="1704">
        <v>1616654</v>
      </c>
      <c r="O17" s="1704">
        <v>2555337</v>
      </c>
      <c r="P17" s="1704">
        <v>1766948</v>
      </c>
      <c r="Q17" s="1704">
        <v>1516855</v>
      </c>
      <c r="R17" s="1704">
        <v>2046209</v>
      </c>
      <c r="S17" s="1704">
        <v>1586967</v>
      </c>
      <c r="T17" s="1705">
        <v>1101856</v>
      </c>
      <c r="W17" s="2460" t="s">
        <v>417</v>
      </c>
      <c r="X17" s="2461"/>
      <c r="Y17" s="2462"/>
      <c r="Z17" s="1083">
        <v>-383211</v>
      </c>
      <c r="AA17" s="1084">
        <v>-448294</v>
      </c>
      <c r="AB17" s="1084">
        <v>-502772</v>
      </c>
      <c r="AC17" s="1084">
        <v>-511659</v>
      </c>
      <c r="AD17" s="1084">
        <v>-1341481</v>
      </c>
      <c r="AE17" s="1084">
        <v>-2540457</v>
      </c>
      <c r="AF17" s="1084">
        <v>-1305905</v>
      </c>
      <c r="AG17" s="1084">
        <v>-732665</v>
      </c>
      <c r="AH17" s="1084">
        <v>-557647</v>
      </c>
      <c r="AI17" s="1084">
        <v>-363380</v>
      </c>
      <c r="AJ17" s="1084">
        <v>-164414</v>
      </c>
      <c r="AK17" s="1084">
        <v>-126782</v>
      </c>
      <c r="AL17" s="1084">
        <v>-257590</v>
      </c>
      <c r="AM17" s="1084">
        <v>-363291</v>
      </c>
      <c r="AN17" s="1084">
        <v>-459976</v>
      </c>
      <c r="AO17" s="1085">
        <v>-730681</v>
      </c>
      <c r="AP17" s="1080">
        <v>-1845936</v>
      </c>
      <c r="AQ17" s="1081">
        <v>-5920508</v>
      </c>
      <c r="AR17" s="1081">
        <v>-1212223</v>
      </c>
      <c r="AS17" s="1082">
        <v>-1811538</v>
      </c>
      <c r="AT17" s="1023"/>
      <c r="AU17" s="2455" t="s">
        <v>175</v>
      </c>
      <c r="AV17" s="2483"/>
      <c r="AW17" s="2457"/>
      <c r="AX17" s="1092">
        <v>1516855</v>
      </c>
      <c r="AY17" s="1093">
        <v>2046209</v>
      </c>
      <c r="AZ17" s="1093">
        <v>1101856</v>
      </c>
      <c r="BA17" s="1093">
        <v>1468180</v>
      </c>
      <c r="BB17" s="1093">
        <v>1863243</v>
      </c>
      <c r="BC17" s="1093">
        <v>1513622</v>
      </c>
      <c r="BD17" s="1094">
        <v>1410647</v>
      </c>
      <c r="BF17" s="2492" t="s">
        <v>417</v>
      </c>
      <c r="BG17" s="2493"/>
      <c r="BH17" s="2494"/>
      <c r="BI17" s="1667">
        <v>-257590</v>
      </c>
      <c r="BJ17" s="1668">
        <v>-363291</v>
      </c>
      <c r="BK17" s="1668">
        <v>-730681</v>
      </c>
      <c r="BL17" s="1668">
        <v>-726998</v>
      </c>
      <c r="BM17" s="1668">
        <v>-804251</v>
      </c>
      <c r="BN17" s="1668">
        <v>-917642</v>
      </c>
      <c r="BO17" s="1669">
        <v>-1173454</v>
      </c>
      <c r="BP17" s="812"/>
    </row>
    <row r="18" spans="2:68">
      <c r="B18" s="2420"/>
      <c r="C18" s="2421"/>
      <c r="D18" s="2422"/>
      <c r="E18" s="1703"/>
      <c r="F18" s="1704"/>
      <c r="G18" s="1704"/>
      <c r="H18" s="1709"/>
      <c r="I18" s="1704"/>
      <c r="J18" s="1704"/>
      <c r="K18" s="1704"/>
      <c r="L18" s="1704"/>
      <c r="M18" s="1704"/>
      <c r="N18" s="1704"/>
      <c r="O18" s="1704"/>
      <c r="P18" s="1704"/>
      <c r="Q18" s="1704"/>
      <c r="R18" s="1704"/>
      <c r="S18" s="1704"/>
      <c r="T18" s="1705"/>
      <c r="W18" s="2437"/>
      <c r="X18" s="2438"/>
      <c r="Y18" s="2439"/>
      <c r="Z18" s="1080">
        <v>0</v>
      </c>
      <c r="AA18" s="1081"/>
      <c r="AB18" s="1081"/>
      <c r="AC18" s="1081">
        <v>0</v>
      </c>
      <c r="AD18" s="1081"/>
      <c r="AE18" s="1081"/>
      <c r="AF18" s="1081"/>
      <c r="AG18" s="1081"/>
      <c r="AH18" s="1081"/>
      <c r="AI18" s="1081"/>
      <c r="AJ18" s="1081"/>
      <c r="AK18" s="1081"/>
      <c r="AL18" s="1081"/>
      <c r="AM18" s="1081"/>
      <c r="AN18" s="1081"/>
      <c r="AO18" s="1082"/>
      <c r="AP18" s="1080"/>
      <c r="AQ18" s="1081"/>
      <c r="AR18" s="1081"/>
      <c r="AS18" s="1082"/>
      <c r="AT18" s="1023"/>
      <c r="AU18" s="2420"/>
      <c r="AV18" s="2482"/>
      <c r="AW18" s="2422"/>
      <c r="AX18" s="1092"/>
      <c r="AY18" s="1093"/>
      <c r="AZ18" s="1093"/>
      <c r="BA18" s="1093"/>
      <c r="BB18" s="1093"/>
      <c r="BC18" s="1093"/>
      <c r="BD18" s="1094"/>
      <c r="BF18" s="1678"/>
      <c r="BG18" s="1655"/>
      <c r="BH18" s="1654"/>
      <c r="BI18" s="1664"/>
      <c r="BJ18" s="1665"/>
      <c r="BK18" s="1665"/>
      <c r="BL18" s="1665"/>
      <c r="BM18" s="1665"/>
      <c r="BN18" s="1665"/>
      <c r="BO18" s="1666"/>
      <c r="BP18" s="812"/>
    </row>
    <row r="19" spans="2:68">
      <c r="B19" s="2420" t="s">
        <v>179</v>
      </c>
      <c r="C19" s="2421"/>
      <c r="D19" s="2422"/>
      <c r="E19" s="1703">
        <v>4136148</v>
      </c>
      <c r="F19" s="1704">
        <v>4024490</v>
      </c>
      <c r="G19" s="1704">
        <v>3808137</v>
      </c>
      <c r="H19" s="1709">
        <v>3850762</v>
      </c>
      <c r="I19" s="1704">
        <v>4185638</v>
      </c>
      <c r="J19" s="1704">
        <v>5118994</v>
      </c>
      <c r="K19" s="1704">
        <v>6658680</v>
      </c>
      <c r="L19" s="1704">
        <v>6467471</v>
      </c>
      <c r="M19" s="1704">
        <v>8083128</v>
      </c>
      <c r="N19" s="1704">
        <v>6791288</v>
      </c>
      <c r="O19" s="1704">
        <v>6661600</v>
      </c>
      <c r="P19" s="1704">
        <v>5928538</v>
      </c>
      <c r="Q19" s="1704">
        <v>4628870</v>
      </c>
      <c r="R19" s="1704">
        <v>4187000</v>
      </c>
      <c r="S19" s="1704">
        <v>4550783</v>
      </c>
      <c r="T19" s="1705">
        <v>4199334</v>
      </c>
      <c r="W19" s="2460" t="s">
        <v>418</v>
      </c>
      <c r="X19" s="2461"/>
      <c r="Y19" s="2462"/>
      <c r="Z19" s="1083">
        <v>1813957</v>
      </c>
      <c r="AA19" s="1084">
        <v>1804109</v>
      </c>
      <c r="AB19" s="1084">
        <v>1773628</v>
      </c>
      <c r="AC19" s="1084">
        <v>1853391</v>
      </c>
      <c r="AD19" s="1084">
        <v>1038046</v>
      </c>
      <c r="AE19" s="1084">
        <v>-579107</v>
      </c>
      <c r="AF19" s="1084">
        <v>856000</v>
      </c>
      <c r="AG19" s="1084">
        <v>1336555</v>
      </c>
      <c r="AH19" s="1084">
        <v>1565736</v>
      </c>
      <c r="AI19" s="1084">
        <v>1945662</v>
      </c>
      <c r="AJ19" s="1084">
        <v>2286685</v>
      </c>
      <c r="AK19" s="1084">
        <v>2350452</v>
      </c>
      <c r="AL19" s="1084">
        <v>2276500</v>
      </c>
      <c r="AM19" s="1084">
        <v>2376737</v>
      </c>
      <c r="AN19" s="1084">
        <v>2541483</v>
      </c>
      <c r="AO19" s="1085">
        <v>2512337</v>
      </c>
      <c r="AP19" s="1080">
        <v>7245815</v>
      </c>
      <c r="AQ19" s="1081">
        <v>2650834</v>
      </c>
      <c r="AR19" s="1081">
        <v>8147381</v>
      </c>
      <c r="AS19" s="1082">
        <v>9706557</v>
      </c>
      <c r="AT19" s="1023"/>
      <c r="AU19" s="2420" t="s">
        <v>179</v>
      </c>
      <c r="AV19" s="2482"/>
      <c r="AW19" s="2422"/>
      <c r="AX19" s="1092">
        <v>4628870</v>
      </c>
      <c r="AY19" s="1093">
        <v>4187000</v>
      </c>
      <c r="AZ19" s="1093">
        <v>4199334</v>
      </c>
      <c r="BA19" s="1093">
        <v>4080266</v>
      </c>
      <c r="BB19" s="1093">
        <v>4508563</v>
      </c>
      <c r="BC19" s="1093">
        <v>5558973</v>
      </c>
      <c r="BD19" s="1094">
        <v>4982661</v>
      </c>
      <c r="BF19" s="2495" t="s">
        <v>884</v>
      </c>
      <c r="BG19" s="2496"/>
      <c r="BH19" s="2497"/>
      <c r="BI19" s="1667">
        <v>2174117</v>
      </c>
      <c r="BJ19" s="1668">
        <v>2273815</v>
      </c>
      <c r="BK19" s="1668">
        <v>2404097</v>
      </c>
      <c r="BL19" s="1668">
        <v>2405091</v>
      </c>
      <c r="BM19" s="1668">
        <v>2399905</v>
      </c>
      <c r="BN19" s="1668">
        <v>2336401</v>
      </c>
      <c r="BO19" s="1669">
        <v>2174230</v>
      </c>
      <c r="BP19" s="812"/>
    </row>
    <row r="20" spans="2:68">
      <c r="B20" s="2420" t="s">
        <v>180</v>
      </c>
      <c r="C20" s="2421"/>
      <c r="D20" s="2422"/>
      <c r="E20" s="1703">
        <v>27184560</v>
      </c>
      <c r="F20" s="1704">
        <v>26800577</v>
      </c>
      <c r="G20" s="1704">
        <v>26794192</v>
      </c>
      <c r="H20" s="1709">
        <v>26202723</v>
      </c>
      <c r="I20" s="1704">
        <v>28388372</v>
      </c>
      <c r="J20" s="1704">
        <v>32213665</v>
      </c>
      <c r="K20" s="1704">
        <v>40712831</v>
      </c>
      <c r="L20" s="1704">
        <v>43743889</v>
      </c>
      <c r="M20" s="1704">
        <v>45681969</v>
      </c>
      <c r="N20" s="1704">
        <v>40273400</v>
      </c>
      <c r="O20" s="1704">
        <v>33261505</v>
      </c>
      <c r="P20" s="1704">
        <v>34758443</v>
      </c>
      <c r="Q20" s="1704">
        <v>35452509</v>
      </c>
      <c r="R20" s="1704">
        <v>32955721</v>
      </c>
      <c r="S20" s="1704">
        <v>34263930</v>
      </c>
      <c r="T20" s="1705">
        <v>30786161</v>
      </c>
      <c r="W20" s="2460"/>
      <c r="X20" s="2461"/>
      <c r="Y20" s="2462"/>
      <c r="Z20" s="1080"/>
      <c r="AA20" s="1081"/>
      <c r="AB20" s="1081"/>
      <c r="AC20" s="1081"/>
      <c r="AD20" s="1081"/>
      <c r="AE20" s="1081"/>
      <c r="AF20" s="1081"/>
      <c r="AG20" s="1081"/>
      <c r="AH20" s="1081"/>
      <c r="AI20" s="1081"/>
      <c r="AJ20" s="1081"/>
      <c r="AK20" s="1081"/>
      <c r="AL20" s="1081"/>
      <c r="AM20" s="1081"/>
      <c r="AN20" s="1081"/>
      <c r="AO20" s="1082"/>
      <c r="AP20" s="1080"/>
      <c r="AQ20" s="1081"/>
      <c r="AR20" s="1081"/>
      <c r="AS20" s="1082"/>
      <c r="AT20" s="1023"/>
      <c r="AU20" s="2420" t="s">
        <v>180</v>
      </c>
      <c r="AV20" s="2482"/>
      <c r="AW20" s="2422"/>
      <c r="AX20" s="1092">
        <v>35452509</v>
      </c>
      <c r="AY20" s="1093">
        <v>32955721</v>
      </c>
      <c r="AZ20" s="1093">
        <v>30786161</v>
      </c>
      <c r="BA20" s="1093">
        <v>33395987</v>
      </c>
      <c r="BB20" s="1093">
        <v>33344169</v>
      </c>
      <c r="BC20" s="1093">
        <v>35475821</v>
      </c>
      <c r="BD20" s="1094">
        <v>37043940</v>
      </c>
      <c r="BF20" s="2495"/>
      <c r="BG20" s="2496"/>
      <c r="BH20" s="2497"/>
      <c r="BI20" s="1664"/>
      <c r="BJ20" s="1665"/>
      <c r="BK20" s="1665"/>
      <c r="BL20" s="1665"/>
      <c r="BM20" s="1665"/>
      <c r="BN20" s="1665"/>
      <c r="BO20" s="1666"/>
      <c r="BP20" s="812"/>
    </row>
    <row r="21" spans="2:68">
      <c r="B21" s="2420" t="s">
        <v>181</v>
      </c>
      <c r="C21" s="2421"/>
      <c r="D21" s="2422"/>
      <c r="E21" s="1703">
        <v>3639821</v>
      </c>
      <c r="F21" s="1704">
        <v>3589360</v>
      </c>
      <c r="G21" s="1704">
        <v>3353898</v>
      </c>
      <c r="H21" s="1709">
        <v>3477046</v>
      </c>
      <c r="I21" s="1704">
        <v>4242643</v>
      </c>
      <c r="J21" s="1704">
        <v>4304385</v>
      </c>
      <c r="K21" s="1704">
        <v>4277475</v>
      </c>
      <c r="L21" s="1704">
        <v>4962382</v>
      </c>
      <c r="M21" s="1704">
        <v>5647635</v>
      </c>
      <c r="N21" s="1704">
        <v>7707956</v>
      </c>
      <c r="O21" s="1704">
        <v>8187351</v>
      </c>
      <c r="P21" s="1704">
        <v>8265559</v>
      </c>
      <c r="Q21" s="1704">
        <v>8064050</v>
      </c>
      <c r="R21" s="1704">
        <v>8200054</v>
      </c>
      <c r="S21" s="1704">
        <v>8028557</v>
      </c>
      <c r="T21" s="1705">
        <v>10445729</v>
      </c>
      <c r="W21" s="2442" t="s">
        <v>419</v>
      </c>
      <c r="X21" s="2443"/>
      <c r="Y21" s="2444"/>
      <c r="Z21" s="1076"/>
      <c r="AA21" s="1077"/>
      <c r="AB21" s="1077"/>
      <c r="AC21" s="1077"/>
      <c r="AD21" s="1077"/>
      <c r="AE21" s="1077"/>
      <c r="AF21" s="1077"/>
      <c r="AG21" s="1077"/>
      <c r="AH21" s="1077"/>
      <c r="AI21" s="1077"/>
      <c r="AJ21" s="1077"/>
      <c r="AK21" s="1077"/>
      <c r="AL21" s="1077"/>
      <c r="AM21" s="1077"/>
      <c r="AN21" s="1077"/>
      <c r="AO21" s="1078"/>
      <c r="AP21" s="1076"/>
      <c r="AQ21" s="1077"/>
      <c r="AR21" s="1077"/>
      <c r="AS21" s="1078"/>
      <c r="AT21" s="1023"/>
      <c r="AU21" s="2420" t="s">
        <v>181</v>
      </c>
      <c r="AV21" s="2482"/>
      <c r="AW21" s="2422"/>
      <c r="AX21" s="1092">
        <v>8064050</v>
      </c>
      <c r="AY21" s="1093">
        <v>8200054</v>
      </c>
      <c r="AZ21" s="1093">
        <v>10445729</v>
      </c>
      <c r="BA21" s="1093">
        <v>10253251</v>
      </c>
      <c r="BB21" s="1093">
        <v>10182619</v>
      </c>
      <c r="BC21" s="1093">
        <v>10082119</v>
      </c>
      <c r="BD21" s="1094">
        <v>10188927</v>
      </c>
      <c r="BF21" s="1678" t="s">
        <v>508</v>
      </c>
      <c r="BG21" s="1682"/>
      <c r="BH21" s="1670"/>
      <c r="BI21" s="1660"/>
      <c r="BJ21" s="1689"/>
      <c r="BK21" s="1661"/>
      <c r="BL21" s="1661"/>
      <c r="BM21" s="1661"/>
      <c r="BN21" s="1661"/>
      <c r="BO21" s="1690"/>
      <c r="BP21" s="812"/>
    </row>
    <row r="22" spans="2:68">
      <c r="B22" s="2420"/>
      <c r="C22" s="2421"/>
      <c r="D22" s="2422"/>
      <c r="E22" s="1703"/>
      <c r="F22" s="1704"/>
      <c r="G22" s="1704"/>
      <c r="H22" s="1709"/>
      <c r="I22" s="1704"/>
      <c r="J22" s="1704"/>
      <c r="K22" s="1704"/>
      <c r="L22" s="1704"/>
      <c r="M22" s="1704"/>
      <c r="N22" s="1704"/>
      <c r="O22" s="1704"/>
      <c r="P22" s="1704"/>
      <c r="Q22" s="1704"/>
      <c r="R22" s="1704"/>
      <c r="S22" s="1704"/>
      <c r="T22" s="1705"/>
      <c r="W22" s="1020"/>
      <c r="X22" s="2440" t="s">
        <v>420</v>
      </c>
      <c r="Y22" s="2441"/>
      <c r="Z22" s="1076">
        <v>782922</v>
      </c>
      <c r="AA22" s="1077">
        <v>787250</v>
      </c>
      <c r="AB22" s="1077">
        <v>815403</v>
      </c>
      <c r="AC22" s="1077">
        <v>847206</v>
      </c>
      <c r="AD22" s="1077">
        <v>760329</v>
      </c>
      <c r="AE22" s="1077">
        <v>503488</v>
      </c>
      <c r="AF22" s="1077">
        <v>775805</v>
      </c>
      <c r="AG22" s="1077">
        <v>873155</v>
      </c>
      <c r="AH22" s="1077">
        <v>830771</v>
      </c>
      <c r="AI22" s="1077">
        <v>862411</v>
      </c>
      <c r="AJ22" s="1077">
        <v>876391</v>
      </c>
      <c r="AK22" s="1077">
        <v>924161</v>
      </c>
      <c r="AL22" s="1077">
        <v>891031</v>
      </c>
      <c r="AM22" s="1077">
        <v>920492</v>
      </c>
      <c r="AN22" s="1077">
        <v>934244</v>
      </c>
      <c r="AO22" s="1078">
        <v>894552</v>
      </c>
      <c r="AP22" s="1076">
        <v>3232781</v>
      </c>
      <c r="AQ22" s="1077">
        <v>2912778</v>
      </c>
      <c r="AR22" s="1077">
        <v>3493734</v>
      </c>
      <c r="AS22" s="1079">
        <v>3640319</v>
      </c>
      <c r="AT22" s="1023"/>
      <c r="AU22" s="2420"/>
      <c r="AV22" s="2482"/>
      <c r="AW22" s="2422"/>
      <c r="AX22" s="1092"/>
      <c r="AY22" s="1093"/>
      <c r="AZ22" s="1093"/>
      <c r="BA22" s="1093"/>
      <c r="BB22" s="1093"/>
      <c r="BC22" s="1093"/>
      <c r="BD22" s="1094"/>
      <c r="BF22" s="1683"/>
      <c r="BG22" s="1682" t="s">
        <v>420</v>
      </c>
      <c r="BH22" s="1670"/>
      <c r="BI22" s="1660">
        <v>891628</v>
      </c>
      <c r="BJ22" s="1661">
        <v>920950</v>
      </c>
      <c r="BK22" s="1661">
        <v>894552</v>
      </c>
      <c r="BL22" s="1661">
        <v>881781</v>
      </c>
      <c r="BM22" s="1661">
        <v>960550</v>
      </c>
      <c r="BN22" s="1661">
        <v>975955</v>
      </c>
      <c r="BO22" s="1662">
        <v>986173</v>
      </c>
      <c r="BP22" s="812"/>
    </row>
    <row r="23" spans="2:68">
      <c r="B23" s="2420" t="s">
        <v>58</v>
      </c>
      <c r="C23" s="2421"/>
      <c r="D23" s="2422"/>
      <c r="E23" s="1703">
        <v>108350384</v>
      </c>
      <c r="F23" s="1704">
        <v>109381123</v>
      </c>
      <c r="G23" s="1704">
        <v>112209990</v>
      </c>
      <c r="H23" s="1709">
        <v>115609679</v>
      </c>
      <c r="I23" s="1704">
        <v>120708515</v>
      </c>
      <c r="J23" s="1704">
        <v>132741720</v>
      </c>
      <c r="K23" s="1704">
        <v>136148711</v>
      </c>
      <c r="L23" s="1704">
        <v>137659885</v>
      </c>
      <c r="M23" s="1704">
        <v>137031239</v>
      </c>
      <c r="N23" s="1704">
        <v>143091752</v>
      </c>
      <c r="O23" s="1704">
        <v>146551226</v>
      </c>
      <c r="P23" s="1704">
        <v>147597412</v>
      </c>
      <c r="Q23" s="1704">
        <v>144621513</v>
      </c>
      <c r="R23" s="1704">
        <v>150370184</v>
      </c>
      <c r="S23" s="1704">
        <v>151392202</v>
      </c>
      <c r="T23" s="1705">
        <v>148626374</v>
      </c>
      <c r="W23" s="1020"/>
      <c r="X23" s="2440" t="s">
        <v>243</v>
      </c>
      <c r="Y23" s="2441"/>
      <c r="Z23" s="1076">
        <v>178423</v>
      </c>
      <c r="AA23" s="1077">
        <v>188358</v>
      </c>
      <c r="AB23" s="1077">
        <v>188073</v>
      </c>
      <c r="AC23" s="1077">
        <v>193528</v>
      </c>
      <c r="AD23" s="1077">
        <v>166983</v>
      </c>
      <c r="AE23" s="1077">
        <v>149308</v>
      </c>
      <c r="AF23" s="1077">
        <v>155028</v>
      </c>
      <c r="AG23" s="1077">
        <v>151464</v>
      </c>
      <c r="AH23" s="1077">
        <v>179889</v>
      </c>
      <c r="AI23" s="1077">
        <v>238440</v>
      </c>
      <c r="AJ23" s="1077">
        <v>246649</v>
      </c>
      <c r="AK23" s="1077">
        <v>263017</v>
      </c>
      <c r="AL23" s="1077">
        <v>259710</v>
      </c>
      <c r="AM23" s="1077">
        <v>269059</v>
      </c>
      <c r="AN23" s="1077">
        <v>262167</v>
      </c>
      <c r="AO23" s="1078">
        <v>293215</v>
      </c>
      <c r="AP23" s="1076">
        <v>748382</v>
      </c>
      <c r="AQ23" s="1077">
        <v>622783</v>
      </c>
      <c r="AR23" s="1077">
        <v>922917</v>
      </c>
      <c r="AS23" s="1079">
        <v>1084151</v>
      </c>
      <c r="AT23" s="1023"/>
      <c r="AU23" s="2420" t="s">
        <v>58</v>
      </c>
      <c r="AV23" s="2482"/>
      <c r="AW23" s="2422"/>
      <c r="AX23" s="1092">
        <v>144621513</v>
      </c>
      <c r="AY23" s="1093">
        <v>150370184</v>
      </c>
      <c r="AZ23" s="1093">
        <v>148626374</v>
      </c>
      <c r="BA23" s="1093">
        <v>145165713</v>
      </c>
      <c r="BB23" s="1093">
        <v>142845549</v>
      </c>
      <c r="BC23" s="1093">
        <v>145129260</v>
      </c>
      <c r="BD23" s="1094">
        <v>144976051</v>
      </c>
      <c r="BE23" s="1028"/>
      <c r="BF23" s="1683"/>
      <c r="BG23" s="1682" t="s">
        <v>243</v>
      </c>
      <c r="BH23" s="1670"/>
      <c r="BI23" s="1660">
        <v>259710</v>
      </c>
      <c r="BJ23" s="1661">
        <v>269059</v>
      </c>
      <c r="BK23" s="1661">
        <v>293215</v>
      </c>
      <c r="BL23" s="1661">
        <v>248515</v>
      </c>
      <c r="BM23" s="1661">
        <v>210944</v>
      </c>
      <c r="BN23" s="1661">
        <v>208620</v>
      </c>
      <c r="BO23" s="1662">
        <v>218047</v>
      </c>
      <c r="BP23" s="812"/>
    </row>
    <row r="24" spans="2:68" ht="14.25">
      <c r="B24" s="1030"/>
      <c r="C24" s="2453" t="s">
        <v>421</v>
      </c>
      <c r="D24" s="2454"/>
      <c r="E24" s="1703">
        <v>105197197</v>
      </c>
      <c r="F24" s="1704">
        <v>106095844</v>
      </c>
      <c r="G24" s="1704">
        <v>108863601</v>
      </c>
      <c r="H24" s="1709">
        <v>112311888</v>
      </c>
      <c r="I24" s="1704">
        <v>117129011</v>
      </c>
      <c r="J24" s="1704">
        <v>128898890</v>
      </c>
      <c r="K24" s="1704">
        <v>132005867</v>
      </c>
      <c r="L24" s="1704">
        <v>132984154</v>
      </c>
      <c r="M24" s="1704">
        <v>132162756</v>
      </c>
      <c r="N24" s="1704">
        <v>138037399</v>
      </c>
      <c r="O24" s="1704">
        <v>141077541</v>
      </c>
      <c r="P24" s="1704">
        <v>142046154</v>
      </c>
      <c r="Q24" s="1704">
        <v>138748514</v>
      </c>
      <c r="R24" s="1704">
        <v>144264928</v>
      </c>
      <c r="S24" s="1704">
        <v>145142071</v>
      </c>
      <c r="T24" s="1705">
        <v>142686630</v>
      </c>
      <c r="W24" s="1020"/>
      <c r="X24" s="2440" t="s">
        <v>974</v>
      </c>
      <c r="Y24" s="2441"/>
      <c r="Z24" s="1076">
        <v>113545</v>
      </c>
      <c r="AA24" s="1077">
        <v>100987</v>
      </c>
      <c r="AB24" s="1077">
        <v>150427</v>
      </c>
      <c r="AC24" s="1077">
        <v>102011</v>
      </c>
      <c r="AD24" s="1077">
        <v>-120633</v>
      </c>
      <c r="AE24" s="1077">
        <v>280563</v>
      </c>
      <c r="AF24" s="1077">
        <v>135957</v>
      </c>
      <c r="AG24" s="1077">
        <v>162523</v>
      </c>
      <c r="AH24" s="1077">
        <v>16287</v>
      </c>
      <c r="AI24" s="1077">
        <v>-69947</v>
      </c>
      <c r="AJ24" s="1077">
        <v>5739</v>
      </c>
      <c r="AK24" s="1077">
        <v>2550</v>
      </c>
      <c r="AL24" s="1077">
        <v>-56866</v>
      </c>
      <c r="AM24" s="1077">
        <v>-94180</v>
      </c>
      <c r="AN24" s="1077">
        <v>-25459</v>
      </c>
      <c r="AO24" s="1078">
        <v>77512</v>
      </c>
      <c r="AP24" s="1076">
        <v>466970</v>
      </c>
      <c r="AQ24" s="1077">
        <v>458410</v>
      </c>
      <c r="AR24" s="1077">
        <v>-45371</v>
      </c>
      <c r="AS24" s="1079">
        <v>-98993</v>
      </c>
      <c r="AT24" s="1023"/>
      <c r="AU24" s="522"/>
      <c r="AV24" s="2506" t="s">
        <v>421</v>
      </c>
      <c r="AW24" s="2454"/>
      <c r="AX24" s="1092">
        <v>138748514</v>
      </c>
      <c r="AY24" s="1093">
        <v>144264928</v>
      </c>
      <c r="AZ24" s="1093">
        <v>142686630</v>
      </c>
      <c r="BA24" s="1093">
        <v>139376216</v>
      </c>
      <c r="BB24" s="1093">
        <v>136866154</v>
      </c>
      <c r="BC24" s="1093">
        <v>138722915</v>
      </c>
      <c r="BD24" s="1094">
        <v>138849564</v>
      </c>
      <c r="BF24" s="1683"/>
      <c r="BG24" s="1682" t="s">
        <v>885</v>
      </c>
      <c r="BH24" s="1670"/>
      <c r="BI24" s="1660">
        <v>-56866</v>
      </c>
      <c r="BJ24" s="1661">
        <v>-94180</v>
      </c>
      <c r="BK24" s="1661">
        <v>77512</v>
      </c>
      <c r="BL24" s="1661">
        <v>70036</v>
      </c>
      <c r="BM24" s="1661">
        <v>68603</v>
      </c>
      <c r="BN24" s="1661">
        <v>53591</v>
      </c>
      <c r="BO24" s="1662">
        <v>115825</v>
      </c>
      <c r="BP24" s="812"/>
    </row>
    <row r="25" spans="2:68" ht="14.25">
      <c r="B25" s="1030"/>
      <c r="C25" s="2421" t="s">
        <v>422</v>
      </c>
      <c r="D25" s="2422"/>
      <c r="E25" s="1703">
        <v>3153187</v>
      </c>
      <c r="F25" s="1704">
        <v>3285279</v>
      </c>
      <c r="G25" s="1704">
        <v>3346389</v>
      </c>
      <c r="H25" s="1709">
        <v>3297791</v>
      </c>
      <c r="I25" s="1704">
        <v>3579504</v>
      </c>
      <c r="J25" s="1704">
        <v>3842830</v>
      </c>
      <c r="K25" s="1704">
        <v>4142844</v>
      </c>
      <c r="L25" s="1704">
        <v>4675731</v>
      </c>
      <c r="M25" s="1704">
        <v>4868483</v>
      </c>
      <c r="N25" s="1704">
        <v>5054353</v>
      </c>
      <c r="O25" s="1704">
        <v>5473685</v>
      </c>
      <c r="P25" s="1704">
        <v>5551258</v>
      </c>
      <c r="Q25" s="1704">
        <v>5872999</v>
      </c>
      <c r="R25" s="1704">
        <v>6105256</v>
      </c>
      <c r="S25" s="1704">
        <v>6250131</v>
      </c>
      <c r="T25" s="1705">
        <v>5939744</v>
      </c>
      <c r="W25" s="1020"/>
      <c r="X25" s="2440" t="s">
        <v>975</v>
      </c>
      <c r="Y25" s="2441"/>
      <c r="Z25" s="1076">
        <v>14786</v>
      </c>
      <c r="AA25" s="1077">
        <v>20478</v>
      </c>
      <c r="AB25" s="1077">
        <v>21842</v>
      </c>
      <c r="AC25" s="1077">
        <v>22738</v>
      </c>
      <c r="AD25" s="1077">
        <v>19225</v>
      </c>
      <c r="AE25" s="1077">
        <v>14906</v>
      </c>
      <c r="AF25" s="1077">
        <v>11245</v>
      </c>
      <c r="AG25" s="1077">
        <v>19297</v>
      </c>
      <c r="AH25" s="1077">
        <v>29405</v>
      </c>
      <c r="AI25" s="1077">
        <v>12302</v>
      </c>
      <c r="AJ25" s="1077">
        <v>19090</v>
      </c>
      <c r="AK25" s="1077">
        <v>13224</v>
      </c>
      <c r="AL25" s="1077">
        <v>24014</v>
      </c>
      <c r="AM25" s="1077">
        <v>29219</v>
      </c>
      <c r="AN25" s="1077">
        <v>25806</v>
      </c>
      <c r="AO25" s="1078">
        <v>25422</v>
      </c>
      <c r="AP25" s="1076">
        <v>79844</v>
      </c>
      <c r="AQ25" s="1077">
        <v>64672</v>
      </c>
      <c r="AR25" s="1077">
        <v>74021</v>
      </c>
      <c r="AS25" s="1079">
        <v>104461</v>
      </c>
      <c r="AT25" s="1023"/>
      <c r="AU25" s="522"/>
      <c r="AV25" s="2482" t="s">
        <v>422</v>
      </c>
      <c r="AW25" s="2422"/>
      <c r="AX25" s="1092">
        <v>5872999</v>
      </c>
      <c r="AY25" s="1093">
        <v>6105256</v>
      </c>
      <c r="AZ25" s="1093">
        <v>5939744</v>
      </c>
      <c r="BA25" s="1093">
        <v>5789497</v>
      </c>
      <c r="BB25" s="1093">
        <v>5979395</v>
      </c>
      <c r="BC25" s="1093">
        <v>6406345</v>
      </c>
      <c r="BD25" s="1094">
        <v>6126487</v>
      </c>
      <c r="BF25" s="1683"/>
      <c r="BG25" s="1682" t="s">
        <v>886</v>
      </c>
      <c r="BH25" s="1670"/>
      <c r="BI25" s="1660">
        <v>24014</v>
      </c>
      <c r="BJ25" s="1661">
        <v>29219</v>
      </c>
      <c r="BK25" s="1661">
        <v>25422</v>
      </c>
      <c r="BL25" s="1661">
        <v>27212</v>
      </c>
      <c r="BM25" s="1661">
        <v>23689</v>
      </c>
      <c r="BN25" s="1661">
        <v>32056</v>
      </c>
      <c r="BO25" s="1662">
        <v>34132</v>
      </c>
      <c r="BP25" s="812"/>
    </row>
    <row r="26" spans="2:68">
      <c r="B26" s="1030"/>
      <c r="C26" s="2421" t="s">
        <v>423</v>
      </c>
      <c r="D26" s="2422"/>
      <c r="E26" s="1703">
        <v>-4862801</v>
      </c>
      <c r="F26" s="1704">
        <v>-4878150</v>
      </c>
      <c r="G26" s="1704">
        <v>-4977809</v>
      </c>
      <c r="H26" s="1709">
        <v>-5123962</v>
      </c>
      <c r="I26" s="1704">
        <v>-5931772</v>
      </c>
      <c r="J26" s="1704">
        <v>-8412544</v>
      </c>
      <c r="K26" s="1704">
        <v>-9656383</v>
      </c>
      <c r="L26" s="1704">
        <v>-9898760</v>
      </c>
      <c r="M26" s="1704">
        <v>-9744298</v>
      </c>
      <c r="N26" s="1704">
        <v>-9391151</v>
      </c>
      <c r="O26" s="1704">
        <v>-9077449</v>
      </c>
      <c r="P26" s="1704">
        <v>-8477308</v>
      </c>
      <c r="Q26" s="1704">
        <v>-8262383</v>
      </c>
      <c r="R26" s="1704">
        <v>-8306500</v>
      </c>
      <c r="S26" s="1704">
        <v>-8030104</v>
      </c>
      <c r="T26" s="1705">
        <v>-7872402</v>
      </c>
      <c r="W26" s="1020"/>
      <c r="X26" s="2440" t="s">
        <v>250</v>
      </c>
      <c r="Y26" s="2441"/>
      <c r="Z26" s="1076">
        <v>-2434</v>
      </c>
      <c r="AA26" s="1077">
        <v>-724</v>
      </c>
      <c r="AB26" s="1077">
        <v>2158</v>
      </c>
      <c r="AC26" s="1077">
        <v>7043</v>
      </c>
      <c r="AD26" s="1077">
        <v>35430</v>
      </c>
      <c r="AE26" s="1077">
        <v>8358</v>
      </c>
      <c r="AF26" s="1077">
        <v>-21297</v>
      </c>
      <c r="AG26" s="1077">
        <v>18298</v>
      </c>
      <c r="AH26" s="1077">
        <v>69723</v>
      </c>
      <c r="AI26" s="1077">
        <v>52606</v>
      </c>
      <c r="AJ26" s="1077">
        <v>43365</v>
      </c>
      <c r="AK26" s="1077">
        <v>46546</v>
      </c>
      <c r="AL26" s="1077">
        <v>-5982</v>
      </c>
      <c r="AM26" s="1077">
        <v>12304</v>
      </c>
      <c r="AN26" s="1077">
        <v>53008</v>
      </c>
      <c r="AO26" s="1078">
        <v>5857</v>
      </c>
      <c r="AP26" s="1076">
        <v>6043</v>
      </c>
      <c r="AQ26" s="1077">
        <v>40789</v>
      </c>
      <c r="AR26" s="1077">
        <v>221064</v>
      </c>
      <c r="AS26" s="1079">
        <v>65187</v>
      </c>
      <c r="AT26" s="1023"/>
      <c r="AU26" s="522"/>
      <c r="AV26" s="2482" t="s">
        <v>423</v>
      </c>
      <c r="AW26" s="2422"/>
      <c r="AX26" s="1092">
        <v>-8262383</v>
      </c>
      <c r="AY26" s="1093">
        <v>-8306500</v>
      </c>
      <c r="AZ26" s="1093">
        <v>-7872402</v>
      </c>
      <c r="BA26" s="1093">
        <v>-7915350</v>
      </c>
      <c r="BB26" s="1093">
        <v>-7956184</v>
      </c>
      <c r="BC26" s="1093">
        <v>-8056216</v>
      </c>
      <c r="BD26" s="1094">
        <v>-8277916</v>
      </c>
      <c r="BF26" s="1683"/>
      <c r="BG26" s="1682" t="s">
        <v>497</v>
      </c>
      <c r="BH26" s="1670"/>
      <c r="BI26" s="1660">
        <v>-5982</v>
      </c>
      <c r="BJ26" s="1661">
        <v>12304</v>
      </c>
      <c r="BK26" s="1661">
        <v>5857</v>
      </c>
      <c r="BL26" s="1661">
        <v>-6570</v>
      </c>
      <c r="BM26" s="1661">
        <v>16671</v>
      </c>
      <c r="BN26" s="1661">
        <v>38545</v>
      </c>
      <c r="BO26" s="1662">
        <v>5019</v>
      </c>
      <c r="BP26" s="812"/>
    </row>
    <row r="27" spans="2:68">
      <c r="B27" s="2420" t="s">
        <v>424</v>
      </c>
      <c r="C27" s="2421"/>
      <c r="D27" s="2422"/>
      <c r="E27" s="1703">
        <v>103487583</v>
      </c>
      <c r="F27" s="1704">
        <v>104502973</v>
      </c>
      <c r="G27" s="1704">
        <v>107232181</v>
      </c>
      <c r="H27" s="1709">
        <v>110485717</v>
      </c>
      <c r="I27" s="1704">
        <v>114776743</v>
      </c>
      <c r="J27" s="1704">
        <v>124329176</v>
      </c>
      <c r="K27" s="1704">
        <v>126492328</v>
      </c>
      <c r="L27" s="1704">
        <v>127761125</v>
      </c>
      <c r="M27" s="1704">
        <v>127286941</v>
      </c>
      <c r="N27" s="1704">
        <v>133700601</v>
      </c>
      <c r="O27" s="1704">
        <v>137473777</v>
      </c>
      <c r="P27" s="1704">
        <v>139120104</v>
      </c>
      <c r="Q27" s="1704">
        <v>136359130</v>
      </c>
      <c r="R27" s="1704">
        <v>142063684</v>
      </c>
      <c r="S27" s="1704">
        <v>143362098</v>
      </c>
      <c r="T27" s="1705">
        <v>140753972</v>
      </c>
      <c r="W27" s="1020"/>
      <c r="X27" s="2440" t="s">
        <v>251</v>
      </c>
      <c r="Y27" s="2441"/>
      <c r="Z27" s="1076">
        <v>13490</v>
      </c>
      <c r="AA27" s="1077">
        <v>63</v>
      </c>
      <c r="AB27" s="1077">
        <v>-11775</v>
      </c>
      <c r="AC27" s="1077">
        <v>17745</v>
      </c>
      <c r="AD27" s="1077">
        <v>-20849</v>
      </c>
      <c r="AE27" s="1077">
        <v>23845</v>
      </c>
      <c r="AF27" s="1077">
        <v>6530</v>
      </c>
      <c r="AG27" s="1077">
        <v>11152</v>
      </c>
      <c r="AH27" s="1077">
        <v>-5536</v>
      </c>
      <c r="AI27" s="1077">
        <v>32959</v>
      </c>
      <c r="AJ27" s="1077">
        <v>-4809</v>
      </c>
      <c r="AK27" s="1077">
        <v>-22083</v>
      </c>
      <c r="AL27" s="1077">
        <v>-17060</v>
      </c>
      <c r="AM27" s="1077">
        <v>-17066</v>
      </c>
      <c r="AN27" s="1077">
        <v>-4071</v>
      </c>
      <c r="AO27" s="1078">
        <v>22039</v>
      </c>
      <c r="AP27" s="1076">
        <v>19520</v>
      </c>
      <c r="AQ27" s="1077">
        <v>19804</v>
      </c>
      <c r="AR27" s="1077">
        <v>-3215</v>
      </c>
      <c r="AS27" s="1079">
        <v>-16158</v>
      </c>
      <c r="AT27" s="1023"/>
      <c r="AU27" s="2420" t="s">
        <v>424</v>
      </c>
      <c r="AV27" s="2482"/>
      <c r="AW27" s="2422"/>
      <c r="AX27" s="1092">
        <v>136359130</v>
      </c>
      <c r="AY27" s="1093">
        <v>142063684</v>
      </c>
      <c r="AZ27" s="1093">
        <v>140753972</v>
      </c>
      <c r="BA27" s="1093">
        <v>137250363</v>
      </c>
      <c r="BB27" s="1093">
        <v>134889365</v>
      </c>
      <c r="BC27" s="1093">
        <v>137073044</v>
      </c>
      <c r="BD27" s="1094">
        <v>136698135</v>
      </c>
      <c r="BF27" s="1683"/>
      <c r="BG27" s="1682" t="s">
        <v>498</v>
      </c>
      <c r="BH27" s="1670"/>
      <c r="BI27" s="1660">
        <v>-8363</v>
      </c>
      <c r="BJ27" s="1661">
        <v>-18441</v>
      </c>
      <c r="BK27" s="1661">
        <v>22039</v>
      </c>
      <c r="BL27" s="1661">
        <v>22963</v>
      </c>
      <c r="BM27" s="1661">
        <v>2996</v>
      </c>
      <c r="BN27" s="1661">
        <v>4564</v>
      </c>
      <c r="BO27" s="1662">
        <v>15255</v>
      </c>
      <c r="BP27" s="812"/>
    </row>
    <row r="28" spans="2:68">
      <c r="B28" s="2420"/>
      <c r="C28" s="2421"/>
      <c r="D28" s="2422"/>
      <c r="E28" s="1703"/>
      <c r="F28" s="1704"/>
      <c r="G28" s="1704"/>
      <c r="H28" s="1709"/>
      <c r="I28" s="1704"/>
      <c r="J28" s="1704"/>
      <c r="K28" s="1704"/>
      <c r="L28" s="1704"/>
      <c r="M28" s="1704"/>
      <c r="N28" s="1704"/>
      <c r="O28" s="1704"/>
      <c r="P28" s="1704"/>
      <c r="Q28" s="1704"/>
      <c r="R28" s="1704"/>
      <c r="S28" s="1704"/>
      <c r="T28" s="1705"/>
      <c r="W28" s="1020"/>
      <c r="X28" s="2451" t="s">
        <v>425</v>
      </c>
      <c r="Y28" s="2452"/>
      <c r="Z28" s="1076">
        <v>75605</v>
      </c>
      <c r="AA28" s="1077">
        <v>98703</v>
      </c>
      <c r="AB28" s="1077">
        <v>133128</v>
      </c>
      <c r="AC28" s="1077">
        <v>75274</v>
      </c>
      <c r="AD28" s="1077">
        <v>117770</v>
      </c>
      <c r="AE28" s="1077">
        <v>35195</v>
      </c>
      <c r="AF28" s="1077">
        <v>39498</v>
      </c>
      <c r="AG28" s="1077">
        <v>94517</v>
      </c>
      <c r="AH28" s="1077">
        <v>73991</v>
      </c>
      <c r="AI28" s="1077">
        <v>62923</v>
      </c>
      <c r="AJ28" s="1077">
        <v>52258</v>
      </c>
      <c r="AK28" s="1077">
        <v>76748</v>
      </c>
      <c r="AL28" s="1077">
        <v>147902</v>
      </c>
      <c r="AM28" s="1077">
        <v>84152</v>
      </c>
      <c r="AN28" s="1077">
        <v>64491</v>
      </c>
      <c r="AO28" s="1078">
        <v>32064</v>
      </c>
      <c r="AP28" s="1076">
        <v>344229</v>
      </c>
      <c r="AQ28" s="1077">
        <v>286981</v>
      </c>
      <c r="AR28" s="1077">
        <v>266567</v>
      </c>
      <c r="AS28" s="1079">
        <v>329382</v>
      </c>
      <c r="AT28" s="1023"/>
      <c r="AU28" s="2420"/>
      <c r="AV28" s="2482"/>
      <c r="AW28" s="2422"/>
      <c r="AX28" s="1092"/>
      <c r="AY28" s="1093"/>
      <c r="AZ28" s="1093"/>
      <c r="BA28" s="1093"/>
      <c r="BB28" s="1093"/>
      <c r="BC28" s="1093"/>
      <c r="BD28" s="1094"/>
      <c r="BF28" s="1683"/>
      <c r="BG28" s="1682" t="s">
        <v>223</v>
      </c>
      <c r="BH28" s="1670"/>
      <c r="BI28" s="1660">
        <v>135257</v>
      </c>
      <c r="BJ28" s="1661">
        <v>78681</v>
      </c>
      <c r="BK28" s="1661">
        <v>19630</v>
      </c>
      <c r="BL28" s="1661">
        <v>84127</v>
      </c>
      <c r="BM28" s="1661">
        <v>150333</v>
      </c>
      <c r="BN28" s="1661">
        <v>89272</v>
      </c>
      <c r="BO28" s="1662">
        <v>112372</v>
      </c>
      <c r="BP28" s="812"/>
    </row>
    <row r="29" spans="2:68" ht="15">
      <c r="B29" s="2420" t="s">
        <v>1030</v>
      </c>
      <c r="C29" s="2421"/>
      <c r="D29" s="2422"/>
      <c r="E29" s="1703">
        <v>576618</v>
      </c>
      <c r="F29" s="1704">
        <v>588074</v>
      </c>
      <c r="G29" s="1704">
        <v>617387</v>
      </c>
      <c r="H29" s="1709">
        <v>620544</v>
      </c>
      <c r="I29" s="1704">
        <v>559321</v>
      </c>
      <c r="J29" s="1704">
        <v>662634</v>
      </c>
      <c r="K29" s="1704">
        <v>729059</v>
      </c>
      <c r="L29" s="1704">
        <v>823270</v>
      </c>
      <c r="M29" s="1704">
        <v>888420</v>
      </c>
      <c r="N29" s="1704">
        <v>921851</v>
      </c>
      <c r="O29" s="1704">
        <v>981508</v>
      </c>
      <c r="P29" s="1704">
        <v>987082</v>
      </c>
      <c r="Q29" s="1704">
        <v>856337</v>
      </c>
      <c r="R29" s="1704">
        <v>765195</v>
      </c>
      <c r="S29" s="1704">
        <v>767425</v>
      </c>
      <c r="T29" s="1705">
        <v>768801</v>
      </c>
      <c r="W29" s="1022"/>
      <c r="X29" s="1033" t="s">
        <v>426</v>
      </c>
      <c r="Y29" s="1034"/>
      <c r="Z29" s="1080">
        <v>1176337</v>
      </c>
      <c r="AA29" s="1081">
        <v>1195115</v>
      </c>
      <c r="AB29" s="1081">
        <v>1299256</v>
      </c>
      <c r="AC29" s="1081">
        <v>1265545</v>
      </c>
      <c r="AD29" s="1081">
        <v>958255</v>
      </c>
      <c r="AE29" s="1081">
        <v>1015663</v>
      </c>
      <c r="AF29" s="1081">
        <v>1102766</v>
      </c>
      <c r="AG29" s="1081">
        <v>1330406</v>
      </c>
      <c r="AH29" s="1081">
        <v>1194530</v>
      </c>
      <c r="AI29" s="1081">
        <v>1191694</v>
      </c>
      <c r="AJ29" s="1081">
        <v>1238683</v>
      </c>
      <c r="AK29" s="1081">
        <v>1304163</v>
      </c>
      <c r="AL29" s="1081">
        <v>1242749</v>
      </c>
      <c r="AM29" s="1081">
        <v>1203980</v>
      </c>
      <c r="AN29" s="1081">
        <v>1310186</v>
      </c>
      <c r="AO29" s="1082">
        <v>1350661</v>
      </c>
      <c r="AP29" s="1080">
        <v>4897769</v>
      </c>
      <c r="AQ29" s="1081">
        <v>4406217</v>
      </c>
      <c r="AR29" s="1081">
        <v>4929717</v>
      </c>
      <c r="AS29" s="1082">
        <v>5108349</v>
      </c>
      <c r="AT29" s="1023"/>
      <c r="AU29" s="2420" t="s">
        <v>890</v>
      </c>
      <c r="AV29" s="2482"/>
      <c r="AW29" s="2422"/>
      <c r="AX29" s="1092">
        <v>856337</v>
      </c>
      <c r="AY29" s="1093">
        <v>765195</v>
      </c>
      <c r="AZ29" s="1093">
        <v>768801</v>
      </c>
      <c r="BA29" s="1093">
        <v>795225</v>
      </c>
      <c r="BB29" s="1093">
        <v>789845</v>
      </c>
      <c r="BC29" s="1093">
        <v>797545</v>
      </c>
      <c r="BD29" s="1094">
        <v>810932</v>
      </c>
      <c r="BF29" s="1747"/>
      <c r="BG29" s="1655" t="s">
        <v>51</v>
      </c>
      <c r="BH29" s="1656"/>
      <c r="BI29" s="1664">
        <v>1239398</v>
      </c>
      <c r="BJ29" s="1665">
        <v>1197593</v>
      </c>
      <c r="BK29" s="1665">
        <v>1338227</v>
      </c>
      <c r="BL29" s="1665">
        <v>1328064</v>
      </c>
      <c r="BM29" s="1665">
        <v>1433786</v>
      </c>
      <c r="BN29" s="1665">
        <v>1402603</v>
      </c>
      <c r="BO29" s="1666">
        <v>1486823</v>
      </c>
      <c r="BP29" s="812"/>
    </row>
    <row r="30" spans="2:68">
      <c r="B30" s="2420" t="s">
        <v>427</v>
      </c>
      <c r="C30" s="2421"/>
      <c r="D30" s="2422"/>
      <c r="E30" s="1703">
        <v>805009</v>
      </c>
      <c r="F30" s="1704">
        <v>862521</v>
      </c>
      <c r="G30" s="1704">
        <v>779961</v>
      </c>
      <c r="H30" s="1709">
        <v>791704</v>
      </c>
      <c r="I30" s="1704">
        <v>787672</v>
      </c>
      <c r="J30" s="1704">
        <v>817773</v>
      </c>
      <c r="K30" s="1704">
        <v>833039</v>
      </c>
      <c r="L30" s="1704">
        <v>919419</v>
      </c>
      <c r="M30" s="1704">
        <v>981379</v>
      </c>
      <c r="N30" s="1704">
        <v>1043042</v>
      </c>
      <c r="O30" s="1704">
        <v>1097493</v>
      </c>
      <c r="P30" s="1704">
        <v>1198379</v>
      </c>
      <c r="Q30" s="1704">
        <v>1166096</v>
      </c>
      <c r="R30" s="1704">
        <v>1105527</v>
      </c>
      <c r="S30" s="1704">
        <v>1063972</v>
      </c>
      <c r="T30" s="1705">
        <v>1106674</v>
      </c>
      <c r="W30" s="2437"/>
      <c r="X30" s="2507"/>
      <c r="Y30" s="2508"/>
      <c r="Z30" s="1076"/>
      <c r="AA30" s="1077"/>
      <c r="AB30" s="1077"/>
      <c r="AC30" s="1077"/>
      <c r="AD30" s="1077"/>
      <c r="AE30" s="1077"/>
      <c r="AF30" s="1077"/>
      <c r="AG30" s="1077"/>
      <c r="AH30" s="1077"/>
      <c r="AI30" s="1077"/>
      <c r="AJ30" s="1077"/>
      <c r="AK30" s="1077"/>
      <c r="AL30" s="1077"/>
      <c r="AM30" s="1077"/>
      <c r="AN30" s="1077"/>
      <c r="AO30" s="1078"/>
      <c r="AP30" s="1076"/>
      <c r="AQ30" s="1077"/>
      <c r="AR30" s="1077"/>
      <c r="AS30" s="1078"/>
      <c r="AT30" s="1023"/>
      <c r="AU30" s="522" t="s">
        <v>910</v>
      </c>
      <c r="AV30" s="1035"/>
      <c r="AW30" s="1036"/>
      <c r="AX30" s="1092">
        <v>873505</v>
      </c>
      <c r="AY30" s="1093">
        <v>816076</v>
      </c>
      <c r="AZ30" s="1093">
        <v>921611</v>
      </c>
      <c r="BA30" s="1093">
        <v>842865</v>
      </c>
      <c r="BB30" s="1093">
        <v>893031</v>
      </c>
      <c r="BC30" s="1093" t="s">
        <v>26</v>
      </c>
      <c r="BD30" s="1835">
        <v>0</v>
      </c>
      <c r="BF30" s="1747"/>
      <c r="BG30" s="1748"/>
      <c r="BH30" s="1656"/>
      <c r="BI30" s="1660"/>
      <c r="BJ30" s="1661"/>
      <c r="BK30" s="1661"/>
      <c r="BL30" s="1661"/>
      <c r="BM30" s="1661"/>
      <c r="BN30" s="1661"/>
      <c r="BO30" s="1662"/>
      <c r="BP30" s="812"/>
    </row>
    <row r="31" spans="2:68">
      <c r="B31" s="2420" t="s">
        <v>428</v>
      </c>
      <c r="C31" s="2421"/>
      <c r="D31" s="2422"/>
      <c r="E31" s="1703">
        <v>845702</v>
      </c>
      <c r="F31" s="1704">
        <v>884572</v>
      </c>
      <c r="G31" s="1704">
        <v>793858</v>
      </c>
      <c r="H31" s="1709">
        <v>838731</v>
      </c>
      <c r="I31" s="1704">
        <v>822669</v>
      </c>
      <c r="J31" s="1704">
        <v>799644</v>
      </c>
      <c r="K31" s="1704">
        <v>801480</v>
      </c>
      <c r="L31" s="1704">
        <v>937223</v>
      </c>
      <c r="M31" s="1704">
        <v>827807</v>
      </c>
      <c r="N31" s="1704">
        <v>780824</v>
      </c>
      <c r="O31" s="1704">
        <v>801531</v>
      </c>
      <c r="P31" s="1704">
        <v>921103</v>
      </c>
      <c r="Q31" s="1704">
        <v>873505</v>
      </c>
      <c r="R31" s="1704">
        <v>816076</v>
      </c>
      <c r="S31" s="1704">
        <v>803886</v>
      </c>
      <c r="T31" s="1705">
        <v>913124</v>
      </c>
      <c r="W31" s="2437" t="s">
        <v>52</v>
      </c>
      <c r="X31" s="2438"/>
      <c r="Y31" s="2439"/>
      <c r="Z31" s="1076"/>
      <c r="AA31" s="1077"/>
      <c r="AB31" s="1077"/>
      <c r="AC31" s="1077"/>
      <c r="AD31" s="1077"/>
      <c r="AE31" s="1077"/>
      <c r="AF31" s="1077"/>
      <c r="AG31" s="1077"/>
      <c r="AH31" s="1077"/>
      <c r="AI31" s="1077"/>
      <c r="AJ31" s="1077"/>
      <c r="AK31" s="1077"/>
      <c r="AL31" s="1077"/>
      <c r="AM31" s="1077"/>
      <c r="AN31" s="1077"/>
      <c r="AO31" s="1078"/>
      <c r="AP31" s="1076"/>
      <c r="AQ31" s="1077"/>
      <c r="AR31" s="1077"/>
      <c r="AS31" s="1078"/>
      <c r="AT31" s="1023"/>
      <c r="AU31" s="522" t="s">
        <v>891</v>
      </c>
      <c r="AV31" s="1035"/>
      <c r="AW31" s="1036"/>
      <c r="AX31" s="1092">
        <v>1864825</v>
      </c>
      <c r="AY31" s="1093">
        <v>1837436</v>
      </c>
      <c r="AZ31" s="1093">
        <v>1824931</v>
      </c>
      <c r="BA31" s="1093">
        <v>1786992</v>
      </c>
      <c r="BB31" s="1093">
        <v>1749132</v>
      </c>
      <c r="BC31" s="1093">
        <v>1752950</v>
      </c>
      <c r="BD31" s="1094">
        <v>1857240</v>
      </c>
      <c r="BF31" s="1747" t="s">
        <v>52</v>
      </c>
      <c r="BG31" s="1682"/>
      <c r="BH31" s="1670"/>
      <c r="BI31" s="1660"/>
      <c r="BJ31" s="1661"/>
      <c r="BK31" s="1661"/>
      <c r="BL31" s="1661"/>
      <c r="BM31" s="1661"/>
      <c r="BN31" s="1661"/>
      <c r="BO31" s="1662"/>
      <c r="BP31" s="812"/>
    </row>
    <row r="32" spans="2:68" ht="15">
      <c r="B32" s="2420" t="s">
        <v>1031</v>
      </c>
      <c r="C32" s="2421"/>
      <c r="D32" s="2422"/>
      <c r="E32" s="1703">
        <v>2262407</v>
      </c>
      <c r="F32" s="1704">
        <v>2235241</v>
      </c>
      <c r="G32" s="1704">
        <v>2230152</v>
      </c>
      <c r="H32" s="1709">
        <v>2250013</v>
      </c>
      <c r="I32" s="1704">
        <v>2203086</v>
      </c>
      <c r="J32" s="1704">
        <v>2104654</v>
      </c>
      <c r="K32" s="1704">
        <v>2073864</v>
      </c>
      <c r="L32" s="1704">
        <v>2077803</v>
      </c>
      <c r="M32" s="1704">
        <v>1996860</v>
      </c>
      <c r="N32" s="1704">
        <v>1944127</v>
      </c>
      <c r="O32" s="1704">
        <v>1911478</v>
      </c>
      <c r="P32" s="1704">
        <v>1895196</v>
      </c>
      <c r="Q32" s="1704">
        <v>1864825</v>
      </c>
      <c r="R32" s="1704">
        <v>1837436</v>
      </c>
      <c r="S32" s="1704">
        <v>1786136</v>
      </c>
      <c r="T32" s="1705">
        <v>1824931</v>
      </c>
      <c r="W32" s="1020"/>
      <c r="X32" s="2440" t="s">
        <v>266</v>
      </c>
      <c r="Y32" s="2441"/>
      <c r="Z32" s="1076">
        <v>584209</v>
      </c>
      <c r="AA32" s="1077">
        <v>584579</v>
      </c>
      <c r="AB32" s="1077">
        <v>604877</v>
      </c>
      <c r="AC32" s="1077">
        <v>620578</v>
      </c>
      <c r="AD32" s="1077">
        <v>627935</v>
      </c>
      <c r="AE32" s="1077">
        <v>552061</v>
      </c>
      <c r="AF32" s="1077">
        <v>595394</v>
      </c>
      <c r="AG32" s="1077">
        <v>652669</v>
      </c>
      <c r="AH32" s="1077">
        <v>643928</v>
      </c>
      <c r="AI32" s="1077">
        <v>639944</v>
      </c>
      <c r="AJ32" s="1077">
        <v>675571</v>
      </c>
      <c r="AK32" s="1077">
        <v>712087</v>
      </c>
      <c r="AL32" s="1077">
        <v>690536</v>
      </c>
      <c r="AM32" s="1077">
        <v>695547</v>
      </c>
      <c r="AN32" s="1077">
        <v>751936</v>
      </c>
      <c r="AO32" s="1078">
        <v>735276</v>
      </c>
      <c r="AP32" s="1076">
        <v>2394243</v>
      </c>
      <c r="AQ32" s="1077">
        <v>2428060</v>
      </c>
      <c r="AR32" s="1077">
        <v>2671530</v>
      </c>
      <c r="AS32" s="1078">
        <v>2873295</v>
      </c>
      <c r="AT32" s="1023"/>
      <c r="AU32" s="522" t="s">
        <v>429</v>
      </c>
      <c r="AV32" s="1035"/>
      <c r="AW32" s="1036"/>
      <c r="AX32" s="1092">
        <v>524448</v>
      </c>
      <c r="AY32" s="1093">
        <v>743925</v>
      </c>
      <c r="AZ32" s="1093">
        <v>699678</v>
      </c>
      <c r="BA32" s="1093">
        <v>496170</v>
      </c>
      <c r="BB32" s="1093">
        <v>226161</v>
      </c>
      <c r="BC32" s="1093">
        <v>325771</v>
      </c>
      <c r="BD32" s="1094">
        <v>412401</v>
      </c>
      <c r="BF32" s="1683"/>
      <c r="BG32" s="1682" t="s">
        <v>887</v>
      </c>
      <c r="BH32" s="1670"/>
      <c r="BI32" s="1660">
        <v>309258</v>
      </c>
      <c r="BJ32" s="1661">
        <v>320290</v>
      </c>
      <c r="BK32" s="1661">
        <v>331030</v>
      </c>
      <c r="BL32" s="1661">
        <v>406877</v>
      </c>
      <c r="BM32" s="1661">
        <v>393487</v>
      </c>
      <c r="BN32" s="1661">
        <v>417014</v>
      </c>
      <c r="BO32" s="1662">
        <v>385043</v>
      </c>
      <c r="BP32" s="812"/>
    </row>
    <row r="33" spans="2:69">
      <c r="B33" s="2420" t="s">
        <v>429</v>
      </c>
      <c r="C33" s="2421"/>
      <c r="D33" s="2422"/>
      <c r="E33" s="1703">
        <v>611142</v>
      </c>
      <c r="F33" s="1704">
        <v>534637</v>
      </c>
      <c r="G33" s="1704">
        <v>434457</v>
      </c>
      <c r="H33" s="1709">
        <v>535222</v>
      </c>
      <c r="I33" s="1704">
        <v>555598</v>
      </c>
      <c r="J33" s="1704">
        <v>331591</v>
      </c>
      <c r="K33" s="1704">
        <v>256238</v>
      </c>
      <c r="L33" s="1704">
        <v>455343</v>
      </c>
      <c r="M33" s="1704">
        <v>532584</v>
      </c>
      <c r="N33" s="1704">
        <v>558934</v>
      </c>
      <c r="O33" s="1704">
        <v>776863</v>
      </c>
      <c r="P33" s="1704">
        <v>532404</v>
      </c>
      <c r="Q33" s="1704">
        <v>524448</v>
      </c>
      <c r="R33" s="1704">
        <v>743925</v>
      </c>
      <c r="S33" s="1704">
        <v>697119</v>
      </c>
      <c r="T33" s="1705">
        <v>699678</v>
      </c>
      <c r="W33" s="1020"/>
      <c r="X33" s="2440" t="s">
        <v>256</v>
      </c>
      <c r="Y33" s="2441"/>
      <c r="Z33" s="1076">
        <v>-383817</v>
      </c>
      <c r="AA33" s="1077">
        <v>-374688</v>
      </c>
      <c r="AB33" s="1077">
        <v>-385487</v>
      </c>
      <c r="AC33" s="1077">
        <v>-387426</v>
      </c>
      <c r="AD33" s="1077">
        <v>-373502</v>
      </c>
      <c r="AE33" s="1077">
        <v>-328783</v>
      </c>
      <c r="AF33" s="1077">
        <v>-513091</v>
      </c>
      <c r="AG33" s="1077">
        <v>-492738</v>
      </c>
      <c r="AH33" s="1077">
        <v>-623353</v>
      </c>
      <c r="AI33" s="1077">
        <v>-691335</v>
      </c>
      <c r="AJ33" s="1077">
        <v>-517951</v>
      </c>
      <c r="AK33" s="1077">
        <v>-509278</v>
      </c>
      <c r="AL33" s="1077">
        <v>-478506</v>
      </c>
      <c r="AM33" s="1077">
        <v>-492258</v>
      </c>
      <c r="AN33" s="1077">
        <v>-478039</v>
      </c>
      <c r="AO33" s="1078">
        <v>-481087</v>
      </c>
      <c r="AP33" s="1076">
        <v>-1531418</v>
      </c>
      <c r="AQ33" s="1077">
        <v>-1708113</v>
      </c>
      <c r="AR33" s="1077">
        <v>-2341917</v>
      </c>
      <c r="AS33" s="1078">
        <v>-1929890</v>
      </c>
      <c r="AT33" s="1023"/>
      <c r="AU33" s="522" t="s">
        <v>430</v>
      </c>
      <c r="AV33" s="1035"/>
      <c r="AW33" s="1036"/>
      <c r="AX33" s="1092">
        <v>629009</v>
      </c>
      <c r="AY33" s="1093">
        <v>636217</v>
      </c>
      <c r="AZ33" s="1093">
        <v>726993</v>
      </c>
      <c r="BA33" s="1093">
        <v>660741</v>
      </c>
      <c r="BB33" s="1093">
        <v>675623</v>
      </c>
      <c r="BC33" s="1093">
        <v>707457</v>
      </c>
      <c r="BD33" s="1094">
        <v>748663</v>
      </c>
      <c r="BF33" s="1683"/>
      <c r="BG33" s="1682" t="s">
        <v>888</v>
      </c>
      <c r="BH33" s="1670"/>
      <c r="BI33" s="1660">
        <v>-102591</v>
      </c>
      <c r="BJ33" s="1661">
        <v>-126093</v>
      </c>
      <c r="BK33" s="1661">
        <v>-119436</v>
      </c>
      <c r="BL33" s="1661">
        <v>-110536</v>
      </c>
      <c r="BM33" s="1661">
        <v>-96923</v>
      </c>
      <c r="BN33" s="1661">
        <v>-86114</v>
      </c>
      <c r="BO33" s="1662">
        <v>-97748</v>
      </c>
      <c r="BP33" s="812"/>
    </row>
    <row r="34" spans="2:69" ht="14.25">
      <c r="B34" s="2420" t="s">
        <v>430</v>
      </c>
      <c r="C34" s="2421"/>
      <c r="D34" s="2422"/>
      <c r="E34" s="1703">
        <v>574283</v>
      </c>
      <c r="F34" s="1704">
        <v>576333</v>
      </c>
      <c r="G34" s="1704">
        <v>603487</v>
      </c>
      <c r="H34" s="1709">
        <v>628822</v>
      </c>
      <c r="I34" s="1704">
        <v>618310</v>
      </c>
      <c r="J34" s="1704">
        <v>626992</v>
      </c>
      <c r="K34" s="1704">
        <v>627786</v>
      </c>
      <c r="L34" s="1704">
        <v>645886</v>
      </c>
      <c r="M34" s="1704">
        <v>620603</v>
      </c>
      <c r="N34" s="1704">
        <v>627683</v>
      </c>
      <c r="O34" s="1704">
        <v>648041</v>
      </c>
      <c r="P34" s="1704">
        <v>658697</v>
      </c>
      <c r="Q34" s="1704">
        <v>629009</v>
      </c>
      <c r="R34" s="1704">
        <v>636217</v>
      </c>
      <c r="S34" s="1704">
        <v>660849</v>
      </c>
      <c r="T34" s="1705">
        <v>726993</v>
      </c>
      <c r="W34" s="1020"/>
      <c r="X34" s="2440" t="s">
        <v>976</v>
      </c>
      <c r="Y34" s="2441"/>
      <c r="Z34" s="1076">
        <v>-91281</v>
      </c>
      <c r="AA34" s="1077">
        <v>-91666</v>
      </c>
      <c r="AB34" s="1077">
        <v>-94239</v>
      </c>
      <c r="AC34" s="1077">
        <v>-88662</v>
      </c>
      <c r="AD34" s="1077">
        <v>-112507</v>
      </c>
      <c r="AE34" s="1077">
        <v>-87598</v>
      </c>
      <c r="AF34" s="1077">
        <v>-86643</v>
      </c>
      <c r="AG34" s="1077">
        <v>-75065</v>
      </c>
      <c r="AH34" s="1077">
        <v>-85822</v>
      </c>
      <c r="AI34" s="1077">
        <v>-84944</v>
      </c>
      <c r="AJ34" s="1077">
        <v>-87416</v>
      </c>
      <c r="AK34" s="1077">
        <v>-75152</v>
      </c>
      <c r="AL34" s="1077">
        <v>-70484</v>
      </c>
      <c r="AM34" s="1077">
        <v>-66247</v>
      </c>
      <c r="AN34" s="1077">
        <v>-75055</v>
      </c>
      <c r="AO34" s="1078">
        <v>-70021</v>
      </c>
      <c r="AP34" s="1076">
        <v>-365848</v>
      </c>
      <c r="AQ34" s="1077">
        <v>-361814</v>
      </c>
      <c r="AR34" s="1077">
        <v>-333334</v>
      </c>
      <c r="AS34" s="1078">
        <v>-281807</v>
      </c>
      <c r="AT34" s="1023"/>
      <c r="AU34" s="522" t="s">
        <v>431</v>
      </c>
      <c r="AV34" s="1035"/>
      <c r="AW34" s="1036"/>
      <c r="AX34" s="1092">
        <v>2703238</v>
      </c>
      <c r="AY34" s="1093">
        <v>2729609</v>
      </c>
      <c r="AZ34" s="1093">
        <v>2899429</v>
      </c>
      <c r="BA34" s="1093">
        <v>2942367</v>
      </c>
      <c r="BB34" s="1093">
        <v>3046846</v>
      </c>
      <c r="BC34" s="1093">
        <v>3118496</v>
      </c>
      <c r="BD34" s="1094">
        <v>3225499</v>
      </c>
      <c r="BF34" s="1747"/>
      <c r="BG34" s="1748" t="s">
        <v>258</v>
      </c>
      <c r="BH34" s="1656"/>
      <c r="BI34" s="1664">
        <v>206667</v>
      </c>
      <c r="BJ34" s="1665">
        <v>194197</v>
      </c>
      <c r="BK34" s="1665">
        <v>211594</v>
      </c>
      <c r="BL34" s="1665">
        <v>296341</v>
      </c>
      <c r="BM34" s="1665">
        <v>296564</v>
      </c>
      <c r="BN34" s="1665">
        <v>330900</v>
      </c>
      <c r="BO34" s="1666">
        <v>287295</v>
      </c>
      <c r="BP34" s="812"/>
    </row>
    <row r="35" spans="2:69">
      <c r="B35" s="2420" t="s">
        <v>431</v>
      </c>
      <c r="C35" s="2421"/>
      <c r="D35" s="2422"/>
      <c r="E35" s="1703">
        <v>2050664</v>
      </c>
      <c r="F35" s="1704">
        <v>2061611</v>
      </c>
      <c r="G35" s="1704">
        <v>2099563</v>
      </c>
      <c r="H35" s="1709">
        <v>2552274</v>
      </c>
      <c r="I35" s="1704">
        <v>2424404</v>
      </c>
      <c r="J35" s="1704">
        <v>2474740</v>
      </c>
      <c r="K35" s="1704">
        <v>2474665</v>
      </c>
      <c r="L35" s="1704">
        <v>2639297</v>
      </c>
      <c r="M35" s="1704">
        <v>2599291</v>
      </c>
      <c r="N35" s="1704">
        <v>2647676</v>
      </c>
      <c r="O35" s="1704">
        <v>2682216</v>
      </c>
      <c r="P35" s="1704">
        <v>2710080</v>
      </c>
      <c r="Q35" s="1704">
        <v>2703238</v>
      </c>
      <c r="R35" s="1704">
        <v>2729593</v>
      </c>
      <c r="S35" s="1704">
        <v>2767341</v>
      </c>
      <c r="T35" s="1705">
        <v>2899429</v>
      </c>
      <c r="W35" s="1022"/>
      <c r="X35" s="1037" t="s">
        <v>258</v>
      </c>
      <c r="Y35" s="1034"/>
      <c r="Z35" s="1080">
        <v>109111</v>
      </c>
      <c r="AA35" s="1081">
        <v>118225</v>
      </c>
      <c r="AB35" s="1081">
        <v>125151</v>
      </c>
      <c r="AC35" s="1081">
        <v>144490</v>
      </c>
      <c r="AD35" s="1081">
        <v>141926</v>
      </c>
      <c r="AE35" s="1081">
        <v>135680</v>
      </c>
      <c r="AF35" s="1081">
        <v>-4340</v>
      </c>
      <c r="AG35" s="1081">
        <v>84866</v>
      </c>
      <c r="AH35" s="1081">
        <v>-65247</v>
      </c>
      <c r="AI35" s="1081">
        <v>-136335</v>
      </c>
      <c r="AJ35" s="1081">
        <v>70204</v>
      </c>
      <c r="AK35" s="1081">
        <v>127657</v>
      </c>
      <c r="AL35" s="1081">
        <v>141546</v>
      </c>
      <c r="AM35" s="1081">
        <v>137042</v>
      </c>
      <c r="AN35" s="1081">
        <v>198842</v>
      </c>
      <c r="AO35" s="1082">
        <v>184168</v>
      </c>
      <c r="AP35" s="1080">
        <v>496977</v>
      </c>
      <c r="AQ35" s="1081">
        <v>358133</v>
      </c>
      <c r="AR35" s="1081">
        <v>-3721</v>
      </c>
      <c r="AS35" s="1082">
        <v>661598</v>
      </c>
      <c r="AT35" s="1023"/>
      <c r="AU35" s="17" t="s">
        <v>889</v>
      </c>
      <c r="AV35" s="1035"/>
      <c r="AW35" s="1036"/>
      <c r="AX35" s="1092">
        <v>1010081</v>
      </c>
      <c r="AY35" s="1093">
        <v>960616</v>
      </c>
      <c r="AZ35" s="1093">
        <v>1033241</v>
      </c>
      <c r="BA35" s="1093">
        <v>1020986</v>
      </c>
      <c r="BB35" s="1093">
        <v>1166949</v>
      </c>
      <c r="BC35" s="1093" t="s">
        <v>26</v>
      </c>
      <c r="BD35" s="1835" t="s">
        <v>26</v>
      </c>
      <c r="BF35" s="1747"/>
      <c r="BG35" s="1748"/>
      <c r="BH35" s="1656"/>
      <c r="BI35" s="1660"/>
      <c r="BJ35" s="1661"/>
      <c r="BK35" s="1661"/>
      <c r="BL35" s="1661"/>
      <c r="BM35" s="1661"/>
      <c r="BN35" s="1661"/>
      <c r="BO35" s="1662"/>
      <c r="BP35" s="812"/>
    </row>
    <row r="36" spans="2:69">
      <c r="B36" s="1749"/>
      <c r="C36" s="1750"/>
      <c r="D36" s="1751"/>
      <c r="E36" s="1703"/>
      <c r="F36" s="1704"/>
      <c r="G36" s="1704"/>
      <c r="H36" s="1709"/>
      <c r="I36" s="1704"/>
      <c r="J36" s="1704"/>
      <c r="K36" s="1704"/>
      <c r="L36" s="1704"/>
      <c r="M36" s="1704"/>
      <c r="N36" s="1704"/>
      <c r="O36" s="1704"/>
      <c r="P36" s="1704"/>
      <c r="Q36" s="1704"/>
      <c r="R36" s="1704"/>
      <c r="S36" s="1704"/>
      <c r="T36" s="1705"/>
      <c r="W36" s="1752"/>
      <c r="X36" s="1837"/>
      <c r="Y36" s="1838"/>
      <c r="Z36" s="1080"/>
      <c r="AA36" s="1081"/>
      <c r="AB36" s="1081"/>
      <c r="AC36" s="1081"/>
      <c r="AD36" s="1081"/>
      <c r="AE36" s="1081"/>
      <c r="AF36" s="1081"/>
      <c r="AG36" s="1081"/>
      <c r="AH36" s="1081"/>
      <c r="AI36" s="1081"/>
      <c r="AJ36" s="1081"/>
      <c r="AK36" s="1081"/>
      <c r="AL36" s="1081"/>
      <c r="AM36" s="1081"/>
      <c r="AN36" s="1081"/>
      <c r="AO36" s="1839"/>
      <c r="AP36" s="1080"/>
      <c r="AQ36" s="1081"/>
      <c r="AR36" s="1081"/>
      <c r="AS36" s="1839"/>
      <c r="AT36" s="1023"/>
      <c r="AU36" s="17" t="s">
        <v>1039</v>
      </c>
      <c r="AV36" s="1754"/>
      <c r="AW36" s="1751"/>
      <c r="AX36" s="1092" t="s">
        <v>26</v>
      </c>
      <c r="AY36" s="1093" t="s">
        <v>26</v>
      </c>
      <c r="AZ36" s="1093" t="s">
        <v>26</v>
      </c>
      <c r="BA36" s="1093" t="s">
        <v>26</v>
      </c>
      <c r="BB36" s="1093">
        <v>780587</v>
      </c>
      <c r="BC36" s="1093">
        <v>803868</v>
      </c>
      <c r="BD36" s="1094">
        <v>872046</v>
      </c>
      <c r="BF36" s="1747"/>
      <c r="BG36" s="1748"/>
      <c r="BH36" s="1656"/>
      <c r="BI36" s="1660"/>
      <c r="BJ36" s="1661"/>
      <c r="BK36" s="1661"/>
      <c r="BL36" s="1661"/>
      <c r="BM36" s="1661"/>
      <c r="BN36" s="1661"/>
      <c r="BO36" s="1662"/>
      <c r="BP36" s="812"/>
    </row>
    <row r="37" spans="2:69" ht="15">
      <c r="B37" s="2420" t="s">
        <v>1032</v>
      </c>
      <c r="C37" s="2421"/>
      <c r="D37" s="2422"/>
      <c r="E37" s="1703">
        <v>5219974</v>
      </c>
      <c r="F37" s="1704">
        <v>5539096</v>
      </c>
      <c r="G37" s="1704">
        <v>6565418</v>
      </c>
      <c r="H37" s="1709">
        <v>5350496</v>
      </c>
      <c r="I37" s="1704">
        <v>7507302</v>
      </c>
      <c r="J37" s="1704">
        <v>8681365</v>
      </c>
      <c r="K37" s="1704">
        <v>7780221</v>
      </c>
      <c r="L37" s="1704">
        <v>6825759</v>
      </c>
      <c r="M37" s="1704">
        <v>8109764</v>
      </c>
      <c r="N37" s="1704">
        <v>8455556</v>
      </c>
      <c r="O37" s="1704">
        <v>9995835</v>
      </c>
      <c r="P37" s="1704">
        <v>6783467</v>
      </c>
      <c r="Q37" s="1704">
        <v>6949490</v>
      </c>
      <c r="R37" s="1704">
        <v>7645232</v>
      </c>
      <c r="S37" s="1704">
        <v>7327839</v>
      </c>
      <c r="T37" s="1705">
        <v>6364696</v>
      </c>
      <c r="W37" s="2442"/>
      <c r="X37" s="2443"/>
      <c r="Y37" s="2444"/>
      <c r="Z37" s="1076"/>
      <c r="AA37" s="1077"/>
      <c r="AB37" s="1077"/>
      <c r="AC37" s="1077"/>
      <c r="AD37" s="1077"/>
      <c r="AE37" s="1077"/>
      <c r="AF37" s="1077"/>
      <c r="AG37" s="1077"/>
      <c r="AH37" s="1077"/>
      <c r="AI37" s="1077"/>
      <c r="AJ37" s="1077"/>
      <c r="AK37" s="1077"/>
      <c r="AL37" s="1077"/>
      <c r="AM37" s="1077"/>
      <c r="AN37" s="1077"/>
      <c r="AO37" s="1078"/>
      <c r="AP37" s="1076"/>
      <c r="AQ37" s="1077"/>
      <c r="AR37" s="1077"/>
      <c r="AS37" s="1078"/>
      <c r="AT37" s="1023"/>
      <c r="AU37" s="522" t="s">
        <v>892</v>
      </c>
      <c r="AV37" s="1035"/>
      <c r="AW37" s="1036"/>
      <c r="AX37" s="1092">
        <v>6901336</v>
      </c>
      <c r="AY37" s="1093">
        <v>7598783</v>
      </c>
      <c r="AZ37" s="1093">
        <v>6293599</v>
      </c>
      <c r="BA37" s="1093">
        <v>8132168</v>
      </c>
      <c r="BB37" s="1093">
        <v>8098627</v>
      </c>
      <c r="BC37" s="1093">
        <v>8293532</v>
      </c>
      <c r="BD37" s="1094">
        <v>6658149</v>
      </c>
      <c r="BF37" s="1747" t="s">
        <v>432</v>
      </c>
      <c r="BG37" s="1682"/>
      <c r="BH37" s="1670"/>
      <c r="BI37" s="1660"/>
      <c r="BJ37" s="1661"/>
      <c r="BK37" s="1661"/>
      <c r="BL37" s="1661"/>
      <c r="BM37" s="1661"/>
      <c r="BN37" s="1661"/>
      <c r="BO37" s="1662"/>
      <c r="BP37" s="812"/>
    </row>
    <row r="38" spans="2:69">
      <c r="B38" s="2420"/>
      <c r="C38" s="2421"/>
      <c r="D38" s="2422"/>
      <c r="E38" s="1703"/>
      <c r="F38" s="1704"/>
      <c r="G38" s="1704"/>
      <c r="H38" s="1709"/>
      <c r="I38" s="1704"/>
      <c r="J38" s="1704"/>
      <c r="K38" s="1704"/>
      <c r="L38" s="1704"/>
      <c r="M38" s="1704"/>
      <c r="N38" s="1704"/>
      <c r="O38" s="1704"/>
      <c r="P38" s="1704"/>
      <c r="Q38" s="1704"/>
      <c r="R38" s="1704"/>
      <c r="S38" s="1704"/>
      <c r="T38" s="1705"/>
      <c r="W38" s="2437" t="s">
        <v>432</v>
      </c>
      <c r="X38" s="2438"/>
      <c r="Y38" s="2439"/>
      <c r="Z38" s="1076"/>
      <c r="AA38" s="1077"/>
      <c r="AB38" s="1077"/>
      <c r="AC38" s="1077"/>
      <c r="AD38" s="1077"/>
      <c r="AE38" s="1077"/>
      <c r="AF38" s="1077"/>
      <c r="AG38" s="1077"/>
      <c r="AH38" s="1077"/>
      <c r="AI38" s="1077"/>
      <c r="AJ38" s="1077"/>
      <c r="AK38" s="1077"/>
      <c r="AL38" s="1077"/>
      <c r="AM38" s="1077"/>
      <c r="AN38" s="1077"/>
      <c r="AO38" s="1078"/>
      <c r="AP38" s="1076"/>
      <c r="AQ38" s="1077"/>
      <c r="AR38" s="1077"/>
      <c r="AS38" s="1078"/>
      <c r="AT38" s="1023"/>
      <c r="AU38" s="522"/>
      <c r="AV38" s="1035"/>
      <c r="AW38" s="1036"/>
      <c r="AX38" s="1092"/>
      <c r="AY38" s="1093"/>
      <c r="AZ38" s="1093"/>
      <c r="BA38" s="1093"/>
      <c r="BB38" s="1093"/>
      <c r="BC38" s="1093"/>
      <c r="BD38" s="1094"/>
      <c r="BF38" s="1683"/>
      <c r="BG38" s="1682" t="s">
        <v>434</v>
      </c>
      <c r="BH38" s="1670"/>
      <c r="BI38" s="1660">
        <v>-939518</v>
      </c>
      <c r="BJ38" s="1661">
        <v>-942159</v>
      </c>
      <c r="BK38" s="1661">
        <v>-1040066</v>
      </c>
      <c r="BL38" s="1661">
        <v>-1029558</v>
      </c>
      <c r="BM38" s="1661">
        <v>-1054735</v>
      </c>
      <c r="BN38" s="1661">
        <v>-1061402</v>
      </c>
      <c r="BO38" s="1662">
        <v>-1119758</v>
      </c>
      <c r="BP38" s="812"/>
    </row>
    <row r="39" spans="2:69">
      <c r="B39" s="2423" t="s">
        <v>433</v>
      </c>
      <c r="C39" s="2424"/>
      <c r="D39" s="2425"/>
      <c r="E39" s="1706">
        <v>177540208</v>
      </c>
      <c r="F39" s="1707">
        <v>180484051</v>
      </c>
      <c r="G39" s="1707">
        <v>185612144</v>
      </c>
      <c r="H39" s="1707">
        <v>187859340</v>
      </c>
      <c r="I39" s="1707">
        <v>197821889</v>
      </c>
      <c r="J39" s="1707">
        <v>221502784</v>
      </c>
      <c r="K39" s="1707">
        <v>231676741</v>
      </c>
      <c r="L39" s="1707">
        <v>237406163</v>
      </c>
      <c r="M39" s="1707">
        <v>244203015</v>
      </c>
      <c r="N39" s="1707">
        <v>245028230</v>
      </c>
      <c r="O39" s="1707">
        <v>251542391</v>
      </c>
      <c r="P39" s="1707">
        <v>244846740</v>
      </c>
      <c r="Q39" s="1707">
        <v>237900391</v>
      </c>
      <c r="R39" s="1707">
        <v>236580463</v>
      </c>
      <c r="S39" s="1707">
        <v>243916196</v>
      </c>
      <c r="T39" s="1708">
        <v>236775218</v>
      </c>
      <c r="W39" s="1020"/>
      <c r="X39" s="2440" t="s">
        <v>434</v>
      </c>
      <c r="Y39" s="2441"/>
      <c r="Z39" s="1076">
        <v>-834317</v>
      </c>
      <c r="AA39" s="1077">
        <v>-845835</v>
      </c>
      <c r="AB39" s="1077">
        <v>-845345</v>
      </c>
      <c r="AC39" s="1077">
        <v>-885526</v>
      </c>
      <c r="AD39" s="1077">
        <v>-891183</v>
      </c>
      <c r="AE39" s="1077">
        <v>-825997</v>
      </c>
      <c r="AF39" s="1077">
        <v>-803438</v>
      </c>
      <c r="AG39" s="1077">
        <v>-792335</v>
      </c>
      <c r="AH39" s="1077">
        <v>-857559</v>
      </c>
      <c r="AI39" s="1077">
        <v>-882177</v>
      </c>
      <c r="AJ39" s="1077">
        <v>-915564</v>
      </c>
      <c r="AK39" s="1077">
        <v>-1013176</v>
      </c>
      <c r="AL39" s="1077">
        <v>-977953</v>
      </c>
      <c r="AM39" s="1077">
        <v>-975420</v>
      </c>
      <c r="AN39" s="1077">
        <v>-1021946</v>
      </c>
      <c r="AO39" s="1078">
        <v>-1077461</v>
      </c>
      <c r="AP39" s="1076">
        <v>-3411023</v>
      </c>
      <c r="AQ39" s="1077">
        <v>-3312954</v>
      </c>
      <c r="AR39" s="1077">
        <v>-3668476</v>
      </c>
      <c r="AS39" s="1078">
        <v>-4052780</v>
      </c>
      <c r="AT39" s="1023"/>
      <c r="AU39" s="1038" t="s">
        <v>433</v>
      </c>
      <c r="AV39" s="1039"/>
      <c r="AW39" s="1040"/>
      <c r="AX39" s="1095">
        <v>237871204</v>
      </c>
      <c r="AY39" s="1096">
        <v>236542725</v>
      </c>
      <c r="AZ39" s="1096">
        <v>236750138</v>
      </c>
      <c r="BA39" s="1096">
        <v>238338233</v>
      </c>
      <c r="BB39" s="1096">
        <v>234625303</v>
      </c>
      <c r="BC39" s="1096">
        <v>238453177</v>
      </c>
      <c r="BD39" s="1097">
        <v>238840188</v>
      </c>
      <c r="BF39" s="1683"/>
      <c r="BG39" s="1679" t="s">
        <v>269</v>
      </c>
      <c r="BH39" s="1670"/>
      <c r="BI39" s="1660">
        <v>-696065</v>
      </c>
      <c r="BJ39" s="1661">
        <v>-819100</v>
      </c>
      <c r="BK39" s="1661">
        <v>-1042882</v>
      </c>
      <c r="BL39" s="1661">
        <v>-835060</v>
      </c>
      <c r="BM39" s="1661">
        <v>-871046</v>
      </c>
      <c r="BN39" s="1661">
        <v>-1007894</v>
      </c>
      <c r="BO39" s="1662">
        <v>-1089203</v>
      </c>
      <c r="BP39" s="812"/>
    </row>
    <row r="40" spans="2:69">
      <c r="B40" s="2420"/>
      <c r="C40" s="2421"/>
      <c r="D40" s="2422"/>
      <c r="E40" s="1703"/>
      <c r="F40" s="1704"/>
      <c r="G40" s="1704"/>
      <c r="H40" s="1704"/>
      <c r="I40" s="1704"/>
      <c r="J40" s="1704"/>
      <c r="K40" s="1704"/>
      <c r="L40" s="1704"/>
      <c r="M40" s="1704"/>
      <c r="N40" s="1704"/>
      <c r="O40" s="1704"/>
      <c r="P40" s="1704"/>
      <c r="Q40" s="1704"/>
      <c r="R40" s="1704"/>
      <c r="S40" s="1704"/>
      <c r="T40" s="1705"/>
      <c r="W40" s="1020"/>
      <c r="X40" s="2451" t="s">
        <v>269</v>
      </c>
      <c r="Y40" s="2452"/>
      <c r="Z40" s="1076">
        <v>-538157</v>
      </c>
      <c r="AA40" s="1077">
        <v>-552653</v>
      </c>
      <c r="AB40" s="1077">
        <v>-570290</v>
      </c>
      <c r="AC40" s="1077">
        <v>-693458</v>
      </c>
      <c r="AD40" s="1077">
        <v>-542104</v>
      </c>
      <c r="AE40" s="1077">
        <v>-510694</v>
      </c>
      <c r="AF40" s="1077">
        <v>-591212</v>
      </c>
      <c r="AG40" s="1077">
        <v>-749393</v>
      </c>
      <c r="AH40" s="1077">
        <v>-580842</v>
      </c>
      <c r="AI40" s="1077">
        <v>-672805</v>
      </c>
      <c r="AJ40" s="1077">
        <v>-802547</v>
      </c>
      <c r="AK40" s="1077">
        <v>-898677</v>
      </c>
      <c r="AL40" s="1077">
        <v>-725539</v>
      </c>
      <c r="AM40" s="1077">
        <v>-850560</v>
      </c>
      <c r="AN40" s="1077">
        <v>-868805</v>
      </c>
      <c r="AO40" s="1078">
        <v>-1063611</v>
      </c>
      <c r="AP40" s="1076">
        <v>-2361117</v>
      </c>
      <c r="AQ40" s="1077">
        <v>-2386108</v>
      </c>
      <c r="AR40" s="1077">
        <v>-2953717</v>
      </c>
      <c r="AS40" s="1078">
        <v>-3505101</v>
      </c>
      <c r="AT40" s="1023"/>
      <c r="AU40" s="522"/>
      <c r="AV40" s="1035"/>
      <c r="AW40" s="1036"/>
      <c r="AX40" s="1092"/>
      <c r="AY40" s="1093"/>
      <c r="AZ40" s="1093"/>
      <c r="BA40" s="1093"/>
      <c r="BB40" s="1093"/>
      <c r="BC40" s="1093"/>
      <c r="BD40" s="1094"/>
      <c r="BF40" s="1683"/>
      <c r="BG40" s="1682" t="s">
        <v>270</v>
      </c>
      <c r="BH40" s="1670"/>
      <c r="BI40" s="1660">
        <v>-151894</v>
      </c>
      <c r="BJ40" s="1661">
        <v>-156892</v>
      </c>
      <c r="BK40" s="1661">
        <v>-165180</v>
      </c>
      <c r="BL40" s="1661">
        <v>-160924</v>
      </c>
      <c r="BM40" s="1661">
        <v>-160549</v>
      </c>
      <c r="BN40" s="1661">
        <v>-159761</v>
      </c>
      <c r="BO40" s="1662">
        <v>-177618</v>
      </c>
      <c r="BP40" s="812"/>
    </row>
    <row r="41" spans="2:69">
      <c r="B41" s="2433" t="s">
        <v>435</v>
      </c>
      <c r="C41" s="2434"/>
      <c r="D41" s="2435"/>
      <c r="E41" s="1703"/>
      <c r="F41" s="1704"/>
      <c r="G41" s="1704"/>
      <c r="H41" s="1704"/>
      <c r="I41" s="1704"/>
      <c r="J41" s="1704"/>
      <c r="K41" s="1704"/>
      <c r="L41" s="1704"/>
      <c r="M41" s="1704"/>
      <c r="N41" s="1704"/>
      <c r="O41" s="1704"/>
      <c r="P41" s="1704"/>
      <c r="Q41" s="1704"/>
      <c r="R41" s="1704"/>
      <c r="S41" s="1704"/>
      <c r="T41" s="1705"/>
      <c r="W41" s="1020"/>
      <c r="X41" s="2440" t="s">
        <v>270</v>
      </c>
      <c r="Y41" s="2441"/>
      <c r="Z41" s="1076">
        <v>-131325</v>
      </c>
      <c r="AA41" s="1077">
        <v>-158663</v>
      </c>
      <c r="AB41" s="1077">
        <v>-165195</v>
      </c>
      <c r="AC41" s="1077">
        <v>-175168</v>
      </c>
      <c r="AD41" s="1077">
        <v>-169959</v>
      </c>
      <c r="AE41" s="1077">
        <v>-169310</v>
      </c>
      <c r="AF41" s="1077">
        <v>-166105</v>
      </c>
      <c r="AG41" s="1077">
        <v>-158494</v>
      </c>
      <c r="AH41" s="1077">
        <v>-166765</v>
      </c>
      <c r="AI41" s="1077">
        <v>-163869</v>
      </c>
      <c r="AJ41" s="1077">
        <v>-170960</v>
      </c>
      <c r="AK41" s="1077">
        <v>-181660</v>
      </c>
      <c r="AL41" s="1077">
        <v>-164514</v>
      </c>
      <c r="AM41" s="1077">
        <v>-168845</v>
      </c>
      <c r="AN41" s="1077">
        <v>-173500</v>
      </c>
      <c r="AO41" s="1078">
        <v>-176645</v>
      </c>
      <c r="AP41" s="1076">
        <v>-624439</v>
      </c>
      <c r="AQ41" s="1077">
        <v>-669915</v>
      </c>
      <c r="AR41" s="1077">
        <v>-683254</v>
      </c>
      <c r="AS41" s="1078">
        <v>-683504</v>
      </c>
      <c r="AT41" s="1023"/>
      <c r="AU41" s="1041" t="s">
        <v>435</v>
      </c>
      <c r="AV41" s="1042"/>
      <c r="AW41" s="1043"/>
      <c r="AX41" s="1092"/>
      <c r="AY41" s="1093"/>
      <c r="AZ41" s="1093"/>
      <c r="BA41" s="1093"/>
      <c r="BB41" s="1093"/>
      <c r="BC41" s="1093"/>
      <c r="BD41" s="1094"/>
      <c r="BF41" s="1683"/>
      <c r="BG41" s="1682" t="s">
        <v>436</v>
      </c>
      <c r="BH41" s="1670"/>
      <c r="BI41" s="1660" t="s">
        <v>26</v>
      </c>
      <c r="BJ41" s="1661" t="s">
        <v>26</v>
      </c>
      <c r="BK41" s="1661" t="s">
        <v>26</v>
      </c>
      <c r="BL41" s="1661" t="s">
        <v>26</v>
      </c>
      <c r="BM41" s="1661" t="s">
        <v>26</v>
      </c>
      <c r="BN41" s="1661" t="s">
        <v>26</v>
      </c>
      <c r="BO41" s="1662">
        <v>-71959</v>
      </c>
      <c r="BP41" s="812"/>
    </row>
    <row r="42" spans="2:69">
      <c r="B42" s="2426" t="s">
        <v>59</v>
      </c>
      <c r="C42" s="2427"/>
      <c r="D42" s="2428"/>
      <c r="E42" s="1703"/>
      <c r="F42" s="1704"/>
      <c r="G42" s="1704"/>
      <c r="H42" s="1704"/>
      <c r="I42" s="1704"/>
      <c r="J42" s="1704"/>
      <c r="K42" s="1704"/>
      <c r="L42" s="1704"/>
      <c r="M42" s="1704"/>
      <c r="N42" s="1704"/>
      <c r="O42" s="1704"/>
      <c r="P42" s="1704"/>
      <c r="Q42" s="1704"/>
      <c r="R42" s="1704"/>
      <c r="S42" s="1704"/>
      <c r="T42" s="1705"/>
      <c r="W42" s="1020"/>
      <c r="X42" s="2451" t="s">
        <v>436</v>
      </c>
      <c r="Y42" s="2452"/>
      <c r="Z42" s="1076">
        <v>0</v>
      </c>
      <c r="AA42" s="1077">
        <v>0</v>
      </c>
      <c r="AB42" s="1077">
        <v>0</v>
      </c>
      <c r="AC42" s="1077">
        <v>0</v>
      </c>
      <c r="AD42" s="1077">
        <v>0</v>
      </c>
      <c r="AE42" s="1077">
        <v>0</v>
      </c>
      <c r="AF42" s="1077">
        <v>-63978</v>
      </c>
      <c r="AG42" s="1077">
        <v>0</v>
      </c>
      <c r="AH42" s="1077">
        <v>0</v>
      </c>
      <c r="AI42" s="1077">
        <v>0</v>
      </c>
      <c r="AJ42" s="1077">
        <v>0</v>
      </c>
      <c r="AK42" s="1077">
        <v>0</v>
      </c>
      <c r="AL42" s="1077">
        <v>0</v>
      </c>
      <c r="AM42" s="1077">
        <v>0</v>
      </c>
      <c r="AN42" s="1077">
        <v>0</v>
      </c>
      <c r="AO42" s="1078">
        <v>0</v>
      </c>
      <c r="AP42" s="1076">
        <v>0</v>
      </c>
      <c r="AQ42" s="1077">
        <v>-63978</v>
      </c>
      <c r="AR42" s="1077"/>
      <c r="AS42" s="1078"/>
      <c r="AT42" s="1023"/>
      <c r="AU42" s="1044" t="s">
        <v>59</v>
      </c>
      <c r="AV42" s="1045"/>
      <c r="AW42" s="1046"/>
      <c r="AX42" s="1092"/>
      <c r="AY42" s="1093"/>
      <c r="AZ42" s="1093"/>
      <c r="BA42" s="1093"/>
      <c r="BB42" s="1093"/>
      <c r="BC42" s="1093"/>
      <c r="BD42" s="1094"/>
      <c r="BF42" s="1683"/>
      <c r="BG42" s="2498" t="s">
        <v>271</v>
      </c>
      <c r="BH42" s="2499"/>
      <c r="BI42" s="1660">
        <v>-7691</v>
      </c>
      <c r="BJ42" s="1661">
        <v>-10329</v>
      </c>
      <c r="BK42" s="1661">
        <v>-12936</v>
      </c>
      <c r="BL42" s="1661">
        <v>-12612</v>
      </c>
      <c r="BM42" s="1661">
        <v>-16742</v>
      </c>
      <c r="BN42" s="1661">
        <v>-14634</v>
      </c>
      <c r="BO42" s="1662">
        <v>-9109</v>
      </c>
      <c r="BP42" s="812"/>
    </row>
    <row r="43" spans="2:69">
      <c r="B43" s="1030"/>
      <c r="C43" s="2421" t="s">
        <v>414</v>
      </c>
      <c r="D43" s="2422"/>
      <c r="E43" s="1703">
        <v>26856618</v>
      </c>
      <c r="F43" s="1704">
        <v>25339482</v>
      </c>
      <c r="G43" s="1704">
        <v>26707196</v>
      </c>
      <c r="H43" s="1704">
        <v>28316170</v>
      </c>
      <c r="I43" s="1704">
        <v>32231854</v>
      </c>
      <c r="J43" s="1704">
        <v>41310487</v>
      </c>
      <c r="K43" s="1704">
        <v>45680396</v>
      </c>
      <c r="L43" s="1704">
        <v>47623119</v>
      </c>
      <c r="M43" s="1704">
        <v>48469215</v>
      </c>
      <c r="N43" s="1704">
        <v>52879988</v>
      </c>
      <c r="O43" s="1704">
        <v>54546530</v>
      </c>
      <c r="P43" s="1704">
        <v>51851206</v>
      </c>
      <c r="Q43" s="1704">
        <v>50939859</v>
      </c>
      <c r="R43" s="1704">
        <v>46043988</v>
      </c>
      <c r="S43" s="1704">
        <v>46625814</v>
      </c>
      <c r="T43" s="1705">
        <v>43346151</v>
      </c>
      <c r="W43" s="1020"/>
      <c r="X43" s="2446" t="s">
        <v>271</v>
      </c>
      <c r="Y43" s="2447"/>
      <c r="Z43" s="1076">
        <v>-2736</v>
      </c>
      <c r="AA43" s="1077">
        <v>-4746</v>
      </c>
      <c r="AB43" s="1077">
        <v>-5348</v>
      </c>
      <c r="AC43" s="1077">
        <v>-9806</v>
      </c>
      <c r="AD43" s="1077">
        <v>-6430</v>
      </c>
      <c r="AE43" s="1077">
        <v>-17944</v>
      </c>
      <c r="AF43" s="1077">
        <v>-10566</v>
      </c>
      <c r="AG43" s="1077">
        <v>-17079</v>
      </c>
      <c r="AH43" s="1077">
        <v>-13906</v>
      </c>
      <c r="AI43" s="1077">
        <v>-8879</v>
      </c>
      <c r="AJ43" s="1077">
        <v>-10426</v>
      </c>
      <c r="AK43" s="1077">
        <v>-13965</v>
      </c>
      <c r="AL43" s="1077">
        <v>-7691</v>
      </c>
      <c r="AM43" s="1077">
        <v>-10329</v>
      </c>
      <c r="AN43" s="1077">
        <v>-9999</v>
      </c>
      <c r="AO43" s="1078">
        <v>-12936</v>
      </c>
      <c r="AP43" s="1076">
        <v>-22636</v>
      </c>
      <c r="AQ43" s="1077">
        <v>-52019</v>
      </c>
      <c r="AR43" s="1077">
        <v>-47176</v>
      </c>
      <c r="AS43" s="1078">
        <v>-40955</v>
      </c>
      <c r="AT43" s="1023"/>
      <c r="AU43" s="522"/>
      <c r="AV43" s="1035" t="s">
        <v>414</v>
      </c>
      <c r="AW43" s="1036"/>
      <c r="AX43" s="1092">
        <v>50939859</v>
      </c>
      <c r="AY43" s="1093">
        <v>46043989</v>
      </c>
      <c r="AZ43" s="1093">
        <v>43346151</v>
      </c>
      <c r="BA43" s="1093">
        <v>41596964</v>
      </c>
      <c r="BB43" s="1093">
        <v>39475762</v>
      </c>
      <c r="BC43" s="1093">
        <v>40363636</v>
      </c>
      <c r="BD43" s="1094">
        <v>42234498</v>
      </c>
      <c r="BF43" s="1683"/>
      <c r="BG43" s="1684" t="s">
        <v>437</v>
      </c>
      <c r="BH43" s="1670"/>
      <c r="BI43" s="1660">
        <v>-79351</v>
      </c>
      <c r="BJ43" s="1661">
        <v>-52645</v>
      </c>
      <c r="BK43" s="1661">
        <v>-137891</v>
      </c>
      <c r="BL43" s="1661">
        <v>-83543</v>
      </c>
      <c r="BM43" s="1661">
        <v>-92894</v>
      </c>
      <c r="BN43" s="1661">
        <v>-106778</v>
      </c>
      <c r="BO43" s="1662">
        <v>-193895</v>
      </c>
      <c r="BP43" s="812"/>
    </row>
    <row r="44" spans="2:69">
      <c r="B44" s="1030"/>
      <c r="C44" s="2421" t="s">
        <v>415</v>
      </c>
      <c r="D44" s="2422"/>
      <c r="E44" s="1703">
        <v>76870639</v>
      </c>
      <c r="F44" s="1704">
        <v>77817562</v>
      </c>
      <c r="G44" s="1704">
        <v>80684524</v>
      </c>
      <c r="H44" s="1704">
        <v>83689215</v>
      </c>
      <c r="I44" s="1704">
        <v>87331691</v>
      </c>
      <c r="J44" s="1704">
        <v>88353845</v>
      </c>
      <c r="K44" s="1704">
        <v>91522278</v>
      </c>
      <c r="L44" s="1704">
        <v>94742383</v>
      </c>
      <c r="M44" s="1704">
        <v>100157124</v>
      </c>
      <c r="N44" s="1704">
        <v>96281815</v>
      </c>
      <c r="O44" s="1704">
        <v>98001838</v>
      </c>
      <c r="P44" s="1704">
        <v>97745339.191449672</v>
      </c>
      <c r="Q44" s="1704">
        <v>96976105</v>
      </c>
      <c r="R44" s="1704">
        <v>101396587</v>
      </c>
      <c r="S44" s="1704">
        <v>105332186</v>
      </c>
      <c r="T44" s="1705">
        <v>103674636</v>
      </c>
      <c r="W44" s="1020"/>
      <c r="X44" s="2440" t="s">
        <v>437</v>
      </c>
      <c r="Y44" s="2441"/>
      <c r="Z44" s="1076">
        <v>-47441</v>
      </c>
      <c r="AA44" s="1077">
        <v>-20555</v>
      </c>
      <c r="AB44" s="1077">
        <v>-93056</v>
      </c>
      <c r="AC44" s="1077">
        <v>-123261</v>
      </c>
      <c r="AD44" s="1077">
        <v>-169630</v>
      </c>
      <c r="AE44" s="1077">
        <v>-104453</v>
      </c>
      <c r="AF44" s="1077">
        <v>-166710</v>
      </c>
      <c r="AG44" s="1077">
        <v>-265255</v>
      </c>
      <c r="AH44" s="1077">
        <v>-61199</v>
      </c>
      <c r="AI44" s="1077">
        <v>-132717</v>
      </c>
      <c r="AJ44" s="1077">
        <v>-77688</v>
      </c>
      <c r="AK44" s="1077">
        <v>-115687</v>
      </c>
      <c r="AL44" s="1077">
        <v>-74485</v>
      </c>
      <c r="AM44" s="1077">
        <v>-49244</v>
      </c>
      <c r="AN44" s="1077">
        <v>-66903</v>
      </c>
      <c r="AO44" s="1078">
        <v>-143956</v>
      </c>
      <c r="AP44" s="1076">
        <v>-245833</v>
      </c>
      <c r="AQ44" s="1077">
        <v>-706049</v>
      </c>
      <c r="AR44" s="1077">
        <v>-387938</v>
      </c>
      <c r="AS44" s="1078">
        <v>-338275</v>
      </c>
      <c r="AT44" s="1023"/>
      <c r="AU44" s="522"/>
      <c r="AV44" s="1035" t="s">
        <v>415</v>
      </c>
      <c r="AW44" s="1036"/>
      <c r="AX44" s="1092">
        <v>96976105</v>
      </c>
      <c r="AY44" s="1093">
        <v>101396587</v>
      </c>
      <c r="AZ44" s="1093">
        <v>103674636</v>
      </c>
      <c r="BA44" s="1093">
        <v>107026336</v>
      </c>
      <c r="BB44" s="1093">
        <v>103911955</v>
      </c>
      <c r="BC44" s="1093">
        <v>108107899</v>
      </c>
      <c r="BD44" s="1094">
        <v>105470496</v>
      </c>
      <c r="BF44" s="1747"/>
      <c r="BG44" s="1748" t="s">
        <v>432</v>
      </c>
      <c r="BH44" s="1656"/>
      <c r="BI44" s="1664">
        <v>-1874519</v>
      </c>
      <c r="BJ44" s="1665">
        <v>-1981125</v>
      </c>
      <c r="BK44" s="1665">
        <v>-2398955</v>
      </c>
      <c r="BL44" s="1665">
        <v>-2121697</v>
      </c>
      <c r="BM44" s="1665">
        <v>-2195966</v>
      </c>
      <c r="BN44" s="1665">
        <v>-2350469</v>
      </c>
      <c r="BO44" s="1666">
        <v>-2661542</v>
      </c>
      <c r="BP44" s="812"/>
      <c r="BQ44" s="1028"/>
    </row>
    <row r="45" spans="2:69">
      <c r="B45" s="1030"/>
      <c r="C45" s="2427" t="s">
        <v>438</v>
      </c>
      <c r="D45" s="2428"/>
      <c r="E45" s="1703">
        <v>103727257</v>
      </c>
      <c r="F45" s="1704">
        <v>103157044</v>
      </c>
      <c r="G45" s="1704">
        <v>107391720</v>
      </c>
      <c r="H45" s="1704">
        <v>112005385</v>
      </c>
      <c r="I45" s="1704">
        <v>119563545</v>
      </c>
      <c r="J45" s="1704">
        <v>129664332</v>
      </c>
      <c r="K45" s="1704">
        <v>137202674</v>
      </c>
      <c r="L45" s="1704">
        <v>142365502</v>
      </c>
      <c r="M45" s="1704">
        <v>148626339</v>
      </c>
      <c r="N45" s="1704">
        <v>149161803</v>
      </c>
      <c r="O45" s="1704">
        <v>152548368</v>
      </c>
      <c r="P45" s="1704">
        <v>149596545.19144967</v>
      </c>
      <c r="Q45" s="1704">
        <v>147915964</v>
      </c>
      <c r="R45" s="1704">
        <v>147440575</v>
      </c>
      <c r="S45" s="1704">
        <v>151958000</v>
      </c>
      <c r="T45" s="1705">
        <v>147020787</v>
      </c>
      <c r="W45" s="1022"/>
      <c r="X45" s="1006" t="s">
        <v>432</v>
      </c>
      <c r="Y45" s="1047"/>
      <c r="Z45" s="1080">
        <v>-1553976</v>
      </c>
      <c r="AA45" s="1081">
        <v>-1582452</v>
      </c>
      <c r="AB45" s="1081">
        <v>-1679234</v>
      </c>
      <c r="AC45" s="1081">
        <v>-1887219</v>
      </c>
      <c r="AD45" s="1081">
        <v>-1779306</v>
      </c>
      <c r="AE45" s="1081">
        <v>-1628398</v>
      </c>
      <c r="AF45" s="1081">
        <v>-1802009</v>
      </c>
      <c r="AG45" s="1081">
        <v>-1982556</v>
      </c>
      <c r="AH45" s="1081">
        <v>-1680271</v>
      </c>
      <c r="AI45" s="1081">
        <v>-1860447</v>
      </c>
      <c r="AJ45" s="1081">
        <v>-1977185</v>
      </c>
      <c r="AK45" s="1081">
        <v>-2223165</v>
      </c>
      <c r="AL45" s="1081">
        <v>-1950182</v>
      </c>
      <c r="AM45" s="1081">
        <v>-2054398</v>
      </c>
      <c r="AN45" s="1081">
        <v>-2141153</v>
      </c>
      <c r="AO45" s="1082">
        <v>-2474609</v>
      </c>
      <c r="AP45" s="1080">
        <v>-6665048</v>
      </c>
      <c r="AQ45" s="1081">
        <v>-7191023</v>
      </c>
      <c r="AR45" s="1081">
        <v>-7740561</v>
      </c>
      <c r="AS45" s="1082">
        <v>-8620615</v>
      </c>
      <c r="AT45" s="1023"/>
      <c r="AU45" s="522"/>
      <c r="AV45" s="1045" t="s">
        <v>438</v>
      </c>
      <c r="AW45" s="1046"/>
      <c r="AX45" s="1092">
        <v>147915964</v>
      </c>
      <c r="AY45" s="1093">
        <v>147440576</v>
      </c>
      <c r="AZ45" s="1093">
        <v>147020787</v>
      </c>
      <c r="BA45" s="1093">
        <v>148623300</v>
      </c>
      <c r="BB45" s="1093">
        <v>143387717</v>
      </c>
      <c r="BC45" s="1093">
        <v>148471535</v>
      </c>
      <c r="BD45" s="1094">
        <v>147704994</v>
      </c>
      <c r="BF45" s="1747"/>
      <c r="BG45" s="1748"/>
      <c r="BH45" s="1656"/>
      <c r="BI45" s="1660"/>
      <c r="BJ45" s="1661"/>
      <c r="BK45" s="1661"/>
      <c r="BL45" s="1661"/>
      <c r="BM45" s="1661"/>
      <c r="BN45" s="1661"/>
      <c r="BO45" s="1662"/>
      <c r="BP45" s="812"/>
    </row>
    <row r="46" spans="2:69" ht="13.9" customHeight="1">
      <c r="B46" s="2420"/>
      <c r="C46" s="2421"/>
      <c r="D46" s="2422"/>
      <c r="E46" s="1703"/>
      <c r="F46" s="1704"/>
      <c r="G46" s="1704"/>
      <c r="H46" s="1704"/>
      <c r="I46" s="1704"/>
      <c r="J46" s="1704"/>
      <c r="K46" s="1704"/>
      <c r="L46" s="1704"/>
      <c r="M46" s="1704"/>
      <c r="N46" s="1704"/>
      <c r="O46" s="1704"/>
      <c r="P46" s="1704"/>
      <c r="Q46" s="1704"/>
      <c r="R46" s="1704"/>
      <c r="S46" s="1704"/>
      <c r="T46" s="1705"/>
      <c r="W46" s="2442"/>
      <c r="X46" s="2443"/>
      <c r="Y46" s="2444"/>
      <c r="Z46" s="1076"/>
      <c r="AA46" s="1077"/>
      <c r="AB46" s="1077"/>
      <c r="AC46" s="1077"/>
      <c r="AD46" s="1077"/>
      <c r="AE46" s="1077"/>
      <c r="AF46" s="1077"/>
      <c r="AG46" s="1077"/>
      <c r="AH46" s="1077"/>
      <c r="AI46" s="1077"/>
      <c r="AJ46" s="1077"/>
      <c r="AK46" s="1077"/>
      <c r="AL46" s="1077"/>
      <c r="AM46" s="1077"/>
      <c r="AN46" s="1077"/>
      <c r="AO46" s="1078"/>
      <c r="AP46" s="1076"/>
      <c r="AQ46" s="1077"/>
      <c r="AR46" s="1077"/>
      <c r="AS46" s="1078"/>
      <c r="AT46" s="1023"/>
      <c r="AU46" s="522"/>
      <c r="AV46" s="1035"/>
      <c r="AW46" s="1036"/>
      <c r="AX46" s="1092"/>
      <c r="AY46" s="1093"/>
      <c r="AZ46" s="1093"/>
      <c r="BA46" s="1093"/>
      <c r="BB46" s="1093"/>
      <c r="BC46" s="1093"/>
      <c r="BD46" s="1094"/>
      <c r="BF46" s="2500" t="s">
        <v>53</v>
      </c>
      <c r="BG46" s="2501"/>
      <c r="BH46" s="2502"/>
      <c r="BI46" s="1664">
        <v>1745663</v>
      </c>
      <c r="BJ46" s="1665">
        <v>1684479</v>
      </c>
      <c r="BK46" s="1665">
        <v>1554963</v>
      </c>
      <c r="BL46" s="1665">
        <v>1907799</v>
      </c>
      <c r="BM46" s="1665">
        <v>1934289</v>
      </c>
      <c r="BN46" s="1665">
        <v>1719435</v>
      </c>
      <c r="BO46" s="1666">
        <v>1286806</v>
      </c>
      <c r="BP46" s="812"/>
    </row>
    <row r="47" spans="2:69">
      <c r="B47" s="2420" t="s">
        <v>439</v>
      </c>
      <c r="C47" s="2421"/>
      <c r="D47" s="2422"/>
      <c r="E47" s="1703">
        <v>8806221</v>
      </c>
      <c r="F47" s="1704">
        <v>10448517</v>
      </c>
      <c r="G47" s="1704">
        <v>7684690</v>
      </c>
      <c r="H47" s="1704">
        <v>7678016</v>
      </c>
      <c r="I47" s="1704">
        <v>8254726</v>
      </c>
      <c r="J47" s="1704">
        <v>22437742</v>
      </c>
      <c r="K47" s="1704">
        <v>27778922</v>
      </c>
      <c r="L47" s="1704">
        <v>27923617</v>
      </c>
      <c r="M47" s="1704">
        <v>26657010</v>
      </c>
      <c r="N47" s="1704">
        <v>25963227</v>
      </c>
      <c r="O47" s="1704">
        <v>23363030</v>
      </c>
      <c r="P47" s="1704">
        <v>22013866</v>
      </c>
      <c r="Q47" s="1704">
        <v>19388995</v>
      </c>
      <c r="R47" s="1704">
        <v>18138863</v>
      </c>
      <c r="S47" s="1704">
        <v>16575580</v>
      </c>
      <c r="T47" s="1705">
        <v>12966725</v>
      </c>
      <c r="U47" s="1048">
        <f>+T47/H47-1</f>
        <v>0.68881192745625963</v>
      </c>
      <c r="W47" s="2448" t="s">
        <v>53</v>
      </c>
      <c r="X47" s="2449"/>
      <c r="Y47" s="2450"/>
      <c r="Z47" s="1080">
        <v>1545429</v>
      </c>
      <c r="AA47" s="1081">
        <v>1534997</v>
      </c>
      <c r="AB47" s="1081">
        <v>1518801</v>
      </c>
      <c r="AC47" s="1081">
        <v>1376207</v>
      </c>
      <c r="AD47" s="1081">
        <v>358921</v>
      </c>
      <c r="AE47" s="1081">
        <v>-1056162</v>
      </c>
      <c r="AF47" s="1081">
        <v>152417</v>
      </c>
      <c r="AG47" s="1081">
        <v>769271</v>
      </c>
      <c r="AH47" s="1081">
        <v>1014748</v>
      </c>
      <c r="AI47" s="1081">
        <v>1140574</v>
      </c>
      <c r="AJ47" s="1081">
        <v>1618387</v>
      </c>
      <c r="AK47" s="1081">
        <v>1559107</v>
      </c>
      <c r="AL47" s="1081">
        <v>1710613</v>
      </c>
      <c r="AM47" s="1081">
        <v>1663361</v>
      </c>
      <c r="AN47" s="1081">
        <v>1909358</v>
      </c>
      <c r="AO47" s="1082">
        <v>1572557</v>
      </c>
      <c r="AP47" s="1080">
        <v>5975513</v>
      </c>
      <c r="AQ47" s="1081">
        <v>224161</v>
      </c>
      <c r="AR47" s="1081">
        <v>5332816</v>
      </c>
      <c r="AS47" s="1082">
        <v>6855889</v>
      </c>
      <c r="AT47" s="1023"/>
      <c r="AU47" s="522" t="s">
        <v>439</v>
      </c>
      <c r="AV47" s="1035"/>
      <c r="AW47" s="1036"/>
      <c r="AX47" s="1092">
        <v>19388995</v>
      </c>
      <c r="AY47" s="1093">
        <v>18138863</v>
      </c>
      <c r="AZ47" s="1093">
        <v>12966725</v>
      </c>
      <c r="BA47" s="1093">
        <v>11686495</v>
      </c>
      <c r="BB47" s="1093">
        <v>14306880</v>
      </c>
      <c r="BC47" s="1093">
        <v>11738020</v>
      </c>
      <c r="BD47" s="1094">
        <v>10168427</v>
      </c>
      <c r="BF47" s="1747"/>
      <c r="BG47" s="1682"/>
      <c r="BH47" s="1670"/>
      <c r="BI47" s="1660"/>
      <c r="BJ47" s="1661"/>
      <c r="BK47" s="1661"/>
      <c r="BL47" s="1661"/>
      <c r="BM47" s="1661"/>
      <c r="BN47" s="1661"/>
      <c r="BO47" s="1662"/>
      <c r="BP47" s="812"/>
    </row>
    <row r="48" spans="2:69">
      <c r="B48" s="1030"/>
      <c r="C48" s="2421" t="s">
        <v>184</v>
      </c>
      <c r="D48" s="2422"/>
      <c r="E48" s="1703">
        <v>4984192</v>
      </c>
      <c r="F48" s="1704">
        <v>6304186</v>
      </c>
      <c r="G48" s="1704">
        <v>4144908</v>
      </c>
      <c r="H48" s="1704">
        <v>4381011</v>
      </c>
      <c r="I48" s="1704">
        <v>5346373</v>
      </c>
      <c r="J48" s="1704">
        <v>19441733</v>
      </c>
      <c r="K48" s="1704">
        <v>25344724</v>
      </c>
      <c r="L48" s="1704">
        <v>25734963</v>
      </c>
      <c r="M48" s="1704">
        <v>24303193</v>
      </c>
      <c r="N48" s="1704">
        <v>23329990</v>
      </c>
      <c r="O48" s="1704">
        <v>20746109</v>
      </c>
      <c r="P48" s="1704">
        <v>19692474</v>
      </c>
      <c r="Q48" s="1704">
        <v>17532350</v>
      </c>
      <c r="R48" s="1704">
        <v>16031618</v>
      </c>
      <c r="S48" s="1704">
        <v>14449597</v>
      </c>
      <c r="T48" s="1705">
        <v>11297658.642349999</v>
      </c>
      <c r="W48" s="2448"/>
      <c r="X48" s="2449"/>
      <c r="Y48" s="2450"/>
      <c r="Z48" s="1076"/>
      <c r="AA48" s="1077"/>
      <c r="AB48" s="1077"/>
      <c r="AC48" s="1077"/>
      <c r="AD48" s="1077"/>
      <c r="AE48" s="1077"/>
      <c r="AF48" s="1077"/>
      <c r="AG48" s="1077"/>
      <c r="AH48" s="1077"/>
      <c r="AI48" s="1077"/>
      <c r="AJ48" s="1077"/>
      <c r="AK48" s="1077"/>
      <c r="AL48" s="1077"/>
      <c r="AM48" s="1077"/>
      <c r="AN48" s="1077"/>
      <c r="AO48" s="1078"/>
      <c r="AP48" s="1076"/>
      <c r="AQ48" s="1077"/>
      <c r="AR48" s="1077"/>
      <c r="AS48" s="1078"/>
      <c r="AT48" s="1023"/>
      <c r="AU48" s="522"/>
      <c r="AV48" s="1035" t="s">
        <v>184</v>
      </c>
      <c r="AW48" s="1036"/>
      <c r="AX48" s="1092">
        <v>17532350</v>
      </c>
      <c r="AY48" s="1093">
        <v>16031618</v>
      </c>
      <c r="AZ48" s="1093">
        <v>11297658.642349999</v>
      </c>
      <c r="BA48" s="1093">
        <v>9780540</v>
      </c>
      <c r="BB48" s="1093">
        <v>11772772</v>
      </c>
      <c r="BC48" s="1093">
        <v>9616150</v>
      </c>
      <c r="BD48" s="1094">
        <v>7461674</v>
      </c>
      <c r="BF48" s="1683"/>
      <c r="BG48" s="1682" t="s">
        <v>54</v>
      </c>
      <c r="BH48" s="1670"/>
      <c r="BI48" s="1660">
        <v>-546000</v>
      </c>
      <c r="BJ48" s="1661">
        <v>-513182</v>
      </c>
      <c r="BK48" s="1661">
        <v>-476236</v>
      </c>
      <c r="BL48" s="1661">
        <v>-493466</v>
      </c>
      <c r="BM48" s="1661">
        <v>-504472</v>
      </c>
      <c r="BN48" s="1661">
        <v>-455865</v>
      </c>
      <c r="BO48" s="1662">
        <v>-434648.23401114997</v>
      </c>
      <c r="BP48" s="812"/>
    </row>
    <row r="49" spans="2:68">
      <c r="B49" s="1030"/>
      <c r="C49" s="2421" t="s">
        <v>440</v>
      </c>
      <c r="D49" s="2422"/>
      <c r="E49" s="1703">
        <v>2324385</v>
      </c>
      <c r="F49" s="1704">
        <v>2455665</v>
      </c>
      <c r="G49" s="1704">
        <v>2031025</v>
      </c>
      <c r="H49" s="1704">
        <v>1820911</v>
      </c>
      <c r="I49" s="1704">
        <v>1935879</v>
      </c>
      <c r="J49" s="1704">
        <v>2091798</v>
      </c>
      <c r="K49" s="1704">
        <v>1204487</v>
      </c>
      <c r="L49" s="1704">
        <v>1072920</v>
      </c>
      <c r="M49" s="1704">
        <v>1159587</v>
      </c>
      <c r="N49" s="1704">
        <v>1276678.3399999999</v>
      </c>
      <c r="O49" s="1704">
        <v>1330810.794</v>
      </c>
      <c r="P49" s="1704">
        <v>1296277</v>
      </c>
      <c r="Q49" s="1704">
        <v>1218028</v>
      </c>
      <c r="R49" s="1704">
        <v>1340423</v>
      </c>
      <c r="S49" s="1704">
        <v>1182946</v>
      </c>
      <c r="T49" s="1705">
        <v>976020.2585130462</v>
      </c>
      <c r="W49" s="1020"/>
      <c r="X49" s="2440" t="s">
        <v>54</v>
      </c>
      <c r="Y49" s="2441"/>
      <c r="Z49" s="1076">
        <v>-422165</v>
      </c>
      <c r="AA49" s="1077">
        <v>-414466</v>
      </c>
      <c r="AB49" s="1077">
        <v>-403221</v>
      </c>
      <c r="AC49" s="1077">
        <v>-383250</v>
      </c>
      <c r="AD49" s="1077">
        <v>-145746</v>
      </c>
      <c r="AE49" s="1077">
        <v>414726</v>
      </c>
      <c r="AF49" s="1077">
        <v>-55829</v>
      </c>
      <c r="AG49" s="1077">
        <v>-103460</v>
      </c>
      <c r="AH49" s="1077">
        <v>-337599</v>
      </c>
      <c r="AI49" s="1077">
        <v>-423491</v>
      </c>
      <c r="AJ49" s="1077">
        <v>-428037</v>
      </c>
      <c r="AK49" s="1077">
        <v>-471860</v>
      </c>
      <c r="AL49" s="1077">
        <v>-546001</v>
      </c>
      <c r="AM49" s="1077">
        <v>-513181</v>
      </c>
      <c r="AN49" s="1077">
        <v>-575083</v>
      </c>
      <c r="AO49" s="1078">
        <v>-476236</v>
      </c>
      <c r="AP49" s="1076">
        <v>-1623182</v>
      </c>
      <c r="AQ49" s="1077">
        <v>109977</v>
      </c>
      <c r="AR49" s="1077">
        <v>-1660987</v>
      </c>
      <c r="AS49" s="1078">
        <v>-2110501</v>
      </c>
      <c r="AT49" s="1023"/>
      <c r="AU49" s="522"/>
      <c r="AV49" s="1035" t="s">
        <v>440</v>
      </c>
      <c r="AW49" s="1036"/>
      <c r="AX49" s="1092">
        <v>1218028</v>
      </c>
      <c r="AY49" s="1093">
        <v>1340423</v>
      </c>
      <c r="AZ49" s="1093">
        <v>976020.2585130462</v>
      </c>
      <c r="BA49" s="1093">
        <v>1206574</v>
      </c>
      <c r="BB49" s="1093">
        <v>1276709</v>
      </c>
      <c r="BC49" s="1093">
        <v>1266852</v>
      </c>
      <c r="BD49" s="1094">
        <v>1134886</v>
      </c>
      <c r="BF49" s="1683"/>
      <c r="BG49" s="1682"/>
      <c r="BH49" s="1670"/>
      <c r="BI49" s="1660"/>
      <c r="BJ49" s="1661"/>
      <c r="BK49" s="1661"/>
      <c r="BL49" s="1661"/>
      <c r="BM49" s="1661"/>
      <c r="BN49" s="1661"/>
      <c r="BO49" s="1662"/>
      <c r="BP49" s="812"/>
    </row>
    <row r="50" spans="2:68">
      <c r="B50" s="1030"/>
      <c r="C50" s="2421" t="s">
        <v>441</v>
      </c>
      <c r="D50" s="2422"/>
      <c r="E50" s="1703">
        <v>1497644</v>
      </c>
      <c r="F50" s="1704">
        <v>1688666</v>
      </c>
      <c r="G50" s="1704">
        <v>1508757</v>
      </c>
      <c r="H50" s="1704">
        <v>1476094</v>
      </c>
      <c r="I50" s="1704">
        <v>972474</v>
      </c>
      <c r="J50" s="1704">
        <v>904211</v>
      </c>
      <c r="K50" s="1704">
        <v>1229711</v>
      </c>
      <c r="L50" s="1704">
        <v>1115734</v>
      </c>
      <c r="M50" s="1704">
        <v>1194230</v>
      </c>
      <c r="N50" s="1704">
        <v>1356558.6600000001</v>
      </c>
      <c r="O50" s="1704">
        <v>1286110.206</v>
      </c>
      <c r="P50" s="1704">
        <v>1025115</v>
      </c>
      <c r="Q50" s="1704">
        <v>638617</v>
      </c>
      <c r="R50" s="1704">
        <v>766822</v>
      </c>
      <c r="S50" s="1704">
        <v>943037</v>
      </c>
      <c r="T50" s="1705">
        <v>693046.09913695441</v>
      </c>
      <c r="W50" s="2480"/>
      <c r="X50" s="2440"/>
      <c r="Y50" s="2441"/>
      <c r="Z50" s="1076"/>
      <c r="AA50" s="1077"/>
      <c r="AB50" s="1077"/>
      <c r="AC50" s="1077"/>
      <c r="AD50" s="1077"/>
      <c r="AE50" s="1077"/>
      <c r="AF50" s="1077"/>
      <c r="AG50" s="1077"/>
      <c r="AH50" s="1077"/>
      <c r="AI50" s="1077"/>
      <c r="AJ50" s="1077"/>
      <c r="AK50" s="1077"/>
      <c r="AL50" s="1077"/>
      <c r="AM50" s="1077"/>
      <c r="AN50" s="1077"/>
      <c r="AO50" s="1078"/>
      <c r="AP50" s="1076"/>
      <c r="AQ50" s="1077"/>
      <c r="AR50" s="1077"/>
      <c r="AS50" s="1078"/>
      <c r="AT50" s="1023"/>
      <c r="AU50" s="522"/>
      <c r="AV50" s="1035" t="s">
        <v>441</v>
      </c>
      <c r="AW50" s="1036"/>
      <c r="AX50" s="1092">
        <v>638617</v>
      </c>
      <c r="AY50" s="1093">
        <v>766822</v>
      </c>
      <c r="AZ50" s="1093">
        <v>693046.09913695441</v>
      </c>
      <c r="BA50" s="1093">
        <v>699381</v>
      </c>
      <c r="BB50" s="1093">
        <v>1257399</v>
      </c>
      <c r="BC50" s="1093">
        <v>855018</v>
      </c>
      <c r="BD50" s="1094">
        <v>1571867</v>
      </c>
      <c r="BF50" s="1747" t="s">
        <v>55</v>
      </c>
      <c r="BG50" s="1748"/>
      <c r="BH50" s="1656"/>
      <c r="BI50" s="1664">
        <v>1199663</v>
      </c>
      <c r="BJ50" s="1665">
        <v>1171297</v>
      </c>
      <c r="BK50" s="1665">
        <v>1078727</v>
      </c>
      <c r="BL50" s="1665">
        <v>1414333</v>
      </c>
      <c r="BM50" s="1665">
        <v>1429817</v>
      </c>
      <c r="BN50" s="1665">
        <v>1263570</v>
      </c>
      <c r="BO50" s="1666">
        <v>852157.76598885003</v>
      </c>
      <c r="BP50" s="812"/>
    </row>
    <row r="51" spans="2:68">
      <c r="B51" s="2420"/>
      <c r="C51" s="2421"/>
      <c r="D51" s="2422"/>
      <c r="E51" s="1703"/>
      <c r="F51" s="1704"/>
      <c r="G51" s="1704"/>
      <c r="H51" s="1704"/>
      <c r="I51" s="1704"/>
      <c r="J51" s="1704"/>
      <c r="K51" s="1704"/>
      <c r="L51" s="1704"/>
      <c r="M51" s="1704"/>
      <c r="N51" s="1704"/>
      <c r="O51" s="1704"/>
      <c r="P51" s="1704"/>
      <c r="Q51" s="1704"/>
      <c r="R51" s="1704"/>
      <c r="S51" s="1704"/>
      <c r="T51" s="1705"/>
      <c r="W51" s="2437" t="s">
        <v>55</v>
      </c>
      <c r="X51" s="2438"/>
      <c r="Y51" s="2439"/>
      <c r="Z51" s="1080">
        <v>1123264</v>
      </c>
      <c r="AA51" s="1081">
        <v>1120531</v>
      </c>
      <c r="AB51" s="1081">
        <v>1115580</v>
      </c>
      <c r="AC51" s="1081">
        <v>992957</v>
      </c>
      <c r="AD51" s="1081">
        <v>213175</v>
      </c>
      <c r="AE51" s="1081">
        <v>-641436</v>
      </c>
      <c r="AF51" s="1081">
        <v>96588</v>
      </c>
      <c r="AG51" s="1081">
        <v>665811</v>
      </c>
      <c r="AH51" s="1081">
        <v>677149</v>
      </c>
      <c r="AI51" s="1081">
        <v>717083</v>
      </c>
      <c r="AJ51" s="1081">
        <v>1190350</v>
      </c>
      <c r="AK51" s="1081">
        <v>1087247</v>
      </c>
      <c r="AL51" s="1081">
        <v>1164612</v>
      </c>
      <c r="AM51" s="1081">
        <v>1150180</v>
      </c>
      <c r="AN51" s="1081">
        <v>1334275</v>
      </c>
      <c r="AO51" s="1082">
        <v>1096321</v>
      </c>
      <c r="AP51" s="1080">
        <v>4352331</v>
      </c>
      <c r="AQ51" s="1081">
        <v>334138</v>
      </c>
      <c r="AR51" s="1081">
        <v>3671829</v>
      </c>
      <c r="AS51" s="1082">
        <v>4745388</v>
      </c>
      <c r="AT51" s="1023"/>
      <c r="AU51" s="522"/>
      <c r="AV51" s="1035"/>
      <c r="AW51" s="1036"/>
      <c r="AX51" s="1092"/>
      <c r="AY51" s="1093"/>
      <c r="AZ51" s="1093"/>
      <c r="BA51" s="1093"/>
      <c r="BB51" s="1093"/>
      <c r="BC51" s="1093"/>
      <c r="BD51" s="1094"/>
      <c r="BF51" s="1683" t="s">
        <v>56</v>
      </c>
      <c r="BG51" s="1682"/>
      <c r="BH51" s="1670"/>
      <c r="BI51" s="1660">
        <v>27786</v>
      </c>
      <c r="BJ51" s="1661">
        <v>28420</v>
      </c>
      <c r="BK51" s="1661">
        <v>24231</v>
      </c>
      <c r="BL51" s="1661">
        <v>30060</v>
      </c>
      <c r="BM51" s="1661">
        <v>28550</v>
      </c>
      <c r="BN51" s="1661">
        <v>25397</v>
      </c>
      <c r="BO51" s="1662">
        <v>10331</v>
      </c>
      <c r="BP51" s="812"/>
    </row>
    <row r="52" spans="2:68" ht="13.5" thickBot="1">
      <c r="B52" s="2420" t="s">
        <v>183</v>
      </c>
      <c r="C52" s="2421"/>
      <c r="D52" s="2422"/>
      <c r="E52" s="1703">
        <v>7219120</v>
      </c>
      <c r="F52" s="1704">
        <v>9222278</v>
      </c>
      <c r="G52" s="1704">
        <v>8624286</v>
      </c>
      <c r="H52" s="1704">
        <v>8841732</v>
      </c>
      <c r="I52" s="1704">
        <v>9854630</v>
      </c>
      <c r="J52" s="1704">
        <v>8374009</v>
      </c>
      <c r="K52" s="1704">
        <v>6601722</v>
      </c>
      <c r="L52" s="1704">
        <v>5978257</v>
      </c>
      <c r="M52" s="1704">
        <v>5305933</v>
      </c>
      <c r="N52" s="1704">
        <v>6239161</v>
      </c>
      <c r="O52" s="1704">
        <v>7466434</v>
      </c>
      <c r="P52" s="1704">
        <v>7212946</v>
      </c>
      <c r="Q52" s="1704">
        <v>6362990</v>
      </c>
      <c r="R52" s="1704">
        <v>6456360</v>
      </c>
      <c r="S52" s="1704">
        <v>9002035</v>
      </c>
      <c r="T52" s="1705">
        <v>8937411</v>
      </c>
      <c r="W52" s="2480" t="s">
        <v>56</v>
      </c>
      <c r="X52" s="2440"/>
      <c r="Y52" s="2441"/>
      <c r="Z52" s="1076">
        <v>22397</v>
      </c>
      <c r="AA52" s="1077">
        <v>21958</v>
      </c>
      <c r="AB52" s="1077">
        <v>22545</v>
      </c>
      <c r="AC52" s="1077">
        <v>20127</v>
      </c>
      <c r="AD52" s="1077">
        <v>3901</v>
      </c>
      <c r="AE52" s="1077">
        <v>-21046</v>
      </c>
      <c r="AF52" s="1077">
        <v>-8018</v>
      </c>
      <c r="AG52" s="1077">
        <v>12407</v>
      </c>
      <c r="AH52" s="1077">
        <v>16351</v>
      </c>
      <c r="AI52" s="1077">
        <v>17614</v>
      </c>
      <c r="AJ52" s="1077">
        <v>26651</v>
      </c>
      <c r="AK52" s="1077">
        <v>26631</v>
      </c>
      <c r="AL52" s="1077">
        <v>27786</v>
      </c>
      <c r="AM52" s="1077">
        <v>28420</v>
      </c>
      <c r="AN52" s="1077">
        <v>31855</v>
      </c>
      <c r="AO52" s="1078">
        <v>24231</v>
      </c>
      <c r="AP52" s="1076">
        <v>87027</v>
      </c>
      <c r="AQ52" s="1077">
        <v>-12756</v>
      </c>
      <c r="AR52" s="1077">
        <v>87247</v>
      </c>
      <c r="AS52" s="1078">
        <v>112292</v>
      </c>
      <c r="AT52" s="1023"/>
      <c r="AU52" s="522" t="s">
        <v>183</v>
      </c>
      <c r="AV52" s="1035"/>
      <c r="AW52" s="1036"/>
      <c r="AX52" s="1092">
        <v>6362990</v>
      </c>
      <c r="AY52" s="1093">
        <v>6456360</v>
      </c>
      <c r="AZ52" s="1093">
        <v>8937411</v>
      </c>
      <c r="BA52" s="1093">
        <v>10199650</v>
      </c>
      <c r="BB52" s="1093">
        <v>10062290</v>
      </c>
      <c r="BC52" s="1093">
        <v>10493411</v>
      </c>
      <c r="BD52" s="1832">
        <v>12278681</v>
      </c>
      <c r="BF52" s="1685" t="s">
        <v>57</v>
      </c>
      <c r="BG52" s="1686"/>
      <c r="BH52" s="1671"/>
      <c r="BI52" s="1672">
        <v>1171877</v>
      </c>
      <c r="BJ52" s="1673">
        <v>1142877</v>
      </c>
      <c r="BK52" s="1673">
        <v>1054496</v>
      </c>
      <c r="BL52" s="1673">
        <v>1384273</v>
      </c>
      <c r="BM52" s="1673">
        <v>1401267</v>
      </c>
      <c r="BN52" s="1673">
        <v>1238173</v>
      </c>
      <c r="BO52" s="1674">
        <v>841826.76598885003</v>
      </c>
      <c r="BP52" s="812"/>
    </row>
    <row r="53" spans="2:68" ht="13.5" thickBot="1">
      <c r="B53" s="2420" t="s">
        <v>186</v>
      </c>
      <c r="C53" s="2421"/>
      <c r="D53" s="2422"/>
      <c r="E53" s="1703">
        <v>15472882</v>
      </c>
      <c r="F53" s="1704">
        <v>15058760</v>
      </c>
      <c r="G53" s="1704">
        <v>17160564</v>
      </c>
      <c r="H53" s="1704">
        <v>14946363</v>
      </c>
      <c r="I53" s="1704">
        <v>15178148</v>
      </c>
      <c r="J53" s="1704">
        <v>17250531</v>
      </c>
      <c r="K53" s="1704">
        <v>16425832</v>
      </c>
      <c r="L53" s="1704">
        <v>16319407</v>
      </c>
      <c r="M53" s="1704">
        <v>17863198</v>
      </c>
      <c r="N53" s="1704">
        <v>16951481</v>
      </c>
      <c r="O53" s="1704">
        <v>17577630</v>
      </c>
      <c r="P53" s="1704">
        <v>17823145.808550328</v>
      </c>
      <c r="Q53" s="1704">
        <v>16044671</v>
      </c>
      <c r="R53" s="1704">
        <v>16579674</v>
      </c>
      <c r="S53" s="1704">
        <v>17853708</v>
      </c>
      <c r="T53" s="1705">
        <v>17007194</v>
      </c>
      <c r="W53" s="2476" t="s">
        <v>57</v>
      </c>
      <c r="X53" s="2477"/>
      <c r="Y53" s="2478"/>
      <c r="Z53" s="1086">
        <v>1100867</v>
      </c>
      <c r="AA53" s="1087">
        <v>1098573</v>
      </c>
      <c r="AB53" s="1087">
        <v>1093035</v>
      </c>
      <c r="AC53" s="1087">
        <v>972830</v>
      </c>
      <c r="AD53" s="1087">
        <v>209274</v>
      </c>
      <c r="AE53" s="1087">
        <v>-620390</v>
      </c>
      <c r="AF53" s="1087">
        <v>104606</v>
      </c>
      <c r="AG53" s="1087">
        <v>653404</v>
      </c>
      <c r="AH53" s="1087">
        <v>660798</v>
      </c>
      <c r="AI53" s="1087">
        <v>699469</v>
      </c>
      <c r="AJ53" s="1087">
        <v>1163699</v>
      </c>
      <c r="AK53" s="1087">
        <v>1060616</v>
      </c>
      <c r="AL53" s="1087">
        <v>1136826</v>
      </c>
      <c r="AM53" s="1087">
        <v>1121760</v>
      </c>
      <c r="AN53" s="1087">
        <v>1302420</v>
      </c>
      <c r="AO53" s="1088">
        <v>1072090</v>
      </c>
      <c r="AP53" s="1086">
        <v>4265304</v>
      </c>
      <c r="AQ53" s="1087">
        <v>346894</v>
      </c>
      <c r="AR53" s="1087">
        <v>3584582</v>
      </c>
      <c r="AS53" s="1088">
        <v>4633096</v>
      </c>
      <c r="AT53" s="1023"/>
      <c r="AU53" s="522" t="s">
        <v>186</v>
      </c>
      <c r="AV53" s="1035"/>
      <c r="AW53" s="1036"/>
      <c r="AX53" s="1092">
        <v>16044671</v>
      </c>
      <c r="AY53" s="1093">
        <v>16579674</v>
      </c>
      <c r="AZ53" s="1093">
        <v>17007194</v>
      </c>
      <c r="BA53" s="1093">
        <v>14326930</v>
      </c>
      <c r="BB53" s="1093">
        <v>14235697</v>
      </c>
      <c r="BC53" s="1093">
        <v>14914632</v>
      </c>
      <c r="BD53" s="1832">
        <v>14594785</v>
      </c>
      <c r="BF53" s="1129"/>
      <c r="BG53" s="1129"/>
      <c r="BH53" s="812"/>
      <c r="BI53" s="812"/>
      <c r="BJ53" s="812"/>
      <c r="BK53" s="812"/>
      <c r="BL53" s="812"/>
      <c r="BM53" s="812"/>
      <c r="BN53" s="812"/>
      <c r="BO53" s="812"/>
      <c r="BP53" s="812"/>
    </row>
    <row r="54" spans="2:68" ht="15" customHeight="1">
      <c r="B54" s="2420" t="s">
        <v>442</v>
      </c>
      <c r="C54" s="2421"/>
      <c r="D54" s="2422"/>
      <c r="E54" s="1703">
        <v>611142</v>
      </c>
      <c r="F54" s="1704">
        <v>534637</v>
      </c>
      <c r="G54" s="1704">
        <v>434457</v>
      </c>
      <c r="H54" s="1704">
        <v>535222</v>
      </c>
      <c r="I54" s="1704">
        <v>555598</v>
      </c>
      <c r="J54" s="1704">
        <v>331591</v>
      </c>
      <c r="K54" s="1704">
        <v>256238</v>
      </c>
      <c r="L54" s="1704">
        <v>455343</v>
      </c>
      <c r="M54" s="1704">
        <v>532584</v>
      </c>
      <c r="N54" s="1704">
        <v>558934</v>
      </c>
      <c r="O54" s="1704">
        <v>776863</v>
      </c>
      <c r="P54" s="1704">
        <v>532404</v>
      </c>
      <c r="Q54" s="1704">
        <v>524448</v>
      </c>
      <c r="R54" s="1704">
        <v>743925</v>
      </c>
      <c r="S54" s="1704">
        <v>697119</v>
      </c>
      <c r="T54" s="1705">
        <v>699678</v>
      </c>
      <c r="AU54" s="522" t="s">
        <v>442</v>
      </c>
      <c r="AV54" s="1035"/>
      <c r="AW54" s="1036"/>
      <c r="AX54" s="1092">
        <v>524448</v>
      </c>
      <c r="AY54" s="1093">
        <v>743925</v>
      </c>
      <c r="AZ54" s="1093">
        <v>699678</v>
      </c>
      <c r="BA54" s="1093">
        <v>496170</v>
      </c>
      <c r="BB54" s="1093">
        <v>226161</v>
      </c>
      <c r="BC54" s="1093">
        <v>325771</v>
      </c>
      <c r="BD54" s="1832">
        <v>412401</v>
      </c>
      <c r="BF54" s="1049" t="s">
        <v>445</v>
      </c>
      <c r="BG54" s="1129"/>
      <c r="BH54" s="211"/>
      <c r="BI54" s="211"/>
      <c r="BJ54" s="211"/>
      <c r="BK54" s="211"/>
      <c r="BL54" s="211"/>
      <c r="BM54" s="211"/>
      <c r="BN54" s="211"/>
      <c r="BO54" s="211"/>
    </row>
    <row r="55" spans="2:68" ht="15" customHeight="1">
      <c r="B55" s="2420" t="s">
        <v>443</v>
      </c>
      <c r="C55" s="2421"/>
      <c r="D55" s="2422"/>
      <c r="E55" s="1703">
        <v>1465338</v>
      </c>
      <c r="F55" s="1704">
        <v>1525832</v>
      </c>
      <c r="G55" s="1704">
        <v>1547981</v>
      </c>
      <c r="H55" s="1704">
        <v>1576228</v>
      </c>
      <c r="I55" s="1704">
        <v>1637791</v>
      </c>
      <c r="J55" s="1704">
        <v>1791871</v>
      </c>
      <c r="K55" s="1704">
        <v>1982653</v>
      </c>
      <c r="L55" s="1704">
        <v>2050474</v>
      </c>
      <c r="M55" s="1704">
        <v>2248082</v>
      </c>
      <c r="N55" s="1704">
        <v>2492303</v>
      </c>
      <c r="O55" s="1704">
        <v>2583777</v>
      </c>
      <c r="P55" s="1704">
        <v>2555580</v>
      </c>
      <c r="Q55" s="1704">
        <v>2475580</v>
      </c>
      <c r="R55" s="1704">
        <v>2551089</v>
      </c>
      <c r="S55" s="1704">
        <v>2608744</v>
      </c>
      <c r="T55" s="1705">
        <v>2643176</v>
      </c>
      <c r="W55" s="2440"/>
      <c r="X55" s="2440"/>
      <c r="Y55" s="2440"/>
      <c r="Z55" s="1021"/>
      <c r="AA55" s="1021"/>
      <c r="AB55" s="1021"/>
      <c r="AC55" s="1021"/>
      <c r="AD55" s="1021"/>
      <c r="AE55" s="1021"/>
      <c r="AF55" s="1021"/>
      <c r="AG55" s="1021"/>
      <c r="AH55" s="1021"/>
      <c r="AI55" s="1021"/>
      <c r="AJ55" s="1021"/>
      <c r="AK55" s="1021"/>
      <c r="AL55" s="1021"/>
      <c r="AM55" s="1021"/>
      <c r="AN55" s="1021"/>
      <c r="AO55" s="1021"/>
      <c r="AQ55" s="1948">
        <f t="shared" ref="AQ55:AR55" si="0">-SUM(AQ39:AQ42,AQ44)/1000</f>
        <v>7139.0039999999999</v>
      </c>
      <c r="AR55" s="1948">
        <f t="shared" si="0"/>
        <v>7693.3850000000002</v>
      </c>
      <c r="AS55" s="1948">
        <f>-SUM(AS39:AS41,AS44)/1000</f>
        <v>8579.66</v>
      </c>
      <c r="AU55" s="1827" t="s">
        <v>911</v>
      </c>
      <c r="AV55" s="1828"/>
      <c r="AW55" s="1829"/>
      <c r="AX55" s="1830">
        <v>11984619</v>
      </c>
      <c r="AY55" s="1831">
        <v>11671658</v>
      </c>
      <c r="AZ55" s="1831">
        <v>11974714</v>
      </c>
      <c r="BA55" s="1831">
        <v>12291538</v>
      </c>
      <c r="BB55" s="1831">
        <v>12460388</v>
      </c>
      <c r="BC55" s="1831">
        <v>11653015</v>
      </c>
      <c r="BD55" s="1836">
        <v>12318133</v>
      </c>
    </row>
    <row r="56" spans="2:68" ht="15" customHeight="1">
      <c r="B56" s="1749"/>
      <c r="C56" s="1750"/>
      <c r="D56" s="1751"/>
      <c r="E56" s="1703"/>
      <c r="F56" s="1704"/>
      <c r="G56" s="1704"/>
      <c r="H56" s="1704"/>
      <c r="I56" s="1704"/>
      <c r="J56" s="1704"/>
      <c r="K56" s="1704"/>
      <c r="L56" s="1704"/>
      <c r="M56" s="1704"/>
      <c r="N56" s="1704"/>
      <c r="O56" s="1704"/>
      <c r="P56" s="1704"/>
      <c r="Q56" s="1704"/>
      <c r="R56" s="1704"/>
      <c r="S56" s="1704"/>
      <c r="T56" s="1705"/>
      <c r="W56" s="1753"/>
      <c r="X56" s="1753"/>
      <c r="Y56" s="1753"/>
      <c r="Z56" s="1753"/>
      <c r="AA56" s="1753"/>
      <c r="AB56" s="1753"/>
      <c r="AC56" s="1753"/>
      <c r="AD56" s="1753"/>
      <c r="AE56" s="1753"/>
      <c r="AF56" s="1753"/>
      <c r="AG56" s="1753"/>
      <c r="AH56" s="1753"/>
      <c r="AI56" s="1753"/>
      <c r="AJ56" s="1753"/>
      <c r="AK56" s="1753"/>
      <c r="AL56" s="1753"/>
      <c r="AM56" s="1753"/>
      <c r="AN56" s="1753"/>
      <c r="AO56" s="1753"/>
      <c r="AU56" s="1827" t="s">
        <v>1038</v>
      </c>
      <c r="AV56" s="1828"/>
      <c r="AW56" s="1829"/>
      <c r="AX56" s="1833" t="s">
        <v>26</v>
      </c>
      <c r="AY56" s="1834" t="s">
        <v>26</v>
      </c>
      <c r="AZ56" s="1834" t="s">
        <v>26</v>
      </c>
      <c r="BA56" s="1834" t="s">
        <v>26</v>
      </c>
      <c r="BB56" s="1834">
        <v>11567408</v>
      </c>
      <c r="BC56" s="1834">
        <v>455350</v>
      </c>
      <c r="BD56" s="1832"/>
    </row>
    <row r="57" spans="2:68" ht="15" customHeight="1">
      <c r="B57" s="2420" t="s">
        <v>444</v>
      </c>
      <c r="C57" s="2421"/>
      <c r="D57" s="2422"/>
      <c r="E57" s="1703">
        <v>7238393</v>
      </c>
      <c r="F57" s="1704">
        <v>7412792</v>
      </c>
      <c r="G57" s="1704">
        <v>7597409</v>
      </c>
      <c r="H57" s="1704">
        <v>8374005</v>
      </c>
      <c r="I57" s="1704">
        <v>8338154</v>
      </c>
      <c r="J57" s="1704">
        <v>8839019</v>
      </c>
      <c r="K57" s="1704">
        <v>9111195</v>
      </c>
      <c r="L57" s="1704">
        <v>9624602</v>
      </c>
      <c r="M57" s="1704">
        <v>9561612</v>
      </c>
      <c r="N57" s="1704">
        <v>9664914</v>
      </c>
      <c r="O57" s="1704">
        <v>9928912</v>
      </c>
      <c r="P57" s="1704">
        <v>9978931</v>
      </c>
      <c r="Q57" s="1704">
        <v>9482582</v>
      </c>
      <c r="R57" s="1704">
        <v>9150249</v>
      </c>
      <c r="S57" s="1704">
        <v>9101140</v>
      </c>
      <c r="T57" s="1705">
        <v>9347783</v>
      </c>
      <c r="W57" s="1049" t="s">
        <v>445</v>
      </c>
      <c r="X57" s="1049"/>
      <c r="Y57" s="1049"/>
      <c r="Z57" s="1049"/>
      <c r="AA57" s="1049"/>
      <c r="AB57" s="1049"/>
      <c r="AC57" s="1049"/>
      <c r="AD57" s="1049"/>
      <c r="AE57" s="1049"/>
      <c r="AF57" s="1049"/>
      <c r="AG57" s="1049"/>
      <c r="AH57" s="1049"/>
      <c r="AI57" s="1049"/>
      <c r="AJ57" s="1049"/>
      <c r="AK57" s="1049"/>
      <c r="AL57" s="1049"/>
      <c r="AM57" s="1049"/>
      <c r="AN57" s="1049"/>
      <c r="AO57" s="1049"/>
      <c r="AU57" s="522" t="s">
        <v>912</v>
      </c>
      <c r="AV57" s="1035"/>
      <c r="AW57" s="1036"/>
      <c r="AX57" s="1092">
        <v>414506</v>
      </c>
      <c r="AY57" s="1093">
        <v>343959</v>
      </c>
      <c r="AZ57" s="1093">
        <v>420094</v>
      </c>
      <c r="BA57" s="1093">
        <v>343067</v>
      </c>
      <c r="BB57" s="1093">
        <v>421982</v>
      </c>
      <c r="BC57" s="1093" t="s">
        <v>26</v>
      </c>
      <c r="BD57" s="1846" t="s">
        <v>26</v>
      </c>
      <c r="BF57" s="2440"/>
      <c r="BG57" s="2440"/>
      <c r="BH57" s="2440"/>
      <c r="BI57" s="1021"/>
      <c r="BJ57" s="1021"/>
      <c r="BK57" s="1021"/>
      <c r="BL57" s="1021"/>
      <c r="BM57" s="1029"/>
      <c r="BN57" s="1974"/>
      <c r="BO57" s="1021"/>
    </row>
    <row r="58" spans="2:68" ht="15" customHeight="1">
      <c r="B58" s="2420" t="s">
        <v>446</v>
      </c>
      <c r="C58" s="2421"/>
      <c r="D58" s="2422"/>
      <c r="E58" s="1703">
        <v>280663</v>
      </c>
      <c r="F58" s="1704">
        <v>302079</v>
      </c>
      <c r="G58" s="1704">
        <v>220731</v>
      </c>
      <c r="H58" s="1704">
        <v>216734</v>
      </c>
      <c r="I58" s="1704">
        <v>198473</v>
      </c>
      <c r="J58" s="1704">
        <v>221118</v>
      </c>
      <c r="K58" s="1704">
        <v>222194</v>
      </c>
      <c r="L58" s="1704">
        <v>338446</v>
      </c>
      <c r="M58" s="1704">
        <v>290866</v>
      </c>
      <c r="N58" s="1704">
        <v>317185</v>
      </c>
      <c r="O58" s="1704">
        <v>278220</v>
      </c>
      <c r="P58" s="1704">
        <v>463825</v>
      </c>
      <c r="Q58" s="1704">
        <v>414506</v>
      </c>
      <c r="R58" s="1704">
        <v>343959</v>
      </c>
      <c r="S58" s="1704">
        <v>328031</v>
      </c>
      <c r="T58" s="1705">
        <v>420094</v>
      </c>
      <c r="W58" s="1049"/>
      <c r="X58" s="1050"/>
      <c r="Y58" s="1050"/>
      <c r="Z58" s="1051"/>
      <c r="AA58" s="1051"/>
      <c r="AB58" s="1051"/>
      <c r="AC58" s="1051"/>
      <c r="AD58" s="1051"/>
      <c r="AE58" s="1051"/>
      <c r="AF58" s="1051"/>
      <c r="AG58" s="1051"/>
      <c r="AH58" s="1051"/>
      <c r="AI58" s="1051"/>
      <c r="AJ58" s="1051"/>
      <c r="AK58" s="1051"/>
      <c r="AL58" s="1051"/>
      <c r="AM58" s="1051"/>
      <c r="AN58" s="1051"/>
      <c r="AO58" s="1051"/>
      <c r="AU58" s="522" t="s">
        <v>447</v>
      </c>
      <c r="AV58" s="1035"/>
      <c r="AW58" s="1036"/>
      <c r="AX58" s="1092">
        <v>232185</v>
      </c>
      <c r="AY58" s="1093">
        <v>527541</v>
      </c>
      <c r="AZ58" s="1093">
        <v>191010</v>
      </c>
      <c r="BA58" s="1093">
        <v>417146</v>
      </c>
      <c r="BB58" s="1093">
        <v>413665</v>
      </c>
      <c r="BC58" s="1093">
        <v>8499868</v>
      </c>
      <c r="BD58" s="1835">
        <v>7613787</v>
      </c>
      <c r="BF58" s="1688"/>
      <c r="BG58" s="1688"/>
      <c r="BH58" s="1021"/>
      <c r="BI58" s="1021"/>
      <c r="BJ58" s="1021"/>
      <c r="BK58" s="1021"/>
      <c r="BL58" s="1021"/>
      <c r="BM58" s="1029"/>
      <c r="BN58" s="1974"/>
      <c r="BO58" s="1021"/>
    </row>
    <row r="59" spans="2:68">
      <c r="B59" s="2420" t="s">
        <v>447</v>
      </c>
      <c r="C59" s="2421"/>
      <c r="D59" s="2422"/>
      <c r="E59" s="1703">
        <v>517255</v>
      </c>
      <c r="F59" s="1704">
        <v>548367</v>
      </c>
      <c r="G59" s="1704">
        <v>417695</v>
      </c>
      <c r="H59" s="1704">
        <v>493700</v>
      </c>
      <c r="I59" s="1704">
        <v>533146</v>
      </c>
      <c r="J59" s="1704">
        <v>480952</v>
      </c>
      <c r="K59" s="1704">
        <v>352889</v>
      </c>
      <c r="L59" s="1704">
        <v>561602</v>
      </c>
      <c r="M59" s="1704">
        <v>772385</v>
      </c>
      <c r="N59" s="1704">
        <v>313256</v>
      </c>
      <c r="O59" s="1704">
        <v>879177</v>
      </c>
      <c r="P59" s="1704">
        <v>337909</v>
      </c>
      <c r="Q59" s="1704">
        <v>232185</v>
      </c>
      <c r="R59" s="1704">
        <v>527541</v>
      </c>
      <c r="S59" s="1704">
        <v>333453</v>
      </c>
      <c r="T59" s="1705">
        <v>191010</v>
      </c>
      <c r="W59" s="2445"/>
      <c r="X59" s="2445"/>
      <c r="Y59" s="2445"/>
      <c r="Z59" s="1021"/>
      <c r="AA59" s="1021"/>
      <c r="AB59" s="1021"/>
      <c r="AC59" s="1021"/>
      <c r="AD59" s="1021"/>
      <c r="AE59" s="1021"/>
      <c r="AF59" s="1021"/>
      <c r="AG59" s="1021"/>
      <c r="AH59" s="1021"/>
      <c r="AI59" s="1021"/>
      <c r="AJ59" s="1021"/>
      <c r="AK59" s="1021"/>
      <c r="AL59" s="1021"/>
      <c r="AM59" s="1021"/>
      <c r="AN59" s="1021"/>
      <c r="AO59" s="1052"/>
      <c r="AU59" s="522" t="s">
        <v>448</v>
      </c>
      <c r="AV59" s="1035"/>
      <c r="AW59" s="1036"/>
      <c r="AX59" s="1092">
        <v>7655867</v>
      </c>
      <c r="AY59" s="1093">
        <v>7926902</v>
      </c>
      <c r="AZ59" s="1093">
        <v>7943225</v>
      </c>
      <c r="BA59" s="1093">
        <v>9019443</v>
      </c>
      <c r="BB59" s="1093">
        <v>8471870</v>
      </c>
      <c r="BC59" s="1093">
        <v>8499868</v>
      </c>
      <c r="BD59" s="1094">
        <v>205733123</v>
      </c>
      <c r="BG59" s="1049"/>
      <c r="BH59" s="1049"/>
      <c r="BI59" s="1049"/>
      <c r="BJ59" s="1049"/>
      <c r="BK59" s="1049"/>
      <c r="BL59" s="1049"/>
      <c r="BM59" s="1049"/>
      <c r="BN59" s="1049"/>
      <c r="BO59" s="1049"/>
    </row>
    <row r="60" spans="2:68" ht="15" customHeight="1">
      <c r="B60" s="2420" t="s">
        <v>448</v>
      </c>
      <c r="C60" s="2421"/>
      <c r="D60" s="2422"/>
      <c r="E60" s="1703">
        <v>8093950</v>
      </c>
      <c r="F60" s="1704">
        <v>6607565</v>
      </c>
      <c r="G60" s="1704">
        <v>8072467</v>
      </c>
      <c r="H60" s="1704">
        <v>6445645</v>
      </c>
      <c r="I60" s="1704">
        <v>9984867</v>
      </c>
      <c r="J60" s="1704">
        <v>8235529</v>
      </c>
      <c r="K60" s="1704">
        <v>7675618</v>
      </c>
      <c r="L60" s="1704">
        <v>6343266</v>
      </c>
      <c r="M60" s="1704">
        <v>7326432</v>
      </c>
      <c r="N60" s="1704">
        <v>7789038</v>
      </c>
      <c r="O60" s="1704">
        <v>10434536</v>
      </c>
      <c r="P60" s="1704">
        <v>7294149</v>
      </c>
      <c r="Q60" s="1704">
        <v>7656939</v>
      </c>
      <c r="R60" s="1704">
        <v>7927550</v>
      </c>
      <c r="S60" s="1704">
        <v>7780443</v>
      </c>
      <c r="T60" s="1705">
        <v>7961651</v>
      </c>
      <c r="W60" s="2475"/>
      <c r="X60" s="2475"/>
      <c r="Y60" s="2475"/>
      <c r="Z60" s="1021"/>
      <c r="AA60" s="1021"/>
      <c r="AB60" s="1021"/>
      <c r="AC60" s="1021"/>
      <c r="AD60" s="1021"/>
      <c r="AE60" s="1021"/>
      <c r="AF60" s="1021"/>
      <c r="AG60" s="1021"/>
      <c r="AH60" s="1021"/>
      <c r="AI60" s="1021"/>
      <c r="AJ60" s="1021"/>
      <c r="AK60" s="1021"/>
      <c r="AL60" s="1021"/>
      <c r="AM60" s="1021"/>
      <c r="AN60" s="1021"/>
      <c r="AO60" s="1021"/>
      <c r="AU60" s="522"/>
      <c r="AV60" s="1035"/>
      <c r="AW60" s="1036"/>
      <c r="AX60" s="1092"/>
      <c r="AY60" s="1093"/>
      <c r="AZ60" s="1093"/>
      <c r="BA60" s="1093"/>
      <c r="BB60" s="1093"/>
      <c r="BC60" s="1093"/>
      <c r="BD60" s="1094"/>
      <c r="BF60" s="1049"/>
      <c r="BG60" s="1049"/>
      <c r="BH60" s="1050"/>
      <c r="BI60" s="1051"/>
      <c r="BJ60" s="1051"/>
      <c r="BK60" s="1051"/>
      <c r="BL60" s="1051"/>
      <c r="BM60" s="1051"/>
      <c r="BN60" s="1051"/>
      <c r="BO60" s="1051"/>
    </row>
    <row r="61" spans="2:68" ht="15" customHeight="1">
      <c r="B61" s="2420"/>
      <c r="C61" s="2421"/>
      <c r="D61" s="2422"/>
      <c r="E61" s="1703"/>
      <c r="F61" s="1704"/>
      <c r="G61" s="1704"/>
      <c r="H61" s="1704"/>
      <c r="I61" s="1704"/>
      <c r="J61" s="1704"/>
      <c r="K61" s="1704"/>
      <c r="L61" s="1704"/>
      <c r="M61" s="1704"/>
      <c r="N61" s="1704"/>
      <c r="O61" s="1704"/>
      <c r="P61" s="1704"/>
      <c r="Q61" s="1704"/>
      <c r="R61" s="1704"/>
      <c r="S61" s="1704"/>
      <c r="T61" s="1705"/>
      <c r="W61" s="2436"/>
      <c r="X61" s="2436"/>
      <c r="Y61" s="2436"/>
      <c r="Z61" s="2436"/>
      <c r="AA61" s="2436"/>
      <c r="AB61" s="2436"/>
      <c r="AC61" s="2436"/>
      <c r="AD61" s="2436"/>
      <c r="AE61" s="2436"/>
      <c r="AF61" s="2436"/>
      <c r="AG61" s="2436"/>
      <c r="AH61" s="2436"/>
      <c r="AI61" s="2436"/>
      <c r="AJ61" s="2436"/>
      <c r="AK61" s="2436"/>
      <c r="AL61" s="2436"/>
      <c r="AM61" s="2436"/>
      <c r="AN61" s="2436"/>
      <c r="AO61" s="2436"/>
      <c r="AU61" s="1038" t="s">
        <v>449</v>
      </c>
      <c r="AV61" s="1039"/>
      <c r="AW61" s="1040"/>
      <c r="AX61" s="1095">
        <v>210524245</v>
      </c>
      <c r="AY61" s="1096">
        <v>209829458</v>
      </c>
      <c r="AZ61" s="1096">
        <v>207160838</v>
      </c>
      <c r="BA61" s="1096">
        <v>207389839</v>
      </c>
      <c r="BB61" s="1096">
        <v>203986650</v>
      </c>
      <c r="BC61" s="1096">
        <v>206551602</v>
      </c>
      <c r="BD61" s="1097">
        <v>205733123</v>
      </c>
    </row>
    <row r="62" spans="2:68" ht="33" customHeight="1">
      <c r="B62" s="2423" t="s">
        <v>449</v>
      </c>
      <c r="C62" s="2424"/>
      <c r="D62" s="2425"/>
      <c r="E62" s="1706">
        <v>153432221</v>
      </c>
      <c r="F62" s="1707">
        <v>154817871</v>
      </c>
      <c r="G62" s="1707">
        <v>159152000</v>
      </c>
      <c r="H62" s="1707">
        <v>161113030</v>
      </c>
      <c r="I62" s="1707">
        <v>174099078</v>
      </c>
      <c r="J62" s="1707">
        <v>197626694</v>
      </c>
      <c r="K62" s="1707">
        <v>207609937</v>
      </c>
      <c r="L62" s="1707">
        <v>211960516</v>
      </c>
      <c r="M62" s="1707">
        <v>219184441</v>
      </c>
      <c r="N62" s="1707">
        <v>219451302</v>
      </c>
      <c r="O62" s="1707">
        <v>225836947</v>
      </c>
      <c r="P62" s="1707">
        <v>217809301</v>
      </c>
      <c r="Q62" s="1707">
        <v>210498860</v>
      </c>
      <c r="R62" s="1707">
        <v>209859785</v>
      </c>
      <c r="S62" s="1707">
        <v>216238253</v>
      </c>
      <c r="T62" s="1708">
        <v>207195509</v>
      </c>
      <c r="W62" s="2436"/>
      <c r="X62" s="2436"/>
      <c r="Y62" s="2436"/>
      <c r="Z62" s="2436"/>
      <c r="AA62" s="2436"/>
      <c r="AB62" s="2436"/>
      <c r="AC62" s="2436"/>
      <c r="AD62" s="2436"/>
      <c r="AE62" s="2436"/>
      <c r="AF62" s="2436"/>
      <c r="AG62" s="2436"/>
      <c r="AH62" s="2436"/>
      <c r="AI62" s="2436"/>
      <c r="AJ62" s="2436"/>
      <c r="AK62" s="2436"/>
      <c r="AL62" s="2436"/>
      <c r="AM62" s="2436"/>
      <c r="AN62" s="2436"/>
      <c r="AO62" s="2436"/>
      <c r="AU62" s="522"/>
      <c r="AV62" s="1035"/>
      <c r="AW62" s="1036"/>
      <c r="AX62" s="1092"/>
      <c r="AY62" s="1093"/>
      <c r="AZ62" s="1093"/>
      <c r="BA62" s="1093"/>
      <c r="BB62" s="1093"/>
      <c r="BC62" s="1093"/>
      <c r="BD62" s="1094"/>
    </row>
    <row r="63" spans="2:68" ht="27" customHeight="1">
      <c r="B63" s="2420"/>
      <c r="C63" s="2421"/>
      <c r="D63" s="2422"/>
      <c r="E63" s="1703"/>
      <c r="F63" s="1704"/>
      <c r="G63" s="1704"/>
      <c r="H63" s="1704"/>
      <c r="I63" s="1704"/>
      <c r="J63" s="1704"/>
      <c r="K63" s="1704"/>
      <c r="L63" s="1704"/>
      <c r="M63" s="1704"/>
      <c r="N63" s="1704"/>
      <c r="O63" s="1704"/>
      <c r="P63" s="1704"/>
      <c r="Q63" s="1704"/>
      <c r="R63" s="1704"/>
      <c r="S63" s="1704"/>
      <c r="T63" s="1705"/>
      <c r="W63" s="2436"/>
      <c r="X63" s="2436"/>
      <c r="Y63" s="2436"/>
      <c r="Z63" s="2436"/>
      <c r="AA63" s="2436"/>
      <c r="AB63" s="2436"/>
      <c r="AC63" s="2436"/>
      <c r="AD63" s="2436"/>
      <c r="AE63" s="2436"/>
      <c r="AF63" s="2436"/>
      <c r="AG63" s="2436"/>
      <c r="AH63" s="2436"/>
      <c r="AI63" s="2436"/>
      <c r="AJ63" s="2436"/>
      <c r="AK63" s="2436"/>
      <c r="AL63" s="2436"/>
      <c r="AM63" s="2436"/>
      <c r="AN63" s="2436"/>
      <c r="AO63" s="2436"/>
      <c r="AU63" s="1053" t="s">
        <v>60</v>
      </c>
      <c r="AV63" s="1054"/>
      <c r="AW63" s="1046"/>
      <c r="AX63" s="1095">
        <v>26818054</v>
      </c>
      <c r="AY63" s="1096">
        <v>26167811</v>
      </c>
      <c r="AZ63" s="1096">
        <v>28997731</v>
      </c>
      <c r="BA63" s="1096">
        <v>30359898</v>
      </c>
      <c r="BB63" s="1096">
        <v>30027036</v>
      </c>
      <c r="BC63" s="1096">
        <v>31267592</v>
      </c>
      <c r="BD63" s="1097">
        <v>32460004</v>
      </c>
    </row>
    <row r="64" spans="2:68" ht="15" customHeight="1">
      <c r="B64" s="2426" t="s">
        <v>60</v>
      </c>
      <c r="C64" s="2427"/>
      <c r="D64" s="2428"/>
      <c r="E64" s="1706">
        <v>23692091</v>
      </c>
      <c r="F64" s="1707">
        <v>25221894</v>
      </c>
      <c r="G64" s="1707">
        <v>26000638</v>
      </c>
      <c r="H64" s="1707">
        <v>26237960</v>
      </c>
      <c r="I64" s="1707">
        <v>23205639</v>
      </c>
      <c r="J64" s="1707">
        <v>23396062</v>
      </c>
      <c r="K64" s="1707">
        <v>23594717</v>
      </c>
      <c r="L64" s="1707">
        <v>24945870</v>
      </c>
      <c r="M64" s="1707">
        <v>24529958</v>
      </c>
      <c r="N64" s="1707">
        <v>25073706</v>
      </c>
      <c r="O64" s="1707">
        <v>25192569</v>
      </c>
      <c r="P64" s="1707">
        <v>26496767</v>
      </c>
      <c r="Q64" s="1707">
        <v>26872626</v>
      </c>
      <c r="R64" s="1707">
        <v>26175222</v>
      </c>
      <c r="S64" s="1707">
        <v>27109054</v>
      </c>
      <c r="T64" s="1708">
        <v>28988140</v>
      </c>
      <c r="AU64" s="1055" t="s">
        <v>450</v>
      </c>
      <c r="AV64" s="1056"/>
      <c r="AW64" s="1057"/>
      <c r="AX64" s="1092">
        <v>1318993</v>
      </c>
      <c r="AY64" s="1093">
        <v>1318993</v>
      </c>
      <c r="AZ64" s="1093">
        <v>1318993</v>
      </c>
      <c r="BA64" s="1093">
        <v>1318993</v>
      </c>
      <c r="BB64" s="1093">
        <v>1318993</v>
      </c>
      <c r="BC64" s="1093">
        <v>1318993</v>
      </c>
      <c r="BD64" s="1097">
        <v>1318993</v>
      </c>
    </row>
    <row r="65" spans="2:56" ht="15" customHeight="1">
      <c r="B65" s="1533" t="s">
        <v>450</v>
      </c>
      <c r="C65" s="1056"/>
      <c r="D65" s="1057"/>
      <c r="E65" s="1703">
        <v>1318993</v>
      </c>
      <c r="F65" s="1704">
        <v>1318993</v>
      </c>
      <c r="G65" s="1704">
        <v>1318993</v>
      </c>
      <c r="H65" s="1704">
        <v>1318993</v>
      </c>
      <c r="I65" s="1704">
        <v>1318993</v>
      </c>
      <c r="J65" s="1704">
        <v>1318993</v>
      </c>
      <c r="K65" s="1704">
        <v>1318993</v>
      </c>
      <c r="L65" s="1704">
        <v>1318993</v>
      </c>
      <c r="M65" s="1704">
        <v>1318993</v>
      </c>
      <c r="N65" s="1704">
        <v>1318993</v>
      </c>
      <c r="O65" s="1704">
        <v>1318993</v>
      </c>
      <c r="P65" s="1704">
        <v>1318993</v>
      </c>
      <c r="Q65" s="1704">
        <v>1318993</v>
      </c>
      <c r="R65" s="1704">
        <v>1318993</v>
      </c>
      <c r="S65" s="1704">
        <v>1318993</v>
      </c>
      <c r="T65" s="1705">
        <v>1318993</v>
      </c>
      <c r="AU65" s="1055" t="s">
        <v>451</v>
      </c>
      <c r="AV65" s="1056"/>
      <c r="AW65" s="1057"/>
      <c r="AX65" s="1092">
        <v>-207700</v>
      </c>
      <c r="AY65" s="1093">
        <v>-207518</v>
      </c>
      <c r="AZ65" s="1093">
        <v>-207518</v>
      </c>
      <c r="BA65" s="1093">
        <v>-208041</v>
      </c>
      <c r="BB65" s="1093">
        <v>-208035</v>
      </c>
      <c r="BC65" s="1093">
        <v>-208033</v>
      </c>
      <c r="BD65" s="1097">
        <v>-208033</v>
      </c>
    </row>
    <row r="66" spans="2:56" ht="15" customHeight="1">
      <c r="B66" s="1533" t="s">
        <v>451</v>
      </c>
      <c r="C66" s="1056"/>
      <c r="D66" s="1057"/>
      <c r="E66" s="1703">
        <v>-207897</v>
      </c>
      <c r="F66" s="1704">
        <v>-207839</v>
      </c>
      <c r="G66" s="1704">
        <v>-207839</v>
      </c>
      <c r="H66" s="1704">
        <v>-207839</v>
      </c>
      <c r="I66" s="1704">
        <v>-209309</v>
      </c>
      <c r="J66" s="1704">
        <v>-209309</v>
      </c>
      <c r="K66" s="1704">
        <v>-209305</v>
      </c>
      <c r="L66" s="1704">
        <v>-208433</v>
      </c>
      <c r="M66" s="1704">
        <v>-207840</v>
      </c>
      <c r="N66" s="1704">
        <v>-207756</v>
      </c>
      <c r="O66" s="1704">
        <v>-207745</v>
      </c>
      <c r="P66" s="1704">
        <v>-207534</v>
      </c>
      <c r="Q66" s="1704">
        <v>-207700</v>
      </c>
      <c r="R66" s="1704">
        <v>-207518</v>
      </c>
      <c r="S66" s="1704">
        <v>-207518</v>
      </c>
      <c r="T66" s="1705">
        <v>-207518</v>
      </c>
      <c r="AU66" s="1055" t="s">
        <v>452</v>
      </c>
      <c r="AV66" s="1058"/>
      <c r="AW66" s="1059"/>
      <c r="AX66" s="1092">
        <v>227361</v>
      </c>
      <c r="AY66" s="1093">
        <v>231179</v>
      </c>
      <c r="AZ66" s="1093">
        <v>231556</v>
      </c>
      <c r="BA66" s="1093">
        <v>226189</v>
      </c>
      <c r="BB66" s="1093">
        <v>231019</v>
      </c>
      <c r="BC66" s="1093">
        <v>225338</v>
      </c>
      <c r="BD66" s="1097">
        <v>228239</v>
      </c>
    </row>
    <row r="67" spans="2:56" ht="15" customHeight="1">
      <c r="B67" s="1533" t="s">
        <v>452</v>
      </c>
      <c r="C67" s="1058"/>
      <c r="D67" s="1059"/>
      <c r="E67" s="1703">
        <v>222349</v>
      </c>
      <c r="F67" s="1704">
        <v>227380</v>
      </c>
      <c r="G67" s="1704">
        <v>222605</v>
      </c>
      <c r="H67" s="1704">
        <v>226037</v>
      </c>
      <c r="I67" s="1704">
        <v>165188</v>
      </c>
      <c r="J67" s="1704">
        <v>160430</v>
      </c>
      <c r="K67" s="1704">
        <v>157767</v>
      </c>
      <c r="L67" s="1704">
        <v>192625</v>
      </c>
      <c r="M67" s="1704">
        <v>224591</v>
      </c>
      <c r="N67" s="1704">
        <v>224103</v>
      </c>
      <c r="O67" s="1704">
        <v>215071</v>
      </c>
      <c r="P67" s="1704">
        <v>228853</v>
      </c>
      <c r="Q67" s="1704">
        <v>227361</v>
      </c>
      <c r="R67" s="1704">
        <v>231179</v>
      </c>
      <c r="S67" s="1704">
        <v>225832</v>
      </c>
      <c r="T67" s="1705">
        <v>231556</v>
      </c>
      <c r="AL67" s="211" t="s">
        <v>839</v>
      </c>
      <c r="AM67" s="211"/>
      <c r="AN67" s="211"/>
      <c r="AO67" s="211"/>
      <c r="AP67" s="211"/>
      <c r="AQ67" s="211"/>
      <c r="AR67" s="211"/>
      <c r="AS67" s="211"/>
      <c r="AU67" s="1060" t="s">
        <v>453</v>
      </c>
      <c r="AV67" s="1056"/>
      <c r="AW67" s="1057"/>
      <c r="AX67" s="1092">
        <v>21292614</v>
      </c>
      <c r="AY67" s="1093">
        <v>23666823</v>
      </c>
      <c r="AZ67" s="1093">
        <v>23659626</v>
      </c>
      <c r="BA67" s="1093">
        <v>23603001</v>
      </c>
      <c r="BB67" s="1093">
        <v>26221577</v>
      </c>
      <c r="BC67" s="1093">
        <v>26239162</v>
      </c>
      <c r="BD67" s="1097">
        <v>26252578</v>
      </c>
    </row>
    <row r="68" spans="2:56" ht="15" customHeight="1">
      <c r="B68" s="266" t="s">
        <v>453</v>
      </c>
      <c r="C68" s="1056"/>
      <c r="D68" s="1057"/>
      <c r="E68" s="1703">
        <v>19408876</v>
      </c>
      <c r="F68" s="1704">
        <v>19423324</v>
      </c>
      <c r="G68" s="1704">
        <v>19416912</v>
      </c>
      <c r="H68" s="1704">
        <v>19437645</v>
      </c>
      <c r="I68" s="1704">
        <v>21360272</v>
      </c>
      <c r="J68" s="1704">
        <v>21381402</v>
      </c>
      <c r="K68" s="1704">
        <v>21405740</v>
      </c>
      <c r="L68" s="1704">
        <v>21429635</v>
      </c>
      <c r="M68" s="1704">
        <v>21707166</v>
      </c>
      <c r="N68" s="1704">
        <v>21725663</v>
      </c>
      <c r="O68" s="1704">
        <v>21350150</v>
      </c>
      <c r="P68" s="1704">
        <v>21364272</v>
      </c>
      <c r="Q68" s="1704">
        <v>21292614</v>
      </c>
      <c r="R68" s="1704">
        <v>23666823</v>
      </c>
      <c r="S68" s="1704">
        <v>23687946</v>
      </c>
      <c r="T68" s="1705">
        <v>23659626</v>
      </c>
      <c r="AL68" s="211"/>
      <c r="AM68" s="211"/>
      <c r="AN68" s="211"/>
      <c r="AO68" s="211"/>
      <c r="AP68" s="211"/>
      <c r="AQ68" s="211"/>
      <c r="AR68" s="211"/>
      <c r="AS68" s="211"/>
      <c r="AU68" s="1055" t="s">
        <v>454</v>
      </c>
      <c r="AV68" s="1056"/>
      <c r="AW68" s="1057"/>
      <c r="AX68" s="1092">
        <v>-318628</v>
      </c>
      <c r="AY68" s="1093">
        <v>-782829</v>
      </c>
      <c r="AZ68" s="1093">
        <v>-434838</v>
      </c>
      <c r="BA68" s="1093">
        <v>-403391</v>
      </c>
      <c r="BB68" s="1093">
        <v>-13015</v>
      </c>
      <c r="BC68" s="1093">
        <v>-29526</v>
      </c>
      <c r="BD68" s="1097">
        <v>295783</v>
      </c>
    </row>
    <row r="69" spans="2:56" ht="15" customHeight="1">
      <c r="B69" s="1533" t="s">
        <v>454</v>
      </c>
      <c r="C69" s="1056"/>
      <c r="D69" s="1057"/>
      <c r="E69" s="1703">
        <v>1128884</v>
      </c>
      <c r="F69" s="1704">
        <v>1541235</v>
      </c>
      <c r="G69" s="1704">
        <v>1844990</v>
      </c>
      <c r="H69" s="1704">
        <v>1088189</v>
      </c>
      <c r="I69" s="1704">
        <v>359565</v>
      </c>
      <c r="J69" s="1704">
        <v>1151939</v>
      </c>
      <c r="K69" s="1704">
        <v>1224135</v>
      </c>
      <c r="L69" s="1704">
        <v>1865898</v>
      </c>
      <c r="M69" s="1704">
        <v>840581</v>
      </c>
      <c r="N69" s="1704">
        <v>677159</v>
      </c>
      <c r="O69" s="1704">
        <v>19435</v>
      </c>
      <c r="P69" s="1704">
        <v>235902</v>
      </c>
      <c r="Q69" s="1704">
        <v>-449414</v>
      </c>
      <c r="R69" s="1704">
        <v>-1098325</v>
      </c>
      <c r="S69" s="1704">
        <v>-1482023</v>
      </c>
      <c r="T69" s="1705">
        <v>-650116</v>
      </c>
      <c r="AU69" s="1055" t="s">
        <v>340</v>
      </c>
      <c r="AV69" s="1056"/>
      <c r="AW69" s="1057"/>
      <c r="AX69" s="1092">
        <v>4505414</v>
      </c>
      <c r="AY69" s="1093">
        <v>1941163</v>
      </c>
      <c r="AZ69" s="1093">
        <v>4429912</v>
      </c>
      <c r="BA69" s="1093">
        <v>5823147</v>
      </c>
      <c r="BB69" s="1093">
        <v>2476497</v>
      </c>
      <c r="BC69" s="1093">
        <v>3721658</v>
      </c>
      <c r="BD69" s="1097">
        <v>4572444</v>
      </c>
    </row>
    <row r="70" spans="2:56" ht="15" customHeight="1">
      <c r="B70" s="1533" t="s">
        <v>340</v>
      </c>
      <c r="C70" s="1056"/>
      <c r="D70" s="1057"/>
      <c r="E70" s="1703">
        <v>1820886</v>
      </c>
      <c r="F70" s="1704">
        <v>2918801</v>
      </c>
      <c r="G70" s="1704">
        <v>3404977</v>
      </c>
      <c r="H70" s="1704">
        <v>4374935</v>
      </c>
      <c r="I70" s="1704">
        <v>210930</v>
      </c>
      <c r="J70" s="1704">
        <v>-407393</v>
      </c>
      <c r="K70" s="1704">
        <v>-302613</v>
      </c>
      <c r="L70" s="1704">
        <v>347152</v>
      </c>
      <c r="M70" s="1704">
        <v>646467</v>
      </c>
      <c r="N70" s="1704">
        <v>1335544</v>
      </c>
      <c r="O70" s="1704">
        <v>2496665</v>
      </c>
      <c r="P70" s="1704">
        <v>3556281</v>
      </c>
      <c r="Q70" s="1704">
        <v>4690772</v>
      </c>
      <c r="R70" s="1704">
        <v>2264070</v>
      </c>
      <c r="S70" s="1704">
        <v>3565824</v>
      </c>
      <c r="T70" s="1705">
        <v>4635599</v>
      </c>
      <c r="V70" s="1061"/>
      <c r="AU70" s="522"/>
      <c r="AV70" s="1035"/>
      <c r="AW70" s="1036"/>
      <c r="AX70" s="1092"/>
      <c r="AY70" s="1093"/>
      <c r="AZ70" s="1093"/>
      <c r="BA70" s="1093"/>
      <c r="BB70" s="1093"/>
      <c r="BC70" s="1093"/>
      <c r="BD70" s="1094"/>
    </row>
    <row r="71" spans="2:56">
      <c r="B71" s="2420"/>
      <c r="C71" s="2421"/>
      <c r="D71" s="2422"/>
      <c r="E71" s="1703"/>
      <c r="F71" s="1704"/>
      <c r="G71" s="1704"/>
      <c r="H71" s="1704"/>
      <c r="I71" s="1704"/>
      <c r="J71" s="1704"/>
      <c r="K71" s="1704"/>
      <c r="L71" s="1704"/>
      <c r="M71" s="1704"/>
      <c r="N71" s="1704"/>
      <c r="O71" s="1704"/>
      <c r="P71" s="1704"/>
      <c r="Q71" s="1704"/>
      <c r="R71" s="1704"/>
      <c r="S71" s="1704"/>
      <c r="T71" s="1705"/>
      <c r="AU71" s="522" t="s">
        <v>56</v>
      </c>
      <c r="AV71" s="1035"/>
      <c r="AW71" s="1036"/>
      <c r="AX71" s="1092">
        <v>528905</v>
      </c>
      <c r="AY71" s="1093">
        <v>545456</v>
      </c>
      <c r="AZ71" s="1093">
        <v>591569</v>
      </c>
      <c r="BA71" s="1093">
        <v>574596</v>
      </c>
      <c r="BB71" s="1093">
        <v>611617</v>
      </c>
      <c r="BC71" s="1093">
        <v>639464</v>
      </c>
      <c r="BD71" s="1094">
        <v>647061</v>
      </c>
    </row>
    <row r="72" spans="2:56" ht="15" customHeight="1">
      <c r="B72" s="2420" t="s">
        <v>56</v>
      </c>
      <c r="C72" s="2421"/>
      <c r="D72" s="2422"/>
      <c r="E72" s="1703">
        <v>415896</v>
      </c>
      <c r="F72" s="1704">
        <v>444286</v>
      </c>
      <c r="G72" s="1704">
        <v>459506</v>
      </c>
      <c r="H72" s="1704">
        <v>508350</v>
      </c>
      <c r="I72" s="1704">
        <v>517172</v>
      </c>
      <c r="J72" s="1704">
        <v>480028</v>
      </c>
      <c r="K72" s="1704">
        <v>472087</v>
      </c>
      <c r="L72" s="1704">
        <v>499777</v>
      </c>
      <c r="M72" s="1704">
        <v>488616</v>
      </c>
      <c r="N72" s="1704">
        <v>503222</v>
      </c>
      <c r="O72" s="1704">
        <v>512875</v>
      </c>
      <c r="P72" s="1704">
        <v>540672</v>
      </c>
      <c r="Q72" s="1704">
        <v>528905</v>
      </c>
      <c r="R72" s="1704">
        <v>545456</v>
      </c>
      <c r="S72" s="1704">
        <v>568889</v>
      </c>
      <c r="T72" s="1705">
        <v>591569</v>
      </c>
      <c r="V72" s="1048"/>
      <c r="AU72" s="522"/>
      <c r="AV72" s="1035"/>
      <c r="AW72" s="1036"/>
      <c r="AX72" s="1092"/>
      <c r="AY72" s="1093"/>
      <c r="AZ72" s="1093"/>
      <c r="BA72" s="1093"/>
      <c r="BB72" s="1093"/>
      <c r="BC72" s="1093"/>
      <c r="BD72" s="1094"/>
    </row>
    <row r="73" spans="2:56">
      <c r="B73" s="2420"/>
      <c r="C73" s="2421"/>
      <c r="D73" s="2422"/>
      <c r="E73" s="1703"/>
      <c r="F73" s="1704"/>
      <c r="G73" s="1704"/>
      <c r="H73" s="1704"/>
      <c r="I73" s="1704"/>
      <c r="J73" s="1704"/>
      <c r="K73" s="1704"/>
      <c r="L73" s="1704"/>
      <c r="M73" s="1704"/>
      <c r="N73" s="1704"/>
      <c r="O73" s="1704"/>
      <c r="P73" s="1704"/>
      <c r="Q73" s="1704"/>
      <c r="R73" s="1704"/>
      <c r="S73" s="1704"/>
      <c r="T73" s="1705"/>
      <c r="V73" s="1061"/>
      <c r="AU73" s="1038" t="s">
        <v>455</v>
      </c>
      <c r="AV73" s="1039"/>
      <c r="AW73" s="1040"/>
      <c r="AX73" s="1095">
        <v>27346959</v>
      </c>
      <c r="AY73" s="1096">
        <v>26713267</v>
      </c>
      <c r="AZ73" s="1096">
        <v>29589300</v>
      </c>
      <c r="BA73" s="1096">
        <v>30934494</v>
      </c>
      <c r="BB73" s="1096">
        <v>30638653</v>
      </c>
      <c r="BC73" s="1096">
        <v>31907056</v>
      </c>
      <c r="BD73" s="1097">
        <v>33107065</v>
      </c>
    </row>
    <row r="74" spans="2:56" ht="15" customHeight="1" thickBot="1">
      <c r="B74" s="2423" t="s">
        <v>455</v>
      </c>
      <c r="C74" s="2424"/>
      <c r="D74" s="2425"/>
      <c r="E74" s="1706">
        <v>24107987</v>
      </c>
      <c r="F74" s="1707">
        <v>25666180</v>
      </c>
      <c r="G74" s="1707">
        <v>26460144</v>
      </c>
      <c r="H74" s="1707">
        <v>26746310</v>
      </c>
      <c r="I74" s="1707">
        <v>23722811</v>
      </c>
      <c r="J74" s="1707">
        <v>23876090</v>
      </c>
      <c r="K74" s="1707">
        <v>24066804</v>
      </c>
      <c r="L74" s="1707">
        <v>25445647</v>
      </c>
      <c r="M74" s="1707">
        <v>25018574</v>
      </c>
      <c r="N74" s="1707">
        <v>25576928</v>
      </c>
      <c r="O74" s="1707">
        <v>25705444</v>
      </c>
      <c r="P74" s="1707">
        <v>27037439</v>
      </c>
      <c r="Q74" s="1707">
        <v>27401531</v>
      </c>
      <c r="R74" s="1707">
        <v>26720678</v>
      </c>
      <c r="S74" s="1707">
        <v>27677943</v>
      </c>
      <c r="T74" s="1708">
        <v>29579709</v>
      </c>
      <c r="AU74" s="1062"/>
      <c r="AV74" s="1063"/>
      <c r="AW74" s="1064"/>
      <c r="AX74" s="1092"/>
      <c r="AY74" s="1093"/>
      <c r="AZ74" s="1093"/>
      <c r="BA74" s="1093"/>
      <c r="BB74" s="1093"/>
      <c r="BC74" s="1093"/>
      <c r="BD74" s="1094"/>
    </row>
    <row r="75" spans="2:56" ht="13.5" thickBot="1">
      <c r="B75" s="1062"/>
      <c r="C75" s="1710"/>
      <c r="D75" s="1064"/>
      <c r="E75" s="1703"/>
      <c r="F75" s="1704"/>
      <c r="G75" s="1704"/>
      <c r="H75" s="1704"/>
      <c r="I75" s="1704"/>
      <c r="J75" s="1704"/>
      <c r="K75" s="1704"/>
      <c r="L75" s="1704"/>
      <c r="M75" s="1704"/>
      <c r="N75" s="1704"/>
      <c r="O75" s="1704"/>
      <c r="P75" s="1704"/>
      <c r="Q75" s="1704"/>
      <c r="R75" s="1704"/>
      <c r="S75" s="1704"/>
      <c r="T75" s="1705"/>
      <c r="V75" s="1065"/>
      <c r="W75" s="1028"/>
      <c r="AU75" s="1041" t="s">
        <v>456</v>
      </c>
      <c r="AV75" s="1042"/>
      <c r="AW75" s="1043"/>
      <c r="AX75" s="1095">
        <v>237871204</v>
      </c>
      <c r="AY75" s="1096">
        <v>236542725</v>
      </c>
      <c r="AZ75" s="1096">
        <v>236750138</v>
      </c>
      <c r="BA75" s="1096">
        <v>238324333</v>
      </c>
      <c r="BB75" s="1096">
        <v>234625303</v>
      </c>
      <c r="BC75" s="1096">
        <v>238458658</v>
      </c>
      <c r="BD75" s="1097">
        <v>238840188</v>
      </c>
    </row>
    <row r="76" spans="2:56" ht="15" customHeight="1">
      <c r="B76" s="2433" t="s">
        <v>456</v>
      </c>
      <c r="C76" s="2434"/>
      <c r="D76" s="2435"/>
      <c r="E76" s="1706">
        <v>177540208</v>
      </c>
      <c r="F76" s="1707">
        <v>180484051</v>
      </c>
      <c r="G76" s="1707">
        <v>185612144</v>
      </c>
      <c r="H76" s="1707">
        <v>187859340</v>
      </c>
      <c r="I76" s="1707">
        <v>197821889</v>
      </c>
      <c r="J76" s="1707">
        <v>221502784</v>
      </c>
      <c r="K76" s="1707">
        <v>231676741</v>
      </c>
      <c r="L76" s="1707">
        <v>237406163</v>
      </c>
      <c r="M76" s="1707">
        <v>244203015</v>
      </c>
      <c r="N76" s="1707">
        <v>245028230</v>
      </c>
      <c r="O76" s="1707">
        <v>251542391</v>
      </c>
      <c r="P76" s="1707">
        <v>244846740</v>
      </c>
      <c r="Q76" s="1707">
        <v>237900391</v>
      </c>
      <c r="R76" s="1707">
        <v>236580463</v>
      </c>
      <c r="S76" s="1707">
        <v>243916196</v>
      </c>
      <c r="T76" s="1708">
        <v>236775218</v>
      </c>
      <c r="AU76" s="522"/>
      <c r="AV76" s="1035"/>
      <c r="AW76" s="1036"/>
      <c r="AX76" s="1092"/>
      <c r="AY76" s="1093"/>
      <c r="AZ76" s="1093"/>
      <c r="BA76" s="1093"/>
      <c r="BB76" s="1093"/>
      <c r="BC76" s="1093"/>
      <c r="BD76" s="1094"/>
    </row>
    <row r="77" spans="2:56">
      <c r="B77" s="2420"/>
      <c r="C77" s="2421"/>
      <c r="D77" s="2422"/>
      <c r="E77" s="1703"/>
      <c r="F77" s="1704">
        <v>0</v>
      </c>
      <c r="G77" s="1704">
        <v>0</v>
      </c>
      <c r="H77" s="1704"/>
      <c r="I77" s="1704"/>
      <c r="J77" s="1704"/>
      <c r="K77" s="1704"/>
      <c r="L77" s="1704"/>
      <c r="M77" s="1704"/>
      <c r="N77" s="1704"/>
      <c r="O77" s="1704"/>
      <c r="P77" s="1704"/>
      <c r="Q77" s="1704"/>
      <c r="R77" s="1704"/>
      <c r="S77" s="1704"/>
      <c r="T77" s="1705"/>
      <c r="V77" s="1066"/>
      <c r="AU77" s="1044" t="s">
        <v>245</v>
      </c>
      <c r="AV77" s="1045"/>
      <c r="AW77" s="1046"/>
      <c r="AX77" s="1095">
        <v>142337944</v>
      </c>
      <c r="AY77" s="1096">
        <v>142573498</v>
      </c>
      <c r="AZ77" s="1096">
        <v>150977864</v>
      </c>
      <c r="BA77" s="1096">
        <v>154477055.43690756</v>
      </c>
      <c r="BB77" s="1096">
        <v>144709112</v>
      </c>
      <c r="BC77" s="1096">
        <v>151484019</v>
      </c>
      <c r="BD77" s="1097">
        <v>149769480</v>
      </c>
    </row>
    <row r="78" spans="2:56" ht="15" customHeight="1">
      <c r="B78" s="2426" t="s">
        <v>245</v>
      </c>
      <c r="C78" s="2427"/>
      <c r="D78" s="2428"/>
      <c r="E78" s="1706">
        <v>121965125</v>
      </c>
      <c r="F78" s="1707">
        <v>125418778</v>
      </c>
      <c r="G78" s="1707">
        <v>133337813</v>
      </c>
      <c r="H78" s="1707">
        <v>125344301</v>
      </c>
      <c r="I78" s="1707">
        <v>131725399</v>
      </c>
      <c r="J78" s="1707">
        <v>129132266</v>
      </c>
      <c r="K78" s="1707">
        <v>131512273</v>
      </c>
      <c r="L78" s="1707">
        <v>133568004</v>
      </c>
      <c r="M78" s="1707">
        <v>150250539</v>
      </c>
      <c r="N78" s="1707">
        <v>149828527</v>
      </c>
      <c r="O78" s="1707">
        <v>154907974</v>
      </c>
      <c r="P78" s="1707">
        <v>151136879</v>
      </c>
      <c r="Q78" s="1707">
        <v>142337944</v>
      </c>
      <c r="R78" s="1707">
        <v>142573498</v>
      </c>
      <c r="S78" s="1707">
        <v>151545926</v>
      </c>
      <c r="T78" s="1708">
        <v>150977864</v>
      </c>
      <c r="AU78" s="522" t="s">
        <v>457</v>
      </c>
      <c r="AV78" s="1035"/>
      <c r="AW78" s="1036"/>
      <c r="AX78" s="1092">
        <v>21196817</v>
      </c>
      <c r="AY78" s="1093">
        <v>21331467</v>
      </c>
      <c r="AZ78" s="1093">
        <v>20928054</v>
      </c>
      <c r="BA78" s="1093">
        <v>18731789</v>
      </c>
      <c r="BB78" s="1093">
        <v>18654864</v>
      </c>
      <c r="BC78" s="1093">
        <v>18945883</v>
      </c>
      <c r="BD78" s="1097">
        <v>20051616</v>
      </c>
    </row>
    <row r="79" spans="2:56" ht="15" customHeight="1">
      <c r="B79" s="2420" t="s">
        <v>457</v>
      </c>
      <c r="C79" s="2421"/>
      <c r="D79" s="2422"/>
      <c r="E79" s="1703">
        <v>18784417</v>
      </c>
      <c r="F79" s="1704">
        <v>19666170</v>
      </c>
      <c r="G79" s="1704">
        <v>20416414</v>
      </c>
      <c r="H79" s="1704">
        <v>21081035</v>
      </c>
      <c r="I79" s="1704">
        <v>20426402</v>
      </c>
      <c r="J79" s="1704">
        <v>19271152</v>
      </c>
      <c r="K79" s="1704">
        <v>18519960</v>
      </c>
      <c r="L79" s="1704">
        <v>20973810</v>
      </c>
      <c r="M79" s="1704">
        <v>21761484</v>
      </c>
      <c r="N79" s="1704">
        <v>22723385</v>
      </c>
      <c r="O79" s="1704">
        <v>22665879</v>
      </c>
      <c r="P79" s="1704">
        <v>22914343</v>
      </c>
      <c r="Q79" s="1704">
        <v>21196817</v>
      </c>
      <c r="R79" s="1704">
        <v>21331467</v>
      </c>
      <c r="S79" s="1704">
        <v>21399132</v>
      </c>
      <c r="T79" s="1705">
        <v>20928054</v>
      </c>
      <c r="AU79" s="522" t="s">
        <v>458</v>
      </c>
      <c r="AV79" s="1035"/>
      <c r="AW79" s="1036"/>
      <c r="AX79" s="1092">
        <v>80155277</v>
      </c>
      <c r="AY79" s="1093">
        <v>84820503</v>
      </c>
      <c r="AZ79" s="1093">
        <v>86597041</v>
      </c>
      <c r="BA79" s="1093">
        <v>87232214.480129853</v>
      </c>
      <c r="BB79" s="1093">
        <v>85762478</v>
      </c>
      <c r="BC79" s="1093">
        <v>88183227</v>
      </c>
      <c r="BD79" s="1097">
        <v>87091701</v>
      </c>
    </row>
    <row r="80" spans="2:56" ht="15" customHeight="1" thickBot="1">
      <c r="B80" s="2420" t="s">
        <v>458</v>
      </c>
      <c r="C80" s="2421"/>
      <c r="D80" s="2422"/>
      <c r="E80" s="1703">
        <v>76521908</v>
      </c>
      <c r="F80" s="1704">
        <v>76368545</v>
      </c>
      <c r="G80" s="1704">
        <v>80887384</v>
      </c>
      <c r="H80" s="1704">
        <v>75613805</v>
      </c>
      <c r="I80" s="1704">
        <v>79703253</v>
      </c>
      <c r="J80" s="1704">
        <v>80651014</v>
      </c>
      <c r="K80" s="1704">
        <v>81926284</v>
      </c>
      <c r="L80" s="1704">
        <v>86074859</v>
      </c>
      <c r="M80" s="1704">
        <v>90946335</v>
      </c>
      <c r="N80" s="1704">
        <v>91280633</v>
      </c>
      <c r="O80" s="1704">
        <v>94165966</v>
      </c>
      <c r="P80" s="1704">
        <v>88382322</v>
      </c>
      <c r="Q80" s="1704">
        <v>80155277</v>
      </c>
      <c r="R80" s="1704">
        <v>84820503</v>
      </c>
      <c r="S80" s="1704">
        <v>87600569</v>
      </c>
      <c r="T80" s="1705">
        <v>86597041</v>
      </c>
      <c r="AU80" s="1067" t="s">
        <v>459</v>
      </c>
      <c r="AV80" s="1068"/>
      <c r="AW80" s="1069"/>
      <c r="AX80" s="1098">
        <v>40985850</v>
      </c>
      <c r="AY80" s="1099">
        <v>36421528</v>
      </c>
      <c r="AZ80" s="1099">
        <v>43452769</v>
      </c>
      <c r="BA80" s="1099">
        <v>48513051.956777714</v>
      </c>
      <c r="BB80" s="1099">
        <v>40291770</v>
      </c>
      <c r="BC80" s="1099">
        <v>44354909</v>
      </c>
      <c r="BD80" s="1316">
        <v>42626163</v>
      </c>
    </row>
    <row r="81" spans="2:56" ht="16.350000000000001" customHeight="1" thickBot="1">
      <c r="B81" s="2429" t="s">
        <v>459</v>
      </c>
      <c r="C81" s="2430"/>
      <c r="D81" s="2431"/>
      <c r="E81" s="1711">
        <v>26658800</v>
      </c>
      <c r="F81" s="1712">
        <v>29384063</v>
      </c>
      <c r="G81" s="1712">
        <v>32034015</v>
      </c>
      <c r="H81" s="1712">
        <v>28649461</v>
      </c>
      <c r="I81" s="1712">
        <v>31595744</v>
      </c>
      <c r="J81" s="1712">
        <v>29210100</v>
      </c>
      <c r="K81" s="1712">
        <v>31066029</v>
      </c>
      <c r="L81" s="1712">
        <v>26519335</v>
      </c>
      <c r="M81" s="1712">
        <v>37542720</v>
      </c>
      <c r="N81" s="1712">
        <v>35824509</v>
      </c>
      <c r="O81" s="1712">
        <v>38076129</v>
      </c>
      <c r="P81" s="1712">
        <v>39840214</v>
      </c>
      <c r="Q81" s="1712">
        <v>40985850</v>
      </c>
      <c r="R81" s="1712">
        <v>36421528</v>
      </c>
      <c r="S81" s="1712">
        <v>42546225</v>
      </c>
      <c r="T81" s="1713">
        <v>43452769</v>
      </c>
      <c r="AU81" s="1070"/>
      <c r="AV81" s="1070"/>
      <c r="AW81" s="1035"/>
      <c r="AX81" s="274"/>
      <c r="AY81" s="274"/>
      <c r="AZ81" s="274"/>
      <c r="BA81" s="274"/>
      <c r="BB81" s="274"/>
      <c r="BC81" s="1976"/>
      <c r="BD81" s="1032"/>
    </row>
    <row r="82" spans="2:56">
      <c r="B82" s="2421"/>
      <c r="C82" s="2421"/>
      <c r="D82" s="1035"/>
      <c r="E82" s="1032"/>
      <c r="F82" s="1032"/>
      <c r="G82" s="1032"/>
      <c r="H82" s="1032"/>
      <c r="I82" s="1032"/>
      <c r="J82" s="1032"/>
      <c r="K82" s="1032"/>
      <c r="L82" s="1032"/>
      <c r="M82" s="1032"/>
      <c r="N82" s="1032"/>
      <c r="O82" s="1032"/>
      <c r="P82" s="1032"/>
      <c r="Q82" s="1032"/>
      <c r="R82" s="1032"/>
      <c r="S82" s="1032"/>
      <c r="T82" s="1032"/>
      <c r="AU82" s="2490" t="s">
        <v>460</v>
      </c>
      <c r="AV82" s="2491"/>
      <c r="AW82" s="2491"/>
      <c r="AX82" s="2491"/>
      <c r="AY82" s="2491"/>
      <c r="AZ82" s="2491"/>
      <c r="BA82" s="2491"/>
      <c r="BB82" s="2491"/>
      <c r="BC82" s="1975"/>
      <c r="BD82" s="1071"/>
    </row>
    <row r="83" spans="2:56" ht="19.350000000000001" customHeight="1">
      <c r="B83" s="2432" t="s">
        <v>460</v>
      </c>
      <c r="C83" s="2432"/>
      <c r="D83" s="2432"/>
      <c r="E83" s="2432"/>
      <c r="F83" s="2432"/>
      <c r="G83" s="2432"/>
      <c r="H83" s="2432"/>
      <c r="I83" s="2432"/>
      <c r="J83" s="2432"/>
      <c r="K83" s="2432"/>
      <c r="L83" s="2432"/>
      <c r="M83" s="2432"/>
      <c r="N83" s="2432"/>
      <c r="O83" s="2432"/>
      <c r="P83" s="2432"/>
      <c r="Q83" s="2432"/>
      <c r="R83" s="2432"/>
      <c r="S83" s="2432"/>
      <c r="T83" s="2432"/>
      <c r="AU83" s="2419" t="s">
        <v>1040</v>
      </c>
      <c r="AV83" s="2419"/>
      <c r="AW83" s="2419"/>
      <c r="AX83" s="2419"/>
      <c r="AY83" s="2419"/>
      <c r="AZ83" s="2419"/>
      <c r="BA83" s="2419"/>
      <c r="BB83" s="2419"/>
      <c r="BC83" s="1972"/>
    </row>
    <row r="84" spans="2:56" ht="15" customHeight="1">
      <c r="B84" s="2432"/>
      <c r="C84" s="2432"/>
      <c r="D84" s="2432"/>
      <c r="E84" s="2432"/>
      <c r="F84" s="2432"/>
      <c r="G84" s="2432"/>
      <c r="H84" s="2432"/>
      <c r="I84" s="2432"/>
      <c r="J84" s="2432"/>
      <c r="K84" s="2432"/>
      <c r="L84" s="2432"/>
      <c r="M84" s="2432"/>
      <c r="N84" s="2432"/>
      <c r="O84" s="2432"/>
      <c r="P84" s="2432"/>
      <c r="Q84" s="2432"/>
      <c r="R84" s="2432"/>
      <c r="S84" s="2432"/>
      <c r="T84" s="2432"/>
    </row>
    <row r="85" spans="2:56" ht="29.1" customHeight="1">
      <c r="B85" s="2436"/>
      <c r="C85" s="2436"/>
      <c r="D85" s="2436"/>
      <c r="E85" s="2436"/>
      <c r="F85" s="2436"/>
      <c r="G85" s="2436"/>
      <c r="H85" s="2436"/>
      <c r="I85" s="2436"/>
      <c r="J85" s="2436"/>
      <c r="K85" s="2436"/>
      <c r="L85" s="2436"/>
      <c r="M85" s="2436"/>
      <c r="N85" s="2436"/>
      <c r="O85" s="2436"/>
      <c r="P85" s="2436"/>
      <c r="Q85" s="2436"/>
      <c r="R85" s="2436"/>
      <c r="S85" s="2436"/>
      <c r="T85" s="2436"/>
      <c r="AU85" s="1072"/>
    </row>
    <row r="86" spans="2:56" ht="44.1" customHeight="1">
      <c r="B86" s="2436"/>
      <c r="C86" s="2436"/>
      <c r="D86" s="2436"/>
      <c r="E86" s="2436"/>
      <c r="F86" s="2436"/>
      <c r="G86" s="2436"/>
      <c r="H86" s="2436"/>
      <c r="I86" s="2436"/>
      <c r="J86" s="2436"/>
      <c r="K86" s="2436"/>
      <c r="L86" s="2436"/>
      <c r="M86" s="2436"/>
      <c r="N86" s="2436"/>
      <c r="O86" s="2436"/>
      <c r="P86" s="2436"/>
      <c r="Q86" s="2436"/>
      <c r="R86" s="2436"/>
      <c r="S86" s="2436"/>
      <c r="T86" s="2436"/>
    </row>
    <row r="87" spans="2:56" ht="15" customHeight="1">
      <c r="B87" s="2436"/>
      <c r="C87" s="2436"/>
      <c r="D87" s="2436"/>
      <c r="E87" s="2436"/>
      <c r="F87" s="2436"/>
      <c r="G87" s="2436"/>
      <c r="H87" s="2436"/>
      <c r="I87" s="2436"/>
      <c r="J87" s="2436"/>
      <c r="K87" s="2436"/>
      <c r="L87" s="2436"/>
      <c r="M87" s="2436"/>
      <c r="N87" s="2436"/>
      <c r="O87" s="2436"/>
      <c r="P87" s="2436"/>
      <c r="Q87" s="2436"/>
      <c r="R87" s="2436"/>
      <c r="S87" s="2436"/>
      <c r="T87" s="2436"/>
    </row>
    <row r="88" spans="2:56">
      <c r="B88" s="2436"/>
      <c r="C88" s="2436"/>
      <c r="D88" s="2436"/>
      <c r="E88" s="2436"/>
      <c r="F88" s="2436"/>
      <c r="G88" s="2436"/>
      <c r="H88" s="2436"/>
      <c r="I88" s="2436"/>
      <c r="J88" s="2436"/>
      <c r="K88" s="2436"/>
      <c r="L88" s="2436"/>
      <c r="M88" s="2436"/>
      <c r="N88" s="2436"/>
      <c r="O88" s="2436"/>
      <c r="P88" s="2436"/>
      <c r="Q88" s="2436"/>
      <c r="R88" s="2436"/>
      <c r="S88" s="2436"/>
      <c r="T88" s="2436"/>
    </row>
    <row r="89" spans="2:56" ht="32.1" customHeight="1">
      <c r="B89" s="2436"/>
      <c r="C89" s="2436"/>
      <c r="D89" s="2436"/>
      <c r="E89" s="2436"/>
      <c r="F89" s="2436"/>
      <c r="G89" s="2436"/>
      <c r="H89" s="2436"/>
      <c r="I89" s="2436"/>
      <c r="J89" s="2436"/>
      <c r="K89" s="2436"/>
      <c r="L89" s="2436"/>
      <c r="M89" s="2436"/>
      <c r="N89" s="2436"/>
      <c r="O89" s="2436"/>
      <c r="P89" s="2436"/>
      <c r="Q89" s="2436"/>
      <c r="R89" s="2436"/>
      <c r="S89" s="2436"/>
      <c r="T89" s="2436"/>
    </row>
  </sheetData>
  <mergeCells count="158">
    <mergeCell ref="W50:Y50"/>
    <mergeCell ref="W51:Y51"/>
    <mergeCell ref="W52:Y52"/>
    <mergeCell ref="X25:Y25"/>
    <mergeCell ref="AU82:BB82"/>
    <mergeCell ref="BI8:BO8"/>
    <mergeCell ref="BF17:BH17"/>
    <mergeCell ref="BF19:BH19"/>
    <mergeCell ref="BF20:BH20"/>
    <mergeCell ref="BG42:BH42"/>
    <mergeCell ref="BF46:BH46"/>
    <mergeCell ref="BF57:BH57"/>
    <mergeCell ref="AU8:AV8"/>
    <mergeCell ref="BF8:BG8"/>
    <mergeCell ref="AU10:AW10"/>
    <mergeCell ref="AV12:AW12"/>
    <mergeCell ref="AV13:AW13"/>
    <mergeCell ref="AU14:AW14"/>
    <mergeCell ref="AU15:AW15"/>
    <mergeCell ref="AV24:AW24"/>
    <mergeCell ref="X26:Y26"/>
    <mergeCell ref="X27:Y27"/>
    <mergeCell ref="X28:Y28"/>
    <mergeCell ref="W30:Y30"/>
    <mergeCell ref="B4:T4"/>
    <mergeCell ref="B5:T5"/>
    <mergeCell ref="X13:Y13"/>
    <mergeCell ref="W14:Y14"/>
    <mergeCell ref="B6:T6"/>
    <mergeCell ref="B37:D37"/>
    <mergeCell ref="AU11:AW11"/>
    <mergeCell ref="AU16:AW16"/>
    <mergeCell ref="AU17:AW17"/>
    <mergeCell ref="AU18:AW18"/>
    <mergeCell ref="AU9:AW9"/>
    <mergeCell ref="AV25:AW25"/>
    <mergeCell ref="AU27:AW27"/>
    <mergeCell ref="AU28:AW28"/>
    <mergeCell ref="Z8:AO8"/>
    <mergeCell ref="AP8:AS8"/>
    <mergeCell ref="AV26:AW26"/>
    <mergeCell ref="AU29:AW29"/>
    <mergeCell ref="AU19:AW19"/>
    <mergeCell ref="AU20:AW20"/>
    <mergeCell ref="AU21:AW21"/>
    <mergeCell ref="AU22:AW22"/>
    <mergeCell ref="AU23:AW23"/>
    <mergeCell ref="B18:D18"/>
    <mergeCell ref="B89:T89"/>
    <mergeCell ref="W60:Y60"/>
    <mergeCell ref="W53:Y53"/>
    <mergeCell ref="W55:Y55"/>
    <mergeCell ref="B82:C82"/>
    <mergeCell ref="B74:D74"/>
    <mergeCell ref="B76:D76"/>
    <mergeCell ref="B72:D72"/>
    <mergeCell ref="B73:D73"/>
    <mergeCell ref="B77:D77"/>
    <mergeCell ref="B78:D78"/>
    <mergeCell ref="B79:D79"/>
    <mergeCell ref="B80:D80"/>
    <mergeCell ref="B71:D71"/>
    <mergeCell ref="B85:T85"/>
    <mergeCell ref="B86:T86"/>
    <mergeCell ref="B87:T87"/>
    <mergeCell ref="B83:T83"/>
    <mergeCell ref="B88:T88"/>
    <mergeCell ref="B57:D57"/>
    <mergeCell ref="B58:D58"/>
    <mergeCell ref="B59:D59"/>
    <mergeCell ref="B60:D60"/>
    <mergeCell ref="B61:D61"/>
    <mergeCell ref="W7:Y7"/>
    <mergeCell ref="B7:D7"/>
    <mergeCell ref="W20:Y20"/>
    <mergeCell ref="W21:Y21"/>
    <mergeCell ref="X22:Y22"/>
    <mergeCell ref="X23:Y23"/>
    <mergeCell ref="W15:Y15"/>
    <mergeCell ref="W16:Y16"/>
    <mergeCell ref="W17:Y17"/>
    <mergeCell ref="W18:Y18"/>
    <mergeCell ref="W19:Y19"/>
    <mergeCell ref="B20:D20"/>
    <mergeCell ref="B21:D21"/>
    <mergeCell ref="B22:D22"/>
    <mergeCell ref="B23:D23"/>
    <mergeCell ref="W10:Y10"/>
    <mergeCell ref="B10:D10"/>
    <mergeCell ref="C12:D12"/>
    <mergeCell ref="C13:D13"/>
    <mergeCell ref="X11:Y11"/>
    <mergeCell ref="X12:Y12"/>
    <mergeCell ref="E8:T8"/>
    <mergeCell ref="B9:D9"/>
    <mergeCell ref="B11:D11"/>
    <mergeCell ref="X24:Y24"/>
    <mergeCell ref="C24:D24"/>
    <mergeCell ref="C26:D26"/>
    <mergeCell ref="B14:D14"/>
    <mergeCell ref="B16:D16"/>
    <mergeCell ref="B15:D15"/>
    <mergeCell ref="B17:D17"/>
    <mergeCell ref="C25:D25"/>
    <mergeCell ref="B19:D19"/>
    <mergeCell ref="W46:Y46"/>
    <mergeCell ref="W47:Y47"/>
    <mergeCell ref="W48:Y48"/>
    <mergeCell ref="W38:Y38"/>
    <mergeCell ref="X39:Y39"/>
    <mergeCell ref="X40:Y40"/>
    <mergeCell ref="X41:Y41"/>
    <mergeCell ref="X42:Y42"/>
    <mergeCell ref="X49:Y49"/>
    <mergeCell ref="B38:D38"/>
    <mergeCell ref="W63:AO63"/>
    <mergeCell ref="W62:AO62"/>
    <mergeCell ref="W61:AO61"/>
    <mergeCell ref="B27:D27"/>
    <mergeCell ref="B28:D28"/>
    <mergeCell ref="B29:D29"/>
    <mergeCell ref="B30:D30"/>
    <mergeCell ref="B31:D31"/>
    <mergeCell ref="W31:Y31"/>
    <mergeCell ref="X32:Y32"/>
    <mergeCell ref="X33:Y33"/>
    <mergeCell ref="X34:Y34"/>
    <mergeCell ref="W37:Y37"/>
    <mergeCell ref="B32:D32"/>
    <mergeCell ref="B33:D33"/>
    <mergeCell ref="B39:D39"/>
    <mergeCell ref="C43:D43"/>
    <mergeCell ref="C44:D44"/>
    <mergeCell ref="B34:D34"/>
    <mergeCell ref="B35:D35"/>
    <mergeCell ref="W59:Y59"/>
    <mergeCell ref="X43:Y43"/>
    <mergeCell ref="X44:Y44"/>
    <mergeCell ref="B84:T84"/>
    <mergeCell ref="B40:D40"/>
    <mergeCell ref="B42:D42"/>
    <mergeCell ref="B46:D46"/>
    <mergeCell ref="B47:D47"/>
    <mergeCell ref="B51:D51"/>
    <mergeCell ref="C45:D45"/>
    <mergeCell ref="C48:D48"/>
    <mergeCell ref="C49:D49"/>
    <mergeCell ref="C50:D50"/>
    <mergeCell ref="B41:D41"/>
    <mergeCell ref="AU83:BB83"/>
    <mergeCell ref="B52:D52"/>
    <mergeCell ref="B53:D53"/>
    <mergeCell ref="B54:D54"/>
    <mergeCell ref="B55:D55"/>
    <mergeCell ref="B62:D62"/>
    <mergeCell ref="B63:D63"/>
    <mergeCell ref="B64:D64"/>
    <mergeCell ref="B81:D81"/>
  </mergeCells>
  <phoneticPr fontId="39" type="noConversion"/>
  <hyperlinks>
    <hyperlink ref="B1" location="Index!A1" display="Back to index" xr:uid="{F579134E-0F6D-4A16-9F86-5EEE7142ECC8}"/>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AP9:AS9 BF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B1:X62"/>
  <sheetViews>
    <sheetView showGridLines="0" topLeftCell="E1" zoomScale="90" zoomScaleNormal="90" workbookViewId="0">
      <selection activeCell="X58" sqref="X58"/>
    </sheetView>
  </sheetViews>
  <sheetFormatPr baseColWidth="10" defaultColWidth="11.42578125" defaultRowHeight="12.75"/>
  <cols>
    <col min="1" max="1" width="11.42578125" style="59"/>
    <col min="2" max="2" width="71" style="59" customWidth="1"/>
    <col min="3" max="3" width="15.42578125" style="59" bestFit="1" customWidth="1"/>
    <col min="4" max="10" width="15.42578125" style="59" customWidth="1"/>
    <col min="11" max="11" width="16.42578125" style="59" bestFit="1" customWidth="1"/>
    <col min="12" max="14" width="16.42578125" style="59" customWidth="1"/>
    <col min="15" max="16" width="16.140625" style="59" customWidth="1"/>
    <col min="17" max="17" width="13.42578125" style="959" customWidth="1"/>
    <col min="18" max="18" width="14.85546875" style="959" bestFit="1" customWidth="1"/>
    <col min="19" max="20" width="12.42578125" style="59" bestFit="1" customWidth="1"/>
    <col min="21" max="16384" width="11.42578125" style="59"/>
  </cols>
  <sheetData>
    <row r="1" spans="2:24">
      <c r="B1" s="589" t="s">
        <v>31</v>
      </c>
    </row>
    <row r="4" spans="2:24">
      <c r="C4" s="1005"/>
      <c r="D4" s="1005"/>
      <c r="E4" s="1005"/>
      <c r="F4" s="1005"/>
      <c r="G4" s="1005"/>
      <c r="H4" s="1005"/>
      <c r="I4" s="1005" t="s">
        <v>1024</v>
      </c>
      <c r="J4" s="1005"/>
      <c r="K4" s="1005"/>
      <c r="L4" s="1005"/>
      <c r="M4" s="1005"/>
      <c r="N4" s="1005"/>
      <c r="O4" s="1187"/>
      <c r="P4" s="1187"/>
      <c r="Q4" s="1188"/>
      <c r="R4" s="1188"/>
    </row>
    <row r="5" spans="2:24">
      <c r="C5" s="1005"/>
      <c r="D5" s="1005"/>
      <c r="E5" s="1005"/>
      <c r="F5" s="1005"/>
      <c r="G5" s="1005"/>
      <c r="H5" s="1005"/>
      <c r="I5" s="1005" t="s">
        <v>462</v>
      </c>
      <c r="J5" s="1005"/>
      <c r="K5" s="1005"/>
      <c r="L5" s="1005"/>
      <c r="M5" s="1005"/>
      <c r="N5" s="1005"/>
      <c r="O5" s="1187"/>
      <c r="P5" s="1187"/>
      <c r="Q5" s="1188"/>
      <c r="R5" s="1188"/>
    </row>
    <row r="6" spans="2:24">
      <c r="C6" s="1005"/>
      <c r="D6" s="1005"/>
      <c r="E6" s="1005"/>
      <c r="F6" s="1005"/>
      <c r="G6" s="1005"/>
      <c r="H6" s="1005"/>
      <c r="I6" s="1005" t="s">
        <v>410</v>
      </c>
      <c r="J6" s="1005"/>
      <c r="K6" s="1005"/>
      <c r="L6" s="1005"/>
      <c r="M6" s="1005"/>
      <c r="N6" s="1005"/>
      <c r="O6" s="1187"/>
      <c r="P6" s="1187"/>
      <c r="Q6" s="1188"/>
      <c r="R6" s="1188"/>
    </row>
    <row r="7" spans="2:24" ht="13.5" thickBot="1">
      <c r="B7" s="1189"/>
      <c r="C7" s="1005"/>
      <c r="D7" s="1005"/>
      <c r="E7" s="1005"/>
      <c r="F7" s="1005"/>
      <c r="G7" s="1005"/>
      <c r="H7" s="1005"/>
      <c r="I7" s="1005"/>
      <c r="J7" s="1005"/>
      <c r="K7" s="1005"/>
      <c r="L7" s="1005"/>
      <c r="M7" s="1005"/>
      <c r="N7" s="1005"/>
      <c r="O7" s="1187"/>
      <c r="P7" s="1187"/>
      <c r="Q7" s="1188"/>
      <c r="R7" s="1188"/>
    </row>
    <row r="8" spans="2:24">
      <c r="B8" s="1190"/>
      <c r="C8" s="1633"/>
      <c r="D8" s="1634"/>
      <c r="E8" s="1634"/>
      <c r="F8" s="1634"/>
      <c r="G8" s="1634"/>
      <c r="H8" s="1634"/>
      <c r="I8" s="1634"/>
      <c r="J8" s="1634" t="s">
        <v>463</v>
      </c>
      <c r="K8" s="1634"/>
      <c r="L8" s="1634"/>
      <c r="M8" s="1634"/>
      <c r="N8" s="1634"/>
      <c r="O8" s="1634"/>
      <c r="P8" s="1634"/>
      <c r="Q8" s="1635"/>
      <c r="R8" s="1636"/>
    </row>
    <row r="9" spans="2:24" ht="13.5" thickBot="1">
      <c r="B9" s="1191"/>
      <c r="C9" s="1192" t="s">
        <v>165</v>
      </c>
      <c r="D9" s="897" t="s">
        <v>168</v>
      </c>
      <c r="E9" s="897" t="s">
        <v>164</v>
      </c>
      <c r="F9" s="897" t="s">
        <v>163</v>
      </c>
      <c r="G9" s="897" t="s">
        <v>161</v>
      </c>
      <c r="H9" s="897" t="s">
        <v>95</v>
      </c>
      <c r="I9" s="897" t="s">
        <v>153</v>
      </c>
      <c r="J9" s="897" t="s">
        <v>162</v>
      </c>
      <c r="K9" s="897" t="s">
        <v>102</v>
      </c>
      <c r="L9" s="897" t="s">
        <v>96</v>
      </c>
      <c r="M9" s="933" t="s">
        <v>154</v>
      </c>
      <c r="N9" s="897" t="s">
        <v>843</v>
      </c>
      <c r="O9" s="933" t="s">
        <v>906</v>
      </c>
      <c r="P9" s="933" t="s">
        <v>929</v>
      </c>
      <c r="Q9" s="1193" t="s">
        <v>1077</v>
      </c>
      <c r="R9" s="1194"/>
    </row>
    <row r="10" spans="2:24" ht="14.85" customHeight="1">
      <c r="B10" s="1195" t="s">
        <v>411</v>
      </c>
      <c r="C10" s="1196"/>
      <c r="D10" s="1197"/>
      <c r="E10" s="1197"/>
      <c r="F10" s="1197"/>
      <c r="G10" s="1197"/>
      <c r="H10" s="1197"/>
      <c r="I10" s="1197"/>
      <c r="J10" s="1197"/>
      <c r="K10" s="1197"/>
      <c r="L10" s="1197"/>
      <c r="M10" s="1197"/>
      <c r="N10" s="1197"/>
      <c r="O10" s="1197"/>
      <c r="P10" s="1197"/>
      <c r="Q10" s="1198"/>
      <c r="R10" s="1199"/>
    </row>
    <row r="11" spans="2:24">
      <c r="B11" s="1200" t="s">
        <v>461</v>
      </c>
      <c r="C11" s="1201">
        <v>1817197</v>
      </c>
      <c r="D11" s="1202">
        <v>777709</v>
      </c>
      <c r="E11" s="1202">
        <v>1114167</v>
      </c>
      <c r="F11" s="1202">
        <v>800622</v>
      </c>
      <c r="G11" s="1202">
        <v>1019773</v>
      </c>
      <c r="H11" s="1202">
        <v>598770</v>
      </c>
      <c r="I11" s="1202">
        <v>179104</v>
      </c>
      <c r="J11" s="1202">
        <v>168634</v>
      </c>
      <c r="K11" s="1202">
        <v>115612</v>
      </c>
      <c r="L11" s="1202">
        <v>125092</v>
      </c>
      <c r="M11" s="1202">
        <v>136399</v>
      </c>
      <c r="N11" s="1202">
        <v>131218</v>
      </c>
      <c r="O11" s="1637">
        <v>122665</v>
      </c>
      <c r="P11" s="1637">
        <v>79883</v>
      </c>
      <c r="Q11" s="1203">
        <v>529773</v>
      </c>
      <c r="R11" s="1204"/>
      <c r="T11" s="1205"/>
      <c r="U11" s="1205"/>
      <c r="V11" s="1205"/>
      <c r="W11" s="1205"/>
      <c r="X11" s="1205"/>
    </row>
    <row r="12" spans="2:24">
      <c r="B12" s="1200" t="s">
        <v>464</v>
      </c>
      <c r="C12" s="1201">
        <v>0</v>
      </c>
      <c r="D12" s="1202">
        <v>0</v>
      </c>
      <c r="E12" s="1202">
        <v>234825</v>
      </c>
      <c r="F12" s="1202">
        <v>583176</v>
      </c>
      <c r="G12" s="1202">
        <v>520413</v>
      </c>
      <c r="H12" s="1202">
        <v>1091138</v>
      </c>
      <c r="I12" s="1202">
        <v>1050218</v>
      </c>
      <c r="J12" s="1202">
        <v>947826</v>
      </c>
      <c r="K12" s="1202">
        <v>938816</v>
      </c>
      <c r="L12" s="1202">
        <v>967331</v>
      </c>
      <c r="M12" s="1202">
        <v>958939</v>
      </c>
      <c r="N12" s="1202">
        <v>949378</v>
      </c>
      <c r="O12" s="1637">
        <v>937921</v>
      </c>
      <c r="P12" s="1637">
        <v>937279</v>
      </c>
      <c r="Q12" s="1203">
        <v>501026</v>
      </c>
      <c r="R12" s="1206"/>
      <c r="T12" s="1205"/>
      <c r="U12" s="1205"/>
      <c r="V12" s="1205"/>
      <c r="W12" s="1205"/>
      <c r="X12" s="1205"/>
    </row>
    <row r="13" spans="2:24">
      <c r="B13" s="1200" t="s">
        <v>465</v>
      </c>
      <c r="C13" s="1201">
        <v>469393</v>
      </c>
      <c r="D13" s="1202">
        <v>459217</v>
      </c>
      <c r="E13" s="1202">
        <v>463421</v>
      </c>
      <c r="F13" s="1202">
        <v>490778</v>
      </c>
      <c r="G13" s="1202">
        <v>397551</v>
      </c>
      <c r="H13" s="1202">
        <v>342485</v>
      </c>
      <c r="I13" s="1202">
        <v>346979</v>
      </c>
      <c r="J13" s="1202">
        <v>343373</v>
      </c>
      <c r="K13" s="1202">
        <v>332280</v>
      </c>
      <c r="L13" s="1202">
        <v>313739</v>
      </c>
      <c r="M13" s="1202">
        <v>306343</v>
      </c>
      <c r="N13" s="1202">
        <v>318962</v>
      </c>
      <c r="O13" s="1637">
        <v>317479</v>
      </c>
      <c r="P13" s="1637">
        <v>303303</v>
      </c>
      <c r="Q13" s="1203">
        <v>1418293</v>
      </c>
      <c r="R13" s="1206"/>
      <c r="T13" s="1205"/>
      <c r="U13" s="1205"/>
      <c r="V13" s="1205"/>
      <c r="W13" s="1205"/>
      <c r="X13" s="1205"/>
    </row>
    <row r="14" spans="2:24">
      <c r="B14" s="1200" t="s">
        <v>466</v>
      </c>
      <c r="C14" s="1201">
        <v>27118956</v>
      </c>
      <c r="D14" s="1202">
        <v>27361569</v>
      </c>
      <c r="E14" s="1202">
        <v>29118425</v>
      </c>
      <c r="F14" s="1202">
        <v>28688953</v>
      </c>
      <c r="G14" s="1202">
        <v>29354310</v>
      </c>
      <c r="H14" s="1202">
        <v>29862234</v>
      </c>
      <c r="I14" s="1202">
        <v>31168827</v>
      </c>
      <c r="J14" s="1202">
        <v>31647183</v>
      </c>
      <c r="K14" s="1202">
        <v>31251710</v>
      </c>
      <c r="L14" s="1202">
        <v>32308088</v>
      </c>
      <c r="M14" s="1202">
        <v>33878317</v>
      </c>
      <c r="N14" s="1202">
        <v>35207564</v>
      </c>
      <c r="O14" s="1637">
        <v>34755621</v>
      </c>
      <c r="P14" s="1637">
        <v>36167571</v>
      </c>
      <c r="Q14" s="1203">
        <v>36150565</v>
      </c>
      <c r="R14" s="1206"/>
      <c r="T14" s="1205"/>
      <c r="U14" s="1205"/>
      <c r="V14" s="1205"/>
      <c r="W14" s="1205"/>
      <c r="X14" s="1205"/>
    </row>
    <row r="15" spans="2:24">
      <c r="B15" s="1200" t="s">
        <v>1113</v>
      </c>
      <c r="C15" s="1201"/>
      <c r="D15" s="1202"/>
      <c r="E15" s="1202"/>
      <c r="F15" s="1202"/>
      <c r="G15" s="1202"/>
      <c r="H15" s="1202"/>
      <c r="I15" s="1202"/>
      <c r="J15" s="1202"/>
      <c r="K15" s="1202"/>
      <c r="L15" s="1202"/>
      <c r="M15" s="1202"/>
      <c r="N15" s="1202"/>
      <c r="O15" s="1637"/>
      <c r="P15" s="1637"/>
      <c r="Q15" s="1203">
        <v>166977</v>
      </c>
      <c r="R15" s="1206"/>
      <c r="T15" s="1205"/>
      <c r="U15" s="1205"/>
      <c r="V15" s="1205"/>
      <c r="W15" s="1205"/>
      <c r="X15" s="1205"/>
    </row>
    <row r="16" spans="2:24">
      <c r="B16" s="1200" t="s">
        <v>467</v>
      </c>
      <c r="C16" s="1201">
        <v>91</v>
      </c>
      <c r="D16" s="1202">
        <v>300</v>
      </c>
      <c r="E16" s="1202">
        <v>191</v>
      </c>
      <c r="F16" s="1202">
        <v>137049</v>
      </c>
      <c r="G16" s="1202">
        <v>345</v>
      </c>
      <c r="H16" s="1202">
        <v>328</v>
      </c>
      <c r="I16" s="1202">
        <v>172</v>
      </c>
      <c r="J16" s="1202">
        <v>106</v>
      </c>
      <c r="K16" s="1202">
        <v>230</v>
      </c>
      <c r="L16" s="1202">
        <v>4</v>
      </c>
      <c r="M16" s="1202">
        <v>117</v>
      </c>
      <c r="N16" s="1202">
        <v>69217</v>
      </c>
      <c r="O16" s="1637">
        <v>197</v>
      </c>
      <c r="P16" s="1637">
        <v>324</v>
      </c>
      <c r="Q16" s="1207">
        <v>99</v>
      </c>
      <c r="R16" s="1206"/>
      <c r="T16" s="1205"/>
      <c r="U16" s="1205"/>
      <c r="V16" s="1205"/>
      <c r="W16" s="1205"/>
      <c r="X16" s="1205"/>
    </row>
    <row r="17" spans="2:24">
      <c r="B17" s="1208"/>
      <c r="C17" s="1209"/>
      <c r="D17" s="1210"/>
      <c r="E17" s="1210"/>
      <c r="F17" s="1210"/>
      <c r="G17" s="1210"/>
      <c r="H17" s="1210"/>
      <c r="I17" s="1210"/>
      <c r="J17" s="1210"/>
      <c r="K17" s="1210"/>
      <c r="L17" s="1210"/>
      <c r="M17" s="1210"/>
      <c r="N17" s="1210"/>
      <c r="O17" s="1210"/>
      <c r="P17" s="1210"/>
      <c r="Q17" s="1211"/>
      <c r="R17" s="1206"/>
      <c r="T17" s="1205"/>
      <c r="U17" s="1205"/>
      <c r="V17" s="1205"/>
      <c r="W17" s="1205"/>
      <c r="X17" s="1205"/>
    </row>
    <row r="18" spans="2:24">
      <c r="B18" s="1212" t="s">
        <v>433</v>
      </c>
      <c r="C18" s="1213">
        <v>29405637</v>
      </c>
      <c r="D18" s="1214">
        <v>29663507</v>
      </c>
      <c r="E18" s="1214">
        <v>30931029</v>
      </c>
      <c r="F18" s="1214">
        <v>30700578</v>
      </c>
      <c r="G18" s="1214">
        <v>31292392</v>
      </c>
      <c r="H18" s="1214">
        <v>31894955</v>
      </c>
      <c r="I18" s="1214">
        <v>32745300</v>
      </c>
      <c r="J18" s="1214">
        <v>33107122</v>
      </c>
      <c r="K18" s="1214">
        <v>32638648</v>
      </c>
      <c r="L18" s="1214">
        <v>33714254</v>
      </c>
      <c r="M18" s="1214">
        <v>35280115</v>
      </c>
      <c r="N18" s="1214">
        <v>36676339</v>
      </c>
      <c r="O18" s="1214">
        <v>36133883</v>
      </c>
      <c r="P18" s="1214">
        <v>37488360</v>
      </c>
      <c r="Q18" s="1215">
        <v>38766733</v>
      </c>
      <c r="R18" s="1216"/>
      <c r="T18" s="1205"/>
      <c r="U18" s="1205"/>
      <c r="V18" s="1205"/>
      <c r="W18" s="1205"/>
      <c r="X18" s="1205"/>
    </row>
    <row r="19" spans="2:24">
      <c r="B19" s="1208"/>
      <c r="C19" s="1209"/>
      <c r="D19" s="1210"/>
      <c r="E19" s="1210"/>
      <c r="F19" s="1210"/>
      <c r="G19" s="1210"/>
      <c r="H19" s="1210"/>
      <c r="I19" s="1210"/>
      <c r="J19" s="1210"/>
      <c r="K19" s="1210"/>
      <c r="L19" s="1210"/>
      <c r="M19" s="1210"/>
      <c r="N19" s="1210"/>
      <c r="O19" s="1210"/>
      <c r="P19" s="1210"/>
      <c r="Q19" s="1211"/>
      <c r="R19" s="1206"/>
      <c r="T19" s="1205"/>
      <c r="U19" s="1205"/>
      <c r="V19" s="1205"/>
      <c r="W19" s="1205"/>
      <c r="X19" s="1205"/>
    </row>
    <row r="20" spans="2:24">
      <c r="B20" s="1217" t="s">
        <v>468</v>
      </c>
      <c r="C20" s="1209"/>
      <c r="D20" s="1210"/>
      <c r="E20" s="1210"/>
      <c r="F20" s="1210"/>
      <c r="G20" s="1210"/>
      <c r="H20" s="1210"/>
      <c r="I20" s="1210"/>
      <c r="J20" s="1210"/>
      <c r="K20" s="1210"/>
      <c r="L20" s="1210"/>
      <c r="M20" s="1210"/>
      <c r="N20" s="1210"/>
      <c r="O20" s="1210"/>
      <c r="P20" s="1210"/>
      <c r="Q20" s="1211"/>
      <c r="R20" s="1206"/>
      <c r="T20" s="1205"/>
      <c r="U20" s="1205"/>
      <c r="V20" s="1205"/>
      <c r="W20" s="1205"/>
      <c r="X20" s="1205"/>
    </row>
    <row r="21" spans="2:24">
      <c r="B21" s="1208"/>
      <c r="C21" s="1209"/>
      <c r="D21" s="1210"/>
      <c r="E21" s="1210"/>
      <c r="F21" s="1210"/>
      <c r="G21" s="1210"/>
      <c r="H21" s="1210"/>
      <c r="I21" s="1210"/>
      <c r="J21" s="1210"/>
      <c r="K21" s="1210"/>
      <c r="L21" s="1210"/>
      <c r="M21" s="1210"/>
      <c r="N21" s="1210"/>
      <c r="O21" s="1210"/>
      <c r="P21" s="1210"/>
      <c r="Q21" s="1211"/>
      <c r="R21" s="1206"/>
      <c r="T21" s="1205"/>
      <c r="U21" s="1205"/>
      <c r="V21" s="1205"/>
      <c r="W21" s="1205"/>
      <c r="X21" s="1205"/>
    </row>
    <row r="22" spans="2:24">
      <c r="B22" s="1208" t="s">
        <v>469</v>
      </c>
      <c r="C22" s="1201">
        <v>0</v>
      </c>
      <c r="D22" s="1202">
        <v>0</v>
      </c>
      <c r="E22" s="1202">
        <v>0</v>
      </c>
      <c r="F22" s="1202">
        <v>0</v>
      </c>
      <c r="G22" s="1202">
        <v>0</v>
      </c>
      <c r="H22" s="1202">
        <v>471912</v>
      </c>
      <c r="I22" s="1202">
        <v>0</v>
      </c>
      <c r="J22" s="1202">
        <v>0</v>
      </c>
      <c r="K22" s="1202">
        <v>240996</v>
      </c>
      <c r="L22" s="1202">
        <v>256528</v>
      </c>
      <c r="M22" s="1202">
        <v>0</v>
      </c>
      <c r="N22" s="1202" t="s">
        <v>26</v>
      </c>
      <c r="O22" s="1637" t="s">
        <v>26</v>
      </c>
      <c r="P22" s="1637">
        <v>30165</v>
      </c>
      <c r="Q22" s="1218">
        <v>30866</v>
      </c>
      <c r="R22" s="1206"/>
      <c r="T22" s="1205"/>
      <c r="U22" s="1205"/>
      <c r="V22" s="1205"/>
      <c r="W22" s="1205"/>
      <c r="X22" s="1205"/>
    </row>
    <row r="23" spans="2:24">
      <c r="B23" s="1208" t="s">
        <v>186</v>
      </c>
      <c r="C23" s="1201">
        <v>1756654</v>
      </c>
      <c r="D23" s="1202">
        <v>1795528</v>
      </c>
      <c r="E23" s="1202">
        <v>1794879</v>
      </c>
      <c r="F23" s="1202">
        <v>1875925</v>
      </c>
      <c r="G23" s="1202">
        <v>1914141</v>
      </c>
      <c r="H23" s="1202">
        <v>2066412</v>
      </c>
      <c r="I23" s="1202">
        <v>1980311</v>
      </c>
      <c r="J23" s="1202">
        <v>1850185</v>
      </c>
      <c r="K23" s="1202">
        <v>1901462</v>
      </c>
      <c r="L23" s="1202">
        <v>1993778</v>
      </c>
      <c r="M23" s="1202">
        <v>1898066</v>
      </c>
      <c r="N23" s="1202">
        <v>1885839</v>
      </c>
      <c r="O23" s="1637">
        <v>1803725</v>
      </c>
      <c r="P23" s="1637">
        <v>1851185</v>
      </c>
      <c r="Q23" s="1203">
        <v>1798858</v>
      </c>
      <c r="R23" s="1206"/>
      <c r="T23" s="1205"/>
      <c r="U23" s="1205"/>
      <c r="V23" s="1205"/>
      <c r="W23" s="1205"/>
      <c r="X23" s="1205"/>
    </row>
    <row r="24" spans="2:24">
      <c r="B24" s="1200" t="s">
        <v>448</v>
      </c>
      <c r="C24" s="1201">
        <v>102383</v>
      </c>
      <c r="D24" s="1202">
        <v>99861</v>
      </c>
      <c r="E24" s="1202">
        <v>110827</v>
      </c>
      <c r="F24" s="1202">
        <v>133300</v>
      </c>
      <c r="G24" s="1202">
        <v>149936</v>
      </c>
      <c r="H24" s="1202">
        <v>143382</v>
      </c>
      <c r="I24" s="1202">
        <v>159403</v>
      </c>
      <c r="J24" s="1202">
        <v>195286</v>
      </c>
      <c r="K24" s="1202">
        <v>164451</v>
      </c>
      <c r="L24" s="1202">
        <v>218687</v>
      </c>
      <c r="M24" s="1202">
        <v>220623</v>
      </c>
      <c r="N24" s="1202">
        <v>267558</v>
      </c>
      <c r="O24" s="1637">
        <v>161170</v>
      </c>
      <c r="P24" s="1637">
        <v>206963</v>
      </c>
      <c r="Q24" s="1203">
        <v>255707</v>
      </c>
      <c r="R24" s="1206"/>
      <c r="T24" s="1205"/>
      <c r="U24" s="1205"/>
      <c r="V24" s="1205"/>
      <c r="W24" s="1205"/>
      <c r="X24" s="1205"/>
    </row>
    <row r="25" spans="2:24">
      <c r="B25" s="1208"/>
      <c r="C25" s="1209"/>
      <c r="D25" s="1210"/>
      <c r="E25" s="1210"/>
      <c r="F25" s="1210"/>
      <c r="G25" s="1210"/>
      <c r="H25" s="1210"/>
      <c r="I25" s="1210"/>
      <c r="J25" s="1210"/>
      <c r="K25" s="1210"/>
      <c r="L25" s="1210"/>
      <c r="M25" s="1210"/>
      <c r="N25" s="1210"/>
      <c r="O25" s="1210"/>
      <c r="P25" s="1210"/>
      <c r="Q25" s="1211"/>
      <c r="R25" s="1206"/>
      <c r="T25" s="1205"/>
      <c r="U25" s="1205"/>
      <c r="V25" s="1205"/>
      <c r="W25" s="1205"/>
      <c r="X25" s="1205"/>
    </row>
    <row r="26" spans="2:24">
      <c r="B26" s="1212" t="s">
        <v>449</v>
      </c>
      <c r="C26" s="1213">
        <v>1859037</v>
      </c>
      <c r="D26" s="1214">
        <v>1895389</v>
      </c>
      <c r="E26" s="1214">
        <v>1905706</v>
      </c>
      <c r="F26" s="1214">
        <v>2009225</v>
      </c>
      <c r="G26" s="1214">
        <v>2064077</v>
      </c>
      <c r="H26" s="1214">
        <v>2681706</v>
      </c>
      <c r="I26" s="1214">
        <v>2139714</v>
      </c>
      <c r="J26" s="1214">
        <v>2045471</v>
      </c>
      <c r="K26" s="1214">
        <v>2306909</v>
      </c>
      <c r="L26" s="1214">
        <v>2468993</v>
      </c>
      <c r="M26" s="1214">
        <v>2118689</v>
      </c>
      <c r="N26" s="1214">
        <v>2153397</v>
      </c>
      <c r="O26" s="1214">
        <v>1964895</v>
      </c>
      <c r="P26" s="1214">
        <v>2088313</v>
      </c>
      <c r="Q26" s="1215">
        <v>2085431</v>
      </c>
      <c r="R26" s="1216"/>
      <c r="T26" s="1205"/>
      <c r="U26" s="1205"/>
      <c r="V26" s="1205"/>
      <c r="W26" s="1205"/>
      <c r="X26" s="1205"/>
    </row>
    <row r="27" spans="2:24">
      <c r="B27" s="1208"/>
      <c r="C27" s="1209"/>
      <c r="D27" s="1210"/>
      <c r="E27" s="1210"/>
      <c r="F27" s="1210"/>
      <c r="G27" s="1210"/>
      <c r="H27" s="1210"/>
      <c r="I27" s="1210"/>
      <c r="J27" s="1210"/>
      <c r="K27" s="1210"/>
      <c r="L27" s="1210"/>
      <c r="M27" s="1210"/>
      <c r="N27" s="1210"/>
      <c r="O27" s="1210"/>
      <c r="P27" s="1210"/>
      <c r="Q27" s="1211"/>
      <c r="R27" s="1206"/>
      <c r="T27" s="1205"/>
      <c r="U27" s="1205"/>
      <c r="V27" s="1205"/>
      <c r="W27" s="1205"/>
      <c r="X27" s="1205"/>
    </row>
    <row r="28" spans="2:24">
      <c r="B28" s="1217" t="s">
        <v>470</v>
      </c>
      <c r="C28" s="1209"/>
      <c r="D28" s="1210"/>
      <c r="E28" s="1210"/>
      <c r="F28" s="1210"/>
      <c r="G28" s="1210"/>
      <c r="H28" s="1210"/>
      <c r="I28" s="1210"/>
      <c r="J28" s="1210"/>
      <c r="K28" s="1210"/>
      <c r="L28" s="1210"/>
      <c r="M28" s="1210"/>
      <c r="N28" s="1210"/>
      <c r="O28" s="1210"/>
      <c r="P28" s="1210"/>
      <c r="Q28" s="1211"/>
      <c r="R28" s="1206"/>
      <c r="T28" s="1205"/>
      <c r="U28" s="1205"/>
      <c r="V28" s="1205"/>
      <c r="W28" s="1205"/>
      <c r="X28" s="1205"/>
    </row>
    <row r="29" spans="2:24">
      <c r="B29" s="1200" t="s">
        <v>450</v>
      </c>
      <c r="C29" s="1219">
        <v>1318993</v>
      </c>
      <c r="D29" s="1220">
        <v>1318993</v>
      </c>
      <c r="E29" s="1220">
        <v>1318993</v>
      </c>
      <c r="F29" s="1220">
        <v>1318993</v>
      </c>
      <c r="G29" s="1220">
        <v>1318993</v>
      </c>
      <c r="H29" s="1220">
        <v>1318993</v>
      </c>
      <c r="I29" s="1220">
        <v>1318993</v>
      </c>
      <c r="J29" s="1220">
        <v>1318993</v>
      </c>
      <c r="K29" s="1220">
        <v>1318993</v>
      </c>
      <c r="L29" s="1220">
        <v>1318993</v>
      </c>
      <c r="M29" s="1220">
        <v>1318993</v>
      </c>
      <c r="N29" s="1220">
        <v>1318993</v>
      </c>
      <c r="O29" s="1236">
        <v>1318993</v>
      </c>
      <c r="P29" s="1236">
        <v>1318993</v>
      </c>
      <c r="Q29" s="1221">
        <v>1318993</v>
      </c>
      <c r="R29" s="1206"/>
      <c r="T29" s="1205"/>
      <c r="U29" s="1205"/>
      <c r="V29" s="1205"/>
      <c r="W29" s="1205"/>
      <c r="X29" s="1205"/>
    </row>
    <row r="30" spans="2:24">
      <c r="B30" s="1208" t="s">
        <v>305</v>
      </c>
      <c r="C30" s="1219">
        <v>384542</v>
      </c>
      <c r="D30" s="1220">
        <v>384542</v>
      </c>
      <c r="E30" s="1220">
        <v>384542</v>
      </c>
      <c r="F30" s="1220">
        <v>384542</v>
      </c>
      <c r="G30" s="1220">
        <v>384542</v>
      </c>
      <c r="H30" s="1220">
        <v>384542</v>
      </c>
      <c r="I30" s="1220">
        <v>384542</v>
      </c>
      <c r="J30" s="1220">
        <v>384542</v>
      </c>
      <c r="K30" s="1220">
        <v>384542</v>
      </c>
      <c r="L30" s="1220">
        <v>384542</v>
      </c>
      <c r="M30" s="1220">
        <v>384542</v>
      </c>
      <c r="N30" s="1220">
        <v>384542</v>
      </c>
      <c r="O30" s="1236">
        <v>384542</v>
      </c>
      <c r="P30" s="1236">
        <v>384542</v>
      </c>
      <c r="Q30" s="1221">
        <v>384542</v>
      </c>
      <c r="R30" s="1206"/>
      <c r="T30" s="1205"/>
      <c r="U30" s="1205"/>
      <c r="V30" s="1205"/>
      <c r="W30" s="1205"/>
      <c r="X30" s="1205"/>
    </row>
    <row r="31" spans="2:24">
      <c r="B31" s="1200" t="s">
        <v>471</v>
      </c>
      <c r="C31" s="1219">
        <v>21070409</v>
      </c>
      <c r="D31" s="1220">
        <v>21070409</v>
      </c>
      <c r="E31" s="1220">
        <v>21070409</v>
      </c>
      <c r="F31" s="1220">
        <v>21417403</v>
      </c>
      <c r="G31" s="1220">
        <v>21417403</v>
      </c>
      <c r="H31" s="1220">
        <v>20945491</v>
      </c>
      <c r="I31" s="1220">
        <v>20945491</v>
      </c>
      <c r="J31" s="1220">
        <v>20945491</v>
      </c>
      <c r="K31" s="1220">
        <v>23300350</v>
      </c>
      <c r="L31" s="1220">
        <v>23300350</v>
      </c>
      <c r="M31" s="1220">
        <v>23300350</v>
      </c>
      <c r="N31" s="1220">
        <v>23300350</v>
      </c>
      <c r="O31" s="1236">
        <v>25905604</v>
      </c>
      <c r="P31" s="1236">
        <v>25905576</v>
      </c>
      <c r="Q31" s="1221">
        <v>25905526</v>
      </c>
      <c r="R31" s="1206"/>
      <c r="T31" s="1205"/>
      <c r="U31" s="1205"/>
      <c r="V31" s="1205"/>
      <c r="W31" s="1205"/>
      <c r="X31" s="1205"/>
    </row>
    <row r="32" spans="2:24">
      <c r="B32" s="1200" t="s">
        <v>472</v>
      </c>
      <c r="C32" s="1219">
        <v>935610</v>
      </c>
      <c r="D32" s="1220">
        <v>1020916</v>
      </c>
      <c r="E32" s="1220">
        <v>1666481</v>
      </c>
      <c r="F32" s="1220">
        <v>652340</v>
      </c>
      <c r="G32" s="1220">
        <v>495986</v>
      </c>
      <c r="H32" s="1220">
        <v>-281545</v>
      </c>
      <c r="I32" s="1220">
        <v>62163</v>
      </c>
      <c r="J32" s="1220">
        <v>-638233</v>
      </c>
      <c r="K32" s="1220">
        <v>-1285376</v>
      </c>
      <c r="L32" s="1220">
        <v>-1661404</v>
      </c>
      <c r="M32" s="1220">
        <v>-835079</v>
      </c>
      <c r="N32" s="1220">
        <v>-592006</v>
      </c>
      <c r="O32" s="1236">
        <v>-362199</v>
      </c>
      <c r="P32" s="1236">
        <v>-215370</v>
      </c>
      <c r="Q32" s="1221">
        <v>68056</v>
      </c>
      <c r="R32" s="1206"/>
      <c r="T32" s="1205"/>
      <c r="U32" s="1205"/>
      <c r="V32" s="1205"/>
      <c r="W32" s="1205"/>
      <c r="X32" s="1205"/>
    </row>
    <row r="33" spans="2:24">
      <c r="B33" s="1200" t="s">
        <v>340</v>
      </c>
      <c r="C33" s="1219">
        <v>3837046</v>
      </c>
      <c r="D33" s="1220">
        <v>3973258</v>
      </c>
      <c r="E33" s="1220">
        <v>4584898</v>
      </c>
      <c r="F33" s="1220">
        <v>4918075</v>
      </c>
      <c r="G33" s="1220">
        <v>5611391</v>
      </c>
      <c r="H33" s="1220">
        <v>6845768</v>
      </c>
      <c r="I33" s="1220">
        <v>7894397</v>
      </c>
      <c r="J33" s="1220">
        <v>9050858</v>
      </c>
      <c r="K33" s="1220">
        <v>6613230</v>
      </c>
      <c r="L33" s="1220">
        <v>7914891</v>
      </c>
      <c r="M33" s="1220">
        <v>8992620</v>
      </c>
      <c r="N33" s="1220">
        <v>10111063</v>
      </c>
      <c r="O33" s="1236">
        <v>6922048</v>
      </c>
      <c r="P33" s="1236">
        <v>8006306</v>
      </c>
      <c r="Q33" s="1221">
        <v>9004185</v>
      </c>
      <c r="R33" s="1206"/>
      <c r="T33" s="1205"/>
      <c r="U33" s="1205"/>
      <c r="V33" s="1205"/>
      <c r="W33" s="1205"/>
      <c r="X33" s="1205"/>
    </row>
    <row r="34" spans="2:24">
      <c r="B34" s="1200"/>
      <c r="C34" s="1219"/>
      <c r="D34" s="1220"/>
      <c r="E34" s="1220"/>
      <c r="F34" s="1220"/>
      <c r="G34" s="1220"/>
      <c r="H34" s="1220"/>
      <c r="I34" s="1220"/>
      <c r="J34" s="1220"/>
      <c r="K34" s="1220"/>
      <c r="L34" s="1220"/>
      <c r="M34" s="1220"/>
      <c r="N34" s="1220"/>
      <c r="O34" s="1236"/>
      <c r="P34" s="1236"/>
      <c r="Q34" s="1221"/>
      <c r="R34" s="1206"/>
      <c r="T34" s="1205"/>
      <c r="U34" s="1205"/>
      <c r="V34" s="1205"/>
      <c r="W34" s="1205"/>
      <c r="X34" s="1205"/>
    </row>
    <row r="35" spans="2:24">
      <c r="B35" s="1212" t="s">
        <v>473</v>
      </c>
      <c r="C35" s="1213">
        <v>27546600</v>
      </c>
      <c r="D35" s="1214">
        <v>27768118</v>
      </c>
      <c r="E35" s="1214">
        <v>29025323</v>
      </c>
      <c r="F35" s="1214">
        <v>28691353</v>
      </c>
      <c r="G35" s="1214">
        <v>29228315</v>
      </c>
      <c r="H35" s="1214">
        <v>29213249</v>
      </c>
      <c r="I35" s="1214">
        <v>30605586</v>
      </c>
      <c r="J35" s="1214">
        <v>31061651</v>
      </c>
      <c r="K35" s="1214">
        <v>30331739</v>
      </c>
      <c r="L35" s="1214">
        <v>31257372</v>
      </c>
      <c r="M35" s="1214">
        <v>33161426</v>
      </c>
      <c r="N35" s="1214">
        <v>34522942</v>
      </c>
      <c r="O35" s="1214">
        <v>34168988</v>
      </c>
      <c r="P35" s="1214">
        <v>35400047</v>
      </c>
      <c r="Q35" s="1215">
        <v>36681302</v>
      </c>
      <c r="R35" s="1216"/>
      <c r="T35" s="1205"/>
      <c r="U35" s="1205"/>
      <c r="V35" s="1205"/>
      <c r="W35" s="1205"/>
      <c r="X35" s="1205"/>
    </row>
    <row r="36" spans="2:24">
      <c r="B36" s="1200"/>
      <c r="C36" s="1219"/>
      <c r="D36" s="1220"/>
      <c r="E36" s="1220"/>
      <c r="F36" s="1220"/>
      <c r="G36" s="1220"/>
      <c r="H36" s="1220"/>
      <c r="I36" s="1220"/>
      <c r="J36" s="1220"/>
      <c r="K36" s="1220"/>
      <c r="L36" s="1220"/>
      <c r="M36" s="1220"/>
      <c r="N36" s="1220"/>
      <c r="O36" s="1236"/>
      <c r="P36" s="1236"/>
      <c r="Q36" s="1221"/>
      <c r="R36" s="1206"/>
      <c r="T36" s="1205"/>
      <c r="U36" s="1205"/>
      <c r="V36" s="1205"/>
      <c r="W36" s="1205"/>
      <c r="X36" s="1205"/>
    </row>
    <row r="37" spans="2:24" ht="15" customHeight="1" thickBot="1">
      <c r="B37" s="1222" t="s">
        <v>474</v>
      </c>
      <c r="C37" s="1223">
        <v>29405637</v>
      </c>
      <c r="D37" s="1224">
        <v>29663507</v>
      </c>
      <c r="E37" s="1224">
        <v>30931029</v>
      </c>
      <c r="F37" s="1224">
        <v>30700578</v>
      </c>
      <c r="G37" s="1224">
        <v>31292392</v>
      </c>
      <c r="H37" s="1224">
        <v>31894955</v>
      </c>
      <c r="I37" s="1224">
        <v>32745300</v>
      </c>
      <c r="J37" s="1224">
        <v>33107122</v>
      </c>
      <c r="K37" s="1225">
        <v>32638648</v>
      </c>
      <c r="L37" s="1225">
        <v>33726365</v>
      </c>
      <c r="M37" s="1226">
        <v>35280115</v>
      </c>
      <c r="N37" s="1225">
        <v>36676339</v>
      </c>
      <c r="O37" s="1226">
        <v>36133883</v>
      </c>
      <c r="P37" s="1226">
        <v>37488360</v>
      </c>
      <c r="Q37" s="1227">
        <v>38766733</v>
      </c>
      <c r="R37" s="1216"/>
      <c r="T37" s="1205"/>
      <c r="U37" s="1205"/>
      <c r="V37" s="1205"/>
      <c r="W37" s="1205"/>
      <c r="X37" s="1205"/>
    </row>
    <row r="38" spans="2:24" ht="13.5" thickBot="1">
      <c r="T38" s="1205"/>
      <c r="U38" s="1205"/>
      <c r="V38" s="1205"/>
      <c r="W38" s="1205"/>
      <c r="X38" s="1205"/>
    </row>
    <row r="39" spans="2:24" ht="14.85" customHeight="1">
      <c r="B39" s="1228"/>
      <c r="C39" s="1640"/>
      <c r="D39" s="1641"/>
      <c r="E39" s="1641"/>
      <c r="F39" s="1641"/>
      <c r="G39" s="1641"/>
      <c r="H39" s="1641"/>
      <c r="I39" s="1641" t="s">
        <v>28</v>
      </c>
      <c r="J39" s="1641"/>
      <c r="K39" s="1641"/>
      <c r="L39" s="1641"/>
      <c r="M39" s="1641"/>
      <c r="N39" s="1641"/>
      <c r="O39" s="1641"/>
      <c r="P39" s="1641"/>
      <c r="Q39" s="1642"/>
      <c r="R39" s="1638"/>
      <c r="S39" s="1638"/>
      <c r="T39" s="1639"/>
      <c r="U39" s="1205"/>
      <c r="V39" s="1205"/>
      <c r="W39" s="1205"/>
      <c r="X39" s="1205"/>
    </row>
    <row r="40" spans="2:24" ht="14.85" customHeight="1" thickBot="1">
      <c r="B40" s="1229"/>
      <c r="C40" s="1230" t="s">
        <v>36</v>
      </c>
      <c r="D40" s="1231" t="s">
        <v>37</v>
      </c>
      <c r="E40" s="1231" t="s">
        <v>38</v>
      </c>
      <c r="F40" s="1231" t="s">
        <v>39</v>
      </c>
      <c r="G40" s="1231" t="s">
        <v>40</v>
      </c>
      <c r="H40" s="1231" t="s">
        <v>23</v>
      </c>
      <c r="I40" s="1231" t="s">
        <v>41</v>
      </c>
      <c r="J40" s="1231" t="s">
        <v>42</v>
      </c>
      <c r="K40" s="1231" t="s">
        <v>43</v>
      </c>
      <c r="L40" s="1231" t="s">
        <v>24</v>
      </c>
      <c r="M40" s="1232" t="s">
        <v>44</v>
      </c>
      <c r="N40" s="1232" t="s">
        <v>840</v>
      </c>
      <c r="O40" s="1232" t="s">
        <v>905</v>
      </c>
      <c r="P40" s="1232" t="s">
        <v>925</v>
      </c>
      <c r="Q40" s="1233" t="s">
        <v>1076</v>
      </c>
      <c r="R40" s="1234">
        <v>2021</v>
      </c>
      <c r="S40" s="1234">
        <v>2022</v>
      </c>
      <c r="T40" s="1235">
        <v>2023</v>
      </c>
      <c r="U40" s="1205"/>
      <c r="V40" s="1205"/>
      <c r="W40" s="1205"/>
      <c r="X40" s="1205"/>
    </row>
    <row r="41" spans="2:24" ht="14.85" customHeight="1">
      <c r="B41" s="1195" t="s">
        <v>475</v>
      </c>
      <c r="C41" s="1196"/>
      <c r="D41" s="1197"/>
      <c r="E41" s="1197"/>
      <c r="F41" s="1197"/>
      <c r="G41" s="1197"/>
      <c r="H41" s="1197"/>
      <c r="I41" s="1197"/>
      <c r="J41" s="1197"/>
      <c r="K41" s="1197"/>
      <c r="L41" s="1197"/>
      <c r="M41" s="1197"/>
      <c r="N41" s="1197"/>
      <c r="O41" s="1197"/>
      <c r="P41" s="1197"/>
      <c r="Q41" s="1198"/>
      <c r="R41" s="1197"/>
      <c r="S41" s="1197"/>
      <c r="T41" s="1198"/>
      <c r="U41" s="1205"/>
      <c r="V41" s="1205"/>
      <c r="W41" s="1205"/>
      <c r="X41" s="1205"/>
    </row>
    <row r="42" spans="2:24" ht="14.85" customHeight="1">
      <c r="B42" s="1200"/>
      <c r="C42" s="1209"/>
      <c r="D42" s="1210"/>
      <c r="E42" s="1210"/>
      <c r="F42" s="1210"/>
      <c r="G42" s="1210"/>
      <c r="H42" s="1210"/>
      <c r="I42" s="1210"/>
      <c r="J42" s="1210"/>
      <c r="K42" s="1210"/>
      <c r="L42" s="1210"/>
      <c r="M42" s="1210"/>
      <c r="N42" s="1210"/>
      <c r="O42" s="1210"/>
      <c r="P42" s="1210"/>
      <c r="Q42" s="1211"/>
      <c r="R42" s="1220"/>
      <c r="S42" s="1236"/>
      <c r="T42" s="1221"/>
      <c r="U42" s="1205"/>
      <c r="V42" s="1205"/>
      <c r="W42" s="1205"/>
      <c r="X42" s="1205"/>
    </row>
    <row r="43" spans="2:24" ht="14.85" customHeight="1">
      <c r="B43" s="1200" t="s">
        <v>476</v>
      </c>
      <c r="C43" s="1219">
        <v>45010</v>
      </c>
      <c r="D43" s="1220">
        <v>238049</v>
      </c>
      <c r="E43" s="1220">
        <v>865516</v>
      </c>
      <c r="F43" s="1220">
        <v>676484</v>
      </c>
      <c r="G43" s="1220">
        <v>725297</v>
      </c>
      <c r="H43" s="1220">
        <v>1256878</v>
      </c>
      <c r="I43" s="1220">
        <v>1092707</v>
      </c>
      <c r="J43" s="1220">
        <v>1236032</v>
      </c>
      <c r="K43" s="1220">
        <v>1425812</v>
      </c>
      <c r="L43" s="1220">
        <v>1379036</v>
      </c>
      <c r="M43" s="1236">
        <v>1115614</v>
      </c>
      <c r="N43" s="1236">
        <v>1439211</v>
      </c>
      <c r="O43" s="1236">
        <v>3244084</v>
      </c>
      <c r="P43" s="1236">
        <v>1288466</v>
      </c>
      <c r="Q43" s="1221">
        <v>906901</v>
      </c>
      <c r="R43" s="1184">
        <v>3751366</v>
      </c>
      <c r="S43" s="1643">
        <v>5156494</v>
      </c>
      <c r="T43" s="1221">
        <v>5439451</v>
      </c>
      <c r="U43" s="1205"/>
      <c r="V43" s="1205"/>
      <c r="W43" s="1205"/>
      <c r="X43" s="1205"/>
    </row>
    <row r="44" spans="2:24" ht="14.85" customHeight="1">
      <c r="B44" s="1200" t="s">
        <v>477</v>
      </c>
      <c r="C44" s="1219">
        <v>939</v>
      </c>
      <c r="D44" s="1220">
        <v>8378</v>
      </c>
      <c r="E44" s="1220">
        <v>11259</v>
      </c>
      <c r="F44" s="1220">
        <v>3038</v>
      </c>
      <c r="G44" s="1220">
        <v>7062</v>
      </c>
      <c r="H44" s="1220">
        <v>13909</v>
      </c>
      <c r="I44" s="1220">
        <v>308</v>
      </c>
      <c r="J44" s="1220">
        <v>298</v>
      </c>
      <c r="K44" s="1220">
        <v>7056</v>
      </c>
      <c r="L44" s="1220">
        <v>307</v>
      </c>
      <c r="M44" s="1236">
        <v>1040</v>
      </c>
      <c r="N44" s="1236">
        <v>300</v>
      </c>
      <c r="O44" s="1236">
        <v>9296</v>
      </c>
      <c r="P44" s="1236">
        <v>429</v>
      </c>
      <c r="Q44" s="1221">
        <v>1170</v>
      </c>
      <c r="R44" s="1184">
        <v>24317</v>
      </c>
      <c r="S44" s="1643">
        <v>8701</v>
      </c>
      <c r="T44" s="1221">
        <v>10895</v>
      </c>
      <c r="U44" s="1205"/>
      <c r="V44" s="1205"/>
      <c r="W44" s="1205"/>
      <c r="X44" s="1205"/>
    </row>
    <row r="45" spans="2:24" ht="14.85" customHeight="1">
      <c r="B45" s="1200" t="s">
        <v>478</v>
      </c>
      <c r="C45" s="1219"/>
      <c r="D45" s="1220"/>
      <c r="E45" s="1220">
        <v>0</v>
      </c>
      <c r="F45" s="1220">
        <v>-4494</v>
      </c>
      <c r="G45" s="1220">
        <v>4898</v>
      </c>
      <c r="H45" s="1220">
        <v>3860</v>
      </c>
      <c r="I45" s="1220">
        <v>-2258</v>
      </c>
      <c r="J45" s="1220">
        <v>-26898</v>
      </c>
      <c r="K45" s="1220">
        <v>-41316</v>
      </c>
      <c r="L45" s="1220">
        <v>-10214</v>
      </c>
      <c r="M45" s="1236">
        <v>32597</v>
      </c>
      <c r="N45" s="1236">
        <v>3759</v>
      </c>
      <c r="O45" s="1236">
        <v>26377</v>
      </c>
      <c r="P45" s="1236">
        <v>8845</v>
      </c>
      <c r="Q45" s="1221">
        <v>32430</v>
      </c>
      <c r="R45" s="1184">
        <v>2006</v>
      </c>
      <c r="S45" s="1643">
        <v>-45831</v>
      </c>
      <c r="T45" s="1221">
        <v>67652</v>
      </c>
      <c r="U45" s="1205"/>
      <c r="V45" s="1205"/>
      <c r="W45" s="1205"/>
      <c r="X45" s="1205"/>
    </row>
    <row r="46" spans="2:24" ht="14.85" customHeight="1">
      <c r="B46" s="1237" t="s">
        <v>479</v>
      </c>
      <c r="C46" s="1238">
        <v>45949</v>
      </c>
      <c r="D46" s="1239">
        <v>246427</v>
      </c>
      <c r="E46" s="1239">
        <v>876775</v>
      </c>
      <c r="F46" s="1239">
        <v>675028</v>
      </c>
      <c r="G46" s="1239">
        <v>737257</v>
      </c>
      <c r="H46" s="1239">
        <v>1274647</v>
      </c>
      <c r="I46" s="1239">
        <v>1090757</v>
      </c>
      <c r="J46" s="1239">
        <v>1209432</v>
      </c>
      <c r="K46" s="1239">
        <v>1391552</v>
      </c>
      <c r="L46" s="1239">
        <v>1369129</v>
      </c>
      <c r="M46" s="1240">
        <v>1149251</v>
      </c>
      <c r="N46" s="1240">
        <v>1443270</v>
      </c>
      <c r="O46" s="1240">
        <v>3279757</v>
      </c>
      <c r="P46" s="1240">
        <v>1297740</v>
      </c>
      <c r="Q46" s="1241">
        <v>940501</v>
      </c>
      <c r="R46" s="1185">
        <v>3777689</v>
      </c>
      <c r="S46" s="1644">
        <v>5119364</v>
      </c>
      <c r="T46" s="1241">
        <v>5517998</v>
      </c>
      <c r="U46" s="1205"/>
      <c r="V46" s="1205"/>
      <c r="W46" s="1205"/>
      <c r="X46" s="1205"/>
    </row>
    <row r="47" spans="2:24" ht="14.85" customHeight="1">
      <c r="B47" s="1200"/>
      <c r="C47" s="1209"/>
      <c r="D47" s="1210"/>
      <c r="E47" s="1210"/>
      <c r="F47" s="1210"/>
      <c r="G47" s="1210"/>
      <c r="H47" s="1210"/>
      <c r="I47" s="1210"/>
      <c r="J47" s="1210"/>
      <c r="K47" s="1210"/>
      <c r="L47" s="1210"/>
      <c r="M47" s="1210"/>
      <c r="N47" s="1210"/>
      <c r="O47" s="1210"/>
      <c r="P47" s="1210"/>
      <c r="Q47" s="1211"/>
      <c r="R47" s="1242"/>
      <c r="S47" s="1645"/>
      <c r="T47" s="1243"/>
      <c r="U47" s="1205"/>
      <c r="V47" s="1205"/>
      <c r="W47" s="1205"/>
      <c r="X47" s="1205"/>
    </row>
    <row r="48" spans="2:24" ht="14.85" customHeight="1">
      <c r="B48" s="1200" t="s">
        <v>480</v>
      </c>
      <c r="C48" s="1219">
        <v>0</v>
      </c>
      <c r="D48" s="1220">
        <v>-15052</v>
      </c>
      <c r="E48" s="1220">
        <v>-28424</v>
      </c>
      <c r="F48" s="1220">
        <v>-13363</v>
      </c>
      <c r="G48" s="1220">
        <v>-14357</v>
      </c>
      <c r="H48" s="1220">
        <v>-15161</v>
      </c>
      <c r="I48" s="1220">
        <v>-15018</v>
      </c>
      <c r="J48" s="1220">
        <v>-13651</v>
      </c>
      <c r="K48" s="1220">
        <v>-14778</v>
      </c>
      <c r="L48" s="1220">
        <v>-19155</v>
      </c>
      <c r="M48" s="1236">
        <v>-20550</v>
      </c>
      <c r="N48" s="1236">
        <v>-4407</v>
      </c>
      <c r="O48" s="1236">
        <v>-27952</v>
      </c>
      <c r="P48" s="1236">
        <v>-13880</v>
      </c>
      <c r="Q48" s="1221">
        <v>-14444</v>
      </c>
      <c r="R48" s="1184">
        <v>-57899</v>
      </c>
      <c r="S48" s="1643">
        <v>-68134</v>
      </c>
      <c r="T48" s="1221">
        <v>-56276</v>
      </c>
      <c r="U48" s="1205"/>
      <c r="V48" s="1205"/>
      <c r="W48" s="1205"/>
      <c r="X48" s="1205"/>
    </row>
    <row r="49" spans="2:24" ht="14.85" customHeight="1">
      <c r="B49" s="1200" t="s">
        <v>481</v>
      </c>
      <c r="C49" s="1219">
        <v>-11340</v>
      </c>
      <c r="D49" s="1220">
        <v>-16216</v>
      </c>
      <c r="E49" s="1220">
        <v>-19140</v>
      </c>
      <c r="F49" s="1220">
        <v>-4761</v>
      </c>
      <c r="G49" s="1220">
        <v>-3832</v>
      </c>
      <c r="H49" s="1220">
        <v>-4367</v>
      </c>
      <c r="I49" s="1220">
        <v>-7601</v>
      </c>
      <c r="J49" s="1220">
        <v>-4259</v>
      </c>
      <c r="K49" s="1220">
        <v>-3766</v>
      </c>
      <c r="L49" s="1220">
        <v>-5908</v>
      </c>
      <c r="M49" s="1236">
        <v>-9422</v>
      </c>
      <c r="N49" s="1236">
        <v>-13796</v>
      </c>
      <c r="O49" s="1236">
        <v>-11991</v>
      </c>
      <c r="P49" s="1236">
        <v>-4097</v>
      </c>
      <c r="Q49" s="1221">
        <v>-9274</v>
      </c>
      <c r="R49" s="1184">
        <v>-20561</v>
      </c>
      <c r="S49" s="1643">
        <v>-23355</v>
      </c>
      <c r="T49" s="1221">
        <v>-25362</v>
      </c>
      <c r="U49" s="1205"/>
      <c r="V49" s="1205"/>
      <c r="W49" s="1205"/>
      <c r="X49" s="1205"/>
    </row>
    <row r="50" spans="2:24" ht="14.85" customHeight="1">
      <c r="B50" s="1237" t="s">
        <v>432</v>
      </c>
      <c r="C50" s="1238">
        <v>-11340</v>
      </c>
      <c r="D50" s="1239">
        <v>-31268</v>
      </c>
      <c r="E50" s="1239">
        <v>-47564</v>
      </c>
      <c r="F50" s="1239">
        <v>-18124</v>
      </c>
      <c r="G50" s="1239">
        <v>-18189</v>
      </c>
      <c r="H50" s="1239">
        <v>-19528</v>
      </c>
      <c r="I50" s="1239">
        <v>-22619</v>
      </c>
      <c r="J50" s="1239">
        <v>-17910</v>
      </c>
      <c r="K50" s="1239">
        <v>-18544</v>
      </c>
      <c r="L50" s="1239">
        <v>-25063</v>
      </c>
      <c r="M50" s="1240">
        <v>-29972</v>
      </c>
      <c r="N50" s="1240">
        <v>-18203</v>
      </c>
      <c r="O50" s="1240">
        <v>-39943</v>
      </c>
      <c r="P50" s="1240">
        <v>-17977</v>
      </c>
      <c r="Q50" s="1241">
        <v>-23718</v>
      </c>
      <c r="R50" s="1185">
        <v>-78460</v>
      </c>
      <c r="S50" s="1644">
        <v>-91489</v>
      </c>
      <c r="T50" s="1241">
        <v>-81638</v>
      </c>
      <c r="U50" s="1205"/>
      <c r="V50" s="1205"/>
      <c r="W50" s="1205"/>
      <c r="X50" s="1205"/>
    </row>
    <row r="51" spans="2:24" ht="14.85" customHeight="1">
      <c r="B51" s="1200"/>
      <c r="C51" s="1219"/>
      <c r="D51" s="1220"/>
      <c r="E51" s="1220"/>
      <c r="F51" s="1220"/>
      <c r="G51" s="1220"/>
      <c r="H51" s="1220"/>
      <c r="I51" s="1220"/>
      <c r="J51" s="1220"/>
      <c r="K51" s="1220"/>
      <c r="L51" s="1220"/>
      <c r="M51" s="1236"/>
      <c r="N51" s="1236"/>
      <c r="O51" s="1236"/>
      <c r="P51" s="1236"/>
      <c r="Q51" s="1221"/>
      <c r="R51" s="1242"/>
      <c r="S51" s="1645"/>
      <c r="T51" s="1243"/>
      <c r="U51" s="1205"/>
      <c r="V51" s="1205"/>
      <c r="W51" s="1205"/>
      <c r="X51" s="1205"/>
    </row>
    <row r="52" spans="2:24" ht="14.85" customHeight="1">
      <c r="B52" s="1244" t="s">
        <v>482</v>
      </c>
      <c r="C52" s="1245">
        <v>34609</v>
      </c>
      <c r="D52" s="1246">
        <v>215159</v>
      </c>
      <c r="E52" s="1246">
        <v>829211</v>
      </c>
      <c r="F52" s="1246">
        <v>656904</v>
      </c>
      <c r="G52" s="1246">
        <v>719068</v>
      </c>
      <c r="H52" s="1246">
        <v>1255119</v>
      </c>
      <c r="I52" s="1246">
        <v>1068138</v>
      </c>
      <c r="J52" s="1246">
        <v>1191522</v>
      </c>
      <c r="K52" s="1246">
        <v>1373008</v>
      </c>
      <c r="L52" s="1246">
        <v>1344066</v>
      </c>
      <c r="M52" s="1246">
        <v>1119279</v>
      </c>
      <c r="N52" s="1246">
        <v>1425067</v>
      </c>
      <c r="O52" s="1246">
        <v>3267766</v>
      </c>
      <c r="P52" s="1246">
        <v>1293643</v>
      </c>
      <c r="Q52" s="1247">
        <v>916783</v>
      </c>
      <c r="R52" s="1185">
        <v>3699229</v>
      </c>
      <c r="S52" s="1644">
        <v>5027875</v>
      </c>
      <c r="T52" s="1241">
        <v>5436360</v>
      </c>
      <c r="U52" s="1205"/>
      <c r="V52" s="1205"/>
      <c r="W52" s="1205"/>
      <c r="X52" s="1205"/>
    </row>
    <row r="53" spans="2:24">
      <c r="B53" s="1200"/>
      <c r="C53" s="1219"/>
      <c r="D53" s="1220"/>
      <c r="E53" s="1220"/>
      <c r="F53" s="1220"/>
      <c r="G53" s="1220"/>
      <c r="H53" s="1220"/>
      <c r="I53" s="1220"/>
      <c r="J53" s="1220"/>
      <c r="K53" s="1220"/>
      <c r="L53" s="1220"/>
      <c r="M53" s="1236"/>
      <c r="N53" s="1236"/>
      <c r="O53" s="1236"/>
      <c r="P53" s="1236"/>
      <c r="Q53" s="1221"/>
      <c r="R53" s="1242"/>
      <c r="S53" s="1645"/>
      <c r="T53" s="1243"/>
      <c r="U53" s="1205"/>
      <c r="V53" s="1205"/>
      <c r="W53" s="1205"/>
      <c r="X53" s="1205"/>
    </row>
    <row r="54" spans="2:24">
      <c r="B54" s="1021" t="s">
        <v>483</v>
      </c>
      <c r="C54" s="1219">
        <v>-4073</v>
      </c>
      <c r="D54" s="1220">
        <v>-4622</v>
      </c>
      <c r="E54" s="1220">
        <v>-4660</v>
      </c>
      <c r="F54" s="1220">
        <v>-1268</v>
      </c>
      <c r="G54" s="1220">
        <v>-15</v>
      </c>
      <c r="H54" s="1220">
        <v>-415</v>
      </c>
      <c r="I54" s="1220">
        <v>-142</v>
      </c>
      <c r="J54" s="1220">
        <v>-145</v>
      </c>
      <c r="K54" s="1220">
        <v>-752</v>
      </c>
      <c r="L54" s="1220">
        <v>31</v>
      </c>
      <c r="M54" s="1236">
        <v>85</v>
      </c>
      <c r="N54" s="1236">
        <v>-158</v>
      </c>
      <c r="O54" s="1236">
        <v>-3442</v>
      </c>
      <c r="P54" s="1236">
        <v>1383</v>
      </c>
      <c r="Q54" s="1221">
        <v>510</v>
      </c>
      <c r="R54" s="1184">
        <v>-1840</v>
      </c>
      <c r="S54" s="1643">
        <v>-781</v>
      </c>
      <c r="T54" s="1186">
        <v>-1549</v>
      </c>
      <c r="U54" s="1205"/>
      <c r="V54" s="1205"/>
      <c r="W54" s="1205"/>
      <c r="X54" s="1205"/>
    </row>
    <row r="55" spans="2:24" ht="15" customHeight="1">
      <c r="B55" s="1200" t="s">
        <v>484</v>
      </c>
      <c r="C55" s="1219">
        <v>-1972</v>
      </c>
      <c r="D55" s="1220">
        <v>-123</v>
      </c>
      <c r="E55" s="1220">
        <v>1071</v>
      </c>
      <c r="F55" s="1220">
        <v>-5</v>
      </c>
      <c r="G55" s="1220">
        <v>-10</v>
      </c>
      <c r="H55" s="1220">
        <v>-6</v>
      </c>
      <c r="I55" s="1220">
        <v>-8</v>
      </c>
      <c r="J55" s="1220">
        <v>232</v>
      </c>
      <c r="K55" s="1220">
        <v>-13</v>
      </c>
      <c r="L55" s="1220">
        <v>231</v>
      </c>
      <c r="M55" s="1236">
        <v>106</v>
      </c>
      <c r="N55" s="1236">
        <v>102</v>
      </c>
      <c r="O55" s="1236">
        <v>201</v>
      </c>
      <c r="P55" s="1236">
        <v>2665</v>
      </c>
      <c r="Q55" s="1221">
        <v>111</v>
      </c>
      <c r="R55" s="1184">
        <v>-29</v>
      </c>
      <c r="S55" s="1643">
        <v>556</v>
      </c>
      <c r="T55" s="1186">
        <v>2977</v>
      </c>
      <c r="U55" s="1205"/>
      <c r="V55" s="1205"/>
      <c r="W55" s="1205"/>
      <c r="X55" s="1205"/>
    </row>
    <row r="56" spans="2:24">
      <c r="B56" s="1200"/>
      <c r="C56" s="1248"/>
      <c r="D56" s="1249"/>
      <c r="E56" s="1249"/>
      <c r="F56" s="1249"/>
      <c r="G56" s="1249"/>
      <c r="H56" s="1249"/>
      <c r="I56" s="1249"/>
      <c r="J56" s="1249"/>
      <c r="K56" s="1249"/>
      <c r="L56" s="1249"/>
      <c r="M56" s="1249"/>
      <c r="N56" s="1249"/>
      <c r="O56" s="1249"/>
      <c r="P56" s="1249"/>
      <c r="Q56" s="1250"/>
      <c r="R56" s="1249"/>
      <c r="S56" s="1249"/>
      <c r="T56" s="1250"/>
      <c r="U56" s="1205"/>
      <c r="V56" s="1205"/>
      <c r="W56" s="1205"/>
      <c r="X56" s="1205"/>
    </row>
    <row r="57" spans="2:24" ht="14.85" customHeight="1">
      <c r="B57" s="1244" t="s">
        <v>485</v>
      </c>
      <c r="C57" s="1219">
        <v>28564</v>
      </c>
      <c r="D57" s="1220">
        <v>210414</v>
      </c>
      <c r="E57" s="1220">
        <v>825622</v>
      </c>
      <c r="F57" s="1220">
        <v>655631</v>
      </c>
      <c r="G57" s="1220">
        <v>719043</v>
      </c>
      <c r="H57" s="1220">
        <v>1254698</v>
      </c>
      <c r="I57" s="1220">
        <v>1067988</v>
      </c>
      <c r="J57" s="1220">
        <v>1191609</v>
      </c>
      <c r="K57" s="1220">
        <v>1372243</v>
      </c>
      <c r="L57" s="1220">
        <v>1344328</v>
      </c>
      <c r="M57" s="1236">
        <v>1119470</v>
      </c>
      <c r="N57" s="1236">
        <v>1425011</v>
      </c>
      <c r="O57" s="1236">
        <v>3236573</v>
      </c>
      <c r="P57" s="1236">
        <v>1283811</v>
      </c>
      <c r="Q57" s="1221">
        <v>917404</v>
      </c>
      <c r="R57" s="1220">
        <v>3697360</v>
      </c>
      <c r="S57" s="1236">
        <v>5027650</v>
      </c>
      <c r="T57" s="1221">
        <v>5437788</v>
      </c>
      <c r="U57" s="1205"/>
      <c r="V57" s="1205"/>
      <c r="W57" s="1205"/>
      <c r="X57" s="1205"/>
    </row>
    <row r="58" spans="2:24">
      <c r="B58" s="1200" t="s">
        <v>54</v>
      </c>
      <c r="C58" s="1219">
        <v>-32986</v>
      </c>
      <c r="D58" s="1220">
        <v>-32986</v>
      </c>
      <c r="E58" s="1220">
        <v>-33224</v>
      </c>
      <c r="F58" s="1220">
        <v>-19229</v>
      </c>
      <c r="G58" s="1220">
        <v>-19546</v>
      </c>
      <c r="H58" s="1220">
        <v>-20079</v>
      </c>
      <c r="I58" s="1220">
        <v>-19228</v>
      </c>
      <c r="J58" s="1220">
        <v>-42000</v>
      </c>
      <c r="K58" s="1220">
        <v>-42290</v>
      </c>
      <c r="L58" s="1220">
        <v>-42000</v>
      </c>
      <c r="M58" s="1236">
        <v>-42000</v>
      </c>
      <c r="N58" s="1236">
        <v>-46795</v>
      </c>
      <c r="O58" s="1236">
        <v>-93888</v>
      </c>
      <c r="P58" s="1236">
        <v>-46850</v>
      </c>
      <c r="Q58" s="1221">
        <v>-68500</v>
      </c>
      <c r="R58" s="1220">
        <v>-78082</v>
      </c>
      <c r="S58" s="1236">
        <v>-168290</v>
      </c>
      <c r="T58" s="1221">
        <v>-209238</v>
      </c>
      <c r="U58" s="1205"/>
      <c r="V58" s="1205"/>
      <c r="W58" s="1205"/>
      <c r="X58" s="1205"/>
    </row>
    <row r="59" spans="2:24" ht="13.5" thickBot="1">
      <c r="B59" s="1251" t="s">
        <v>486</v>
      </c>
      <c r="C59" s="1223">
        <v>-4422</v>
      </c>
      <c r="D59" s="1224">
        <v>177428</v>
      </c>
      <c r="E59" s="1224">
        <v>792398</v>
      </c>
      <c r="F59" s="1224">
        <v>636402</v>
      </c>
      <c r="G59" s="1224">
        <v>699497</v>
      </c>
      <c r="H59" s="1224">
        <v>1234619</v>
      </c>
      <c r="I59" s="1224">
        <v>1048760</v>
      </c>
      <c r="J59" s="1224">
        <v>1149609</v>
      </c>
      <c r="K59" s="1224">
        <v>1329953</v>
      </c>
      <c r="L59" s="1224">
        <v>1302328</v>
      </c>
      <c r="M59" s="1252">
        <v>1077470</v>
      </c>
      <c r="N59" s="1224">
        <v>1378216</v>
      </c>
      <c r="O59" s="1252">
        <v>3142685</v>
      </c>
      <c r="P59" s="1252">
        <v>1236961</v>
      </c>
      <c r="Q59" s="1253">
        <v>848904</v>
      </c>
      <c r="R59" s="1224">
        <v>3619278</v>
      </c>
      <c r="S59" s="1252">
        <v>4859360</v>
      </c>
      <c r="T59" s="1253">
        <v>5228550</v>
      </c>
      <c r="U59" s="1205"/>
      <c r="V59" s="1205"/>
      <c r="W59" s="1205"/>
      <c r="X59" s="1205"/>
    </row>
    <row r="60" spans="2:24" ht="13.5" thickBot="1">
      <c r="B60" s="1229"/>
      <c r="C60" s="1229"/>
      <c r="D60" s="1229"/>
      <c r="E60" s="1229"/>
      <c r="F60" s="1229"/>
      <c r="G60" s="1229"/>
      <c r="H60" s="1229"/>
      <c r="I60" s="1229"/>
      <c r="J60" s="1229"/>
      <c r="K60" s="1229"/>
      <c r="L60" s="1229"/>
      <c r="M60" s="1229"/>
      <c r="N60" s="1229"/>
      <c r="O60" s="1229"/>
      <c r="P60" s="1229"/>
      <c r="Q60" s="1229"/>
      <c r="R60" s="1254"/>
      <c r="S60" s="1254"/>
      <c r="T60" s="1255"/>
      <c r="U60" s="1205"/>
      <c r="V60" s="1205"/>
      <c r="W60" s="1205"/>
      <c r="X60" s="1205"/>
    </row>
    <row r="61" spans="2:24" ht="13.5" thickBot="1">
      <c r="B61" s="1256" t="s">
        <v>487</v>
      </c>
      <c r="C61" s="1257">
        <v>0.98447561586547883</v>
      </c>
      <c r="D61" s="1258">
        <v>0.98535914461325758</v>
      </c>
      <c r="E61" s="1258">
        <v>1.0032076128834122</v>
      </c>
      <c r="F61" s="1258">
        <v>0.99991635110411137</v>
      </c>
      <c r="G61" s="1258">
        <v>1.0043107171932422</v>
      </c>
      <c r="H61" s="1258">
        <v>1.0222154338259328</v>
      </c>
      <c r="I61" s="1258">
        <v>1.0184032091396649</v>
      </c>
      <c r="J61" s="1258">
        <v>1.0188506399740309</v>
      </c>
      <c r="K61" s="1258">
        <v>1.030330308460059</v>
      </c>
      <c r="L61" s="1258">
        <v>1.0336149820912648</v>
      </c>
      <c r="M61" s="1259">
        <v>1.0216182199161159</v>
      </c>
      <c r="N61" s="1259">
        <v>1.0198309286618736</v>
      </c>
      <c r="O61" s="1259">
        <v>1.0171685798830215</v>
      </c>
      <c r="P61" s="1259">
        <v>1.0216814401404608</v>
      </c>
      <c r="Q61" s="1260">
        <v>0.9855311297292555</v>
      </c>
      <c r="R61" s="1261">
        <v>1.0184032091396649</v>
      </c>
      <c r="S61" s="1646">
        <v>1.0216182199161159</v>
      </c>
      <c r="T61" s="1262">
        <v>0.9855311297292555</v>
      </c>
      <c r="U61" s="1205"/>
      <c r="V61" s="1205"/>
      <c r="W61" s="1205"/>
      <c r="X61" s="1205"/>
    </row>
    <row r="62" spans="2:24">
      <c r="R62" s="1263"/>
      <c r="S62" s="1263"/>
      <c r="T62" s="1205"/>
      <c r="U62" s="1205"/>
      <c r="V62" s="1205"/>
      <c r="W62" s="1205"/>
      <c r="X62" s="1205"/>
    </row>
  </sheetData>
  <hyperlinks>
    <hyperlink ref="B1" location="Index!A1" display="Back to index" xr:uid="{EF0E7B0E-7028-4514-8988-269B50D43536}"/>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B57DB-8834-4572-B002-F02F3F14FB28}">
  <sheetPr>
    <tabColor rgb="FF2AD2C9"/>
  </sheetPr>
  <dimension ref="A1:AK153"/>
  <sheetViews>
    <sheetView showGridLines="0" zoomScale="65" zoomScaleNormal="80" workbookViewId="0">
      <pane xSplit="2" topLeftCell="L1" activePane="topRight" state="frozen"/>
      <selection activeCell="A6" sqref="A6"/>
      <selection pane="topRight" activeCell="X13" sqref="X13"/>
    </sheetView>
  </sheetViews>
  <sheetFormatPr baseColWidth="10" defaultColWidth="11.42578125" defaultRowHeight="12.75"/>
  <cols>
    <col min="1" max="1" width="11.42578125" style="2029"/>
    <col min="2" max="2" width="82.28515625" style="2029" bestFit="1" customWidth="1"/>
    <col min="3" max="3" width="16.28515625" style="2029" bestFit="1" customWidth="1"/>
    <col min="4" max="6" width="14.140625" style="2029" customWidth="1"/>
    <col min="7" max="7" width="14.42578125" style="2029" customWidth="1"/>
    <col min="8" max="15" width="15.42578125" style="2029" customWidth="1"/>
    <col min="16" max="16" width="16.42578125" style="2029" bestFit="1" customWidth="1"/>
    <col min="17" max="19" width="16.42578125" style="2029" customWidth="1"/>
    <col min="20" max="20" width="16.140625" style="2029" customWidth="1"/>
    <col min="21" max="21" width="13.42578125" style="2031" customWidth="1"/>
    <col min="22" max="22" width="14.85546875" style="2031" bestFit="1" customWidth="1"/>
    <col min="23" max="16382" width="11.42578125" style="2029"/>
    <col min="16383" max="16384" width="11.42578125" style="2029" bestFit="1"/>
  </cols>
  <sheetData>
    <row r="1" spans="1:37">
      <c r="B1" s="2030" t="s">
        <v>31</v>
      </c>
      <c r="C1" s="2030"/>
      <c r="D1" s="2030"/>
      <c r="E1" s="2030"/>
      <c r="F1" s="2030"/>
      <c r="G1" s="2030"/>
      <c r="O1" s="2278"/>
      <c r="P1" s="2278"/>
      <c r="Q1" s="2278"/>
      <c r="R1" s="2278"/>
      <c r="S1" s="2278"/>
      <c r="T1" s="2278"/>
      <c r="U1" s="2278"/>
      <c r="V1" s="2278"/>
    </row>
    <row r="3" spans="1:37">
      <c r="B3" s="2510" t="s">
        <v>1101</v>
      </c>
      <c r="C3" s="2510"/>
      <c r="D3" s="2510"/>
      <c r="E3" s="2510"/>
      <c r="F3" s="2510"/>
      <c r="G3" s="2510"/>
      <c r="H3" s="2510"/>
      <c r="I3" s="2510"/>
      <c r="J3" s="2510"/>
      <c r="K3" s="2510"/>
      <c r="L3" s="2510"/>
      <c r="M3" s="2510"/>
      <c r="N3" s="2510"/>
      <c r="O3" s="2510"/>
      <c r="P3" s="2510"/>
      <c r="Q3" s="2510"/>
      <c r="R3" s="2510"/>
      <c r="S3" s="2510"/>
      <c r="T3" s="2510"/>
      <c r="U3" s="2510"/>
    </row>
    <row r="4" spans="1:37">
      <c r="B4" s="2510" t="s">
        <v>1102</v>
      </c>
      <c r="C4" s="2510"/>
      <c r="D4" s="2510"/>
      <c r="E4" s="2510"/>
      <c r="F4" s="2510"/>
      <c r="G4" s="2510"/>
      <c r="H4" s="2510"/>
      <c r="I4" s="2510"/>
      <c r="J4" s="2510"/>
      <c r="K4" s="2510"/>
      <c r="L4" s="2510"/>
      <c r="M4" s="2510"/>
      <c r="N4" s="2510"/>
      <c r="O4" s="2510"/>
      <c r="P4" s="2510"/>
      <c r="Q4" s="2510"/>
      <c r="R4" s="2510"/>
      <c r="S4" s="2510"/>
      <c r="T4" s="2510"/>
      <c r="U4" s="2510"/>
      <c r="V4" s="2032"/>
    </row>
    <row r="5" spans="1:37">
      <c r="A5" s="2055"/>
      <c r="B5" s="2510" t="s">
        <v>409</v>
      </c>
      <c r="C5" s="2510"/>
      <c r="D5" s="2510"/>
      <c r="E5" s="2510"/>
      <c r="F5" s="2510"/>
      <c r="G5" s="2510"/>
      <c r="H5" s="2510"/>
      <c r="I5" s="2510"/>
      <c r="J5" s="2510"/>
      <c r="K5" s="2510"/>
      <c r="L5" s="2510"/>
      <c r="M5" s="2510"/>
      <c r="N5" s="2510"/>
      <c r="O5" s="2510"/>
      <c r="P5" s="2510"/>
      <c r="Q5" s="2510"/>
      <c r="R5" s="2510"/>
      <c r="S5" s="2510"/>
      <c r="T5" s="2510"/>
      <c r="U5" s="2510"/>
      <c r="V5" s="2058"/>
      <c r="W5" s="2055"/>
      <c r="X5" s="2055"/>
      <c r="Y5" s="2055"/>
      <c r="Z5" s="2055"/>
      <c r="AA5" s="2055"/>
      <c r="AB5" s="2055"/>
      <c r="AC5" s="2055"/>
      <c r="AD5" s="2055"/>
      <c r="AE5" s="2055"/>
      <c r="AF5" s="2055"/>
      <c r="AG5" s="2055"/>
      <c r="AH5" s="2055"/>
      <c r="AI5" s="2055"/>
      <c r="AJ5" s="2055"/>
      <c r="AK5" s="2055"/>
    </row>
    <row r="6" spans="1:37">
      <c r="A6" s="2055"/>
      <c r="B6" s="2055"/>
      <c r="C6" s="2055"/>
      <c r="D6" s="2055"/>
      <c r="E6" s="2055"/>
      <c r="F6" s="2055"/>
      <c r="G6" s="2055"/>
      <c r="H6" s="2056"/>
      <c r="I6" s="2056"/>
      <c r="J6" s="2056"/>
      <c r="K6" s="2056"/>
      <c r="L6" s="2056"/>
      <c r="M6" s="2056"/>
      <c r="N6" s="2056"/>
      <c r="O6" s="2056"/>
      <c r="P6" s="2056"/>
      <c r="Q6" s="2056"/>
      <c r="R6" s="2056"/>
      <c r="S6" s="2056"/>
      <c r="T6" s="2057"/>
      <c r="U6" s="2058"/>
      <c r="V6" s="2058"/>
      <c r="W6" s="2055"/>
      <c r="X6" s="2055"/>
      <c r="Y6" s="2055"/>
      <c r="Z6" s="2055"/>
      <c r="AA6" s="2055"/>
      <c r="AB6" s="2055"/>
      <c r="AC6" s="2055"/>
      <c r="AD6" s="2055"/>
      <c r="AE6" s="2055"/>
      <c r="AF6" s="2055"/>
      <c r="AG6" s="2055"/>
      <c r="AH6" s="2055"/>
      <c r="AI6" s="2055"/>
      <c r="AJ6" s="2055"/>
      <c r="AK6" s="2055"/>
    </row>
    <row r="7" spans="1:37" ht="13.5" thickBot="1">
      <c r="A7" s="2055"/>
      <c r="B7" s="2059"/>
      <c r="C7" s="2059"/>
      <c r="D7" s="2059"/>
      <c r="E7" s="2059"/>
      <c r="F7" s="2059"/>
      <c r="G7" s="2059"/>
      <c r="H7" s="2056"/>
      <c r="I7" s="2056"/>
      <c r="J7" s="2056"/>
      <c r="K7" s="2056"/>
      <c r="L7" s="2056"/>
      <c r="M7" s="2056"/>
      <c r="N7" s="2056"/>
      <c r="O7" s="2056"/>
      <c r="P7" s="2056"/>
      <c r="Q7" s="2056"/>
      <c r="R7" s="2056"/>
      <c r="S7" s="2056"/>
      <c r="T7" s="2057"/>
      <c r="U7" s="2058"/>
      <c r="V7" s="2058"/>
      <c r="W7" s="2055"/>
      <c r="X7" s="2055"/>
      <c r="Y7" s="2055"/>
      <c r="Z7" s="2055"/>
      <c r="AA7" s="2055"/>
      <c r="AB7" s="2055"/>
      <c r="AC7" s="2055"/>
      <c r="AD7" s="2055"/>
      <c r="AE7" s="2055"/>
      <c r="AF7" s="2055"/>
      <c r="AG7" s="2055"/>
      <c r="AH7" s="2055"/>
      <c r="AI7" s="2055"/>
      <c r="AJ7" s="2055"/>
      <c r="AK7" s="2055"/>
    </row>
    <row r="8" spans="1:37">
      <c r="A8" s="2055"/>
      <c r="B8" s="2060"/>
      <c r="C8" s="2060"/>
      <c r="D8" s="2061"/>
      <c r="E8" s="2061"/>
      <c r="F8" s="2061"/>
      <c r="G8" s="2061"/>
      <c r="H8" s="2062"/>
      <c r="I8" s="2062"/>
      <c r="J8" s="2062"/>
      <c r="K8" s="2062"/>
      <c r="L8" s="2062"/>
      <c r="M8" s="2062"/>
      <c r="N8" s="2062"/>
      <c r="O8" s="2062" t="s">
        <v>463</v>
      </c>
      <c r="P8" s="2062"/>
      <c r="Q8" s="2062"/>
      <c r="R8" s="2062"/>
      <c r="S8" s="2062"/>
      <c r="T8" s="2062"/>
      <c r="U8" s="2062"/>
      <c r="V8" s="2107"/>
      <c r="W8" s="2055"/>
      <c r="X8" s="2055"/>
      <c r="Y8" s="2055"/>
      <c r="Z8" s="2055"/>
      <c r="AA8" s="2055"/>
      <c r="AB8" s="2055"/>
      <c r="AC8" s="2055"/>
      <c r="AD8" s="2055"/>
      <c r="AE8" s="2055"/>
      <c r="AF8" s="2055"/>
      <c r="AG8" s="2055"/>
      <c r="AH8" s="2055"/>
      <c r="AI8" s="2055"/>
      <c r="AJ8" s="2055"/>
      <c r="AK8" s="2055"/>
    </row>
    <row r="9" spans="1:37" ht="13.5" thickBot="1">
      <c r="A9" s="2055"/>
      <c r="B9" s="2063"/>
      <c r="C9" s="2064" t="s">
        <v>171</v>
      </c>
      <c r="D9" s="2065" t="s">
        <v>170</v>
      </c>
      <c r="E9" s="2065" t="s">
        <v>169</v>
      </c>
      <c r="F9" s="2065" t="s">
        <v>167</v>
      </c>
      <c r="G9" s="2066" t="s">
        <v>166</v>
      </c>
      <c r="H9" s="2108" t="s">
        <v>165</v>
      </c>
      <c r="I9" s="2108" t="s">
        <v>168</v>
      </c>
      <c r="J9" s="2108" t="s">
        <v>164</v>
      </c>
      <c r="K9" s="2108" t="s">
        <v>163</v>
      </c>
      <c r="L9" s="2108" t="s">
        <v>161</v>
      </c>
      <c r="M9" s="2108" t="s">
        <v>95</v>
      </c>
      <c r="N9" s="2108" t="s">
        <v>153</v>
      </c>
      <c r="O9" s="2108" t="s">
        <v>162</v>
      </c>
      <c r="P9" s="2108" t="s">
        <v>102</v>
      </c>
      <c r="Q9" s="2108" t="s">
        <v>96</v>
      </c>
      <c r="R9" s="2108" t="s">
        <v>154</v>
      </c>
      <c r="S9" s="2108" t="s">
        <v>843</v>
      </c>
      <c r="T9" s="2108" t="s">
        <v>906</v>
      </c>
      <c r="U9" s="2108" t="s">
        <v>929</v>
      </c>
      <c r="V9" s="2109" t="s">
        <v>1077</v>
      </c>
      <c r="W9" s="2055"/>
      <c r="X9" s="2055"/>
      <c r="Y9" s="2055"/>
      <c r="Z9" s="2055"/>
      <c r="AA9" s="2055"/>
      <c r="AB9" s="2055"/>
      <c r="AC9" s="2055"/>
      <c r="AD9" s="2055"/>
      <c r="AE9" s="2055"/>
      <c r="AF9" s="2055"/>
      <c r="AG9" s="2055"/>
      <c r="AH9" s="2055"/>
      <c r="AI9" s="2055"/>
      <c r="AJ9" s="2055"/>
      <c r="AK9" s="2055"/>
    </row>
    <row r="10" spans="1:37" ht="14.85" customHeight="1">
      <c r="A10" s="2055"/>
      <c r="B10" s="2033" t="s">
        <v>411</v>
      </c>
      <c r="C10" s="2084"/>
      <c r="D10" s="2085"/>
      <c r="E10" s="2085"/>
      <c r="F10" s="2085"/>
      <c r="G10" s="2085"/>
      <c r="H10" s="2085"/>
      <c r="I10" s="2085"/>
      <c r="J10" s="2085"/>
      <c r="K10" s="2085"/>
      <c r="L10" s="2085"/>
      <c r="M10" s="2085"/>
      <c r="N10" s="2085"/>
      <c r="O10" s="2085"/>
      <c r="P10" s="2085"/>
      <c r="Q10" s="2085"/>
      <c r="R10" s="2085"/>
      <c r="S10" s="2085"/>
      <c r="T10" s="2085"/>
      <c r="U10" s="2085"/>
      <c r="V10" s="2110"/>
      <c r="W10" s="2055"/>
      <c r="X10" s="2055"/>
      <c r="Y10" s="2055"/>
      <c r="Z10" s="2055"/>
      <c r="AA10" s="2055"/>
      <c r="AB10" s="2055"/>
      <c r="AC10" s="2055"/>
      <c r="AD10" s="2055"/>
      <c r="AE10" s="2055"/>
      <c r="AF10" s="2055"/>
      <c r="AG10" s="2055"/>
      <c r="AH10" s="2055"/>
      <c r="AI10" s="2055"/>
      <c r="AJ10" s="2055"/>
      <c r="AK10" s="2055"/>
    </row>
    <row r="11" spans="1:37" ht="15">
      <c r="A11" s="2055"/>
      <c r="B11" s="2034" t="s">
        <v>173</v>
      </c>
      <c r="C11" s="2086"/>
      <c r="D11" s="2111"/>
      <c r="E11" s="2111"/>
      <c r="F11" s="2111"/>
      <c r="G11" s="2111"/>
      <c r="H11" s="2111"/>
      <c r="I11" s="2111"/>
      <c r="J11" s="2111"/>
      <c r="K11" s="2111"/>
      <c r="L11" s="2111"/>
      <c r="M11" s="2111"/>
      <c r="N11" s="2111"/>
      <c r="O11" s="2111"/>
      <c r="P11" s="2111"/>
      <c r="Q11" s="2111"/>
      <c r="R11" s="2111"/>
      <c r="S11" s="2111"/>
      <c r="T11" s="2111"/>
      <c r="U11" s="2111"/>
      <c r="V11" s="2112"/>
      <c r="W11" s="2055"/>
      <c r="X11" s="2055"/>
      <c r="Y11" s="2055"/>
      <c r="Z11" s="2055"/>
      <c r="AA11" s="2055"/>
      <c r="AB11" s="2055"/>
      <c r="AC11" s="2055"/>
      <c r="AD11" s="2055"/>
      <c r="AE11" s="2055"/>
      <c r="AF11" s="2055"/>
      <c r="AG11" s="2055"/>
      <c r="AH11" s="2055"/>
      <c r="AI11" s="2055"/>
      <c r="AJ11" s="2055"/>
      <c r="AK11" s="2055"/>
    </row>
    <row r="12" spans="1:37" ht="15">
      <c r="A12" s="2055"/>
      <c r="B12" s="2035" t="s">
        <v>414</v>
      </c>
      <c r="C12" s="2087">
        <v>5816012</v>
      </c>
      <c r="D12" s="2088">
        <v>5039035</v>
      </c>
      <c r="E12" s="2088">
        <v>4778987</v>
      </c>
      <c r="F12" s="2088">
        <v>4608148</v>
      </c>
      <c r="G12" s="2088">
        <v>4957324</v>
      </c>
      <c r="H12" s="2089">
        <v>5041371</v>
      </c>
      <c r="I12" s="2088">
        <v>5097856</v>
      </c>
      <c r="J12" s="2088">
        <v>5814295</v>
      </c>
      <c r="K12" s="2088">
        <v>5227840</v>
      </c>
      <c r="L12" s="2088">
        <v>6919815</v>
      </c>
      <c r="M12" s="2088">
        <v>6157037</v>
      </c>
      <c r="N12" s="2088">
        <v>4895726</v>
      </c>
      <c r="O12" s="2088">
        <v>4959579</v>
      </c>
      <c r="P12" s="2088">
        <v>5236507</v>
      </c>
      <c r="Q12" s="2088">
        <v>5458040</v>
      </c>
      <c r="R12" s="2088">
        <v>5780728</v>
      </c>
      <c r="S12" s="2088">
        <v>5456302</v>
      </c>
      <c r="T12" s="2088">
        <v>5300381</v>
      </c>
      <c r="U12" s="2088">
        <v>6041081</v>
      </c>
      <c r="V12" s="2113">
        <v>6025352</v>
      </c>
      <c r="W12" s="2055"/>
      <c r="X12" s="2055"/>
      <c r="Y12" s="2055"/>
      <c r="Z12" s="2055"/>
      <c r="AA12" s="2055"/>
      <c r="AB12" s="2055"/>
      <c r="AC12" s="2055"/>
      <c r="AD12" s="2055"/>
      <c r="AE12" s="2055"/>
      <c r="AF12" s="2055"/>
      <c r="AG12" s="2055"/>
      <c r="AH12" s="2055"/>
      <c r="AI12" s="2055"/>
      <c r="AJ12" s="2055"/>
      <c r="AK12" s="2055"/>
    </row>
    <row r="13" spans="1:37" ht="15">
      <c r="A13" s="2055"/>
      <c r="B13" s="2035" t="s">
        <v>415</v>
      </c>
      <c r="C13" s="2087">
        <v>14327957</v>
      </c>
      <c r="D13" s="2088">
        <v>16660085</v>
      </c>
      <c r="E13" s="2088">
        <v>19146069</v>
      </c>
      <c r="F13" s="2088">
        <v>19148673</v>
      </c>
      <c r="G13" s="2088">
        <v>18437537</v>
      </c>
      <c r="H13" s="2089">
        <v>26863958</v>
      </c>
      <c r="I13" s="2088">
        <v>26887477</v>
      </c>
      <c r="J13" s="2088">
        <v>27257699</v>
      </c>
      <c r="K13" s="2088">
        <v>30566460</v>
      </c>
      <c r="L13" s="2088">
        <v>26482164</v>
      </c>
      <c r="M13" s="2088">
        <v>33783609</v>
      </c>
      <c r="N13" s="2088">
        <v>30481516</v>
      </c>
      <c r="O13" s="2088">
        <v>28253501</v>
      </c>
      <c r="P13" s="2088">
        <v>22383291</v>
      </c>
      <c r="Q13" s="2088">
        <v>28265953</v>
      </c>
      <c r="R13" s="2088">
        <v>25594929</v>
      </c>
      <c r="S13" s="2088">
        <v>26924509</v>
      </c>
      <c r="T13" s="2088">
        <v>25182623</v>
      </c>
      <c r="U13" s="2088">
        <v>23912271</v>
      </c>
      <c r="V13" s="2113">
        <v>24668794</v>
      </c>
      <c r="W13" s="2055"/>
      <c r="X13" s="2055"/>
      <c r="Y13" s="2055"/>
      <c r="Z13" s="2055"/>
      <c r="AA13" s="2055"/>
      <c r="AB13" s="2055"/>
      <c r="AC13" s="2055"/>
      <c r="AD13" s="2055"/>
      <c r="AE13" s="2055"/>
      <c r="AF13" s="2055"/>
      <c r="AG13" s="2055"/>
      <c r="AH13" s="2055"/>
      <c r="AI13" s="2055"/>
      <c r="AJ13" s="2055"/>
      <c r="AK13" s="2055"/>
    </row>
    <row r="14" spans="1:37" ht="15">
      <c r="A14" s="2055"/>
      <c r="B14" s="2034" t="s">
        <v>416</v>
      </c>
      <c r="C14" s="2090">
        <v>20143969</v>
      </c>
      <c r="D14" s="2091">
        <v>21699120</v>
      </c>
      <c r="E14" s="2091">
        <v>23925056</v>
      </c>
      <c r="F14" s="2091">
        <v>23756821</v>
      </c>
      <c r="G14" s="2091">
        <v>23394861</v>
      </c>
      <c r="H14" s="2089">
        <v>31905329</v>
      </c>
      <c r="I14" s="2091">
        <v>31985333</v>
      </c>
      <c r="J14" s="2091">
        <v>33071994</v>
      </c>
      <c r="K14" s="2091">
        <v>35794300</v>
      </c>
      <c r="L14" s="2091">
        <v>33401979</v>
      </c>
      <c r="M14" s="2091">
        <v>39940646</v>
      </c>
      <c r="N14" s="2091">
        <v>35377242</v>
      </c>
      <c r="O14" s="2091">
        <v>33213080</v>
      </c>
      <c r="P14" s="2091">
        <v>27619798</v>
      </c>
      <c r="Q14" s="2091">
        <v>33723993</v>
      </c>
      <c r="R14" s="2091">
        <v>31375657</v>
      </c>
      <c r="S14" s="2091">
        <v>32380811</v>
      </c>
      <c r="T14" s="2091">
        <v>30483004</v>
      </c>
      <c r="U14" s="2091">
        <v>29953352</v>
      </c>
      <c r="V14" s="2114">
        <v>30694146</v>
      </c>
      <c r="W14" s="2055"/>
      <c r="X14" s="2055"/>
      <c r="Y14" s="2055"/>
      <c r="Z14" s="2055"/>
      <c r="AA14" s="2055"/>
      <c r="AB14" s="2055"/>
      <c r="AC14" s="2055"/>
      <c r="AD14" s="2055"/>
      <c r="AE14" s="2055"/>
      <c r="AF14" s="2055"/>
      <c r="AG14" s="2055"/>
      <c r="AH14" s="2055"/>
      <c r="AI14" s="2055"/>
      <c r="AJ14" s="2055"/>
      <c r="AK14" s="2055"/>
    </row>
    <row r="15" spans="1:37" ht="15">
      <c r="A15" s="2055"/>
      <c r="B15" s="2035"/>
      <c r="C15" s="2087"/>
      <c r="D15" s="2088"/>
      <c r="E15" s="2088"/>
      <c r="F15" s="2088"/>
      <c r="G15" s="2088"/>
      <c r="H15" s="2088"/>
      <c r="I15" s="2088"/>
      <c r="J15" s="2088"/>
      <c r="K15" s="2088"/>
      <c r="L15" s="2088"/>
      <c r="M15" s="2088"/>
      <c r="N15" s="2088"/>
      <c r="O15" s="2088"/>
      <c r="P15" s="2088"/>
      <c r="Q15" s="2088"/>
      <c r="R15" s="2088"/>
      <c r="S15" s="2088"/>
      <c r="T15" s="2088"/>
      <c r="U15" s="2088"/>
      <c r="V15" s="2113"/>
      <c r="W15" s="2055"/>
      <c r="X15" s="2055"/>
      <c r="Y15" s="2055"/>
      <c r="Z15" s="2055"/>
      <c r="AA15" s="2055"/>
      <c r="AB15" s="2055"/>
      <c r="AC15" s="2055"/>
      <c r="AD15" s="2055"/>
      <c r="AE15" s="2055"/>
      <c r="AF15" s="2055"/>
      <c r="AG15" s="2055"/>
      <c r="AH15" s="2055"/>
      <c r="AI15" s="2055"/>
      <c r="AJ15" s="2055"/>
      <c r="AK15" s="2055"/>
    </row>
    <row r="16" spans="1:37" ht="15">
      <c r="A16" s="2055"/>
      <c r="B16" s="2034" t="s">
        <v>175</v>
      </c>
      <c r="C16" s="2090">
        <v>3103156</v>
      </c>
      <c r="D16" s="2091">
        <v>3255249</v>
      </c>
      <c r="E16" s="2091">
        <v>2969737</v>
      </c>
      <c r="F16" s="2091">
        <v>3045261</v>
      </c>
      <c r="G16" s="2091">
        <v>3324737</v>
      </c>
      <c r="H16" s="2091">
        <v>1987570</v>
      </c>
      <c r="I16" s="2091">
        <v>1767692</v>
      </c>
      <c r="J16" s="2091">
        <v>1345981</v>
      </c>
      <c r="K16" s="2091">
        <v>772790</v>
      </c>
      <c r="L16" s="2091">
        <v>544937</v>
      </c>
      <c r="M16" s="2091">
        <v>1027761</v>
      </c>
      <c r="N16" s="2091">
        <v>344460</v>
      </c>
      <c r="O16" s="2091">
        <v>202127</v>
      </c>
      <c r="P16" s="2091">
        <v>542521</v>
      </c>
      <c r="Q16" s="2091">
        <v>308959</v>
      </c>
      <c r="R16" s="2091">
        <v>244017</v>
      </c>
      <c r="S16" s="2091">
        <v>232059</v>
      </c>
      <c r="T16" s="2091">
        <v>537814</v>
      </c>
      <c r="U16" s="2091">
        <v>207284</v>
      </c>
      <c r="V16" s="2114">
        <v>100211</v>
      </c>
      <c r="W16" s="2055"/>
      <c r="X16" s="2055"/>
      <c r="Y16" s="2055"/>
      <c r="Z16" s="2055"/>
      <c r="AA16" s="2055"/>
      <c r="AB16" s="2055"/>
      <c r="AC16" s="2055"/>
      <c r="AD16" s="2055"/>
      <c r="AE16" s="2055"/>
      <c r="AF16" s="2055"/>
      <c r="AG16" s="2055"/>
      <c r="AH16" s="2055"/>
      <c r="AI16" s="2055"/>
      <c r="AJ16" s="2055"/>
      <c r="AK16" s="2055"/>
    </row>
    <row r="17" spans="1:37" ht="15">
      <c r="A17" s="2055"/>
      <c r="B17" s="2034"/>
      <c r="C17" s="2090"/>
      <c r="D17" s="2091"/>
      <c r="E17" s="2091"/>
      <c r="F17" s="2091"/>
      <c r="G17" s="2091"/>
      <c r="H17" s="2091"/>
      <c r="I17" s="2091"/>
      <c r="J17" s="2091"/>
      <c r="K17" s="2091"/>
      <c r="L17" s="2091"/>
      <c r="M17" s="2091"/>
      <c r="N17" s="2091"/>
      <c r="O17" s="2091"/>
      <c r="P17" s="2091"/>
      <c r="Q17" s="2091"/>
      <c r="R17" s="2091"/>
      <c r="S17" s="2091"/>
      <c r="T17" s="2091"/>
      <c r="U17" s="2091"/>
      <c r="V17" s="2114"/>
      <c r="W17" s="2055"/>
      <c r="X17" s="2055"/>
      <c r="Y17" s="2055"/>
      <c r="Z17" s="2055"/>
      <c r="AA17" s="2055"/>
      <c r="AB17" s="2055"/>
      <c r="AC17" s="2055"/>
      <c r="AD17" s="2055"/>
      <c r="AE17" s="2055"/>
      <c r="AF17" s="2055"/>
      <c r="AG17" s="2055"/>
      <c r="AH17" s="2055"/>
      <c r="AI17" s="2055"/>
      <c r="AJ17" s="2055"/>
      <c r="AK17" s="2055"/>
    </row>
    <row r="18" spans="1:37" ht="15">
      <c r="A18" s="2055"/>
      <c r="B18" s="2034" t="s">
        <v>490</v>
      </c>
      <c r="C18" s="2090">
        <v>598964</v>
      </c>
      <c r="D18" s="2091">
        <v>516973</v>
      </c>
      <c r="E18" s="2091">
        <v>182957</v>
      </c>
      <c r="F18" s="2091">
        <v>242</v>
      </c>
      <c r="G18" s="2091">
        <v>883548</v>
      </c>
      <c r="H18" s="2091">
        <v>1630272</v>
      </c>
      <c r="I18" s="2091">
        <v>1874577</v>
      </c>
      <c r="J18" s="2091">
        <v>2168500</v>
      </c>
      <c r="K18" s="2091">
        <v>3549042</v>
      </c>
      <c r="L18" s="2091">
        <v>2118559</v>
      </c>
      <c r="M18" s="2091">
        <v>1406424</v>
      </c>
      <c r="N18" s="2091">
        <v>1261896</v>
      </c>
      <c r="O18" s="2091">
        <v>729168</v>
      </c>
      <c r="P18" s="2091">
        <v>163187</v>
      </c>
      <c r="Q18" s="2091">
        <v>307513</v>
      </c>
      <c r="R18" s="2091">
        <v>1011</v>
      </c>
      <c r="S18" s="2091">
        <v>39638</v>
      </c>
      <c r="T18" s="2091">
        <v>221253</v>
      </c>
      <c r="U18" s="2091">
        <v>1229265</v>
      </c>
      <c r="V18" s="2114">
        <v>362360</v>
      </c>
      <c r="W18" s="2055"/>
      <c r="X18" s="2055"/>
      <c r="Y18" s="2055"/>
      <c r="Z18" s="2055"/>
      <c r="AA18" s="2055"/>
      <c r="AB18" s="2055"/>
      <c r="AC18" s="2055"/>
      <c r="AD18" s="2055"/>
      <c r="AE18" s="2055"/>
      <c r="AF18" s="2055"/>
      <c r="AG18" s="2055"/>
      <c r="AH18" s="2055"/>
      <c r="AI18" s="2055"/>
      <c r="AJ18" s="2055"/>
      <c r="AK18" s="2055"/>
    </row>
    <row r="19" spans="1:37" ht="15">
      <c r="A19" s="2055"/>
      <c r="B19" s="2034" t="s">
        <v>180</v>
      </c>
      <c r="C19" s="2092">
        <v>16114399</v>
      </c>
      <c r="D19" s="2093">
        <v>15626554</v>
      </c>
      <c r="E19" s="2093">
        <v>14934297</v>
      </c>
      <c r="F19" s="2093">
        <v>14263353</v>
      </c>
      <c r="G19" s="2093">
        <v>16062998</v>
      </c>
      <c r="H19" s="2093">
        <v>18724601</v>
      </c>
      <c r="I19" s="2093">
        <v>27515047</v>
      </c>
      <c r="J19" s="2093">
        <v>29604474</v>
      </c>
      <c r="K19" s="2093">
        <v>31556758</v>
      </c>
      <c r="L19" s="2093">
        <v>25716257</v>
      </c>
      <c r="M19" s="2093">
        <v>18167181</v>
      </c>
      <c r="N19" s="2093">
        <v>19339377</v>
      </c>
      <c r="O19" s="2093">
        <v>20202882</v>
      </c>
      <c r="P19" s="2091">
        <v>17868118</v>
      </c>
      <c r="Q19" s="2091">
        <v>18277389</v>
      </c>
      <c r="R19" s="2091">
        <v>15260159</v>
      </c>
      <c r="S19" s="2091">
        <v>17702831</v>
      </c>
      <c r="T19" s="2091">
        <v>17169798</v>
      </c>
      <c r="U19" s="2091">
        <v>19717481</v>
      </c>
      <c r="V19" s="2114">
        <v>20592731</v>
      </c>
      <c r="W19" s="2055"/>
      <c r="X19" s="2055"/>
      <c r="Y19" s="2055"/>
      <c r="Z19" s="2055"/>
      <c r="AA19" s="2055"/>
      <c r="AB19" s="2055"/>
      <c r="AC19" s="2055"/>
      <c r="AD19" s="2055"/>
      <c r="AE19" s="2055"/>
      <c r="AF19" s="2055"/>
      <c r="AG19" s="2055"/>
      <c r="AH19" s="2055"/>
      <c r="AI19" s="2055"/>
      <c r="AJ19" s="2055"/>
      <c r="AK19" s="2055"/>
    </row>
    <row r="20" spans="1:37" ht="15">
      <c r="A20" s="2055"/>
      <c r="B20" s="2034" t="s">
        <v>181</v>
      </c>
      <c r="C20" s="2090">
        <v>3370918</v>
      </c>
      <c r="D20" s="2091">
        <v>3347118</v>
      </c>
      <c r="E20" s="2091">
        <v>3293125</v>
      </c>
      <c r="F20" s="2091">
        <v>3455877</v>
      </c>
      <c r="G20" s="2091">
        <v>4223311</v>
      </c>
      <c r="H20" s="2091">
        <v>4280002</v>
      </c>
      <c r="I20" s="2091">
        <v>4251291</v>
      </c>
      <c r="J20" s="2091">
        <v>4933333</v>
      </c>
      <c r="K20" s="2091">
        <v>5466463</v>
      </c>
      <c r="L20" s="2091">
        <v>7366267</v>
      </c>
      <c r="M20" s="2091">
        <v>7597755</v>
      </c>
      <c r="N20" s="2091">
        <v>7677804</v>
      </c>
      <c r="O20" s="2091">
        <v>7538562</v>
      </c>
      <c r="P20" s="2091">
        <v>7630677</v>
      </c>
      <c r="Q20" s="2091">
        <v>7500013</v>
      </c>
      <c r="R20" s="2091">
        <v>9831983</v>
      </c>
      <c r="S20" s="2091">
        <v>9661389</v>
      </c>
      <c r="T20" s="2091">
        <v>9611227</v>
      </c>
      <c r="U20" s="2091">
        <v>9450388</v>
      </c>
      <c r="V20" s="2114">
        <v>9557451</v>
      </c>
      <c r="W20" s="2055"/>
      <c r="X20" s="2055"/>
      <c r="Y20" s="2055"/>
      <c r="Z20" s="2055"/>
      <c r="AA20" s="2055"/>
      <c r="AB20" s="2055"/>
      <c r="AC20" s="2055"/>
      <c r="AD20" s="2055"/>
      <c r="AE20" s="2055"/>
      <c r="AF20" s="2055"/>
      <c r="AG20" s="2055"/>
      <c r="AH20" s="2055"/>
      <c r="AI20" s="2055"/>
      <c r="AJ20" s="2055"/>
      <c r="AK20" s="2055"/>
    </row>
    <row r="21" spans="1:37" ht="15">
      <c r="A21" s="2055"/>
      <c r="B21" s="2035"/>
      <c r="C21" s="2087"/>
      <c r="D21" s="2088"/>
      <c r="E21" s="2088"/>
      <c r="F21" s="2088"/>
      <c r="G21" s="2088"/>
      <c r="H21" s="2088"/>
      <c r="I21" s="2088"/>
      <c r="J21" s="2088"/>
      <c r="K21" s="2088"/>
      <c r="L21" s="2088"/>
      <c r="M21" s="2088"/>
      <c r="N21" s="2088"/>
      <c r="O21" s="2088"/>
      <c r="P21" s="2088"/>
      <c r="Q21" s="2088"/>
      <c r="R21" s="2088"/>
      <c r="S21" s="2088"/>
      <c r="T21" s="2088"/>
      <c r="U21" s="2088"/>
      <c r="V21" s="2113"/>
      <c r="W21" s="2055"/>
      <c r="X21" s="2055"/>
      <c r="Y21" s="2055"/>
      <c r="Z21" s="2055"/>
      <c r="AA21" s="2055"/>
      <c r="AB21" s="2055"/>
      <c r="AC21" s="2055"/>
      <c r="AD21" s="2055"/>
      <c r="AE21" s="2055"/>
      <c r="AF21" s="2055"/>
      <c r="AG21" s="2055"/>
      <c r="AH21" s="2055"/>
      <c r="AI21" s="2055"/>
      <c r="AJ21" s="2055"/>
      <c r="AK21" s="2055"/>
    </row>
    <row r="22" spans="1:37" ht="15">
      <c r="A22" s="2055"/>
      <c r="B22" s="2034" t="s">
        <v>58</v>
      </c>
      <c r="C22" s="2090">
        <v>99021030</v>
      </c>
      <c r="D22" s="2091">
        <v>99791392</v>
      </c>
      <c r="E22" s="2091">
        <v>102338510</v>
      </c>
      <c r="F22" s="2091">
        <v>104886920</v>
      </c>
      <c r="G22" s="2091">
        <v>110087710</v>
      </c>
      <c r="H22" s="2091">
        <v>121391338</v>
      </c>
      <c r="I22" s="2091">
        <v>124515950</v>
      </c>
      <c r="J22" s="2091">
        <v>125716877</v>
      </c>
      <c r="K22" s="2091">
        <v>124970804</v>
      </c>
      <c r="L22" s="2091">
        <v>130864182</v>
      </c>
      <c r="M22" s="2091">
        <v>133369027</v>
      </c>
      <c r="N22" s="2091">
        <v>134734202</v>
      </c>
      <c r="O22" s="2091">
        <v>132578949</v>
      </c>
      <c r="P22" s="2094">
        <v>138012365</v>
      </c>
      <c r="Q22" s="2094">
        <v>138419933</v>
      </c>
      <c r="R22" s="2094">
        <v>136046442</v>
      </c>
      <c r="S22" s="2094">
        <v>132290495</v>
      </c>
      <c r="T22" s="2091">
        <v>130175792</v>
      </c>
      <c r="U22" s="2091">
        <v>131843710</v>
      </c>
      <c r="V22" s="2114">
        <v>131767137</v>
      </c>
      <c r="W22" s="2055"/>
      <c r="X22" s="2055"/>
      <c r="Y22" s="2055"/>
      <c r="Z22" s="2055"/>
      <c r="AA22" s="2055"/>
      <c r="AB22" s="2055"/>
      <c r="AC22" s="2055"/>
      <c r="AD22" s="2055"/>
      <c r="AE22" s="2055"/>
      <c r="AF22" s="2055"/>
      <c r="AG22" s="2055"/>
      <c r="AH22" s="2055"/>
      <c r="AI22" s="2055"/>
      <c r="AJ22" s="2055"/>
      <c r="AK22" s="2055"/>
    </row>
    <row r="23" spans="1:37" ht="15">
      <c r="A23" s="2055"/>
      <c r="B23" s="2035" t="s">
        <v>421</v>
      </c>
      <c r="C23" s="2087">
        <v>96026987</v>
      </c>
      <c r="D23" s="2088">
        <v>96649966</v>
      </c>
      <c r="E23" s="2088">
        <v>99151976</v>
      </c>
      <c r="F23" s="2088">
        <v>101730830</v>
      </c>
      <c r="G23" s="2088">
        <v>106693682</v>
      </c>
      <c r="H23" s="2088">
        <v>117707704</v>
      </c>
      <c r="I23" s="2088">
        <v>120522261</v>
      </c>
      <c r="J23" s="2088">
        <v>121179978</v>
      </c>
      <c r="K23" s="2088">
        <v>120335694</v>
      </c>
      <c r="L23" s="2088">
        <v>126045797</v>
      </c>
      <c r="M23" s="2088">
        <v>128090680</v>
      </c>
      <c r="N23" s="2088">
        <v>129311792</v>
      </c>
      <c r="O23" s="2088">
        <v>126930472</v>
      </c>
      <c r="P23" s="2088">
        <v>132146911</v>
      </c>
      <c r="Q23" s="2088">
        <v>132426874</v>
      </c>
      <c r="R23" s="2088">
        <v>130396010</v>
      </c>
      <c r="S23" s="2088">
        <v>126846139</v>
      </c>
      <c r="T23" s="2088">
        <v>124488630</v>
      </c>
      <c r="U23" s="2088">
        <v>125761669</v>
      </c>
      <c r="V23" s="2113">
        <v>125948604</v>
      </c>
      <c r="W23" s="2055"/>
      <c r="X23" s="2055"/>
      <c r="Y23" s="2055"/>
      <c r="Z23" s="2055"/>
      <c r="AA23" s="2055"/>
      <c r="AB23" s="2055"/>
      <c r="AC23" s="2055"/>
      <c r="AD23" s="2055"/>
      <c r="AE23" s="2055"/>
      <c r="AF23" s="2055"/>
      <c r="AG23" s="2055"/>
      <c r="AH23" s="2055"/>
      <c r="AI23" s="2055"/>
      <c r="AJ23" s="2055"/>
      <c r="AK23" s="2055"/>
    </row>
    <row r="24" spans="1:37" ht="15">
      <c r="A24" s="2055"/>
      <c r="B24" s="2036" t="s">
        <v>422</v>
      </c>
      <c r="C24" s="2095">
        <v>2994043</v>
      </c>
      <c r="D24" s="2096">
        <v>3141426</v>
      </c>
      <c r="E24" s="2096">
        <v>3186534</v>
      </c>
      <c r="F24" s="2096">
        <v>3156090</v>
      </c>
      <c r="G24" s="2096">
        <v>3394028</v>
      </c>
      <c r="H24" s="2096">
        <v>3683634</v>
      </c>
      <c r="I24" s="2096">
        <v>3993689</v>
      </c>
      <c r="J24" s="2096">
        <v>4536899</v>
      </c>
      <c r="K24" s="2096">
        <v>4635110</v>
      </c>
      <c r="L24" s="2096">
        <v>4818385</v>
      </c>
      <c r="M24" s="2096">
        <v>5278347</v>
      </c>
      <c r="N24" s="2096">
        <v>5422410</v>
      </c>
      <c r="O24" s="2096">
        <v>5648477</v>
      </c>
      <c r="P24" s="2088">
        <v>5865454</v>
      </c>
      <c r="Q24" s="2088">
        <v>5993059</v>
      </c>
      <c r="R24" s="2088">
        <v>5650432</v>
      </c>
      <c r="S24" s="2088">
        <v>5444356</v>
      </c>
      <c r="T24" s="2088">
        <v>5687162</v>
      </c>
      <c r="U24" s="2088">
        <v>6082041</v>
      </c>
      <c r="V24" s="2113">
        <v>5818533</v>
      </c>
      <c r="W24" s="2055"/>
      <c r="X24" s="2055"/>
      <c r="Y24" s="2055"/>
      <c r="Z24" s="2055"/>
      <c r="AA24" s="2055"/>
      <c r="AB24" s="2055"/>
      <c r="AC24" s="2055"/>
      <c r="AD24" s="2055"/>
      <c r="AE24" s="2055"/>
      <c r="AF24" s="2055"/>
      <c r="AG24" s="2055"/>
      <c r="AH24" s="2055"/>
      <c r="AI24" s="2055"/>
      <c r="AJ24" s="2055"/>
      <c r="AK24" s="2055"/>
    </row>
    <row r="25" spans="1:37" ht="15">
      <c r="A25" s="2055"/>
      <c r="B25" s="2035" t="s">
        <v>496</v>
      </c>
      <c r="C25" s="2087">
        <v>-4619470</v>
      </c>
      <c r="D25" s="2088">
        <v>-4637969</v>
      </c>
      <c r="E25" s="2088">
        <v>-4734401</v>
      </c>
      <c r="F25" s="2088">
        <v>-4761111</v>
      </c>
      <c r="G25" s="2088">
        <v>-5571581</v>
      </c>
      <c r="H25" s="2088">
        <v>-7910329</v>
      </c>
      <c r="I25" s="2088">
        <v>-9078981</v>
      </c>
      <c r="J25" s="2088">
        <v>-9266046</v>
      </c>
      <c r="K25" s="2088">
        <v>-9090737</v>
      </c>
      <c r="L25" s="2088">
        <v>-8797871</v>
      </c>
      <c r="M25" s="2088">
        <v>-8474947</v>
      </c>
      <c r="N25" s="2088">
        <v>-7937985</v>
      </c>
      <c r="O25" s="2088">
        <v>-7769920</v>
      </c>
      <c r="P25" s="2088">
        <v>-7813526</v>
      </c>
      <c r="Q25" s="2088">
        <v>-7541660</v>
      </c>
      <c r="R25" s="2088">
        <v>-7408223</v>
      </c>
      <c r="S25" s="2088">
        <v>-7450091</v>
      </c>
      <c r="T25" s="2088">
        <v>-7504879</v>
      </c>
      <c r="U25" s="2088">
        <v>-7570703</v>
      </c>
      <c r="V25" s="2113">
        <v>-7772720</v>
      </c>
      <c r="W25" s="2055"/>
      <c r="X25" s="2055"/>
      <c r="Y25" s="2055"/>
      <c r="Z25" s="2055"/>
      <c r="AA25" s="2055"/>
      <c r="AB25" s="2055"/>
      <c r="AC25" s="2055"/>
      <c r="AD25" s="2055"/>
      <c r="AE25" s="2055"/>
      <c r="AF25" s="2055"/>
      <c r="AG25" s="2055"/>
      <c r="AH25" s="2055"/>
      <c r="AI25" s="2055"/>
      <c r="AJ25" s="2055"/>
      <c r="AK25" s="2055"/>
    </row>
    <row r="26" spans="1:37" ht="15">
      <c r="A26" s="2055"/>
      <c r="B26" s="2034" t="s">
        <v>424</v>
      </c>
      <c r="C26" s="2090">
        <v>94401560</v>
      </c>
      <c r="D26" s="2091">
        <v>95153423</v>
      </c>
      <c r="E26" s="2091">
        <v>97604109</v>
      </c>
      <c r="F26" s="2091">
        <v>100125809</v>
      </c>
      <c r="G26" s="2091">
        <v>104516129</v>
      </c>
      <c r="H26" s="2091">
        <v>113481009</v>
      </c>
      <c r="I26" s="2091">
        <v>115436969</v>
      </c>
      <c r="J26" s="2091">
        <v>116450831</v>
      </c>
      <c r="K26" s="2091">
        <v>115880067</v>
      </c>
      <c r="L26" s="2091">
        <v>122066311</v>
      </c>
      <c r="M26" s="2091">
        <v>124894080</v>
      </c>
      <c r="N26" s="2091">
        <v>126796217</v>
      </c>
      <c r="O26" s="2091">
        <v>124809029</v>
      </c>
      <c r="P26" s="2091">
        <v>130198839</v>
      </c>
      <c r="Q26" s="2091">
        <v>130878273</v>
      </c>
      <c r="R26" s="2091">
        <v>128638219</v>
      </c>
      <c r="S26" s="2091">
        <v>124840404</v>
      </c>
      <c r="T26" s="2091">
        <v>122670913</v>
      </c>
      <c r="U26" s="2091">
        <v>124273007</v>
      </c>
      <c r="V26" s="2114">
        <v>123994417</v>
      </c>
      <c r="W26" s="2055"/>
      <c r="X26" s="2055"/>
      <c r="Y26" s="2055"/>
      <c r="Z26" s="2055"/>
      <c r="AA26" s="2055"/>
      <c r="AB26" s="2055"/>
      <c r="AC26" s="2055"/>
      <c r="AD26" s="2055"/>
      <c r="AE26" s="2055"/>
      <c r="AF26" s="2055"/>
      <c r="AG26" s="2055"/>
      <c r="AH26" s="2055"/>
      <c r="AI26" s="2055"/>
      <c r="AJ26" s="2055"/>
      <c r="AK26" s="2055"/>
    </row>
    <row r="27" spans="1:37" ht="3.6" customHeight="1">
      <c r="A27" s="2055"/>
      <c r="B27" s="2035"/>
      <c r="C27" s="2097">
        <v>0</v>
      </c>
      <c r="D27" s="2115">
        <v>0</v>
      </c>
      <c r="E27" s="2115">
        <v>0</v>
      </c>
      <c r="F27" s="2115">
        <v>0</v>
      </c>
      <c r="G27" s="2115">
        <v>0</v>
      </c>
      <c r="H27" s="2115">
        <v>0</v>
      </c>
      <c r="I27" s="2115">
        <v>0</v>
      </c>
      <c r="J27" s="2115">
        <v>0</v>
      </c>
      <c r="K27" s="2115">
        <v>0</v>
      </c>
      <c r="L27" s="2115">
        <v>0</v>
      </c>
      <c r="M27" s="2115">
        <v>0</v>
      </c>
      <c r="N27" s="2115">
        <v>0</v>
      </c>
      <c r="O27" s="2115">
        <v>0</v>
      </c>
      <c r="P27" s="2088">
        <v>0</v>
      </c>
      <c r="Q27" s="2088">
        <v>0</v>
      </c>
      <c r="R27" s="2088">
        <v>0</v>
      </c>
      <c r="S27" s="2088">
        <v>0</v>
      </c>
      <c r="T27" s="2088">
        <v>0</v>
      </c>
      <c r="U27" s="2088">
        <v>0</v>
      </c>
      <c r="V27" s="2113">
        <v>0</v>
      </c>
      <c r="W27" s="2055"/>
      <c r="X27" s="2055"/>
      <c r="Y27" s="2055"/>
      <c r="Z27" s="2055"/>
      <c r="AA27" s="2055"/>
      <c r="AB27" s="2055"/>
      <c r="AC27" s="2055"/>
      <c r="AD27" s="2055"/>
      <c r="AE27" s="2055"/>
      <c r="AF27" s="2055"/>
      <c r="AG27" s="2055"/>
      <c r="AH27" s="2055"/>
      <c r="AI27" s="2055"/>
      <c r="AJ27" s="2055"/>
      <c r="AK27" s="2055"/>
    </row>
    <row r="28" spans="1:37" ht="15.75">
      <c r="A28" s="2055"/>
      <c r="B28" s="2034" t="s">
        <v>1083</v>
      </c>
      <c r="C28" s="2090">
        <v>2020366</v>
      </c>
      <c r="D28" s="2091">
        <v>1978509</v>
      </c>
      <c r="E28" s="2091">
        <v>1974925</v>
      </c>
      <c r="F28" s="2091">
        <v>1996773</v>
      </c>
      <c r="G28" s="2091">
        <v>1926344</v>
      </c>
      <c r="H28" s="2091">
        <v>1819369</v>
      </c>
      <c r="I28" s="2091">
        <v>1803139</v>
      </c>
      <c r="J28" s="2091">
        <v>1789869</v>
      </c>
      <c r="K28" s="2091">
        <v>1729286</v>
      </c>
      <c r="L28" s="2091">
        <v>1681651</v>
      </c>
      <c r="M28" s="2091">
        <v>1634143</v>
      </c>
      <c r="N28" s="2091">
        <v>1628645</v>
      </c>
      <c r="O28" s="2091">
        <v>1593758</v>
      </c>
      <c r="P28" s="2091">
        <v>1558507</v>
      </c>
      <c r="Q28" s="2091">
        <v>1500806</v>
      </c>
      <c r="R28" s="2091">
        <v>1536875</v>
      </c>
      <c r="S28" s="2091">
        <v>1489392</v>
      </c>
      <c r="T28" s="2091">
        <v>1460108</v>
      </c>
      <c r="U28" s="2091">
        <v>1449222</v>
      </c>
      <c r="V28" s="2114">
        <v>1559485</v>
      </c>
      <c r="W28" s="2055"/>
      <c r="X28" s="2055"/>
      <c r="Y28" s="2055"/>
      <c r="Z28" s="2055"/>
      <c r="AA28" s="2055"/>
      <c r="AB28" s="2055"/>
      <c r="AC28" s="2055"/>
      <c r="AD28" s="2055"/>
      <c r="AE28" s="2055"/>
      <c r="AF28" s="2055"/>
      <c r="AG28" s="2055"/>
      <c r="AH28" s="2055"/>
      <c r="AI28" s="2055"/>
      <c r="AJ28" s="2055"/>
      <c r="AK28" s="2055"/>
    </row>
    <row r="29" spans="1:37" ht="15">
      <c r="A29" s="2055"/>
      <c r="B29" s="2034" t="s">
        <v>429</v>
      </c>
      <c r="C29" s="2090">
        <v>611142</v>
      </c>
      <c r="D29" s="2091">
        <v>534637</v>
      </c>
      <c r="E29" s="2091">
        <v>434457</v>
      </c>
      <c r="F29" s="2091">
        <v>535222</v>
      </c>
      <c r="G29" s="2091">
        <v>555598</v>
      </c>
      <c r="H29" s="2091">
        <v>331591</v>
      </c>
      <c r="I29" s="2091">
        <v>256238</v>
      </c>
      <c r="J29" s="2091">
        <v>455343</v>
      </c>
      <c r="K29" s="2091">
        <v>532584</v>
      </c>
      <c r="L29" s="2091">
        <v>558934</v>
      </c>
      <c r="M29" s="2091">
        <v>776863</v>
      </c>
      <c r="N29" s="2091">
        <v>532404</v>
      </c>
      <c r="O29" s="2091">
        <v>524448</v>
      </c>
      <c r="P29" s="2091">
        <v>743925</v>
      </c>
      <c r="Q29" s="2091">
        <v>697119</v>
      </c>
      <c r="R29" s="2091">
        <v>699678</v>
      </c>
      <c r="S29" s="2091">
        <v>496170</v>
      </c>
      <c r="T29" s="2091">
        <v>226161</v>
      </c>
      <c r="U29" s="2091">
        <v>325771</v>
      </c>
      <c r="V29" s="2114">
        <v>412401</v>
      </c>
      <c r="W29" s="2055"/>
      <c r="X29" s="2055"/>
      <c r="Y29" s="2055"/>
      <c r="Z29" s="2055"/>
      <c r="AA29" s="2055"/>
      <c r="AB29" s="2055"/>
      <c r="AC29" s="2055"/>
      <c r="AD29" s="2055"/>
      <c r="AE29" s="2055"/>
      <c r="AF29" s="2055"/>
      <c r="AG29" s="2055"/>
      <c r="AH29" s="2055"/>
      <c r="AI29" s="2055"/>
      <c r="AJ29" s="2055"/>
      <c r="AK29" s="2055"/>
    </row>
    <row r="30" spans="1:37" ht="15">
      <c r="A30" s="2055"/>
      <c r="B30" s="2034" t="s">
        <v>430</v>
      </c>
      <c r="C30" s="2098">
        <v>0</v>
      </c>
      <c r="D30" s="2116">
        <v>0</v>
      </c>
      <c r="E30" s="2116">
        <v>0</v>
      </c>
      <c r="F30" s="2116">
        <v>0</v>
      </c>
      <c r="G30" s="2116">
        <v>0</v>
      </c>
      <c r="H30" s="2116">
        <v>0</v>
      </c>
      <c r="I30" s="2116">
        <v>0</v>
      </c>
      <c r="J30" s="2116">
        <v>0</v>
      </c>
      <c r="K30" s="2116">
        <v>0</v>
      </c>
      <c r="L30" s="2091">
        <v>18901</v>
      </c>
      <c r="M30" s="2091">
        <v>23944</v>
      </c>
      <c r="N30" s="2091">
        <v>27928</v>
      </c>
      <c r="O30" s="2091">
        <v>31859</v>
      </c>
      <c r="P30" s="2091">
        <v>26411</v>
      </c>
      <c r="Q30" s="2091">
        <v>29953</v>
      </c>
      <c r="R30" s="2091">
        <v>28578</v>
      </c>
      <c r="S30" s="2091">
        <v>18246</v>
      </c>
      <c r="T30" s="2091">
        <v>16670</v>
      </c>
      <c r="U30" s="2091">
        <v>17941</v>
      </c>
      <c r="V30" s="2114">
        <v>21426</v>
      </c>
      <c r="W30" s="2055"/>
      <c r="X30" s="2055"/>
      <c r="Y30" s="2055"/>
      <c r="Z30" s="2055"/>
      <c r="AA30" s="2055"/>
      <c r="AB30" s="2055"/>
      <c r="AC30" s="2055"/>
      <c r="AD30" s="2055"/>
      <c r="AE30" s="2055"/>
      <c r="AF30" s="2055"/>
      <c r="AG30" s="2055"/>
      <c r="AH30" s="2055"/>
      <c r="AI30" s="2055"/>
      <c r="AJ30" s="2055"/>
      <c r="AK30" s="2055"/>
    </row>
    <row r="31" spans="1:37" ht="15.75">
      <c r="A31" s="2055"/>
      <c r="B31" s="2034" t="s">
        <v>1084</v>
      </c>
      <c r="C31" s="2090">
        <v>4244196</v>
      </c>
      <c r="D31" s="2091">
        <v>4641232</v>
      </c>
      <c r="E31" s="2091">
        <v>5198766</v>
      </c>
      <c r="F31" s="2091">
        <v>4992105</v>
      </c>
      <c r="G31" s="2091">
        <v>5937221</v>
      </c>
      <c r="H31" s="2091">
        <v>7303556</v>
      </c>
      <c r="I31" s="2091">
        <v>6522817</v>
      </c>
      <c r="J31" s="2091">
        <v>5882200</v>
      </c>
      <c r="K31" s="2091">
        <v>6455086</v>
      </c>
      <c r="L31" s="2093">
        <v>6772279</v>
      </c>
      <c r="M31" s="2093">
        <v>7497739</v>
      </c>
      <c r="N31" s="2093">
        <v>6321863</v>
      </c>
      <c r="O31" s="2093">
        <v>6100840</v>
      </c>
      <c r="P31" s="2091">
        <v>7018343</v>
      </c>
      <c r="Q31" s="2091">
        <v>6645503</v>
      </c>
      <c r="R31" s="2091">
        <v>5662055</v>
      </c>
      <c r="S31" s="2091">
        <v>6873005</v>
      </c>
      <c r="T31" s="2091">
        <v>7653151</v>
      </c>
      <c r="U31" s="2091">
        <v>7736054</v>
      </c>
      <c r="V31" s="2114">
        <v>6510227</v>
      </c>
      <c r="W31" s="2055"/>
      <c r="X31" s="2055"/>
      <c r="Y31" s="2055"/>
      <c r="Z31" s="2055"/>
      <c r="AA31" s="2055"/>
      <c r="AB31" s="2055"/>
      <c r="AC31" s="2055"/>
      <c r="AD31" s="2055"/>
      <c r="AE31" s="2055"/>
      <c r="AF31" s="2055"/>
      <c r="AG31" s="2055"/>
      <c r="AH31" s="2055"/>
      <c r="AI31" s="2055"/>
      <c r="AJ31" s="2055"/>
      <c r="AK31" s="2055"/>
    </row>
    <row r="32" spans="1:37" ht="2.4500000000000002" customHeight="1">
      <c r="A32" s="2055"/>
      <c r="B32" s="2035"/>
      <c r="C32" s="2092">
        <v>0</v>
      </c>
      <c r="D32" s="2116">
        <v>0</v>
      </c>
      <c r="E32" s="2116">
        <v>0</v>
      </c>
      <c r="F32" s="2116">
        <v>0</v>
      </c>
      <c r="G32" s="2116">
        <v>0</v>
      </c>
      <c r="H32" s="2116">
        <v>0</v>
      </c>
      <c r="I32" s="2088">
        <v>0</v>
      </c>
      <c r="J32" s="2116">
        <v>0</v>
      </c>
      <c r="K32" s="2088">
        <v>0</v>
      </c>
      <c r="L32" s="2088" t="s">
        <v>499</v>
      </c>
      <c r="M32" s="2088" t="s">
        <v>499</v>
      </c>
      <c r="N32" s="2088" t="s">
        <v>499</v>
      </c>
      <c r="O32" s="2088">
        <v>0</v>
      </c>
      <c r="P32" s="2088">
        <v>0</v>
      </c>
      <c r="Q32" s="2088">
        <v>0</v>
      </c>
      <c r="R32" s="2088">
        <v>0</v>
      </c>
      <c r="S32" s="2088">
        <v>0</v>
      </c>
      <c r="T32" s="2088">
        <v>0</v>
      </c>
      <c r="U32" s="2088">
        <v>0</v>
      </c>
      <c r="V32" s="2113">
        <v>0</v>
      </c>
      <c r="W32" s="2055"/>
      <c r="X32" s="2055"/>
      <c r="Y32" s="2055"/>
      <c r="Z32" s="2055"/>
      <c r="AA32" s="2055"/>
      <c r="AB32" s="2055"/>
      <c r="AC32" s="2055"/>
      <c r="AD32" s="2055"/>
      <c r="AE32" s="2055"/>
      <c r="AF32" s="2055"/>
      <c r="AG32" s="2055"/>
      <c r="AH32" s="2055"/>
      <c r="AI32" s="2055"/>
      <c r="AJ32" s="2055"/>
      <c r="AK32" s="2055"/>
    </row>
    <row r="33" spans="1:37" ht="15">
      <c r="A33" s="2055"/>
      <c r="B33" s="2037" t="s">
        <v>433</v>
      </c>
      <c r="C33" s="2087">
        <v>144608670</v>
      </c>
      <c r="D33" s="2088">
        <v>146752815</v>
      </c>
      <c r="E33" s="2088">
        <v>150517429</v>
      </c>
      <c r="F33" s="2091">
        <v>152171463</v>
      </c>
      <c r="G33" s="2117">
        <v>160824747</v>
      </c>
      <c r="H33" s="2117">
        <v>181463299</v>
      </c>
      <c r="I33" s="2117">
        <v>191413103</v>
      </c>
      <c r="J33" s="2091">
        <v>195702525</v>
      </c>
      <c r="K33" s="2117">
        <v>201736376</v>
      </c>
      <c r="L33" s="2117">
        <v>200246075</v>
      </c>
      <c r="M33" s="2117">
        <v>202966536</v>
      </c>
      <c r="N33" s="2117">
        <v>199307836</v>
      </c>
      <c r="O33" s="2117">
        <v>194945753</v>
      </c>
      <c r="P33" s="2117">
        <v>193370326</v>
      </c>
      <c r="Q33" s="2117">
        <v>199869521</v>
      </c>
      <c r="R33" s="2117">
        <v>193278232</v>
      </c>
      <c r="S33" s="2117">
        <v>193733945</v>
      </c>
      <c r="T33" s="2117">
        <v>190050099</v>
      </c>
      <c r="U33" s="2117">
        <v>194359765</v>
      </c>
      <c r="V33" s="2118">
        <v>193804855</v>
      </c>
      <c r="W33" s="2055"/>
      <c r="X33" s="2055"/>
      <c r="Y33" s="2055"/>
      <c r="Z33" s="2055"/>
      <c r="AA33" s="2055"/>
      <c r="AB33" s="2055"/>
      <c r="AC33" s="2055"/>
      <c r="AD33" s="2055"/>
      <c r="AE33" s="2055"/>
      <c r="AF33" s="2055"/>
      <c r="AG33" s="2055"/>
      <c r="AH33" s="2055"/>
      <c r="AI33" s="2055"/>
      <c r="AJ33" s="2055"/>
      <c r="AK33" s="2055"/>
    </row>
    <row r="34" spans="1:37" ht="3" customHeight="1">
      <c r="A34" s="2055"/>
      <c r="B34" s="2035"/>
      <c r="C34" s="2087">
        <v>0</v>
      </c>
      <c r="D34" s="2088">
        <v>0</v>
      </c>
      <c r="E34" s="2117">
        <v>0</v>
      </c>
      <c r="F34" s="2088">
        <v>0</v>
      </c>
      <c r="G34" s="2088">
        <v>0</v>
      </c>
      <c r="H34" s="2088">
        <v>0</v>
      </c>
      <c r="I34" s="2088">
        <v>0</v>
      </c>
      <c r="J34" s="2088">
        <v>0</v>
      </c>
      <c r="K34" s="2088">
        <v>0</v>
      </c>
      <c r="L34" s="2088">
        <v>0</v>
      </c>
      <c r="M34" s="2088">
        <v>0</v>
      </c>
      <c r="N34" s="2088">
        <v>0</v>
      </c>
      <c r="O34" s="2088">
        <v>0</v>
      </c>
      <c r="P34" s="2088">
        <v>0</v>
      </c>
      <c r="Q34" s="2088">
        <v>0</v>
      </c>
      <c r="R34" s="2088">
        <v>0</v>
      </c>
      <c r="S34" s="2088">
        <v>0</v>
      </c>
      <c r="T34" s="2088">
        <v>0</v>
      </c>
      <c r="U34" s="2088">
        <v>0</v>
      </c>
      <c r="V34" s="2113">
        <v>0</v>
      </c>
      <c r="W34" s="2055"/>
      <c r="X34" s="2055"/>
      <c r="Y34" s="2055"/>
      <c r="Z34" s="2055"/>
      <c r="AA34" s="2055"/>
      <c r="AB34" s="2055"/>
      <c r="AC34" s="2055"/>
      <c r="AD34" s="2055"/>
      <c r="AE34" s="2055"/>
      <c r="AF34" s="2055"/>
      <c r="AG34" s="2055"/>
      <c r="AH34" s="2055"/>
      <c r="AI34" s="2055"/>
      <c r="AJ34" s="2055"/>
      <c r="AK34" s="2055"/>
    </row>
    <row r="35" spans="1:37" ht="15">
      <c r="A35" s="2055"/>
      <c r="B35" s="2034" t="s">
        <v>502</v>
      </c>
      <c r="C35" s="2087"/>
      <c r="D35" s="2088"/>
      <c r="E35" s="2088"/>
      <c r="F35" s="2088"/>
      <c r="G35" s="2088"/>
      <c r="H35" s="2088"/>
      <c r="I35" s="2088"/>
      <c r="J35" s="2088"/>
      <c r="K35" s="2088"/>
      <c r="L35" s="2088"/>
      <c r="M35" s="2088"/>
      <c r="N35" s="2088"/>
      <c r="O35" s="2088"/>
      <c r="P35" s="2088"/>
      <c r="Q35" s="2088"/>
      <c r="R35" s="2088"/>
      <c r="S35" s="2088"/>
      <c r="T35" s="2088"/>
      <c r="U35" s="2088"/>
      <c r="V35" s="2113"/>
      <c r="W35" s="2055"/>
      <c r="X35" s="2055"/>
      <c r="Y35" s="2055"/>
      <c r="Z35" s="2055"/>
      <c r="AA35" s="2055"/>
      <c r="AB35" s="2055"/>
      <c r="AC35" s="2055"/>
      <c r="AD35" s="2055"/>
      <c r="AE35" s="2055"/>
      <c r="AF35" s="2055"/>
      <c r="AG35" s="2055"/>
      <c r="AH35" s="2055"/>
      <c r="AI35" s="2055"/>
      <c r="AJ35" s="2055"/>
      <c r="AK35" s="2055"/>
    </row>
    <row r="36" spans="1:37" ht="15">
      <c r="A36" s="2055"/>
      <c r="B36" s="2038" t="s">
        <v>59</v>
      </c>
      <c r="C36" s="2098"/>
      <c r="D36" s="2116"/>
      <c r="E36" s="2088"/>
      <c r="F36" s="2116"/>
      <c r="G36" s="2116"/>
      <c r="H36" s="2116"/>
      <c r="I36" s="2099"/>
      <c r="J36" s="2116"/>
      <c r="K36" s="2116"/>
      <c r="L36" s="2099"/>
      <c r="M36" s="2099"/>
      <c r="N36" s="2099"/>
      <c r="O36" s="2099"/>
      <c r="P36" s="2099"/>
      <c r="Q36" s="2099"/>
      <c r="R36" s="2099"/>
      <c r="S36" s="2099"/>
      <c r="T36" s="2099"/>
      <c r="U36" s="2099"/>
      <c r="V36" s="2119"/>
      <c r="W36" s="2055"/>
      <c r="X36" s="2055"/>
      <c r="Y36" s="2055"/>
      <c r="Z36" s="2055"/>
      <c r="AA36" s="2055"/>
      <c r="AB36" s="2055"/>
      <c r="AC36" s="2055"/>
      <c r="AD36" s="2055"/>
      <c r="AE36" s="2055"/>
      <c r="AF36" s="2055"/>
      <c r="AG36" s="2055"/>
      <c r="AH36" s="2055"/>
      <c r="AI36" s="2055"/>
      <c r="AJ36" s="2055"/>
      <c r="AK36" s="2055"/>
    </row>
    <row r="37" spans="1:37" ht="15.75">
      <c r="A37" s="2055"/>
      <c r="B37" s="2035" t="s">
        <v>1085</v>
      </c>
      <c r="C37" s="2100">
        <v>28436099</v>
      </c>
      <c r="D37" s="2099">
        <v>23243024</v>
      </c>
      <c r="E37" s="2099">
        <v>24483137</v>
      </c>
      <c r="F37" s="2099">
        <v>26372428</v>
      </c>
      <c r="G37" s="2099">
        <v>29496275</v>
      </c>
      <c r="H37" s="2099">
        <v>44355291</v>
      </c>
      <c r="I37" s="2088">
        <v>49111613</v>
      </c>
      <c r="J37" s="2099">
        <v>43740097</v>
      </c>
      <c r="K37" s="2099">
        <v>44470186</v>
      </c>
      <c r="L37" s="2088">
        <v>45881848</v>
      </c>
      <c r="M37" s="2088">
        <v>47262689</v>
      </c>
      <c r="N37" s="2088">
        <v>44598038</v>
      </c>
      <c r="O37" s="2088">
        <v>45297294</v>
      </c>
      <c r="P37" s="2088">
        <v>40994205</v>
      </c>
      <c r="Q37" s="2088">
        <v>42200017</v>
      </c>
      <c r="R37" s="2088">
        <v>39399007</v>
      </c>
      <c r="S37" s="2088">
        <v>37978204</v>
      </c>
      <c r="T37" s="2088">
        <v>36484571</v>
      </c>
      <c r="U37" s="2088">
        <v>36743810</v>
      </c>
      <c r="V37" s="2113">
        <v>39377289</v>
      </c>
      <c r="W37" s="2055"/>
      <c r="X37" s="2055"/>
      <c r="Y37" s="2055"/>
      <c r="Z37" s="2055"/>
      <c r="AA37" s="2055"/>
      <c r="AB37" s="2055"/>
      <c r="AC37" s="2055"/>
      <c r="AD37" s="2055"/>
      <c r="AE37" s="2055"/>
      <c r="AF37" s="2055"/>
      <c r="AG37" s="2055"/>
      <c r="AH37" s="2055"/>
      <c r="AI37" s="2055"/>
      <c r="AJ37" s="2055"/>
      <c r="AK37" s="2055"/>
    </row>
    <row r="38" spans="1:37" ht="15" customHeight="1">
      <c r="A38" s="2055"/>
      <c r="B38" s="2035" t="s">
        <v>1086</v>
      </c>
      <c r="C38" s="2087">
        <v>64385457</v>
      </c>
      <c r="D38" s="2088">
        <v>69210922</v>
      </c>
      <c r="E38" s="2088">
        <v>71620420</v>
      </c>
      <c r="F38" s="2088">
        <v>73060735</v>
      </c>
      <c r="G38" s="2088">
        <v>76834615</v>
      </c>
      <c r="H38" s="2088">
        <v>70151519</v>
      </c>
      <c r="I38" s="2088">
        <v>73488701</v>
      </c>
      <c r="J38" s="2088">
        <v>83231861</v>
      </c>
      <c r="K38" s="2088">
        <v>88611086</v>
      </c>
      <c r="L38" s="2088">
        <v>86547213</v>
      </c>
      <c r="M38" s="2088">
        <v>86404649</v>
      </c>
      <c r="N38" s="2088">
        <v>87552576</v>
      </c>
      <c r="O38" s="2088">
        <v>85125304</v>
      </c>
      <c r="P38" s="2088">
        <v>88145130</v>
      </c>
      <c r="Q38" s="2088">
        <v>91406523</v>
      </c>
      <c r="R38" s="2088">
        <v>90420659</v>
      </c>
      <c r="S38" s="2088">
        <v>93952305</v>
      </c>
      <c r="T38" s="2088">
        <v>91074922</v>
      </c>
      <c r="U38" s="2088">
        <v>95597397</v>
      </c>
      <c r="V38" s="2113">
        <v>92931227</v>
      </c>
      <c r="W38" s="2055"/>
      <c r="X38" s="2055"/>
      <c r="Y38" s="2055"/>
      <c r="Z38" s="2055"/>
      <c r="AA38" s="2055"/>
      <c r="AB38" s="2055"/>
      <c r="AC38" s="2055"/>
      <c r="AD38" s="2055"/>
      <c r="AE38" s="2055"/>
      <c r="AF38" s="2055"/>
      <c r="AG38" s="2055"/>
      <c r="AH38" s="2055"/>
      <c r="AI38" s="2055"/>
      <c r="AJ38" s="2055"/>
      <c r="AK38" s="2055"/>
    </row>
    <row r="39" spans="1:37" s="2039" customFormat="1" ht="15">
      <c r="A39" s="2055"/>
      <c r="B39" s="2034" t="s">
        <v>438</v>
      </c>
      <c r="C39" s="2090">
        <v>92821556</v>
      </c>
      <c r="D39" s="2091">
        <v>92453946</v>
      </c>
      <c r="E39" s="2091">
        <v>96103557</v>
      </c>
      <c r="F39" s="2091">
        <v>99433163</v>
      </c>
      <c r="G39" s="2091">
        <v>106330890</v>
      </c>
      <c r="H39" s="2091">
        <v>114506810</v>
      </c>
      <c r="I39" s="2091">
        <v>122600314</v>
      </c>
      <c r="J39" s="2091">
        <v>126971958</v>
      </c>
      <c r="K39" s="2091">
        <v>133081272</v>
      </c>
      <c r="L39" s="2091">
        <v>132429061</v>
      </c>
      <c r="M39" s="2091">
        <v>133667338</v>
      </c>
      <c r="N39" s="2091">
        <v>132150614</v>
      </c>
      <c r="O39" s="2091">
        <v>130422598</v>
      </c>
      <c r="P39" s="2091">
        <v>129139335</v>
      </c>
      <c r="Q39" s="2091">
        <v>133606540</v>
      </c>
      <c r="R39" s="2091">
        <v>129819666</v>
      </c>
      <c r="S39" s="2091">
        <v>131930509</v>
      </c>
      <c r="T39" s="2091">
        <v>127559493</v>
      </c>
      <c r="U39" s="2091">
        <v>132341207</v>
      </c>
      <c r="V39" s="2114">
        <v>132308516</v>
      </c>
      <c r="W39" s="2067"/>
      <c r="X39" s="2067"/>
      <c r="Y39" s="2067"/>
      <c r="Z39" s="2067"/>
      <c r="AA39" s="2067"/>
      <c r="AB39" s="2067"/>
      <c r="AC39" s="2067"/>
      <c r="AD39" s="2067"/>
      <c r="AE39" s="2067"/>
      <c r="AF39" s="2067"/>
      <c r="AG39" s="2067"/>
      <c r="AH39" s="2067"/>
      <c r="AI39" s="2067"/>
      <c r="AJ39" s="2067"/>
      <c r="AK39" s="2067"/>
    </row>
    <row r="40" spans="1:37" ht="15">
      <c r="A40" s="2055"/>
      <c r="B40" s="2036"/>
      <c r="C40" s="2090"/>
      <c r="D40" s="2091"/>
      <c r="E40" s="2091"/>
      <c r="F40" s="2091"/>
      <c r="G40" s="2091"/>
      <c r="H40" s="2091"/>
      <c r="I40" s="2096"/>
      <c r="J40" s="2091"/>
      <c r="K40" s="2091"/>
      <c r="L40" s="2096"/>
      <c r="M40" s="2096"/>
      <c r="N40" s="2096"/>
      <c r="O40" s="2096"/>
      <c r="P40" s="2096"/>
      <c r="Q40" s="2096"/>
      <c r="R40" s="2096"/>
      <c r="S40" s="2096"/>
      <c r="T40" s="2096"/>
      <c r="U40" s="2096"/>
      <c r="V40" s="2120"/>
      <c r="W40" s="2055"/>
      <c r="X40" s="2055"/>
      <c r="Y40" s="2055"/>
      <c r="Z40" s="2055"/>
      <c r="AA40" s="2055"/>
      <c r="AB40" s="2055"/>
      <c r="AC40" s="2055"/>
      <c r="AD40" s="2055"/>
      <c r="AE40" s="2055"/>
      <c r="AF40" s="2055"/>
      <c r="AG40" s="2055"/>
      <c r="AH40" s="2055"/>
      <c r="AI40" s="2055"/>
      <c r="AJ40" s="2055"/>
      <c r="AK40" s="2055"/>
    </row>
    <row r="41" spans="1:37" ht="15">
      <c r="A41" s="2055"/>
      <c r="B41" s="2038" t="s">
        <v>439</v>
      </c>
      <c r="C41" s="2095">
        <v>6634166</v>
      </c>
      <c r="D41" s="2096">
        <v>8019941</v>
      </c>
      <c r="E41" s="2096">
        <v>5721581</v>
      </c>
      <c r="F41" s="2096">
        <v>5803336</v>
      </c>
      <c r="G41" s="2096">
        <v>6781667</v>
      </c>
      <c r="H41" s="2096">
        <v>20912125</v>
      </c>
      <c r="I41" s="2099">
        <v>25869675</v>
      </c>
      <c r="J41" s="2096">
        <v>26267587</v>
      </c>
      <c r="K41" s="2096">
        <v>24839353</v>
      </c>
      <c r="L41" s="2099">
        <v>23879115</v>
      </c>
      <c r="M41" s="2099">
        <v>21308690</v>
      </c>
      <c r="N41" s="2099">
        <v>20250739</v>
      </c>
      <c r="O41" s="2099">
        <v>18064487</v>
      </c>
      <c r="P41" s="2099">
        <v>16578846</v>
      </c>
      <c r="Q41" s="2099">
        <v>15001393</v>
      </c>
      <c r="R41" s="2099">
        <v>11843594</v>
      </c>
      <c r="S41" s="2099">
        <v>10318686</v>
      </c>
      <c r="T41" s="2099">
        <v>12310396</v>
      </c>
      <c r="U41" s="2099">
        <v>10155810</v>
      </c>
      <c r="V41" s="2119">
        <v>8005844</v>
      </c>
      <c r="W41" s="2055"/>
      <c r="X41" s="2055"/>
      <c r="Y41" s="2055"/>
      <c r="Z41" s="2055"/>
      <c r="AA41" s="2055"/>
      <c r="AB41" s="2055"/>
      <c r="AC41" s="2055"/>
      <c r="AD41" s="2055"/>
      <c r="AE41" s="2055"/>
      <c r="AF41" s="2055"/>
      <c r="AG41" s="2055"/>
      <c r="AH41" s="2055"/>
      <c r="AI41" s="2055"/>
      <c r="AJ41" s="2055"/>
      <c r="AK41" s="2055"/>
    </row>
    <row r="42" spans="1:37" ht="15">
      <c r="A42" s="2055"/>
      <c r="B42" s="2035" t="s">
        <v>184</v>
      </c>
      <c r="C42" s="2100">
        <v>4984192</v>
      </c>
      <c r="D42" s="2099">
        <v>6304186</v>
      </c>
      <c r="E42" s="2099">
        <v>4144908</v>
      </c>
      <c r="F42" s="2099">
        <v>4381011</v>
      </c>
      <c r="G42" s="2099">
        <v>5346373</v>
      </c>
      <c r="H42" s="2099">
        <v>19441733</v>
      </c>
      <c r="I42" s="2088">
        <v>25344725</v>
      </c>
      <c r="J42" s="2099">
        <v>25734963</v>
      </c>
      <c r="K42" s="2099">
        <v>24303193</v>
      </c>
      <c r="L42" s="2088">
        <v>23329990</v>
      </c>
      <c r="M42" s="2088">
        <v>20746109</v>
      </c>
      <c r="N42" s="2088">
        <v>19692474</v>
      </c>
      <c r="O42" s="2088">
        <v>17532350</v>
      </c>
      <c r="P42" s="2088">
        <v>16031618</v>
      </c>
      <c r="Q42" s="2088">
        <v>14449597</v>
      </c>
      <c r="R42" s="2088">
        <v>11297659</v>
      </c>
      <c r="S42" s="2088">
        <v>9780540</v>
      </c>
      <c r="T42" s="2088">
        <v>11772771</v>
      </c>
      <c r="U42" s="2088">
        <v>9616150</v>
      </c>
      <c r="V42" s="2113">
        <v>7461674</v>
      </c>
      <c r="W42" s="2055"/>
      <c r="X42" s="2055"/>
      <c r="Y42" s="2055"/>
      <c r="Z42" s="2055"/>
      <c r="AA42" s="2055"/>
      <c r="AB42" s="2055"/>
      <c r="AC42" s="2055"/>
      <c r="AD42" s="2055"/>
      <c r="AE42" s="2055"/>
      <c r="AF42" s="2055"/>
      <c r="AG42" s="2055"/>
      <c r="AH42" s="2055"/>
      <c r="AI42" s="2055"/>
      <c r="AJ42" s="2055"/>
      <c r="AK42" s="2055"/>
    </row>
    <row r="43" spans="1:37" ht="15">
      <c r="A43" s="2055"/>
      <c r="B43" s="2035" t="s">
        <v>440</v>
      </c>
      <c r="C43" s="2087">
        <v>1649974</v>
      </c>
      <c r="D43" s="2088">
        <v>1715756</v>
      </c>
      <c r="E43" s="2088">
        <v>1576673</v>
      </c>
      <c r="F43" s="2088">
        <v>1422325</v>
      </c>
      <c r="G43" s="2088">
        <v>1435294</v>
      </c>
      <c r="H43" s="2088">
        <v>1470392</v>
      </c>
      <c r="I43" s="2088">
        <v>524950</v>
      </c>
      <c r="J43" s="2088">
        <v>532624</v>
      </c>
      <c r="K43" s="2088">
        <v>536160</v>
      </c>
      <c r="L43" s="2088">
        <v>549125</v>
      </c>
      <c r="M43" s="2088">
        <v>562581</v>
      </c>
      <c r="N43" s="2088">
        <v>558265</v>
      </c>
      <c r="O43" s="2088">
        <v>532137</v>
      </c>
      <c r="P43" s="2088">
        <v>547228</v>
      </c>
      <c r="Q43" s="2088">
        <v>551796</v>
      </c>
      <c r="R43" s="2088">
        <v>545935</v>
      </c>
      <c r="S43" s="2088">
        <v>538146</v>
      </c>
      <c r="T43" s="2088">
        <v>537625</v>
      </c>
      <c r="U43" s="2088">
        <v>539660</v>
      </c>
      <c r="V43" s="2113">
        <v>544170</v>
      </c>
      <c r="W43" s="2055"/>
      <c r="X43" s="2055"/>
      <c r="Y43" s="2055"/>
      <c r="Z43" s="2055"/>
      <c r="AA43" s="2055"/>
      <c r="AB43" s="2055"/>
      <c r="AC43" s="2055"/>
      <c r="AD43" s="2055"/>
      <c r="AE43" s="2055"/>
      <c r="AF43" s="2055"/>
      <c r="AG43" s="2055"/>
      <c r="AH43" s="2055"/>
      <c r="AI43" s="2055"/>
      <c r="AJ43" s="2055"/>
      <c r="AK43" s="2055"/>
    </row>
    <row r="44" spans="1:37" ht="15">
      <c r="A44" s="2055"/>
      <c r="B44" s="2034" t="s">
        <v>183</v>
      </c>
      <c r="C44" s="2090">
        <v>7307596</v>
      </c>
      <c r="D44" s="2091">
        <v>9280977</v>
      </c>
      <c r="E44" s="2091">
        <v>8714198</v>
      </c>
      <c r="F44" s="2091">
        <v>8865310</v>
      </c>
      <c r="G44" s="2091">
        <v>9035804</v>
      </c>
      <c r="H44" s="2091">
        <v>8205084</v>
      </c>
      <c r="I44" s="2091">
        <v>6410499</v>
      </c>
      <c r="J44" s="2091">
        <v>5843676</v>
      </c>
      <c r="K44" s="2091">
        <v>5040881</v>
      </c>
      <c r="L44" s="2091">
        <v>5636702</v>
      </c>
      <c r="M44" s="2091">
        <v>6973909</v>
      </c>
      <c r="N44" s="2091">
        <v>6684191</v>
      </c>
      <c r="O44" s="2091">
        <v>5872463</v>
      </c>
      <c r="P44" s="2091">
        <v>5963573</v>
      </c>
      <c r="Q44" s="2091">
        <v>8563079</v>
      </c>
      <c r="R44" s="2091">
        <v>8539195</v>
      </c>
      <c r="S44" s="2091">
        <v>9647935</v>
      </c>
      <c r="T44" s="2091">
        <v>9704721</v>
      </c>
      <c r="U44" s="2091">
        <v>10116035</v>
      </c>
      <c r="V44" s="2114">
        <v>11870116</v>
      </c>
      <c r="W44" s="2055"/>
      <c r="X44" s="2055"/>
      <c r="Y44" s="2055"/>
      <c r="Z44" s="2055"/>
      <c r="AA44" s="2055"/>
      <c r="AB44" s="2055"/>
      <c r="AC44" s="2055"/>
      <c r="AD44" s="2055"/>
      <c r="AE44" s="2055"/>
      <c r="AF44" s="2055"/>
      <c r="AG44" s="2055"/>
      <c r="AH44" s="2055"/>
      <c r="AI44" s="2055"/>
      <c r="AJ44" s="2055"/>
      <c r="AK44" s="2055"/>
    </row>
    <row r="45" spans="1:37" ht="15">
      <c r="A45" s="2055"/>
      <c r="B45" s="2034" t="s">
        <v>186</v>
      </c>
      <c r="C45" s="2090">
        <v>14808551</v>
      </c>
      <c r="D45" s="2091">
        <v>14429601</v>
      </c>
      <c r="E45" s="2091">
        <v>16546780</v>
      </c>
      <c r="F45" s="2091">
        <v>14312926</v>
      </c>
      <c r="G45" s="2091">
        <v>14570806</v>
      </c>
      <c r="H45" s="2091">
        <v>14964339</v>
      </c>
      <c r="I45" s="2091">
        <v>14081882</v>
      </c>
      <c r="J45" s="2091">
        <v>13811673</v>
      </c>
      <c r="K45" s="2091">
        <v>15301214</v>
      </c>
      <c r="L45" s="2091">
        <v>14368316</v>
      </c>
      <c r="M45" s="2091">
        <v>14838736</v>
      </c>
      <c r="N45" s="2091">
        <v>14482984</v>
      </c>
      <c r="O45" s="2091">
        <v>13575977</v>
      </c>
      <c r="P45" s="2091">
        <v>14093426</v>
      </c>
      <c r="Q45" s="2091">
        <v>14518870</v>
      </c>
      <c r="R45" s="2091">
        <v>13840114</v>
      </c>
      <c r="S45" s="2091">
        <v>10972861</v>
      </c>
      <c r="T45" s="2091">
        <v>10804531</v>
      </c>
      <c r="U45" s="2091">
        <v>11250454</v>
      </c>
      <c r="V45" s="2114">
        <v>10961427</v>
      </c>
      <c r="W45" s="2055"/>
      <c r="X45" s="2055"/>
      <c r="Y45" s="2055"/>
      <c r="Z45" s="2055"/>
      <c r="AA45" s="2055"/>
      <c r="AB45" s="2055"/>
      <c r="AC45" s="2055"/>
      <c r="AD45" s="2055"/>
      <c r="AE45" s="2055"/>
      <c r="AF45" s="2055"/>
      <c r="AG45" s="2055"/>
      <c r="AH45" s="2055"/>
      <c r="AI45" s="2055"/>
      <c r="AJ45" s="2055"/>
      <c r="AK45" s="2055"/>
    </row>
    <row r="46" spans="1:37" ht="15">
      <c r="A46" s="2055"/>
      <c r="B46" s="2034" t="s">
        <v>442</v>
      </c>
      <c r="C46" s="2090">
        <v>611142</v>
      </c>
      <c r="D46" s="2091">
        <v>534637</v>
      </c>
      <c r="E46" s="2091">
        <v>434457</v>
      </c>
      <c r="F46" s="2091">
        <v>535222</v>
      </c>
      <c r="G46" s="2091">
        <v>555598</v>
      </c>
      <c r="H46" s="2091">
        <v>331591</v>
      </c>
      <c r="I46" s="2091">
        <v>256238</v>
      </c>
      <c r="J46" s="2091">
        <v>455343</v>
      </c>
      <c r="K46" s="2091">
        <v>532584</v>
      </c>
      <c r="L46" s="2091">
        <v>558934</v>
      </c>
      <c r="M46" s="2091">
        <v>776863</v>
      </c>
      <c r="N46" s="2091">
        <v>532404</v>
      </c>
      <c r="O46" s="2091">
        <v>524448</v>
      </c>
      <c r="P46" s="2091">
        <v>743925</v>
      </c>
      <c r="Q46" s="2091">
        <v>697119</v>
      </c>
      <c r="R46" s="2091">
        <v>699678</v>
      </c>
      <c r="S46" s="2091">
        <v>496170</v>
      </c>
      <c r="T46" s="2091">
        <v>226161</v>
      </c>
      <c r="U46" s="2091">
        <v>325771</v>
      </c>
      <c r="V46" s="2114">
        <v>412401</v>
      </c>
      <c r="W46" s="2055"/>
      <c r="X46" s="2055"/>
      <c r="Y46" s="2055"/>
      <c r="Z46" s="2055"/>
      <c r="AA46" s="2055"/>
      <c r="AB46" s="2055"/>
      <c r="AC46" s="2055"/>
      <c r="AD46" s="2055"/>
      <c r="AE46" s="2055"/>
      <c r="AF46" s="2055"/>
      <c r="AG46" s="2055"/>
      <c r="AH46" s="2055"/>
      <c r="AI46" s="2055"/>
      <c r="AJ46" s="2055"/>
      <c r="AK46" s="2055"/>
    </row>
    <row r="47" spans="1:37" ht="15">
      <c r="A47" s="2055"/>
      <c r="B47" s="2034" t="s">
        <v>447</v>
      </c>
      <c r="C47" s="2090">
        <v>177013</v>
      </c>
      <c r="D47" s="2091">
        <v>70459</v>
      </c>
      <c r="E47" s="2091">
        <v>13977</v>
      </c>
      <c r="F47" s="2091">
        <v>0</v>
      </c>
      <c r="G47" s="2091">
        <v>9131</v>
      </c>
      <c r="H47" s="2091">
        <v>108189</v>
      </c>
      <c r="I47" s="2091">
        <v>116523</v>
      </c>
      <c r="J47" s="2091">
        <v>205898</v>
      </c>
      <c r="K47" s="2091">
        <v>461069</v>
      </c>
      <c r="L47" s="2091">
        <v>84071</v>
      </c>
      <c r="M47" s="2091">
        <v>484531</v>
      </c>
      <c r="N47" s="2091">
        <v>0</v>
      </c>
      <c r="O47" s="2091">
        <v>0</v>
      </c>
      <c r="P47" s="2091">
        <v>210393</v>
      </c>
      <c r="Q47" s="2091">
        <v>140146</v>
      </c>
      <c r="R47" s="2091">
        <v>7669</v>
      </c>
      <c r="S47" s="2091">
        <v>193031</v>
      </c>
      <c r="T47" s="2091">
        <v>138339</v>
      </c>
      <c r="U47" s="2091">
        <v>42768</v>
      </c>
      <c r="V47" s="2114">
        <v>91966</v>
      </c>
      <c r="W47" s="2055"/>
      <c r="X47" s="2055"/>
      <c r="Y47" s="2055"/>
      <c r="Z47" s="2055"/>
      <c r="AA47" s="2055"/>
      <c r="AB47" s="2055"/>
      <c r="AC47" s="2055"/>
      <c r="AD47" s="2055"/>
      <c r="AE47" s="2055"/>
      <c r="AF47" s="2055"/>
      <c r="AG47" s="2055"/>
      <c r="AH47" s="2055"/>
      <c r="AI47" s="2055"/>
      <c r="AJ47" s="2055"/>
      <c r="AK47" s="2055"/>
    </row>
    <row r="48" spans="1:37" ht="15.75">
      <c r="A48" s="2055"/>
      <c r="B48" s="2034" t="s">
        <v>1087</v>
      </c>
      <c r="C48" s="2090">
        <v>5619291</v>
      </c>
      <c r="D48" s="2091">
        <v>4309665</v>
      </c>
      <c r="E48" s="2091">
        <v>4849909</v>
      </c>
      <c r="F48" s="2091">
        <v>4251420</v>
      </c>
      <c r="G48" s="2091">
        <v>4708160</v>
      </c>
      <c r="H48" s="2091">
        <v>5367864</v>
      </c>
      <c r="I48" s="2091">
        <v>4743779</v>
      </c>
      <c r="J48" s="2091">
        <v>3811752</v>
      </c>
      <c r="K48" s="2091">
        <v>4197747</v>
      </c>
      <c r="L48" s="2091">
        <v>4261450</v>
      </c>
      <c r="M48" s="2091">
        <v>5287243</v>
      </c>
      <c r="N48" s="2091">
        <v>4444071</v>
      </c>
      <c r="O48" s="2091">
        <v>6211275</v>
      </c>
      <c r="P48" s="2091">
        <v>5512852</v>
      </c>
      <c r="Q48" s="2091">
        <v>5102548</v>
      </c>
      <c r="R48" s="2091">
        <v>5256079</v>
      </c>
      <c r="S48" s="2091">
        <v>8245729</v>
      </c>
      <c r="T48" s="2091">
        <v>5925279</v>
      </c>
      <c r="U48" s="2091">
        <v>5741077</v>
      </c>
      <c r="V48" s="2114">
        <v>4995178</v>
      </c>
      <c r="W48" s="2055"/>
      <c r="X48" s="2055"/>
      <c r="Y48" s="2055"/>
      <c r="Z48" s="2055"/>
      <c r="AA48" s="2055"/>
      <c r="AB48" s="2055"/>
      <c r="AC48" s="2055"/>
      <c r="AD48" s="2055"/>
      <c r="AE48" s="2055"/>
      <c r="AF48" s="2055"/>
      <c r="AG48" s="2055"/>
      <c r="AH48" s="2055"/>
      <c r="AI48" s="2055"/>
      <c r="AJ48" s="2055"/>
      <c r="AK48" s="2055"/>
    </row>
    <row r="49" spans="1:37" ht="15">
      <c r="A49" s="2055"/>
      <c r="B49" s="2037" t="s">
        <v>449</v>
      </c>
      <c r="C49" s="2090">
        <v>127979315</v>
      </c>
      <c r="D49" s="2091">
        <v>129099226</v>
      </c>
      <c r="E49" s="2091">
        <v>132384459</v>
      </c>
      <c r="F49" s="2091">
        <v>133201377</v>
      </c>
      <c r="G49" s="2091">
        <v>141992056</v>
      </c>
      <c r="H49" s="2091">
        <v>164396002</v>
      </c>
      <c r="I49" s="2101">
        <v>174078910</v>
      </c>
      <c r="J49" s="2091">
        <v>177367887</v>
      </c>
      <c r="K49" s="2091">
        <v>183454120</v>
      </c>
      <c r="L49" s="2101">
        <v>181217649</v>
      </c>
      <c r="M49" s="2101">
        <v>183337310</v>
      </c>
      <c r="N49" s="2101">
        <v>178545003</v>
      </c>
      <c r="O49" s="2101">
        <v>174671248</v>
      </c>
      <c r="P49" s="2101">
        <v>172242350</v>
      </c>
      <c r="Q49" s="2101">
        <v>177629695</v>
      </c>
      <c r="R49" s="2101">
        <v>170005995</v>
      </c>
      <c r="S49" s="2101">
        <v>171804921</v>
      </c>
      <c r="T49" s="2101">
        <v>166668920</v>
      </c>
      <c r="U49" s="2101">
        <v>169973122</v>
      </c>
      <c r="V49" s="2121">
        <v>168645448</v>
      </c>
      <c r="W49" s="2055"/>
      <c r="X49" s="2055"/>
      <c r="Y49" s="2055"/>
      <c r="Z49" s="2055"/>
      <c r="AA49" s="2055"/>
      <c r="AB49" s="2055"/>
      <c r="AC49" s="2055"/>
      <c r="AD49" s="2055"/>
      <c r="AE49" s="2055"/>
      <c r="AF49" s="2055"/>
      <c r="AG49" s="2055"/>
      <c r="AH49" s="2055"/>
      <c r="AI49" s="2055"/>
      <c r="AJ49" s="2055"/>
      <c r="AK49" s="2055"/>
    </row>
    <row r="50" spans="1:37" ht="15">
      <c r="A50" s="2055"/>
      <c r="B50" s="2036"/>
      <c r="C50" s="2102"/>
      <c r="D50" s="2101"/>
      <c r="E50" s="2101"/>
      <c r="F50" s="2101"/>
      <c r="G50" s="2101"/>
      <c r="H50" s="2101"/>
      <c r="I50" s="2096"/>
      <c r="J50" s="2101"/>
      <c r="K50" s="2101"/>
      <c r="L50" s="2096"/>
      <c r="M50" s="2096"/>
      <c r="N50" s="2096"/>
      <c r="O50" s="2096"/>
      <c r="P50" s="2096"/>
      <c r="Q50" s="2096"/>
      <c r="R50" s="2096"/>
      <c r="S50" s="2096"/>
      <c r="T50" s="2096"/>
      <c r="U50" s="2096"/>
      <c r="V50" s="2120"/>
      <c r="W50" s="2055"/>
      <c r="X50" s="2055"/>
      <c r="Y50" s="2055"/>
      <c r="Z50" s="2055"/>
      <c r="AA50" s="2055"/>
      <c r="AB50" s="2055"/>
      <c r="AC50" s="2055"/>
      <c r="AD50" s="2055"/>
      <c r="AE50" s="2055"/>
      <c r="AF50" s="2055"/>
      <c r="AG50" s="2055"/>
      <c r="AH50" s="2055"/>
      <c r="AI50" s="2055"/>
      <c r="AJ50" s="2055"/>
      <c r="AK50" s="2055"/>
    </row>
    <row r="51" spans="1:37" ht="15">
      <c r="A51" s="2055"/>
      <c r="B51" s="2034" t="s">
        <v>60</v>
      </c>
      <c r="C51" s="2095">
        <v>16520005</v>
      </c>
      <c r="D51" s="2096">
        <v>17539343</v>
      </c>
      <c r="E51" s="2096">
        <v>18013914</v>
      </c>
      <c r="F51" s="2096">
        <v>18853621</v>
      </c>
      <c r="G51" s="2096">
        <v>18714668</v>
      </c>
      <c r="H51" s="2096">
        <v>16963254</v>
      </c>
      <c r="I51" s="2091">
        <v>17238525</v>
      </c>
      <c r="J51" s="2096">
        <v>18217739</v>
      </c>
      <c r="K51" s="2096">
        <v>18165016</v>
      </c>
      <c r="L51" s="2091">
        <v>18908512</v>
      </c>
      <c r="M51" s="2091">
        <v>19505851</v>
      </c>
      <c r="N51" s="2091">
        <v>20633464</v>
      </c>
      <c r="O51" s="2091">
        <v>20140022</v>
      </c>
      <c r="P51" s="2091">
        <v>20987313</v>
      </c>
      <c r="Q51" s="2091">
        <v>22091980</v>
      </c>
      <c r="R51" s="2091">
        <v>23121902</v>
      </c>
      <c r="S51" s="2091">
        <v>21777751</v>
      </c>
      <c r="T51" s="2091">
        <v>23226061</v>
      </c>
      <c r="U51" s="2091">
        <v>24228926</v>
      </c>
      <c r="V51" s="2114">
        <v>24998419</v>
      </c>
      <c r="W51" s="2055"/>
      <c r="X51" s="2055"/>
      <c r="Y51" s="2055"/>
      <c r="Z51" s="2055"/>
      <c r="AA51" s="2055"/>
      <c r="AB51" s="2055"/>
      <c r="AC51" s="2055"/>
      <c r="AD51" s="2055"/>
      <c r="AE51" s="2055"/>
      <c r="AF51" s="2055"/>
      <c r="AG51" s="2055"/>
      <c r="AH51" s="2055"/>
      <c r="AI51" s="2055"/>
      <c r="AJ51" s="2055"/>
      <c r="AK51" s="2055"/>
    </row>
    <row r="52" spans="1:37" ht="15">
      <c r="A52" s="2055"/>
      <c r="B52" s="2040" t="s">
        <v>450</v>
      </c>
      <c r="C52" s="2090">
        <v>9924006</v>
      </c>
      <c r="D52" s="2091">
        <v>9924006</v>
      </c>
      <c r="E52" s="2091">
        <v>9924006</v>
      </c>
      <c r="F52" s="2091">
        <v>9924006</v>
      </c>
      <c r="G52" s="2091">
        <v>9924006</v>
      </c>
      <c r="H52" s="2091">
        <v>10774006</v>
      </c>
      <c r="I52" s="2088">
        <v>10774006</v>
      </c>
      <c r="J52" s="2091">
        <v>10774006</v>
      </c>
      <c r="K52" s="2091">
        <v>11024006</v>
      </c>
      <c r="L52" s="2088">
        <v>11024006</v>
      </c>
      <c r="M52" s="2088">
        <v>11024006</v>
      </c>
      <c r="N52" s="2088">
        <v>11024006</v>
      </c>
      <c r="O52" s="2088">
        <v>11882984</v>
      </c>
      <c r="P52" s="2088">
        <v>11882984</v>
      </c>
      <c r="Q52" s="2088">
        <v>11882984</v>
      </c>
      <c r="R52" s="2088">
        <v>11882984</v>
      </c>
      <c r="S52" s="2088">
        <v>12679794</v>
      </c>
      <c r="T52" s="2088">
        <v>12679794</v>
      </c>
      <c r="U52" s="2088">
        <v>12679794</v>
      </c>
      <c r="V52" s="2113">
        <v>12679794</v>
      </c>
      <c r="W52" s="2055"/>
      <c r="X52" s="2055"/>
      <c r="Y52" s="2055"/>
      <c r="Z52" s="2055"/>
      <c r="AA52" s="2055"/>
      <c r="AB52" s="2055"/>
      <c r="AC52" s="2055"/>
      <c r="AD52" s="2055"/>
      <c r="AE52" s="2055"/>
      <c r="AF52" s="2055"/>
      <c r="AG52" s="2055"/>
      <c r="AH52" s="2055"/>
      <c r="AI52" s="2055"/>
      <c r="AJ52" s="2055"/>
      <c r="AK52" s="2055"/>
    </row>
    <row r="53" spans="1:37" ht="15">
      <c r="A53" s="2055"/>
      <c r="B53" s="2035" t="s">
        <v>453</v>
      </c>
      <c r="C53" s="2087">
        <v>4476247</v>
      </c>
      <c r="D53" s="2088">
        <v>4476256</v>
      </c>
      <c r="E53" s="2088">
        <v>4476256</v>
      </c>
      <c r="F53" s="2088">
        <v>4476256</v>
      </c>
      <c r="G53" s="2088">
        <v>4476256</v>
      </c>
      <c r="H53" s="2088">
        <v>5945313</v>
      </c>
      <c r="I53" s="2088">
        <v>5945313</v>
      </c>
      <c r="J53" s="2088">
        <v>5947808</v>
      </c>
      <c r="K53" s="2088">
        <v>6488641</v>
      </c>
      <c r="L53" s="2088">
        <v>6488969</v>
      </c>
      <c r="M53" s="2088">
        <v>6488969</v>
      </c>
      <c r="N53" s="2088">
        <v>6488969</v>
      </c>
      <c r="O53" s="2088">
        <v>7297648</v>
      </c>
      <c r="P53" s="2088">
        <v>7298035</v>
      </c>
      <c r="Q53" s="2088">
        <v>7298035</v>
      </c>
      <c r="R53" s="2088">
        <v>6540665</v>
      </c>
      <c r="S53" s="2088">
        <v>6820019</v>
      </c>
      <c r="T53" s="2088">
        <v>6820497</v>
      </c>
      <c r="U53" s="2088">
        <v>6820930</v>
      </c>
      <c r="V53" s="2113">
        <v>6372059</v>
      </c>
      <c r="W53" s="2055"/>
      <c r="X53" s="2055"/>
      <c r="Y53" s="2055"/>
      <c r="Z53" s="2055"/>
      <c r="AA53" s="2055"/>
      <c r="AB53" s="2055"/>
      <c r="AC53" s="2055"/>
      <c r="AD53" s="2055"/>
      <c r="AE53" s="2055"/>
      <c r="AF53" s="2055"/>
      <c r="AG53" s="2055"/>
      <c r="AH53" s="2055"/>
      <c r="AI53" s="2055"/>
      <c r="AJ53" s="2055"/>
      <c r="AK53" s="2055"/>
    </row>
    <row r="54" spans="1:37" ht="15">
      <c r="A54" s="2055"/>
      <c r="B54" s="2040" t="s">
        <v>503</v>
      </c>
      <c r="C54" s="2087">
        <v>120338</v>
      </c>
      <c r="D54" s="2088">
        <v>235391</v>
      </c>
      <c r="E54" s="2088">
        <v>296915</v>
      </c>
      <c r="F54" s="2088">
        <v>296456</v>
      </c>
      <c r="G54" s="2088">
        <v>-22277</v>
      </c>
      <c r="H54" s="2088">
        <v>333548</v>
      </c>
      <c r="I54" s="2099">
        <v>330977</v>
      </c>
      <c r="J54" s="2088">
        <v>697475</v>
      </c>
      <c r="K54" s="2088">
        <v>-68242</v>
      </c>
      <c r="L54" s="2099">
        <v>-123542</v>
      </c>
      <c r="M54" s="2099">
        <v>-583178</v>
      </c>
      <c r="N54" s="2099">
        <v>-495371</v>
      </c>
      <c r="O54" s="2099">
        <v>-780063</v>
      </c>
      <c r="P54" s="2099">
        <v>-1089747</v>
      </c>
      <c r="Q54" s="2099">
        <v>-1274918</v>
      </c>
      <c r="R54" s="2099">
        <v>-549319</v>
      </c>
      <c r="S54" s="2099">
        <v>-467041</v>
      </c>
      <c r="T54" s="2099">
        <v>-274021</v>
      </c>
      <c r="U54" s="2099">
        <v>-373385</v>
      </c>
      <c r="V54" s="2119">
        <v>-108012</v>
      </c>
      <c r="W54" s="2055"/>
      <c r="X54" s="2055"/>
      <c r="Y54" s="2055"/>
      <c r="Z54" s="2055"/>
      <c r="AA54" s="2055"/>
      <c r="AB54" s="2055"/>
      <c r="AC54" s="2055"/>
      <c r="AD54" s="2055"/>
      <c r="AE54" s="2055"/>
      <c r="AF54" s="2055"/>
      <c r="AG54" s="2055"/>
      <c r="AH54" s="2055"/>
      <c r="AI54" s="2055"/>
      <c r="AJ54" s="2055"/>
      <c r="AK54" s="2055"/>
    </row>
    <row r="55" spans="1:37" ht="15">
      <c r="A55" s="2055"/>
      <c r="B55" s="2040" t="s">
        <v>340</v>
      </c>
      <c r="C55" s="2100">
        <v>1999414</v>
      </c>
      <c r="D55" s="2099">
        <v>2903690</v>
      </c>
      <c r="E55" s="2099">
        <v>3316737</v>
      </c>
      <c r="F55" s="2099">
        <v>4156903</v>
      </c>
      <c r="G55" s="2099">
        <v>4336683</v>
      </c>
      <c r="H55" s="2099">
        <v>-89613</v>
      </c>
      <c r="I55" s="2099">
        <v>188229</v>
      </c>
      <c r="J55" s="2099">
        <v>798450</v>
      </c>
      <c r="K55" s="2099">
        <v>720611</v>
      </c>
      <c r="L55" s="2099">
        <v>1519079</v>
      </c>
      <c r="M55" s="2099">
        <v>2576054</v>
      </c>
      <c r="N55" s="2099">
        <v>3615860</v>
      </c>
      <c r="O55" s="2099">
        <v>1739453</v>
      </c>
      <c r="P55" s="2099">
        <v>2896041</v>
      </c>
      <c r="Q55" s="2099">
        <v>4185879</v>
      </c>
      <c r="R55" s="2099">
        <v>5247572</v>
      </c>
      <c r="S55" s="2099">
        <v>2744979</v>
      </c>
      <c r="T55" s="2099">
        <v>3999791</v>
      </c>
      <c r="U55" s="2099">
        <v>5101587</v>
      </c>
      <c r="V55" s="2119">
        <v>6054578</v>
      </c>
      <c r="W55" s="2055"/>
      <c r="X55" s="2055"/>
      <c r="Y55" s="2055"/>
      <c r="Z55" s="2055"/>
      <c r="AA55" s="2055"/>
      <c r="AB55" s="2055"/>
      <c r="AC55" s="2055"/>
      <c r="AD55" s="2055"/>
      <c r="AE55" s="2055"/>
      <c r="AF55" s="2055"/>
      <c r="AG55" s="2055"/>
      <c r="AH55" s="2055"/>
      <c r="AI55" s="2055"/>
      <c r="AJ55" s="2055"/>
      <c r="AK55" s="2055"/>
    </row>
    <row r="56" spans="1:37" ht="15">
      <c r="A56" s="2055"/>
      <c r="B56" s="2035"/>
      <c r="C56" s="2100"/>
      <c r="D56" s="2099"/>
      <c r="E56" s="2099"/>
      <c r="F56" s="2099"/>
      <c r="G56" s="2099"/>
      <c r="H56" s="2099"/>
      <c r="I56" s="2103"/>
      <c r="J56" s="2099"/>
      <c r="K56" s="2099"/>
      <c r="L56" s="2103"/>
      <c r="M56" s="2103"/>
      <c r="N56" s="2103"/>
      <c r="O56" s="2103"/>
      <c r="P56" s="2103"/>
      <c r="Q56" s="2103"/>
      <c r="R56" s="2103"/>
      <c r="S56" s="2103"/>
      <c r="T56" s="2103"/>
      <c r="U56" s="2103"/>
      <c r="V56" s="2122"/>
      <c r="W56" s="2055"/>
      <c r="X56" s="2055"/>
      <c r="Y56" s="2055"/>
      <c r="Z56" s="2055"/>
      <c r="AA56" s="2055"/>
      <c r="AB56" s="2055"/>
      <c r="AC56" s="2055"/>
      <c r="AD56" s="2055"/>
      <c r="AE56" s="2055"/>
      <c r="AF56" s="2055"/>
      <c r="AG56" s="2055"/>
      <c r="AH56" s="2055"/>
      <c r="AI56" s="2055"/>
      <c r="AJ56" s="2055"/>
      <c r="AK56" s="2055"/>
    </row>
    <row r="57" spans="1:37" ht="15">
      <c r="A57" s="2055"/>
      <c r="B57" s="2035" t="s">
        <v>56</v>
      </c>
      <c r="C57" s="2104">
        <v>109350</v>
      </c>
      <c r="D57" s="2103">
        <v>114246</v>
      </c>
      <c r="E57" s="2103">
        <v>119056</v>
      </c>
      <c r="F57" s="2103">
        <v>116465</v>
      </c>
      <c r="G57" s="2103">
        <v>118023</v>
      </c>
      <c r="H57" s="2103">
        <v>104043</v>
      </c>
      <c r="I57" s="2088">
        <v>95668</v>
      </c>
      <c r="J57" s="2103">
        <v>116899</v>
      </c>
      <c r="K57" s="2103">
        <v>117240</v>
      </c>
      <c r="L57" s="2088">
        <v>119914</v>
      </c>
      <c r="M57" s="2088">
        <v>123375</v>
      </c>
      <c r="N57" s="2088">
        <v>129369</v>
      </c>
      <c r="O57" s="2088">
        <v>134483</v>
      </c>
      <c r="P57" s="2088">
        <v>140663</v>
      </c>
      <c r="Q57" s="2088">
        <v>147846</v>
      </c>
      <c r="R57" s="2088">
        <v>150335</v>
      </c>
      <c r="S57" s="2088">
        <v>151273</v>
      </c>
      <c r="T57" s="2088">
        <v>155118</v>
      </c>
      <c r="U57" s="2088">
        <v>157717</v>
      </c>
      <c r="V57" s="2113">
        <v>160988</v>
      </c>
      <c r="W57" s="2055"/>
      <c r="X57" s="2055"/>
      <c r="Y57" s="2055"/>
      <c r="Z57" s="2055"/>
      <c r="AA57" s="2055"/>
      <c r="AB57" s="2055"/>
      <c r="AC57" s="2055"/>
      <c r="AD57" s="2055"/>
      <c r="AE57" s="2055"/>
      <c r="AF57" s="2055"/>
      <c r="AG57" s="2055"/>
      <c r="AH57" s="2055"/>
      <c r="AI57" s="2055"/>
      <c r="AJ57" s="2055"/>
      <c r="AK57" s="2055"/>
    </row>
    <row r="58" spans="1:37" ht="15">
      <c r="A58" s="2055"/>
      <c r="B58" s="2034"/>
      <c r="C58" s="2087"/>
      <c r="D58" s="2088"/>
      <c r="E58" s="2088"/>
      <c r="F58" s="2088"/>
      <c r="G58" s="2088"/>
      <c r="H58" s="2088"/>
      <c r="I58" s="2091"/>
      <c r="J58" s="2088"/>
      <c r="K58" s="2088"/>
      <c r="L58" s="2091"/>
      <c r="M58" s="2091"/>
      <c r="N58" s="2091"/>
      <c r="O58" s="2091"/>
      <c r="P58" s="2091"/>
      <c r="Q58" s="2091"/>
      <c r="R58" s="2091"/>
      <c r="S58" s="2091"/>
      <c r="T58" s="2091"/>
      <c r="U58" s="2091"/>
      <c r="V58" s="2114"/>
      <c r="W58" s="2055"/>
      <c r="X58" s="2055"/>
      <c r="Y58" s="2055"/>
      <c r="Z58" s="2055"/>
      <c r="AA58" s="2055"/>
      <c r="AB58" s="2055"/>
      <c r="AC58" s="2055"/>
      <c r="AD58" s="2055"/>
      <c r="AE58" s="2055"/>
      <c r="AF58" s="2055"/>
      <c r="AG58" s="2055"/>
      <c r="AH58" s="2055"/>
      <c r="AI58" s="2055"/>
      <c r="AJ58" s="2055"/>
      <c r="AK58" s="2055"/>
    </row>
    <row r="59" spans="1:37" ht="15">
      <c r="A59" s="2055"/>
      <c r="B59" s="2037" t="s">
        <v>455</v>
      </c>
      <c r="C59" s="2090">
        <v>16629355</v>
      </c>
      <c r="D59" s="2091">
        <v>17653589</v>
      </c>
      <c r="E59" s="2091">
        <v>18132970</v>
      </c>
      <c r="F59" s="2091">
        <v>18970086</v>
      </c>
      <c r="G59" s="2091">
        <v>18832691</v>
      </c>
      <c r="H59" s="2091">
        <v>17067297</v>
      </c>
      <c r="I59" s="2091">
        <v>17334193</v>
      </c>
      <c r="J59" s="2091">
        <v>18334638</v>
      </c>
      <c r="K59" s="2091">
        <v>18282256</v>
      </c>
      <c r="L59" s="2091">
        <v>19028426</v>
      </c>
      <c r="M59" s="2091">
        <v>19629226</v>
      </c>
      <c r="N59" s="2091">
        <v>20762833</v>
      </c>
      <c r="O59" s="2091">
        <v>20274505</v>
      </c>
      <c r="P59" s="2091">
        <v>21127976</v>
      </c>
      <c r="Q59" s="2091">
        <v>22239826</v>
      </c>
      <c r="R59" s="2091">
        <v>23272237</v>
      </c>
      <c r="S59" s="2091">
        <v>21929024</v>
      </c>
      <c r="T59" s="2091">
        <v>23381179</v>
      </c>
      <c r="U59" s="2091">
        <v>24386643</v>
      </c>
      <c r="V59" s="2114">
        <v>25159407</v>
      </c>
      <c r="W59" s="2055"/>
      <c r="X59" s="2055"/>
      <c r="Y59" s="2055"/>
      <c r="Z59" s="2055"/>
      <c r="AA59" s="2055"/>
      <c r="AB59" s="2055"/>
      <c r="AC59" s="2055"/>
      <c r="AD59" s="2055"/>
      <c r="AE59" s="2055"/>
      <c r="AF59" s="2055"/>
      <c r="AG59" s="2055"/>
      <c r="AH59" s="2055"/>
      <c r="AI59" s="2055"/>
      <c r="AJ59" s="2055"/>
      <c r="AK59" s="2055"/>
    </row>
    <row r="60" spans="1:37" ht="15">
      <c r="A60" s="2055"/>
      <c r="B60" s="2041"/>
      <c r="C60" s="2090"/>
      <c r="D60" s="2091"/>
      <c r="E60" s="2091"/>
      <c r="F60" s="2091"/>
      <c r="G60" s="2091"/>
      <c r="H60" s="2091"/>
      <c r="I60" s="2088"/>
      <c r="J60" s="2091"/>
      <c r="K60" s="2091"/>
      <c r="L60" s="2088"/>
      <c r="M60" s="2088"/>
      <c r="N60" s="2088"/>
      <c r="O60" s="2088"/>
      <c r="P60" s="2088"/>
      <c r="Q60" s="2088"/>
      <c r="R60" s="2088"/>
      <c r="S60" s="2088"/>
      <c r="T60" s="2088"/>
      <c r="U60" s="2088"/>
      <c r="V60" s="2113"/>
      <c r="W60" s="2055"/>
      <c r="X60" s="2055"/>
      <c r="Y60" s="2055"/>
      <c r="Z60" s="2055"/>
      <c r="AA60" s="2055"/>
      <c r="AB60" s="2055"/>
      <c r="AC60" s="2055"/>
      <c r="AD60" s="2055"/>
      <c r="AE60" s="2055"/>
      <c r="AF60" s="2055"/>
      <c r="AG60" s="2055"/>
      <c r="AH60" s="2055"/>
      <c r="AI60" s="2055"/>
      <c r="AJ60" s="2055"/>
      <c r="AK60" s="2055"/>
    </row>
    <row r="61" spans="1:37" ht="15">
      <c r="A61" s="2055"/>
      <c r="B61" s="2034" t="s">
        <v>456</v>
      </c>
      <c r="C61" s="2087">
        <v>144608670</v>
      </c>
      <c r="D61" s="2088">
        <v>146752815</v>
      </c>
      <c r="E61" s="2088">
        <v>150517429</v>
      </c>
      <c r="F61" s="2088">
        <v>152171463</v>
      </c>
      <c r="G61" s="2088">
        <v>160824747</v>
      </c>
      <c r="H61" s="2088">
        <v>181463299</v>
      </c>
      <c r="I61" s="2088">
        <v>191413103</v>
      </c>
      <c r="J61" s="2088">
        <v>195702525</v>
      </c>
      <c r="K61" s="2088">
        <v>201736376</v>
      </c>
      <c r="L61" s="2088">
        <v>200246075</v>
      </c>
      <c r="M61" s="2088">
        <v>202966536</v>
      </c>
      <c r="N61" s="2088">
        <v>199307836</v>
      </c>
      <c r="O61" s="2088">
        <v>194945753</v>
      </c>
      <c r="P61" s="2088">
        <v>193370326</v>
      </c>
      <c r="Q61" s="2088">
        <v>199869521</v>
      </c>
      <c r="R61" s="2088">
        <v>193278232</v>
      </c>
      <c r="S61" s="2088">
        <v>193733945</v>
      </c>
      <c r="T61" s="2088">
        <v>190050099</v>
      </c>
      <c r="U61" s="2088">
        <v>194359765</v>
      </c>
      <c r="V61" s="2113">
        <v>193804855</v>
      </c>
      <c r="W61" s="2055"/>
      <c r="X61" s="2055"/>
      <c r="Y61" s="2055"/>
      <c r="Z61" s="2055"/>
      <c r="AA61" s="2055"/>
      <c r="AB61" s="2055"/>
      <c r="AC61" s="2055"/>
      <c r="AD61" s="2055"/>
      <c r="AE61" s="2055"/>
      <c r="AF61" s="2055"/>
      <c r="AG61" s="2055"/>
      <c r="AH61" s="2055"/>
      <c r="AI61" s="2055"/>
      <c r="AJ61" s="2055"/>
      <c r="AK61" s="2055"/>
    </row>
    <row r="62" spans="1:37" ht="15">
      <c r="A62" s="2055"/>
      <c r="B62" s="2035"/>
      <c r="C62" s="2090"/>
      <c r="D62" s="2091"/>
      <c r="E62" s="2091"/>
      <c r="F62" s="2091"/>
      <c r="G62" s="2091"/>
      <c r="H62" s="2091"/>
      <c r="I62" s="2088"/>
      <c r="J62" s="2091"/>
      <c r="K62" s="2091"/>
      <c r="L62" s="2088"/>
      <c r="M62" s="2088"/>
      <c r="N62" s="2088"/>
      <c r="O62" s="2088"/>
      <c r="P62" s="2088"/>
      <c r="Q62" s="2088"/>
      <c r="R62" s="2088"/>
      <c r="S62" s="2088"/>
      <c r="T62" s="2088"/>
      <c r="U62" s="2088"/>
      <c r="V62" s="2113"/>
      <c r="W62" s="2055"/>
      <c r="X62" s="2055"/>
      <c r="Y62" s="2055"/>
      <c r="Z62" s="2055"/>
      <c r="AA62" s="2055"/>
      <c r="AB62" s="2055"/>
      <c r="AC62" s="2055"/>
      <c r="AD62" s="2055"/>
      <c r="AE62" s="2055"/>
      <c r="AF62" s="2055"/>
      <c r="AG62" s="2055"/>
      <c r="AH62" s="2055"/>
      <c r="AI62" s="2055"/>
      <c r="AJ62" s="2055"/>
      <c r="AK62" s="2055"/>
    </row>
    <row r="63" spans="1:37" ht="15">
      <c r="A63" s="2055"/>
      <c r="B63" s="2034" t="s">
        <v>245</v>
      </c>
      <c r="C63" s="2090">
        <v>109963761</v>
      </c>
      <c r="D63" s="2091">
        <v>112550680</v>
      </c>
      <c r="E63" s="2091">
        <v>119919107</v>
      </c>
      <c r="F63" s="2091">
        <v>114045218</v>
      </c>
      <c r="G63" s="2091">
        <v>119606613</v>
      </c>
      <c r="H63" s="2091">
        <v>115150387</v>
      </c>
      <c r="I63" s="2091">
        <v>114983316</v>
      </c>
      <c r="J63" s="2091">
        <v>114520519</v>
      </c>
      <c r="K63" s="2091">
        <v>130403638</v>
      </c>
      <c r="L63" s="2091">
        <v>131540506</v>
      </c>
      <c r="M63" s="2091">
        <v>139250038</v>
      </c>
      <c r="N63" s="2091">
        <v>136495830</v>
      </c>
      <c r="O63" s="2091">
        <v>131406579</v>
      </c>
      <c r="P63" s="2091">
        <v>130782706</v>
      </c>
      <c r="Q63" s="2091">
        <v>139052767</v>
      </c>
      <c r="R63" s="2091">
        <v>137999722</v>
      </c>
      <c r="S63" s="2091">
        <v>142247161</v>
      </c>
      <c r="T63" s="2091">
        <v>142443947</v>
      </c>
      <c r="U63" s="2091">
        <v>141192730</v>
      </c>
      <c r="V63" s="2114">
        <v>138140917</v>
      </c>
      <c r="W63" s="2055"/>
      <c r="X63" s="2055"/>
      <c r="Y63" s="2055"/>
      <c r="Z63" s="2055"/>
      <c r="AA63" s="2055"/>
      <c r="AB63" s="2055"/>
      <c r="AC63" s="2055"/>
      <c r="AD63" s="2055"/>
      <c r="AE63" s="2055"/>
      <c r="AF63" s="2055"/>
      <c r="AG63" s="2055"/>
      <c r="AH63" s="2055"/>
      <c r="AI63" s="2055"/>
      <c r="AJ63" s="2055"/>
      <c r="AK63" s="2055"/>
    </row>
    <row r="64" spans="1:37" ht="15">
      <c r="A64" s="2055"/>
      <c r="B64" s="2035" t="s">
        <v>457</v>
      </c>
      <c r="C64" s="2087">
        <v>16877145</v>
      </c>
      <c r="D64" s="2088">
        <v>17678879</v>
      </c>
      <c r="E64" s="2088">
        <v>18482396</v>
      </c>
      <c r="F64" s="2088">
        <v>18886474</v>
      </c>
      <c r="G64" s="2088">
        <v>18238079</v>
      </c>
      <c r="H64" s="2088">
        <v>17490615</v>
      </c>
      <c r="I64" s="2088">
        <v>16977684</v>
      </c>
      <c r="J64" s="2088">
        <v>19477129</v>
      </c>
      <c r="K64" s="2088">
        <v>20320600</v>
      </c>
      <c r="L64" s="2088">
        <v>21228772</v>
      </c>
      <c r="M64" s="2088">
        <v>20761917</v>
      </c>
      <c r="N64" s="2088">
        <v>21203561</v>
      </c>
      <c r="O64" s="2088">
        <v>19638213</v>
      </c>
      <c r="P64" s="2088">
        <v>19490337</v>
      </c>
      <c r="Q64" s="2088">
        <v>20443858</v>
      </c>
      <c r="R64" s="2088">
        <v>19737892</v>
      </c>
      <c r="S64" s="2088">
        <v>17932260</v>
      </c>
      <c r="T64" s="2088">
        <v>17955475</v>
      </c>
      <c r="U64" s="2088">
        <v>18226797</v>
      </c>
      <c r="V64" s="2113">
        <v>19328506</v>
      </c>
      <c r="W64" s="2055"/>
      <c r="X64" s="2055"/>
      <c r="Y64" s="2055"/>
      <c r="Z64" s="2055"/>
      <c r="AA64" s="2055"/>
      <c r="AB64" s="2055"/>
      <c r="AC64" s="2055"/>
      <c r="AD64" s="2055"/>
      <c r="AE64" s="2055"/>
      <c r="AF64" s="2055"/>
      <c r="AG64" s="2055"/>
      <c r="AH64" s="2055"/>
      <c r="AI64" s="2055"/>
      <c r="AJ64" s="2055"/>
      <c r="AK64" s="2055"/>
    </row>
    <row r="65" spans="1:37" ht="15">
      <c r="A65" s="2055"/>
      <c r="B65" s="2035" t="s">
        <v>458</v>
      </c>
      <c r="C65" s="2087">
        <v>67926878</v>
      </c>
      <c r="D65" s="2088">
        <v>67316327</v>
      </c>
      <c r="E65" s="2088">
        <v>70846512</v>
      </c>
      <c r="F65" s="2088">
        <v>67865642</v>
      </c>
      <c r="G65" s="2088">
        <v>71174841</v>
      </c>
      <c r="H65" s="2088">
        <v>70509409</v>
      </c>
      <c r="I65" s="2088">
        <v>68867418</v>
      </c>
      <c r="J65" s="2088">
        <v>70391997</v>
      </c>
      <c r="K65" s="2088">
        <v>73973965</v>
      </c>
      <c r="L65" s="2088">
        <v>75964511</v>
      </c>
      <c r="M65" s="2088">
        <v>80631043</v>
      </c>
      <c r="N65" s="2088">
        <v>75333998</v>
      </c>
      <c r="O65" s="2088">
        <v>70893784</v>
      </c>
      <c r="P65" s="2088">
        <v>74845631</v>
      </c>
      <c r="Q65" s="2088">
        <v>76051652</v>
      </c>
      <c r="R65" s="2088">
        <v>75276664</v>
      </c>
      <c r="S65" s="2088">
        <v>76157911</v>
      </c>
      <c r="T65" s="2088">
        <v>76331482</v>
      </c>
      <c r="U65" s="2088">
        <v>79083109</v>
      </c>
      <c r="V65" s="2113">
        <v>76719565</v>
      </c>
      <c r="W65" s="2055"/>
      <c r="X65" s="2055"/>
      <c r="Y65" s="2055"/>
      <c r="Z65" s="2055"/>
      <c r="AA65" s="2055"/>
      <c r="AB65" s="2055"/>
      <c r="AC65" s="2055"/>
      <c r="AD65" s="2055"/>
      <c r="AE65" s="2055"/>
      <c r="AF65" s="2055"/>
      <c r="AG65" s="2055"/>
      <c r="AH65" s="2055"/>
      <c r="AI65" s="2055"/>
      <c r="AJ65" s="2055"/>
      <c r="AK65" s="2055"/>
    </row>
    <row r="66" spans="1:37" ht="15.75" thickBot="1">
      <c r="A66" s="2055"/>
      <c r="B66" s="2042" t="s">
        <v>459</v>
      </c>
      <c r="C66" s="2105">
        <v>25159738</v>
      </c>
      <c r="D66" s="2106">
        <v>27555474</v>
      </c>
      <c r="E66" s="2106">
        <v>30590199</v>
      </c>
      <c r="F66" s="2106">
        <v>27293102</v>
      </c>
      <c r="G66" s="2106">
        <v>30193693</v>
      </c>
      <c r="H66" s="2106">
        <v>27150363</v>
      </c>
      <c r="I66" s="2106">
        <v>29138214</v>
      </c>
      <c r="J66" s="2106">
        <v>24651393</v>
      </c>
      <c r="K66" s="2106">
        <v>36109073</v>
      </c>
      <c r="L66" s="2106">
        <v>34347223</v>
      </c>
      <c r="M66" s="2106">
        <v>37857078</v>
      </c>
      <c r="N66" s="2106">
        <v>39958271</v>
      </c>
      <c r="O66" s="2106">
        <v>40874582</v>
      </c>
      <c r="P66" s="2106">
        <v>36446738</v>
      </c>
      <c r="Q66" s="2106">
        <v>42557257</v>
      </c>
      <c r="R66" s="2106">
        <v>42985166</v>
      </c>
      <c r="S66" s="2106">
        <v>48156990</v>
      </c>
      <c r="T66" s="2106">
        <v>48156990</v>
      </c>
      <c r="U66" s="2106">
        <v>43882824</v>
      </c>
      <c r="V66" s="2123">
        <v>42092846</v>
      </c>
      <c r="W66" s="2055"/>
      <c r="X66" s="2055"/>
      <c r="Y66" s="2055"/>
      <c r="Z66" s="2055"/>
      <c r="AA66" s="2055"/>
      <c r="AB66" s="2055"/>
      <c r="AC66" s="2055"/>
      <c r="AD66" s="2055"/>
      <c r="AE66" s="2055"/>
      <c r="AF66" s="2055"/>
      <c r="AG66" s="2055"/>
      <c r="AH66" s="2055"/>
      <c r="AI66" s="2055"/>
      <c r="AJ66" s="2055"/>
      <c r="AK66" s="2055"/>
    </row>
    <row r="67" spans="1:37">
      <c r="A67" s="2055"/>
      <c r="B67" s="1143"/>
      <c r="C67" s="1143"/>
      <c r="D67" s="2043"/>
      <c r="E67" s="2043"/>
      <c r="F67" s="2043"/>
      <c r="G67" s="2043"/>
      <c r="H67" s="2043"/>
      <c r="I67" s="2043"/>
      <c r="J67" s="2043"/>
      <c r="K67" s="2043"/>
      <c r="L67" s="2043"/>
      <c r="M67" s="2043"/>
      <c r="N67" s="2043"/>
      <c r="O67" s="2043"/>
      <c r="P67" s="2043"/>
      <c r="Q67" s="2043"/>
      <c r="R67" s="2043"/>
      <c r="S67" s="2043"/>
      <c r="T67" s="2044"/>
      <c r="U67" s="2044"/>
      <c r="V67" s="2044"/>
      <c r="W67" s="2055"/>
      <c r="X67" s="2055"/>
      <c r="Y67" s="2055"/>
      <c r="Z67" s="2055"/>
      <c r="AA67" s="2055"/>
      <c r="AB67" s="2055"/>
      <c r="AC67" s="2055"/>
      <c r="AD67" s="2055"/>
      <c r="AE67" s="2055"/>
      <c r="AF67" s="2055"/>
      <c r="AG67" s="2055"/>
      <c r="AH67" s="2055"/>
      <c r="AI67" s="2055"/>
      <c r="AJ67" s="2055"/>
      <c r="AK67" s="2055"/>
    </row>
    <row r="68" spans="1:37">
      <c r="A68" s="2055"/>
      <c r="B68" s="1143"/>
      <c r="C68" s="1143"/>
      <c r="D68" s="2043"/>
      <c r="E68" s="2043"/>
      <c r="F68" s="2043"/>
      <c r="G68" s="2043"/>
      <c r="H68" s="2043"/>
      <c r="I68" s="2043"/>
      <c r="J68" s="2043"/>
      <c r="K68" s="2043"/>
      <c r="L68" s="2043"/>
      <c r="M68" s="2043"/>
      <c r="N68" s="2043"/>
      <c r="O68" s="2043"/>
      <c r="P68" s="2043"/>
      <c r="Q68" s="2043"/>
      <c r="R68" s="2043"/>
      <c r="S68" s="2043"/>
      <c r="T68" s="2044"/>
      <c r="U68" s="2044"/>
      <c r="V68" s="2044"/>
      <c r="W68" s="2055"/>
      <c r="X68" s="2055"/>
      <c r="Y68" s="2055"/>
      <c r="Z68" s="2055"/>
      <c r="AA68" s="2055"/>
      <c r="AB68" s="2055"/>
      <c r="AC68" s="2055"/>
      <c r="AD68" s="2055"/>
      <c r="AE68" s="2055"/>
      <c r="AF68" s="2055"/>
      <c r="AG68" s="2055"/>
      <c r="AH68" s="2055"/>
      <c r="AI68" s="2055"/>
      <c r="AJ68" s="2055"/>
      <c r="AK68" s="2055"/>
    </row>
    <row r="69" spans="1:37">
      <c r="A69" s="2055"/>
      <c r="B69" s="2067" t="s">
        <v>1103</v>
      </c>
      <c r="C69" s="1143"/>
      <c r="D69" s="2043"/>
      <c r="E69" s="2043"/>
      <c r="F69" s="2043"/>
      <c r="G69" s="2043"/>
      <c r="H69" s="2043"/>
      <c r="I69" s="2043"/>
      <c r="J69" s="2043"/>
      <c r="K69" s="2043"/>
      <c r="L69" s="2043"/>
      <c r="M69" s="2043"/>
      <c r="N69" s="2043"/>
      <c r="O69" s="2043"/>
      <c r="P69" s="2043"/>
      <c r="Q69" s="2043"/>
      <c r="R69" s="2043"/>
      <c r="S69" s="2043"/>
      <c r="T69" s="2044"/>
      <c r="U69" s="2044"/>
      <c r="V69" s="2044"/>
      <c r="W69" s="2055"/>
      <c r="X69" s="2055"/>
      <c r="Y69" s="2055"/>
      <c r="Z69" s="2055"/>
      <c r="AA69" s="2055"/>
      <c r="AB69" s="2055"/>
      <c r="AC69" s="2055"/>
      <c r="AD69" s="2055"/>
      <c r="AE69" s="2055"/>
      <c r="AF69" s="2055"/>
      <c r="AG69" s="2055"/>
      <c r="AH69" s="2055"/>
      <c r="AI69" s="2055"/>
      <c r="AJ69" s="2055"/>
      <c r="AK69" s="2055"/>
    </row>
    <row r="70" spans="1:37">
      <c r="A70" s="2055"/>
      <c r="B70" s="2067" t="s">
        <v>1104</v>
      </c>
      <c r="C70" s="1143"/>
      <c r="D70" s="2043"/>
      <c r="E70" s="2043"/>
      <c r="F70" s="2043"/>
      <c r="G70" s="2043"/>
      <c r="H70" s="2043"/>
      <c r="I70" s="2043"/>
      <c r="J70" s="2043"/>
      <c r="K70" s="2043"/>
      <c r="L70" s="2043"/>
      <c r="M70" s="2043"/>
      <c r="N70" s="2043"/>
      <c r="O70" s="2043"/>
      <c r="P70" s="2043"/>
      <c r="Q70" s="2043"/>
      <c r="R70" s="2043"/>
      <c r="S70" s="2043"/>
      <c r="T70" s="2044"/>
      <c r="U70" s="2044"/>
      <c r="V70" s="2044"/>
      <c r="W70" s="2055"/>
      <c r="X70" s="2055"/>
      <c r="Y70" s="2055"/>
      <c r="Z70" s="2055"/>
      <c r="AA70" s="2055"/>
      <c r="AB70" s="2055"/>
      <c r="AC70" s="2055"/>
      <c r="AD70" s="2055"/>
      <c r="AE70" s="2055"/>
      <c r="AF70" s="2055"/>
      <c r="AG70" s="2055"/>
      <c r="AH70" s="2055"/>
      <c r="AI70" s="2055"/>
      <c r="AJ70" s="2055"/>
      <c r="AK70" s="2055"/>
    </row>
    <row r="71" spans="1:37">
      <c r="A71" s="2055"/>
      <c r="B71" s="2067" t="s">
        <v>1105</v>
      </c>
      <c r="C71" s="1143"/>
      <c r="D71" s="2043"/>
      <c r="E71" s="2043"/>
      <c r="F71" s="2043"/>
      <c r="G71" s="2043"/>
      <c r="H71" s="2043"/>
      <c r="I71" s="2043"/>
      <c r="J71" s="2043"/>
      <c r="K71" s="2043"/>
      <c r="L71" s="2043"/>
      <c r="M71" s="2043"/>
      <c r="N71" s="2043"/>
      <c r="O71" s="2043"/>
      <c r="P71" s="2043"/>
      <c r="Q71" s="2043"/>
      <c r="R71" s="2043"/>
      <c r="S71" s="2043"/>
      <c r="T71" s="2044"/>
      <c r="U71" s="2044"/>
      <c r="V71" s="2044"/>
      <c r="W71" s="2055"/>
      <c r="X71" s="2055"/>
      <c r="Y71" s="2055"/>
      <c r="Z71" s="2055"/>
      <c r="AA71" s="2055"/>
      <c r="AB71" s="2055"/>
      <c r="AC71" s="2055"/>
      <c r="AD71" s="2055"/>
      <c r="AE71" s="2055"/>
      <c r="AF71" s="2055"/>
      <c r="AG71" s="2055"/>
      <c r="AH71" s="2055"/>
      <c r="AI71" s="2055"/>
      <c r="AJ71" s="2055"/>
      <c r="AK71" s="2055"/>
    </row>
    <row r="72" spans="1:37">
      <c r="A72" s="2055"/>
      <c r="B72" s="1143"/>
      <c r="C72" s="1143"/>
      <c r="D72" s="2043"/>
      <c r="E72" s="2043"/>
      <c r="F72" s="2043"/>
      <c r="G72" s="2043"/>
      <c r="H72" s="2043"/>
      <c r="I72" s="2043"/>
      <c r="J72" s="2043"/>
      <c r="K72" s="2043"/>
      <c r="L72" s="2043"/>
      <c r="M72" s="2043"/>
      <c r="N72" s="2043"/>
      <c r="O72" s="2043"/>
      <c r="P72" s="2043"/>
      <c r="Q72" s="2043"/>
      <c r="R72" s="2043"/>
      <c r="S72" s="2043"/>
      <c r="T72" s="2044"/>
      <c r="U72" s="2044"/>
      <c r="V72" s="2044"/>
      <c r="W72" s="2055"/>
      <c r="X72" s="2055"/>
      <c r="Y72" s="2055"/>
      <c r="Z72" s="2055"/>
      <c r="AA72" s="2055"/>
      <c r="AB72" s="2055"/>
      <c r="AC72" s="2055"/>
      <c r="AD72" s="2055"/>
      <c r="AE72" s="2055"/>
      <c r="AF72" s="2055"/>
      <c r="AG72" s="2055"/>
      <c r="AH72" s="2055"/>
      <c r="AI72" s="2055"/>
      <c r="AJ72" s="2055"/>
      <c r="AK72" s="2055"/>
    </row>
    <row r="73" spans="1:37">
      <c r="A73" s="2055"/>
      <c r="B73" s="2510" t="s">
        <v>1101</v>
      </c>
      <c r="C73" s="2510"/>
      <c r="D73" s="2510"/>
      <c r="E73" s="2510"/>
      <c r="F73" s="2510"/>
      <c r="G73" s="2510"/>
      <c r="H73" s="2510"/>
      <c r="I73" s="2510"/>
      <c r="J73" s="2510"/>
      <c r="K73" s="2510"/>
      <c r="L73" s="2510"/>
      <c r="M73" s="2510"/>
      <c r="N73" s="2510"/>
      <c r="O73" s="2510"/>
      <c r="P73" s="2510"/>
      <c r="Q73" s="2510"/>
      <c r="R73" s="2510"/>
      <c r="S73" s="2510"/>
      <c r="T73" s="2510"/>
      <c r="U73" s="2510"/>
      <c r="V73" s="2044"/>
      <c r="W73" s="2055"/>
      <c r="X73" s="2055"/>
      <c r="Y73" s="2055"/>
      <c r="Z73" s="2055"/>
      <c r="AA73" s="2055"/>
      <c r="AB73" s="2055"/>
      <c r="AC73" s="2055"/>
      <c r="AD73" s="2055"/>
      <c r="AE73" s="2055"/>
      <c r="AF73" s="2055"/>
      <c r="AG73" s="2055"/>
      <c r="AH73" s="2055"/>
      <c r="AI73" s="2055"/>
      <c r="AJ73" s="2055"/>
      <c r="AK73" s="2055"/>
    </row>
    <row r="74" spans="1:37">
      <c r="A74" s="2055"/>
      <c r="B74" s="2510" t="s">
        <v>1106</v>
      </c>
      <c r="C74" s="2510"/>
      <c r="D74" s="2510"/>
      <c r="E74" s="2510"/>
      <c r="F74" s="2510"/>
      <c r="G74" s="2510"/>
      <c r="H74" s="2510"/>
      <c r="I74" s="2510"/>
      <c r="J74" s="2510"/>
      <c r="K74" s="2510"/>
      <c r="L74" s="2510"/>
      <c r="M74" s="2510"/>
      <c r="N74" s="2510"/>
      <c r="O74" s="2510"/>
      <c r="P74" s="2510"/>
      <c r="Q74" s="2510"/>
      <c r="R74" s="2510"/>
      <c r="S74" s="2510"/>
      <c r="T74" s="2510"/>
      <c r="U74" s="2510"/>
      <c r="V74" s="2044"/>
      <c r="W74" s="2055"/>
      <c r="X74" s="2055"/>
      <c r="Y74" s="2055"/>
      <c r="Z74" s="2055"/>
      <c r="AA74" s="2055"/>
      <c r="AB74" s="2055"/>
      <c r="AC74" s="2055"/>
      <c r="AD74" s="2055"/>
      <c r="AE74" s="2055"/>
      <c r="AF74" s="2055"/>
      <c r="AG74" s="2055"/>
      <c r="AH74" s="2055"/>
      <c r="AI74" s="2055"/>
      <c r="AJ74" s="2055"/>
      <c r="AK74" s="2055"/>
    </row>
    <row r="75" spans="1:37">
      <c r="A75" s="2055"/>
      <c r="B75" s="2510" t="s">
        <v>410</v>
      </c>
      <c r="C75" s="2510"/>
      <c r="D75" s="2510"/>
      <c r="E75" s="2510"/>
      <c r="F75" s="2510"/>
      <c r="G75" s="2510"/>
      <c r="H75" s="2510"/>
      <c r="I75" s="2510"/>
      <c r="J75" s="2510"/>
      <c r="K75" s="2510"/>
      <c r="L75" s="2510"/>
      <c r="M75" s="2510"/>
      <c r="N75" s="2510"/>
      <c r="O75" s="2510"/>
      <c r="P75" s="2510"/>
      <c r="Q75" s="2510"/>
      <c r="R75" s="2510"/>
      <c r="S75" s="2510"/>
      <c r="T75" s="2510"/>
      <c r="U75" s="2510"/>
      <c r="V75" s="2044"/>
      <c r="W75" s="2055"/>
      <c r="X75" s="2055"/>
      <c r="Y75" s="2055"/>
      <c r="Z75" s="2055"/>
      <c r="AA75" s="2055"/>
      <c r="AB75" s="2055"/>
      <c r="AC75" s="2055"/>
      <c r="AD75" s="2055"/>
      <c r="AE75" s="2055"/>
      <c r="AF75" s="2055"/>
      <c r="AG75" s="2055"/>
      <c r="AH75" s="2055"/>
      <c r="AI75" s="2055"/>
      <c r="AJ75" s="2055"/>
      <c r="AK75" s="2055"/>
    </row>
    <row r="76" spans="1:37" ht="13.5" thickBot="1">
      <c r="A76" s="2055"/>
      <c r="B76" s="2055"/>
      <c r="C76" s="2055"/>
      <c r="D76" s="2055"/>
      <c r="E76" s="2055"/>
      <c r="F76" s="2055"/>
      <c r="G76" s="2055"/>
      <c r="H76" s="2076"/>
      <c r="I76" s="2055"/>
      <c r="J76" s="2055"/>
      <c r="K76" s="2055"/>
      <c r="L76" s="2055"/>
      <c r="M76" s="2055"/>
      <c r="N76" s="2055"/>
      <c r="O76" s="2055"/>
      <c r="P76" s="2055"/>
      <c r="Q76" s="2055"/>
      <c r="R76" s="2055"/>
      <c r="S76" s="2055"/>
      <c r="T76" s="2055"/>
      <c r="U76" s="2044"/>
      <c r="V76" s="2044"/>
      <c r="W76" s="2055"/>
      <c r="X76" s="2055"/>
      <c r="Y76" s="2055"/>
      <c r="Z76" s="2055"/>
      <c r="AA76" s="2055"/>
      <c r="AB76" s="2055"/>
      <c r="AC76" s="2055"/>
      <c r="AD76" s="2055"/>
      <c r="AE76" s="2055"/>
      <c r="AF76" s="2055"/>
      <c r="AG76" s="2055"/>
      <c r="AH76" s="2055"/>
      <c r="AI76" s="2055"/>
      <c r="AJ76" s="2055"/>
      <c r="AK76" s="2055"/>
    </row>
    <row r="77" spans="1:37">
      <c r="A77" s="2055"/>
      <c r="B77" s="2055"/>
      <c r="C77" s="2068"/>
      <c r="D77" s="2069"/>
      <c r="E77" s="2069"/>
      <c r="F77" s="2069"/>
      <c r="G77" s="2069"/>
      <c r="H77" s="2069"/>
      <c r="I77" s="2069"/>
      <c r="J77" s="2069"/>
      <c r="K77" s="2069"/>
      <c r="L77" s="2069"/>
      <c r="M77" s="2069"/>
      <c r="N77" s="2069" t="s">
        <v>28</v>
      </c>
      <c r="O77" s="2069"/>
      <c r="P77" s="2069"/>
      <c r="Q77" s="2069"/>
      <c r="R77" s="2069"/>
      <c r="S77" s="2069"/>
      <c r="T77" s="2069"/>
      <c r="U77" s="2069"/>
      <c r="V77" s="2070"/>
      <c r="W77" s="2055"/>
      <c r="X77" s="2055"/>
      <c r="Y77" s="2068"/>
      <c r="Z77" s="2069"/>
      <c r="AA77" s="2069"/>
      <c r="AB77" s="2069"/>
      <c r="AC77" s="2069"/>
      <c r="AD77" s="2069"/>
      <c r="AE77" s="2069"/>
      <c r="AF77" s="2070"/>
      <c r="AG77" s="2055"/>
      <c r="AH77" s="2055"/>
      <c r="AI77" s="2055"/>
      <c r="AJ77" s="2055"/>
      <c r="AK77" s="2055"/>
    </row>
    <row r="78" spans="1:37" ht="13.5" thickBot="1">
      <c r="A78" s="2055"/>
      <c r="B78" s="2055"/>
      <c r="C78" s="2071" t="s">
        <v>32</v>
      </c>
      <c r="D78" s="2072" t="s">
        <v>33</v>
      </c>
      <c r="E78" s="2072" t="s">
        <v>22</v>
      </c>
      <c r="F78" s="2072" t="s">
        <v>34</v>
      </c>
      <c r="G78" s="2072" t="s">
        <v>35</v>
      </c>
      <c r="H78" s="2072" t="s">
        <v>36</v>
      </c>
      <c r="I78" s="2072" t="s">
        <v>37</v>
      </c>
      <c r="J78" s="2072" t="s">
        <v>38</v>
      </c>
      <c r="K78" s="2072" t="s">
        <v>39</v>
      </c>
      <c r="L78" s="2072" t="s">
        <v>40</v>
      </c>
      <c r="M78" s="2072" t="s">
        <v>23</v>
      </c>
      <c r="N78" s="2072" t="s">
        <v>41</v>
      </c>
      <c r="O78" s="2072" t="s">
        <v>42</v>
      </c>
      <c r="P78" s="2072" t="s">
        <v>43</v>
      </c>
      <c r="Q78" s="2072" t="s">
        <v>24</v>
      </c>
      <c r="R78" s="2072" t="s">
        <v>44</v>
      </c>
      <c r="S78" s="2072" t="s">
        <v>840</v>
      </c>
      <c r="T78" s="2072" t="s">
        <v>905</v>
      </c>
      <c r="U78" s="2072" t="s">
        <v>925</v>
      </c>
      <c r="V78" s="2073" t="s">
        <v>1076</v>
      </c>
      <c r="W78" s="2055"/>
      <c r="X78" s="2055"/>
      <c r="Y78" s="2139" t="s">
        <v>162</v>
      </c>
      <c r="Z78" s="2140" t="s">
        <v>102</v>
      </c>
      <c r="AA78" s="2140" t="s">
        <v>96</v>
      </c>
      <c r="AB78" s="2074">
        <v>2022</v>
      </c>
      <c r="AC78" s="2140" t="s">
        <v>843</v>
      </c>
      <c r="AD78" s="2140" t="s">
        <v>906</v>
      </c>
      <c r="AE78" s="2140" t="s">
        <v>929</v>
      </c>
      <c r="AF78" s="2141">
        <v>2023</v>
      </c>
      <c r="AG78" s="2055"/>
      <c r="AH78" s="2055"/>
      <c r="AI78" s="2055"/>
      <c r="AJ78" s="2055"/>
      <c r="AK78" s="2055"/>
    </row>
    <row r="79" spans="1:37" ht="14.25">
      <c r="A79" s="2055"/>
      <c r="B79" s="2077" t="s">
        <v>412</v>
      </c>
      <c r="C79" s="2124"/>
      <c r="D79" s="2125"/>
      <c r="E79" s="2126"/>
      <c r="F79" s="2126"/>
      <c r="G79" s="2126"/>
      <c r="H79" s="2127"/>
      <c r="I79" s="2127"/>
      <c r="J79" s="2128"/>
      <c r="K79" s="2128"/>
      <c r="L79" s="2128"/>
      <c r="M79" s="2128"/>
      <c r="N79" s="2128"/>
      <c r="O79" s="2128"/>
      <c r="P79" s="2128"/>
      <c r="Q79" s="2128"/>
      <c r="R79" s="2128"/>
      <c r="S79" s="2128"/>
      <c r="T79" s="2128"/>
      <c r="U79" s="2129"/>
      <c r="V79" s="2130"/>
      <c r="W79" s="2055"/>
      <c r="X79" s="2055"/>
      <c r="Y79" s="2142"/>
      <c r="Z79" s="2143"/>
      <c r="AA79" s="2143"/>
      <c r="AB79" s="2143"/>
      <c r="AC79" s="2143"/>
      <c r="AD79" s="2143"/>
      <c r="AE79" s="2143"/>
      <c r="AF79" s="2144"/>
      <c r="AG79" s="2055"/>
      <c r="AH79" s="2055"/>
      <c r="AI79" s="2055"/>
      <c r="AJ79" s="2055"/>
      <c r="AK79" s="2055"/>
    </row>
    <row r="80" spans="1:37">
      <c r="A80" s="2055"/>
      <c r="B80" s="2035" t="s">
        <v>413</v>
      </c>
      <c r="C80" s="2131">
        <v>2656215</v>
      </c>
      <c r="D80" s="2132">
        <v>2727447</v>
      </c>
      <c r="E80" s="2132">
        <v>2780173</v>
      </c>
      <c r="F80" s="2132">
        <v>2808740</v>
      </c>
      <c r="G80" s="2132">
        <v>2763923</v>
      </c>
      <c r="H80" s="2132">
        <v>2325119</v>
      </c>
      <c r="I80" s="2132">
        <v>2553354</v>
      </c>
      <c r="J80" s="2132">
        <v>2456757</v>
      </c>
      <c r="K80" s="2132">
        <v>2407997</v>
      </c>
      <c r="L80" s="2132">
        <v>2446731</v>
      </c>
      <c r="M80" s="2132">
        <v>2542011</v>
      </c>
      <c r="N80" s="2132">
        <v>2626005</v>
      </c>
      <c r="O80" s="2132">
        <v>2712960</v>
      </c>
      <c r="P80" s="2132">
        <v>2988885</v>
      </c>
      <c r="Q80" s="2132">
        <v>3462081</v>
      </c>
      <c r="R80" s="2132">
        <v>3821770</v>
      </c>
      <c r="S80" s="2132">
        <v>3902811</v>
      </c>
      <c r="T80" s="2132">
        <v>4066734</v>
      </c>
      <c r="U80" s="2132">
        <v>4227671</v>
      </c>
      <c r="V80" s="2133">
        <v>4265959</v>
      </c>
      <c r="W80" s="2075"/>
      <c r="X80" s="2075"/>
      <c r="Y80" s="2155">
        <v>2712960</v>
      </c>
      <c r="Z80" s="2156">
        <v>5701845</v>
      </c>
      <c r="AA80" s="2156">
        <v>9163926</v>
      </c>
      <c r="AB80" s="2156">
        <v>12985696</v>
      </c>
      <c r="AC80" s="2156">
        <v>3902811</v>
      </c>
      <c r="AD80" s="2156">
        <v>7969545</v>
      </c>
      <c r="AE80" s="2156">
        <v>12197215</v>
      </c>
      <c r="AF80" s="2157">
        <v>16463174</v>
      </c>
      <c r="AG80" s="2055"/>
      <c r="AH80" s="2055"/>
      <c r="AI80" s="2055"/>
      <c r="AJ80" s="2055"/>
      <c r="AK80" s="2055"/>
    </row>
    <row r="81" spans="1:37">
      <c r="A81" s="2055"/>
      <c r="B81" s="2078" t="s">
        <v>196</v>
      </c>
      <c r="C81" s="2131">
        <v>-690156</v>
      </c>
      <c r="D81" s="2132">
        <v>-720921</v>
      </c>
      <c r="E81" s="2132">
        <v>-756146</v>
      </c>
      <c r="F81" s="2132">
        <v>-694009</v>
      </c>
      <c r="G81" s="2132">
        <v>-660748</v>
      </c>
      <c r="H81" s="2132">
        <v>-636317</v>
      </c>
      <c r="I81" s="2132">
        <v>-655384</v>
      </c>
      <c r="J81" s="2132">
        <v>-497594</v>
      </c>
      <c r="K81" s="2132">
        <v>-555008</v>
      </c>
      <c r="L81" s="2132">
        <v>-438943</v>
      </c>
      <c r="M81" s="2132">
        <v>-443398</v>
      </c>
      <c r="N81" s="2132">
        <v>-459334</v>
      </c>
      <c r="O81" s="2132">
        <v>-494035</v>
      </c>
      <c r="P81" s="2132">
        <v>-590599</v>
      </c>
      <c r="Q81" s="2132">
        <v>-799839</v>
      </c>
      <c r="R81" s="2132">
        <v>-913761</v>
      </c>
      <c r="S81" s="2132">
        <v>-994836</v>
      </c>
      <c r="T81" s="2132">
        <v>-1112623</v>
      </c>
      <c r="U81" s="2132">
        <v>-1216744</v>
      </c>
      <c r="V81" s="2133">
        <v>-1153770</v>
      </c>
      <c r="W81" s="2075"/>
      <c r="X81" s="2075"/>
      <c r="Y81" s="2155">
        <v>-494035</v>
      </c>
      <c r="Z81" s="2156">
        <v>-1084634</v>
      </c>
      <c r="AA81" s="2156">
        <v>-1884473</v>
      </c>
      <c r="AB81" s="2156">
        <v>-2798234</v>
      </c>
      <c r="AC81" s="2156">
        <v>-994836</v>
      </c>
      <c r="AD81" s="2156">
        <v>-2107459</v>
      </c>
      <c r="AE81" s="2156">
        <v>-3324203</v>
      </c>
      <c r="AF81" s="2157">
        <v>-4477974</v>
      </c>
      <c r="AG81" s="2055"/>
      <c r="AH81" s="2055"/>
      <c r="AI81" s="2055"/>
      <c r="AJ81" s="2055"/>
      <c r="AK81" s="2055"/>
    </row>
    <row r="82" spans="1:37">
      <c r="A82" s="2055"/>
      <c r="B82" s="2079" t="s">
        <v>201</v>
      </c>
      <c r="C82" s="2131">
        <v>1966059</v>
      </c>
      <c r="D82" s="2132">
        <v>2006526</v>
      </c>
      <c r="E82" s="2132">
        <v>2024027</v>
      </c>
      <c r="F82" s="2132">
        <v>2114731</v>
      </c>
      <c r="G82" s="2132">
        <v>2103175</v>
      </c>
      <c r="H82" s="2132">
        <v>1688802</v>
      </c>
      <c r="I82" s="2132">
        <v>1897970</v>
      </c>
      <c r="J82" s="2132">
        <v>1959163</v>
      </c>
      <c r="K82" s="2132">
        <v>1852989</v>
      </c>
      <c r="L82" s="2132">
        <v>2007788</v>
      </c>
      <c r="M82" s="2132">
        <v>2098613</v>
      </c>
      <c r="N82" s="2132">
        <v>2166671</v>
      </c>
      <c r="O82" s="2132">
        <v>2218925</v>
      </c>
      <c r="P82" s="2132">
        <v>2398286</v>
      </c>
      <c r="Q82" s="2132">
        <v>2662242</v>
      </c>
      <c r="R82" s="2132">
        <v>2908009</v>
      </c>
      <c r="S82" s="2132">
        <v>2907975</v>
      </c>
      <c r="T82" s="2132">
        <v>2954111</v>
      </c>
      <c r="U82" s="2132">
        <v>3010927</v>
      </c>
      <c r="V82" s="2133">
        <v>3112189</v>
      </c>
      <c r="W82" s="2075"/>
      <c r="X82" s="2075"/>
      <c r="Y82" s="2155">
        <v>2218925</v>
      </c>
      <c r="Z82" s="2156">
        <v>4617211</v>
      </c>
      <c r="AA82" s="2156">
        <v>7279453</v>
      </c>
      <c r="AB82" s="2156">
        <v>10187462</v>
      </c>
      <c r="AC82" s="2156">
        <v>2907975</v>
      </c>
      <c r="AD82" s="2156">
        <v>5862086</v>
      </c>
      <c r="AE82" s="2156">
        <v>8873012</v>
      </c>
      <c r="AF82" s="2157">
        <v>11985200</v>
      </c>
      <c r="AG82" s="2055"/>
      <c r="AH82" s="2055"/>
      <c r="AI82" s="2055"/>
      <c r="AJ82" s="2055"/>
      <c r="AK82" s="2055"/>
    </row>
    <row r="83" spans="1:37">
      <c r="A83" s="2055"/>
      <c r="B83" s="2034"/>
      <c r="C83" s="2134"/>
      <c r="D83" s="2135"/>
      <c r="E83" s="2135"/>
      <c r="F83" s="2135"/>
      <c r="G83" s="2135"/>
      <c r="H83" s="2132"/>
      <c r="I83" s="2132"/>
      <c r="J83" s="2132"/>
      <c r="K83" s="2132"/>
      <c r="L83" s="2132"/>
      <c r="M83" s="2132"/>
      <c r="N83" s="2132"/>
      <c r="O83" s="2132"/>
      <c r="P83" s="2132"/>
      <c r="Q83" s="2132"/>
      <c r="R83" s="2132"/>
      <c r="S83" s="2132"/>
      <c r="T83" s="2132"/>
      <c r="U83" s="2132"/>
      <c r="V83" s="2133"/>
      <c r="W83" s="2075"/>
      <c r="X83" s="2075"/>
      <c r="Y83" s="2155"/>
      <c r="Z83" s="2156"/>
      <c r="AA83" s="2156"/>
      <c r="AB83" s="2156"/>
      <c r="AC83" s="2156"/>
      <c r="AD83" s="2156"/>
      <c r="AE83" s="2156"/>
      <c r="AF83" s="2157"/>
      <c r="AG83" s="2055"/>
      <c r="AH83" s="2055"/>
      <c r="AI83" s="2055"/>
      <c r="AJ83" s="2055"/>
      <c r="AK83" s="2055"/>
    </row>
    <row r="84" spans="1:37">
      <c r="A84" s="2055"/>
      <c r="B84" s="2035" t="s">
        <v>489</v>
      </c>
      <c r="C84" s="2131">
        <v>-437214</v>
      </c>
      <c r="D84" s="2132">
        <v>-494492</v>
      </c>
      <c r="E84" s="2132">
        <v>-557416</v>
      </c>
      <c r="F84" s="2132">
        <v>-541714</v>
      </c>
      <c r="G84" s="2132">
        <v>-1340975</v>
      </c>
      <c r="H84" s="2132">
        <v>-2425753</v>
      </c>
      <c r="I84" s="2132">
        <v>-1250211</v>
      </c>
      <c r="J84" s="2132">
        <v>-735523</v>
      </c>
      <c r="K84" s="2132">
        <v>-585257</v>
      </c>
      <c r="L84" s="2132">
        <v>-480116</v>
      </c>
      <c r="M84" s="2132">
        <v>-249273</v>
      </c>
      <c r="N84" s="2132">
        <v>-224506</v>
      </c>
      <c r="O84" s="2132">
        <v>-340235</v>
      </c>
      <c r="P84" s="2132">
        <v>-400124</v>
      </c>
      <c r="Q84" s="2132">
        <v>-522071</v>
      </c>
      <c r="R84" s="2132">
        <v>-783402</v>
      </c>
      <c r="S84" s="2132">
        <v>-782079</v>
      </c>
      <c r="T84" s="2132">
        <v>-864243</v>
      </c>
      <c r="U84" s="2132">
        <v>-961880</v>
      </c>
      <c r="V84" s="2133">
        <v>-1160527</v>
      </c>
      <c r="W84" s="2075"/>
      <c r="X84" s="2075"/>
      <c r="Y84" s="2155">
        <v>-340235</v>
      </c>
      <c r="Z84" s="2156">
        <v>-740359</v>
      </c>
      <c r="AA84" s="2156">
        <v>-1262430</v>
      </c>
      <c r="AB84" s="2156">
        <v>-2045832</v>
      </c>
      <c r="AC84" s="2156">
        <v>-782079</v>
      </c>
      <c r="AD84" s="2156">
        <v>-1646322</v>
      </c>
      <c r="AE84" s="2156">
        <v>-2608202</v>
      </c>
      <c r="AF84" s="2157">
        <v>-3768729</v>
      </c>
      <c r="AG84" s="2055"/>
      <c r="AH84" s="2055"/>
      <c r="AI84" s="2055"/>
      <c r="AJ84" s="2055"/>
      <c r="AK84" s="2055"/>
    </row>
    <row r="85" spans="1:37">
      <c r="A85" s="2055"/>
      <c r="B85" s="2035" t="s">
        <v>233</v>
      </c>
      <c r="C85" s="2131">
        <v>69836</v>
      </c>
      <c r="D85" s="2132">
        <v>60861</v>
      </c>
      <c r="E85" s="2132">
        <v>64728</v>
      </c>
      <c r="F85" s="2132">
        <v>58614</v>
      </c>
      <c r="G85" s="2132">
        <v>43954</v>
      </c>
      <c r="H85" s="2132">
        <v>16184</v>
      </c>
      <c r="I85" s="2132">
        <v>40126</v>
      </c>
      <c r="J85" s="2132">
        <v>47591</v>
      </c>
      <c r="K85" s="2132">
        <v>61096</v>
      </c>
      <c r="L85" s="2132">
        <v>73023</v>
      </c>
      <c r="M85" s="2132">
        <v>93671</v>
      </c>
      <c r="N85" s="2132">
        <v>95748</v>
      </c>
      <c r="O85" s="2132">
        <v>86428</v>
      </c>
      <c r="P85" s="2132">
        <v>77244</v>
      </c>
      <c r="Q85" s="2132">
        <v>78403</v>
      </c>
      <c r="R85" s="2132">
        <v>79076</v>
      </c>
      <c r="S85" s="2132">
        <v>69694</v>
      </c>
      <c r="T85" s="2132">
        <v>77154</v>
      </c>
      <c r="U85" s="2132">
        <v>85160</v>
      </c>
      <c r="V85" s="2133">
        <v>81398</v>
      </c>
      <c r="W85" s="2075"/>
      <c r="X85" s="2075"/>
      <c r="Y85" s="2155">
        <v>86428</v>
      </c>
      <c r="Z85" s="2156">
        <v>163672</v>
      </c>
      <c r="AA85" s="2156">
        <v>242075</v>
      </c>
      <c r="AB85" s="2156">
        <v>321151</v>
      </c>
      <c r="AC85" s="2156">
        <v>69694</v>
      </c>
      <c r="AD85" s="2156">
        <v>146848</v>
      </c>
      <c r="AE85" s="2156">
        <v>232008</v>
      </c>
      <c r="AF85" s="2157">
        <v>313405</v>
      </c>
      <c r="AG85" s="2055"/>
      <c r="AH85" s="2055"/>
      <c r="AI85" s="2055"/>
      <c r="AJ85" s="2055"/>
      <c r="AK85" s="2055"/>
    </row>
    <row r="86" spans="1:37" ht="16.899999999999999" customHeight="1">
      <c r="A86" s="2055"/>
      <c r="B86" s="2080" t="s">
        <v>417</v>
      </c>
      <c r="C86" s="2131">
        <v>-367378</v>
      </c>
      <c r="D86" s="2132">
        <v>-433631</v>
      </c>
      <c r="E86" s="2132">
        <v>-492688</v>
      </c>
      <c r="F86" s="2132">
        <v>-483100</v>
      </c>
      <c r="G86" s="2132">
        <v>-1297021</v>
      </c>
      <c r="H86" s="2132">
        <v>-2409569</v>
      </c>
      <c r="I86" s="2132">
        <v>-1210085</v>
      </c>
      <c r="J86" s="2132">
        <v>-687932</v>
      </c>
      <c r="K86" s="2132">
        <v>-524161</v>
      </c>
      <c r="L86" s="2132">
        <v>-407093</v>
      </c>
      <c r="M86" s="2132">
        <v>-155602</v>
      </c>
      <c r="N86" s="2132">
        <v>-128758</v>
      </c>
      <c r="O86" s="2132">
        <v>-253807</v>
      </c>
      <c r="P86" s="2132">
        <v>-322880</v>
      </c>
      <c r="Q86" s="2132">
        <v>-443668</v>
      </c>
      <c r="R86" s="2132">
        <v>-704326</v>
      </c>
      <c r="S86" s="2132">
        <v>-712385</v>
      </c>
      <c r="T86" s="2132">
        <v>-787089</v>
      </c>
      <c r="U86" s="2132">
        <v>-876720</v>
      </c>
      <c r="V86" s="2133">
        <v>-1079129</v>
      </c>
      <c r="W86" s="2075"/>
      <c r="X86" s="2075"/>
      <c r="Y86" s="2155">
        <v>-253807</v>
      </c>
      <c r="Z86" s="2156">
        <v>-576687</v>
      </c>
      <c r="AA86" s="2156">
        <v>-1020355</v>
      </c>
      <c r="AB86" s="2156">
        <v>-1724681</v>
      </c>
      <c r="AC86" s="2156">
        <v>-712385</v>
      </c>
      <c r="AD86" s="2156">
        <v>-1499474</v>
      </c>
      <c r="AE86" s="2156">
        <v>-2376194</v>
      </c>
      <c r="AF86" s="2157">
        <v>-3455324</v>
      </c>
      <c r="AG86" s="2055"/>
      <c r="AH86" s="2055"/>
      <c r="AI86" s="2055"/>
      <c r="AJ86" s="2055"/>
      <c r="AK86" s="2055"/>
    </row>
    <row r="87" spans="1:37" ht="13.15" customHeight="1">
      <c r="A87" s="2055"/>
      <c r="B87" s="2080"/>
      <c r="C87" s="2131"/>
      <c r="D87" s="2132"/>
      <c r="E87" s="2132"/>
      <c r="F87" s="2132"/>
      <c r="G87" s="2132"/>
      <c r="H87" s="2132"/>
      <c r="I87" s="2132"/>
      <c r="J87" s="2132"/>
      <c r="K87" s="2132"/>
      <c r="L87" s="2132"/>
      <c r="M87" s="2132"/>
      <c r="N87" s="2132"/>
      <c r="O87" s="2132"/>
      <c r="P87" s="2132"/>
      <c r="Q87" s="2132"/>
      <c r="R87" s="2132"/>
      <c r="S87" s="2132"/>
      <c r="T87" s="2132"/>
      <c r="U87" s="2132"/>
      <c r="V87" s="2133"/>
      <c r="W87" s="2075"/>
      <c r="X87" s="2075"/>
      <c r="Y87" s="2155"/>
      <c r="Z87" s="2156"/>
      <c r="AA87" s="2156"/>
      <c r="AB87" s="2156"/>
      <c r="AC87" s="2156"/>
      <c r="AD87" s="2156"/>
      <c r="AE87" s="2156"/>
      <c r="AF87" s="2157"/>
      <c r="AG87" s="2055"/>
      <c r="AH87" s="2055"/>
      <c r="AI87" s="2055"/>
      <c r="AJ87" s="2055"/>
      <c r="AK87" s="2055"/>
    </row>
    <row r="88" spans="1:37" ht="30.6" customHeight="1">
      <c r="A88" s="2055"/>
      <c r="B88" s="2081" t="s">
        <v>418</v>
      </c>
      <c r="C88" s="2131">
        <v>1598681</v>
      </c>
      <c r="D88" s="2132">
        <v>1572895</v>
      </c>
      <c r="E88" s="2132">
        <v>1531339</v>
      </c>
      <c r="F88" s="2132">
        <v>1631631</v>
      </c>
      <c r="G88" s="2132">
        <v>806154</v>
      </c>
      <c r="H88" s="2132">
        <v>-720767</v>
      </c>
      <c r="I88" s="2132">
        <v>687885</v>
      </c>
      <c r="J88" s="2132">
        <v>1271231</v>
      </c>
      <c r="K88" s="2132">
        <v>1328828</v>
      </c>
      <c r="L88" s="2132">
        <v>1600695</v>
      </c>
      <c r="M88" s="2132">
        <v>1943011</v>
      </c>
      <c r="N88" s="2132">
        <v>2037913</v>
      </c>
      <c r="O88" s="2132">
        <v>1965118</v>
      </c>
      <c r="P88" s="2132">
        <v>2075406</v>
      </c>
      <c r="Q88" s="2132">
        <v>2218574</v>
      </c>
      <c r="R88" s="2132">
        <v>2203683</v>
      </c>
      <c r="S88" s="2132">
        <v>2195590</v>
      </c>
      <c r="T88" s="2132">
        <v>2167022</v>
      </c>
      <c r="U88" s="2132">
        <v>2134207</v>
      </c>
      <c r="V88" s="2133">
        <v>2033060</v>
      </c>
      <c r="W88" s="2075"/>
      <c r="X88" s="2075"/>
      <c r="Y88" s="2155">
        <v>1965118</v>
      </c>
      <c r="Z88" s="2156">
        <v>4040524</v>
      </c>
      <c r="AA88" s="2156">
        <v>6259098</v>
      </c>
      <c r="AB88" s="2156">
        <v>8462781</v>
      </c>
      <c r="AC88" s="2156">
        <v>2195590</v>
      </c>
      <c r="AD88" s="2156">
        <v>4362612</v>
      </c>
      <c r="AE88" s="2156">
        <v>6496818</v>
      </c>
      <c r="AF88" s="2157">
        <v>8529876</v>
      </c>
      <c r="AG88" s="2055"/>
      <c r="AH88" s="2055"/>
      <c r="AI88" s="2055"/>
      <c r="AJ88" s="2055"/>
      <c r="AK88" s="2055"/>
    </row>
    <row r="89" spans="1:37">
      <c r="A89" s="2055"/>
      <c r="B89" s="2035"/>
      <c r="C89" s="2131"/>
      <c r="D89" s="2132"/>
      <c r="E89" s="2132"/>
      <c r="F89" s="2132"/>
      <c r="G89" s="2132"/>
      <c r="H89" s="2132"/>
      <c r="I89" s="2132"/>
      <c r="J89" s="2132"/>
      <c r="K89" s="2132"/>
      <c r="L89" s="2132"/>
      <c r="M89" s="2132"/>
      <c r="N89" s="2132"/>
      <c r="O89" s="2132"/>
      <c r="P89" s="2132"/>
      <c r="Q89" s="2132"/>
      <c r="R89" s="2132"/>
      <c r="S89" s="2132"/>
      <c r="T89" s="2132"/>
      <c r="U89" s="2132"/>
      <c r="V89" s="2133"/>
      <c r="W89" s="2075"/>
      <c r="X89" s="2075"/>
      <c r="Y89" s="2155"/>
      <c r="Z89" s="2156"/>
      <c r="AA89" s="2156"/>
      <c r="AB89" s="2156"/>
      <c r="AC89" s="2156"/>
      <c r="AD89" s="2156"/>
      <c r="AE89" s="2156"/>
      <c r="AF89" s="2157"/>
      <c r="AG89" s="2055"/>
      <c r="AH89" s="2055"/>
      <c r="AI89" s="2055"/>
      <c r="AJ89" s="2055"/>
      <c r="AK89" s="2055"/>
    </row>
    <row r="90" spans="1:37">
      <c r="A90" s="2055"/>
      <c r="B90" s="2034" t="s">
        <v>419</v>
      </c>
      <c r="C90" s="2131"/>
      <c r="D90" s="2132"/>
      <c r="E90" s="2132"/>
      <c r="F90" s="2132"/>
      <c r="G90" s="2132"/>
      <c r="H90" s="2132"/>
      <c r="I90" s="2132"/>
      <c r="J90" s="2132"/>
      <c r="K90" s="2132"/>
      <c r="L90" s="2132"/>
      <c r="M90" s="2132"/>
      <c r="N90" s="2132"/>
      <c r="O90" s="2132"/>
      <c r="P90" s="2132"/>
      <c r="Q90" s="2132"/>
      <c r="R90" s="2132"/>
      <c r="S90" s="2132"/>
      <c r="T90" s="2132"/>
      <c r="U90" s="2132"/>
      <c r="V90" s="2133"/>
      <c r="W90" s="2075"/>
      <c r="X90" s="2075"/>
      <c r="Y90" s="2155"/>
      <c r="Z90" s="2156"/>
      <c r="AA90" s="2156"/>
      <c r="AB90" s="2156"/>
      <c r="AC90" s="2156"/>
      <c r="AD90" s="2156"/>
      <c r="AE90" s="2156"/>
      <c r="AF90" s="2157"/>
      <c r="AG90" s="2055"/>
      <c r="AH90" s="2055"/>
      <c r="AI90" s="2055"/>
      <c r="AJ90" s="2055"/>
      <c r="AK90" s="2055"/>
    </row>
    <row r="91" spans="1:37">
      <c r="A91" s="2055"/>
      <c r="B91" s="2035" t="s">
        <v>420</v>
      </c>
      <c r="C91" s="2131">
        <v>632326</v>
      </c>
      <c r="D91" s="2132">
        <v>635782</v>
      </c>
      <c r="E91" s="2132">
        <v>661070</v>
      </c>
      <c r="F91" s="2132">
        <v>680506</v>
      </c>
      <c r="G91" s="2132">
        <v>602585</v>
      </c>
      <c r="H91" s="2132">
        <v>379933</v>
      </c>
      <c r="I91" s="2132">
        <v>572044</v>
      </c>
      <c r="J91" s="2132">
        <v>694348</v>
      </c>
      <c r="K91" s="2132">
        <v>631778</v>
      </c>
      <c r="L91" s="2132">
        <v>648980</v>
      </c>
      <c r="M91" s="2132">
        <v>688357</v>
      </c>
      <c r="N91" s="2132">
        <v>749416</v>
      </c>
      <c r="O91" s="2132">
        <v>731705</v>
      </c>
      <c r="P91" s="2132">
        <v>753835</v>
      </c>
      <c r="Q91" s="2132">
        <v>784132</v>
      </c>
      <c r="R91" s="2132">
        <v>766960</v>
      </c>
      <c r="S91" s="2132">
        <v>727489</v>
      </c>
      <c r="T91" s="2132">
        <v>754473</v>
      </c>
      <c r="U91" s="2132">
        <v>784742</v>
      </c>
      <c r="V91" s="2133">
        <v>773261</v>
      </c>
      <c r="W91" s="2075"/>
      <c r="X91" s="2075"/>
      <c r="Y91" s="2155">
        <v>731705</v>
      </c>
      <c r="Z91" s="2156">
        <v>1485540</v>
      </c>
      <c r="AA91" s="2156">
        <v>2269672</v>
      </c>
      <c r="AB91" s="2156">
        <v>3036631</v>
      </c>
      <c r="AC91" s="2156">
        <v>727489</v>
      </c>
      <c r="AD91" s="2156">
        <v>1481962</v>
      </c>
      <c r="AE91" s="2156">
        <v>2288528</v>
      </c>
      <c r="AF91" s="2157">
        <v>3039965</v>
      </c>
      <c r="AG91" s="2055"/>
      <c r="AH91" s="2055"/>
      <c r="AI91" s="2055"/>
      <c r="AJ91" s="2055"/>
      <c r="AK91" s="2055"/>
    </row>
    <row r="92" spans="1:37">
      <c r="A92" s="2055"/>
      <c r="B92" s="2035" t="s">
        <v>495</v>
      </c>
      <c r="C92" s="2131">
        <v>170019</v>
      </c>
      <c r="D92" s="2132">
        <v>184131</v>
      </c>
      <c r="E92" s="2132">
        <v>184383</v>
      </c>
      <c r="F92" s="2132">
        <v>197954</v>
      </c>
      <c r="G92" s="2132">
        <v>177407</v>
      </c>
      <c r="H92" s="2132">
        <v>143905</v>
      </c>
      <c r="I92" s="2132">
        <v>152862</v>
      </c>
      <c r="J92" s="2132">
        <v>180363</v>
      </c>
      <c r="K92" s="2132">
        <v>173465</v>
      </c>
      <c r="L92" s="2132">
        <v>240553</v>
      </c>
      <c r="M92" s="2132">
        <v>234313</v>
      </c>
      <c r="N92" s="2132">
        <v>239930</v>
      </c>
      <c r="O92" s="2132">
        <v>242504</v>
      </c>
      <c r="P92" s="2132">
        <v>243566</v>
      </c>
      <c r="Q92" s="2132">
        <v>246518</v>
      </c>
      <c r="R92" s="2132">
        <v>271267</v>
      </c>
      <c r="S92" s="2132">
        <v>242570</v>
      </c>
      <c r="T92" s="2132">
        <v>246228</v>
      </c>
      <c r="U92" s="2132">
        <v>240236</v>
      </c>
      <c r="V92" s="2133">
        <v>268615</v>
      </c>
      <c r="W92" s="2075"/>
      <c r="X92" s="2075"/>
      <c r="Y92" s="2155">
        <v>242504</v>
      </c>
      <c r="Z92" s="2156">
        <v>486070</v>
      </c>
      <c r="AA92" s="2156">
        <v>732588</v>
      </c>
      <c r="AB92" s="2156">
        <v>1003855</v>
      </c>
      <c r="AC92" s="2156">
        <v>242570</v>
      </c>
      <c r="AD92" s="2156">
        <v>488798</v>
      </c>
      <c r="AE92" s="2156">
        <v>729034</v>
      </c>
      <c r="AF92" s="2157">
        <v>997648</v>
      </c>
      <c r="AG92" s="2055"/>
      <c r="AH92" s="2055"/>
      <c r="AI92" s="2055"/>
      <c r="AJ92" s="2055"/>
      <c r="AK92" s="2055"/>
    </row>
    <row r="93" spans="1:37">
      <c r="A93" s="2055"/>
      <c r="B93" s="2035" t="s">
        <v>1036</v>
      </c>
      <c r="C93" s="2131">
        <v>5870</v>
      </c>
      <c r="D93" s="2132">
        <v>20431</v>
      </c>
      <c r="E93" s="2132">
        <v>85506</v>
      </c>
      <c r="F93" s="2132">
        <v>22004</v>
      </c>
      <c r="G93" s="2132">
        <v>-31791</v>
      </c>
      <c r="H93" s="2132">
        <v>72350</v>
      </c>
      <c r="I93" s="2132">
        <v>73630</v>
      </c>
      <c r="J93" s="2132">
        <v>11194</v>
      </c>
      <c r="K93" s="2132">
        <v>42112</v>
      </c>
      <c r="L93" s="2132">
        <v>-130474</v>
      </c>
      <c r="M93" s="2132">
        <v>-30017</v>
      </c>
      <c r="N93" s="2132">
        <v>-7511</v>
      </c>
      <c r="O93" s="2132">
        <v>-1898</v>
      </c>
      <c r="P93" s="2132">
        <v>-2611</v>
      </c>
      <c r="Q93" s="2132">
        <v>-5587</v>
      </c>
      <c r="R93" s="2132">
        <v>-9162</v>
      </c>
      <c r="S93" s="2132">
        <v>-2584</v>
      </c>
      <c r="T93" s="2132">
        <v>-29111</v>
      </c>
      <c r="U93" s="2132">
        <v>-2166</v>
      </c>
      <c r="V93" s="2133">
        <v>10759</v>
      </c>
      <c r="W93" s="2075"/>
      <c r="X93" s="2075"/>
      <c r="Y93" s="2155">
        <v>-1898</v>
      </c>
      <c r="Z93" s="2156">
        <v>-4509</v>
      </c>
      <c r="AA93" s="2156">
        <v>-10096</v>
      </c>
      <c r="AB93" s="2156">
        <v>-19258</v>
      </c>
      <c r="AC93" s="2156">
        <v>-2584</v>
      </c>
      <c r="AD93" s="2156">
        <v>-31695</v>
      </c>
      <c r="AE93" s="2156">
        <v>-33861</v>
      </c>
      <c r="AF93" s="2157">
        <v>-23102</v>
      </c>
      <c r="AG93" s="2055"/>
      <c r="AH93" s="2055"/>
      <c r="AI93" s="2055"/>
      <c r="AJ93" s="2055"/>
      <c r="AK93" s="2055"/>
    </row>
    <row r="94" spans="1:37">
      <c r="A94" s="2055"/>
      <c r="B94" s="2036" t="s">
        <v>497</v>
      </c>
      <c r="C94" s="2131">
        <v>12670</v>
      </c>
      <c r="D94" s="2132">
        <v>12918</v>
      </c>
      <c r="E94" s="2132">
        <v>2762</v>
      </c>
      <c r="F94" s="2132">
        <v>-3866</v>
      </c>
      <c r="G94" s="2132">
        <v>-568</v>
      </c>
      <c r="H94" s="2132">
        <v>34979</v>
      </c>
      <c r="I94" s="2132">
        <v>12502</v>
      </c>
      <c r="J94" s="2132">
        <v>5538</v>
      </c>
      <c r="K94" s="2132">
        <v>12320</v>
      </c>
      <c r="L94" s="2132">
        <v>31844</v>
      </c>
      <c r="M94" s="2132">
        <v>462</v>
      </c>
      <c r="N94" s="2132">
        <v>27477</v>
      </c>
      <c r="O94" s="2132">
        <v>-10978</v>
      </c>
      <c r="P94" s="2132">
        <v>-19037</v>
      </c>
      <c r="Q94" s="2132">
        <v>17037</v>
      </c>
      <c r="R94" s="2132">
        <v>17756</v>
      </c>
      <c r="S94" s="2132">
        <v>22288</v>
      </c>
      <c r="T94" s="2132">
        <v>38344</v>
      </c>
      <c r="U94" s="2132">
        <v>16774</v>
      </c>
      <c r="V94" s="2133">
        <v>21750</v>
      </c>
      <c r="W94" s="2075"/>
      <c r="X94" s="2075"/>
      <c r="Y94" s="2155">
        <v>-10978</v>
      </c>
      <c r="Z94" s="2156">
        <v>-30015</v>
      </c>
      <c r="AA94" s="2156">
        <v>-12978</v>
      </c>
      <c r="AB94" s="2156">
        <v>4778</v>
      </c>
      <c r="AC94" s="2156">
        <v>22288</v>
      </c>
      <c r="AD94" s="2156">
        <v>60632</v>
      </c>
      <c r="AE94" s="2156">
        <v>77406</v>
      </c>
      <c r="AF94" s="2157">
        <v>99156</v>
      </c>
      <c r="AG94" s="2055"/>
      <c r="AH94" s="2055"/>
      <c r="AI94" s="2055"/>
      <c r="AJ94" s="2055"/>
      <c r="AK94" s="2055"/>
    </row>
    <row r="95" spans="1:37">
      <c r="A95" s="2055"/>
      <c r="B95" s="2036" t="s">
        <v>498</v>
      </c>
      <c r="C95" s="2131">
        <v>10861</v>
      </c>
      <c r="D95" s="2132">
        <v>4618</v>
      </c>
      <c r="E95" s="2132">
        <v>-11517</v>
      </c>
      <c r="F95" s="2132">
        <v>15997</v>
      </c>
      <c r="G95" s="2132">
        <v>-19157</v>
      </c>
      <c r="H95" s="2132">
        <v>8809</v>
      </c>
      <c r="I95" s="2132">
        <v>1320</v>
      </c>
      <c r="J95" s="2132">
        <v>4870</v>
      </c>
      <c r="K95" s="2132">
        <v>-2821</v>
      </c>
      <c r="L95" s="2132">
        <v>56816</v>
      </c>
      <c r="M95" s="2132">
        <v>11037</v>
      </c>
      <c r="N95" s="2132">
        <v>-4593</v>
      </c>
      <c r="O95" s="2132">
        <v>-17051</v>
      </c>
      <c r="P95" s="2132">
        <v>9043</v>
      </c>
      <c r="Q95" s="2132">
        <v>10962</v>
      </c>
      <c r="R95" s="2132">
        <v>3265</v>
      </c>
      <c r="S95" s="2132">
        <v>4308</v>
      </c>
      <c r="T95" s="2132">
        <v>5663</v>
      </c>
      <c r="U95" s="2132">
        <v>-9335</v>
      </c>
      <c r="V95" s="2133">
        <v>8795</v>
      </c>
      <c r="W95" s="2075"/>
      <c r="X95" s="2075"/>
      <c r="Y95" s="2155">
        <v>-17051</v>
      </c>
      <c r="Z95" s="2156">
        <v>-8008</v>
      </c>
      <c r="AA95" s="2156">
        <v>2954</v>
      </c>
      <c r="AB95" s="2156">
        <v>6219</v>
      </c>
      <c r="AC95" s="2156">
        <v>4308</v>
      </c>
      <c r="AD95" s="2156">
        <v>9971</v>
      </c>
      <c r="AE95" s="2156">
        <v>636</v>
      </c>
      <c r="AF95" s="2157">
        <v>9431</v>
      </c>
      <c r="AG95" s="2055"/>
      <c r="AH95" s="2055"/>
      <c r="AI95" s="2055"/>
      <c r="AJ95" s="2055"/>
      <c r="AK95" s="2055"/>
    </row>
    <row r="96" spans="1:37">
      <c r="A96" s="2055"/>
      <c r="B96" s="2035" t="s">
        <v>223</v>
      </c>
      <c r="C96" s="2131">
        <v>50785</v>
      </c>
      <c r="D96" s="2132">
        <v>47128</v>
      </c>
      <c r="E96" s="2132">
        <v>75755</v>
      </c>
      <c r="F96" s="2132">
        <v>35914</v>
      </c>
      <c r="G96" s="2132">
        <v>92808</v>
      </c>
      <c r="H96" s="2132">
        <v>21512</v>
      </c>
      <c r="I96" s="2132">
        <v>36309</v>
      </c>
      <c r="J96" s="2132">
        <v>29187</v>
      </c>
      <c r="K96" s="2132">
        <v>58392</v>
      </c>
      <c r="L96" s="2132">
        <v>41734</v>
      </c>
      <c r="M96" s="2132">
        <v>31437</v>
      </c>
      <c r="N96" s="2132">
        <v>33562</v>
      </c>
      <c r="O96" s="2132">
        <v>120328</v>
      </c>
      <c r="P96" s="2132">
        <v>46354</v>
      </c>
      <c r="Q96" s="2132">
        <v>36947</v>
      </c>
      <c r="R96" s="2132">
        <v>8862</v>
      </c>
      <c r="S96" s="2132">
        <v>71277</v>
      </c>
      <c r="T96" s="2132">
        <v>118211</v>
      </c>
      <c r="U96" s="2132">
        <v>54370</v>
      </c>
      <c r="V96" s="2133">
        <v>101244</v>
      </c>
      <c r="W96" s="2075"/>
      <c r="X96" s="2075"/>
      <c r="Y96" s="2155">
        <v>120328</v>
      </c>
      <c r="Z96" s="2156">
        <v>166682</v>
      </c>
      <c r="AA96" s="2156">
        <v>203629</v>
      </c>
      <c r="AB96" s="2156">
        <v>212490</v>
      </c>
      <c r="AC96" s="2156">
        <v>71277</v>
      </c>
      <c r="AD96" s="2156">
        <v>189488</v>
      </c>
      <c r="AE96" s="2156">
        <v>222034</v>
      </c>
      <c r="AF96" s="2157">
        <v>345103</v>
      </c>
      <c r="AG96" s="2055"/>
      <c r="AH96" s="2055"/>
      <c r="AI96" s="2055"/>
      <c r="AJ96" s="2055"/>
      <c r="AK96" s="2055"/>
    </row>
    <row r="97" spans="1:37">
      <c r="A97" s="2055"/>
      <c r="B97" s="2082" t="s">
        <v>1088</v>
      </c>
      <c r="C97" s="2131">
        <v>882531</v>
      </c>
      <c r="D97" s="2132">
        <v>905008</v>
      </c>
      <c r="E97" s="2132">
        <v>997959</v>
      </c>
      <c r="F97" s="2132">
        <v>948509</v>
      </c>
      <c r="G97" s="2132">
        <v>821284</v>
      </c>
      <c r="H97" s="2132">
        <v>661488</v>
      </c>
      <c r="I97" s="2132">
        <v>848667</v>
      </c>
      <c r="J97" s="2132">
        <v>925500</v>
      </c>
      <c r="K97" s="2132">
        <v>915246</v>
      </c>
      <c r="L97" s="2132">
        <v>889453</v>
      </c>
      <c r="M97" s="2132">
        <v>935589</v>
      </c>
      <c r="N97" s="2132">
        <v>1038281</v>
      </c>
      <c r="O97" s="2132">
        <v>1064610</v>
      </c>
      <c r="P97" s="2132">
        <v>1031150</v>
      </c>
      <c r="Q97" s="2132">
        <v>1090009</v>
      </c>
      <c r="R97" s="2132">
        <v>1058948</v>
      </c>
      <c r="S97" s="2132">
        <v>1065348</v>
      </c>
      <c r="T97" s="2132">
        <v>1133808</v>
      </c>
      <c r="U97" s="2132">
        <v>1084621</v>
      </c>
      <c r="V97" s="2133">
        <v>1184424</v>
      </c>
      <c r="W97" s="2075"/>
      <c r="X97" s="2075"/>
      <c r="Y97" s="2155">
        <v>1064610</v>
      </c>
      <c r="Z97" s="2156">
        <v>2095760</v>
      </c>
      <c r="AA97" s="2156">
        <v>3185769</v>
      </c>
      <c r="AB97" s="2156">
        <v>4244715</v>
      </c>
      <c r="AC97" s="2156">
        <v>1065348</v>
      </c>
      <c r="AD97" s="2156">
        <v>2199156</v>
      </c>
      <c r="AE97" s="2156">
        <v>3283777</v>
      </c>
      <c r="AF97" s="2157">
        <v>4468201</v>
      </c>
      <c r="AG97" s="2055"/>
      <c r="AH97" s="2055"/>
      <c r="AI97" s="2055"/>
      <c r="AJ97" s="2055"/>
      <c r="AK97" s="2055"/>
    </row>
    <row r="98" spans="1:37">
      <c r="A98" s="2055"/>
      <c r="B98" s="2035"/>
      <c r="C98" s="2131"/>
      <c r="D98" s="2132"/>
      <c r="E98" s="2132"/>
      <c r="F98" s="2132"/>
      <c r="G98" s="2132"/>
      <c r="H98" s="2132"/>
      <c r="I98" s="2132"/>
      <c r="J98" s="2132"/>
      <c r="K98" s="2132"/>
      <c r="L98" s="2132"/>
      <c r="M98" s="2132"/>
      <c r="N98" s="2132"/>
      <c r="O98" s="2132"/>
      <c r="P98" s="2132"/>
      <c r="Q98" s="2132"/>
      <c r="R98" s="2132"/>
      <c r="S98" s="2132"/>
      <c r="T98" s="2132"/>
      <c r="U98" s="2132"/>
      <c r="V98" s="2133"/>
      <c r="W98" s="2075"/>
      <c r="X98" s="2075"/>
      <c r="Y98" s="2155"/>
      <c r="Z98" s="2156"/>
      <c r="AA98" s="2156"/>
      <c r="AB98" s="2156"/>
      <c r="AC98" s="2156"/>
      <c r="AD98" s="2156"/>
      <c r="AE98" s="2156"/>
      <c r="AF98" s="2157"/>
      <c r="AG98" s="2055"/>
      <c r="AH98" s="2055"/>
      <c r="AI98" s="2055"/>
      <c r="AJ98" s="2055"/>
      <c r="AK98" s="2055"/>
    </row>
    <row r="99" spans="1:37">
      <c r="A99" s="2055"/>
      <c r="B99" s="2034" t="s">
        <v>432</v>
      </c>
      <c r="C99" s="2131"/>
      <c r="D99" s="2132"/>
      <c r="E99" s="2132"/>
      <c r="F99" s="2132"/>
      <c r="G99" s="2132"/>
      <c r="H99" s="2132"/>
      <c r="I99" s="2132"/>
      <c r="J99" s="2132"/>
      <c r="K99" s="2132"/>
      <c r="L99" s="2132"/>
      <c r="M99" s="2132"/>
      <c r="N99" s="2132"/>
      <c r="O99" s="2132"/>
      <c r="P99" s="2132"/>
      <c r="Q99" s="2132"/>
      <c r="R99" s="2132"/>
      <c r="S99" s="2132"/>
      <c r="T99" s="2132"/>
      <c r="U99" s="2132"/>
      <c r="V99" s="2133"/>
      <c r="W99" s="2075"/>
      <c r="X99" s="2075"/>
      <c r="Y99" s="2155"/>
      <c r="Z99" s="2156"/>
      <c r="AA99" s="2156"/>
      <c r="AB99" s="2156"/>
      <c r="AC99" s="2156"/>
      <c r="AD99" s="2156"/>
      <c r="AE99" s="2156"/>
      <c r="AF99" s="2157"/>
      <c r="AG99" s="2055"/>
      <c r="AH99" s="2055"/>
      <c r="AI99" s="2055"/>
      <c r="AJ99" s="2055"/>
      <c r="AK99" s="2055"/>
    </row>
    <row r="100" spans="1:37">
      <c r="A100" s="2055"/>
      <c r="B100" s="2035" t="s">
        <v>434</v>
      </c>
      <c r="C100" s="2131">
        <v>-626768</v>
      </c>
      <c r="D100" s="2132">
        <v>-638802</v>
      </c>
      <c r="E100" s="2132">
        <v>-638819</v>
      </c>
      <c r="F100" s="2132">
        <v>-665450</v>
      </c>
      <c r="G100" s="2132">
        <v>-657774</v>
      </c>
      <c r="H100" s="2132">
        <v>-589893</v>
      </c>
      <c r="I100" s="2132">
        <v>-568595</v>
      </c>
      <c r="J100" s="2132">
        <v>-534217</v>
      </c>
      <c r="K100" s="2132">
        <v>-603175</v>
      </c>
      <c r="L100" s="2132">
        <v>-632636</v>
      </c>
      <c r="M100" s="2132">
        <v>-629810</v>
      </c>
      <c r="N100" s="2132">
        <v>-715877</v>
      </c>
      <c r="O100" s="2132">
        <v>-694339</v>
      </c>
      <c r="P100" s="2132">
        <v>-688691</v>
      </c>
      <c r="Q100" s="2132">
        <v>-732377</v>
      </c>
      <c r="R100" s="2132">
        <v>-768578</v>
      </c>
      <c r="S100" s="2132">
        <v>-750011</v>
      </c>
      <c r="T100" s="2132">
        <v>-774886</v>
      </c>
      <c r="U100" s="2132">
        <v>-757403</v>
      </c>
      <c r="V100" s="2133">
        <v>-788885</v>
      </c>
      <c r="W100" s="2075"/>
      <c r="X100" s="2075"/>
      <c r="Y100" s="2155">
        <v>-694339</v>
      </c>
      <c r="Z100" s="2156">
        <v>-1383030</v>
      </c>
      <c r="AA100" s="2156">
        <v>-2115407</v>
      </c>
      <c r="AB100" s="2156">
        <v>-2883985</v>
      </c>
      <c r="AC100" s="2156">
        <v>-750011</v>
      </c>
      <c r="AD100" s="2156">
        <v>-1524897</v>
      </c>
      <c r="AE100" s="2156">
        <v>-2282300</v>
      </c>
      <c r="AF100" s="2157">
        <v>-3071184</v>
      </c>
      <c r="AG100" s="2055"/>
      <c r="AH100" s="2055"/>
      <c r="AI100" s="2055"/>
      <c r="AJ100" s="2055"/>
      <c r="AK100" s="2055"/>
    </row>
    <row r="101" spans="1:37">
      <c r="A101" s="2055"/>
      <c r="B101" s="2035" t="s">
        <v>1089</v>
      </c>
      <c r="C101" s="2131">
        <v>-459366</v>
      </c>
      <c r="D101" s="2132">
        <v>-503987</v>
      </c>
      <c r="E101" s="2132">
        <v>-431272</v>
      </c>
      <c r="F101" s="2132">
        <v>-553842</v>
      </c>
      <c r="G101" s="2132">
        <v>-407377</v>
      </c>
      <c r="H101" s="2132">
        <v>-381303</v>
      </c>
      <c r="I101" s="2132">
        <v>-452624</v>
      </c>
      <c r="J101" s="2132">
        <v>-585547</v>
      </c>
      <c r="K101" s="2132">
        <v>-433717</v>
      </c>
      <c r="L101" s="2132">
        <v>-516669</v>
      </c>
      <c r="M101" s="2132">
        <v>-634281</v>
      </c>
      <c r="N101" s="2132">
        <v>-694702</v>
      </c>
      <c r="O101" s="2132">
        <v>-532560</v>
      </c>
      <c r="P101" s="2132">
        <v>-638366</v>
      </c>
      <c r="Q101" s="2132">
        <v>-641330</v>
      </c>
      <c r="R101" s="2132">
        <v>-810501</v>
      </c>
      <c r="S101" s="2132">
        <v>-645131</v>
      </c>
      <c r="T101" s="2132">
        <v>-667935</v>
      </c>
      <c r="U101" s="2132">
        <v>-767623</v>
      </c>
      <c r="V101" s="2133">
        <v>-874101</v>
      </c>
      <c r="W101" s="2075"/>
      <c r="X101" s="2075"/>
      <c r="Y101" s="2155">
        <v>-532560</v>
      </c>
      <c r="Z101" s="2156">
        <v>-1170926</v>
      </c>
      <c r="AA101" s="2156">
        <v>-1812256</v>
      </c>
      <c r="AB101" s="2156">
        <v>-2622756</v>
      </c>
      <c r="AC101" s="2156">
        <v>-645131</v>
      </c>
      <c r="AD101" s="2156">
        <v>-1313066</v>
      </c>
      <c r="AE101" s="2156">
        <v>-2080689</v>
      </c>
      <c r="AF101" s="2157">
        <v>-2954789</v>
      </c>
      <c r="AG101" s="2055"/>
      <c r="AH101" s="2055"/>
      <c r="AI101" s="2055"/>
      <c r="AJ101" s="2055"/>
      <c r="AK101" s="2055"/>
    </row>
    <row r="102" spans="1:37">
      <c r="A102" s="2055"/>
      <c r="B102" s="2035" t="s">
        <v>500</v>
      </c>
      <c r="C102" s="2131">
        <v>-71354</v>
      </c>
      <c r="D102" s="2132">
        <v>-63593</v>
      </c>
      <c r="E102" s="2132">
        <v>-145052</v>
      </c>
      <c r="F102" s="2132">
        <v>-143026</v>
      </c>
      <c r="G102" s="2132">
        <v>-132139</v>
      </c>
      <c r="H102" s="2132">
        <v>-132008</v>
      </c>
      <c r="I102" s="2132">
        <v>-127028</v>
      </c>
      <c r="J102" s="2132">
        <v>-120927</v>
      </c>
      <c r="K102" s="2132">
        <v>-127578</v>
      </c>
      <c r="L102" s="2132">
        <v>-125592</v>
      </c>
      <c r="M102" s="2132">
        <v>-131420</v>
      </c>
      <c r="N102" s="2132">
        <v>-137757</v>
      </c>
      <c r="O102" s="2132">
        <v>-126426</v>
      </c>
      <c r="P102" s="2132">
        <v>-130253</v>
      </c>
      <c r="Q102" s="2132">
        <v>-133638</v>
      </c>
      <c r="R102" s="2132">
        <v>-139688</v>
      </c>
      <c r="S102" s="2132">
        <v>-134267</v>
      </c>
      <c r="T102" s="2132">
        <v>-133876</v>
      </c>
      <c r="U102" s="2132">
        <v>-132205</v>
      </c>
      <c r="V102" s="2133">
        <v>-146657</v>
      </c>
      <c r="W102" s="2075"/>
      <c r="X102" s="2075"/>
      <c r="Y102" s="2155">
        <v>-126426</v>
      </c>
      <c r="Z102" s="2156">
        <v>-256679</v>
      </c>
      <c r="AA102" s="2156">
        <v>-390317</v>
      </c>
      <c r="AB102" s="2156">
        <v>-530005</v>
      </c>
      <c r="AC102" s="2156">
        <v>-134267</v>
      </c>
      <c r="AD102" s="2156">
        <v>-268143</v>
      </c>
      <c r="AE102" s="2156">
        <v>-400348</v>
      </c>
      <c r="AF102" s="2157">
        <v>-547006</v>
      </c>
      <c r="AG102" s="2055"/>
      <c r="AH102" s="2055"/>
      <c r="AI102" s="2055"/>
      <c r="AJ102" s="2055"/>
      <c r="AK102" s="2055"/>
    </row>
    <row r="103" spans="1:37">
      <c r="A103" s="2055"/>
      <c r="B103" s="2035" t="s">
        <v>501</v>
      </c>
      <c r="C103" s="2131">
        <v>-31090</v>
      </c>
      <c r="D103" s="2132">
        <v>-27943</v>
      </c>
      <c r="E103" s="2132">
        <v>-39507</v>
      </c>
      <c r="F103" s="2132">
        <v>-56693</v>
      </c>
      <c r="G103" s="2132">
        <v>-151363</v>
      </c>
      <c r="H103" s="2132">
        <v>-77386</v>
      </c>
      <c r="I103" s="2132">
        <v>-86663</v>
      </c>
      <c r="J103" s="2132">
        <v>-135309</v>
      </c>
      <c r="K103" s="2132">
        <v>-49176</v>
      </c>
      <c r="L103" s="2132">
        <v>-59093</v>
      </c>
      <c r="M103" s="2132">
        <v>-50893</v>
      </c>
      <c r="N103" s="2132">
        <v>-65712</v>
      </c>
      <c r="O103" s="2132">
        <v>-49556</v>
      </c>
      <c r="P103" s="2132">
        <v>-52035</v>
      </c>
      <c r="Q103" s="2132">
        <v>-48213</v>
      </c>
      <c r="R103" s="2132">
        <v>-76515</v>
      </c>
      <c r="S103" s="2132">
        <v>-43944</v>
      </c>
      <c r="T103" s="2132">
        <v>-49267</v>
      </c>
      <c r="U103" s="2132">
        <v>-78749</v>
      </c>
      <c r="V103" s="2133">
        <v>-124472</v>
      </c>
      <c r="W103" s="2075"/>
      <c r="X103" s="2075"/>
      <c r="Y103" s="2155">
        <v>-49556</v>
      </c>
      <c r="Z103" s="2156">
        <v>-101591</v>
      </c>
      <c r="AA103" s="2156">
        <v>-149804</v>
      </c>
      <c r="AB103" s="2156">
        <v>-226318</v>
      </c>
      <c r="AC103" s="2156">
        <v>-43944</v>
      </c>
      <c r="AD103" s="2156">
        <v>-93211</v>
      </c>
      <c r="AE103" s="2156">
        <v>-171960</v>
      </c>
      <c r="AF103" s="2157">
        <v>-296430</v>
      </c>
      <c r="AG103" s="2055"/>
      <c r="AH103" s="2055"/>
      <c r="AI103" s="2055"/>
      <c r="AJ103" s="2055"/>
      <c r="AK103" s="2055"/>
    </row>
    <row r="104" spans="1:37">
      <c r="A104" s="2055"/>
      <c r="B104" s="2034" t="s">
        <v>432</v>
      </c>
      <c r="C104" s="2131">
        <v>-1188578</v>
      </c>
      <c r="D104" s="2132">
        <v>-1234325</v>
      </c>
      <c r="E104" s="2132">
        <v>-1254650</v>
      </c>
      <c r="F104" s="2132">
        <v>-1419011</v>
      </c>
      <c r="G104" s="2132">
        <v>-1348653</v>
      </c>
      <c r="H104" s="2132">
        <v>-1180590</v>
      </c>
      <c r="I104" s="2132">
        <v>-1234910</v>
      </c>
      <c r="J104" s="2132">
        <v>-1376000</v>
      </c>
      <c r="K104" s="2132">
        <v>-1213646</v>
      </c>
      <c r="L104" s="2132">
        <v>-1333990</v>
      </c>
      <c r="M104" s="2132">
        <v>-1446404</v>
      </c>
      <c r="N104" s="2132">
        <v>-1614048</v>
      </c>
      <c r="O104" s="2132">
        <v>-1402881</v>
      </c>
      <c r="P104" s="2132">
        <v>-1509345</v>
      </c>
      <c r="Q104" s="2132">
        <v>-1555558</v>
      </c>
      <c r="R104" s="2132">
        <v>-1795282</v>
      </c>
      <c r="S104" s="2132">
        <v>-1573353</v>
      </c>
      <c r="T104" s="2132">
        <v>-1625964</v>
      </c>
      <c r="U104" s="2132">
        <v>-1735980</v>
      </c>
      <c r="V104" s="2133">
        <v>-1934115</v>
      </c>
      <c r="W104" s="2075"/>
      <c r="X104" s="2075"/>
      <c r="Y104" s="2155">
        <v>-1402881</v>
      </c>
      <c r="Z104" s="2156">
        <v>-2912226</v>
      </c>
      <c r="AA104" s="2156">
        <v>-4467784</v>
      </c>
      <c r="AB104" s="2156">
        <v>-6263064</v>
      </c>
      <c r="AC104" s="2156">
        <v>-1573353</v>
      </c>
      <c r="AD104" s="2156">
        <v>-3199317</v>
      </c>
      <c r="AE104" s="2156">
        <v>-4935297</v>
      </c>
      <c r="AF104" s="2157">
        <v>-6869409</v>
      </c>
      <c r="AG104" s="2055"/>
      <c r="AH104" s="2055"/>
      <c r="AI104" s="2055"/>
      <c r="AJ104" s="2055"/>
      <c r="AK104" s="2055"/>
    </row>
    <row r="105" spans="1:37">
      <c r="A105" s="2055"/>
      <c r="B105" s="2035"/>
      <c r="C105" s="2131"/>
      <c r="D105" s="2132"/>
      <c r="E105" s="2132"/>
      <c r="F105" s="2132"/>
      <c r="G105" s="2132"/>
      <c r="H105" s="2132"/>
      <c r="I105" s="2132"/>
      <c r="J105" s="2132"/>
      <c r="K105" s="2132"/>
      <c r="L105" s="2132"/>
      <c r="M105" s="2132"/>
      <c r="N105" s="2132"/>
      <c r="O105" s="2132"/>
      <c r="P105" s="2132"/>
      <c r="Q105" s="2132"/>
      <c r="R105" s="2132"/>
      <c r="S105" s="2132"/>
      <c r="T105" s="2132"/>
      <c r="U105" s="2132"/>
      <c r="V105" s="2133"/>
      <c r="W105" s="2075"/>
      <c r="X105" s="2075"/>
      <c r="Y105" s="2155"/>
      <c r="Z105" s="2156"/>
      <c r="AA105" s="2156"/>
      <c r="AB105" s="2156"/>
      <c r="AC105" s="2156"/>
      <c r="AD105" s="2156"/>
      <c r="AE105" s="2156"/>
      <c r="AF105" s="2157"/>
      <c r="AG105" s="2055"/>
      <c r="AH105" s="2055"/>
      <c r="AI105" s="2055"/>
      <c r="AJ105" s="2055"/>
      <c r="AK105" s="2055"/>
    </row>
    <row r="106" spans="1:37" ht="15">
      <c r="A106" s="2055"/>
      <c r="B106" s="2034" t="s">
        <v>1100</v>
      </c>
      <c r="C106" s="2131">
        <v>1292634</v>
      </c>
      <c r="D106" s="2132">
        <v>1243578</v>
      </c>
      <c r="E106" s="2132">
        <v>1274648</v>
      </c>
      <c r="F106" s="2132">
        <v>1161129</v>
      </c>
      <c r="G106" s="2132">
        <v>278785</v>
      </c>
      <c r="H106" s="2132">
        <v>-1239869</v>
      </c>
      <c r="I106" s="2132">
        <v>301642</v>
      </c>
      <c r="J106" s="2132">
        <v>820731</v>
      </c>
      <c r="K106" s="2132">
        <v>1030428</v>
      </c>
      <c r="L106" s="2132">
        <v>1156158</v>
      </c>
      <c r="M106" s="2132">
        <v>1432196</v>
      </c>
      <c r="N106" s="2132">
        <v>1462146</v>
      </c>
      <c r="O106" s="2132">
        <v>1626847</v>
      </c>
      <c r="P106" s="2132">
        <v>1597211</v>
      </c>
      <c r="Q106" s="2132">
        <v>1753025</v>
      </c>
      <c r="R106" s="2132">
        <v>1467349</v>
      </c>
      <c r="S106" s="2132">
        <v>1687585</v>
      </c>
      <c r="T106" s="2132">
        <v>1674866</v>
      </c>
      <c r="U106" s="2132">
        <v>1482848</v>
      </c>
      <c r="V106" s="2133">
        <v>1283369</v>
      </c>
      <c r="W106" s="2075"/>
      <c r="X106" s="2075"/>
      <c r="Y106" s="2155">
        <v>1626847</v>
      </c>
      <c r="Z106" s="2156">
        <v>3224058</v>
      </c>
      <c r="AA106" s="2156">
        <v>4977083</v>
      </c>
      <c r="AB106" s="2156">
        <v>6444432</v>
      </c>
      <c r="AC106" s="2156">
        <v>1687585</v>
      </c>
      <c r="AD106" s="2156">
        <v>3362451</v>
      </c>
      <c r="AE106" s="2156">
        <v>4845298</v>
      </c>
      <c r="AF106" s="2157">
        <v>6128668</v>
      </c>
      <c r="AG106" s="2055"/>
      <c r="AH106" s="2055"/>
      <c r="AI106" s="2055"/>
      <c r="AJ106" s="2055"/>
      <c r="AK106" s="2055"/>
    </row>
    <row r="107" spans="1:37">
      <c r="A107" s="2055"/>
      <c r="B107" s="2035"/>
      <c r="C107" s="2131"/>
      <c r="D107" s="2132"/>
      <c r="E107" s="2132"/>
      <c r="F107" s="2132"/>
      <c r="G107" s="2132"/>
      <c r="H107" s="2132"/>
      <c r="I107" s="2132"/>
      <c r="J107" s="2132"/>
      <c r="K107" s="2132"/>
      <c r="L107" s="2132"/>
      <c r="M107" s="2132"/>
      <c r="N107" s="2132"/>
      <c r="O107" s="2132"/>
      <c r="P107" s="2132"/>
      <c r="Q107" s="2132"/>
      <c r="R107" s="2132"/>
      <c r="S107" s="2132"/>
      <c r="T107" s="2132"/>
      <c r="U107" s="2132"/>
      <c r="V107" s="2133"/>
      <c r="W107" s="2075"/>
      <c r="X107" s="2075"/>
      <c r="Y107" s="2155"/>
      <c r="Z107" s="2156"/>
      <c r="AA107" s="2156"/>
      <c r="AB107" s="2156"/>
      <c r="AC107" s="2156"/>
      <c r="AD107" s="2156"/>
      <c r="AE107" s="2156"/>
      <c r="AF107" s="2157"/>
      <c r="AG107" s="2055"/>
      <c r="AH107" s="2055"/>
      <c r="AI107" s="2055"/>
      <c r="AJ107" s="2055"/>
      <c r="AK107" s="2055"/>
    </row>
    <row r="108" spans="1:37">
      <c r="A108" s="2055"/>
      <c r="B108" s="2035" t="s">
        <v>1090</v>
      </c>
      <c r="C108" s="2131">
        <v>-355078</v>
      </c>
      <c r="D108" s="2132">
        <v>-334458</v>
      </c>
      <c r="E108" s="2132">
        <v>-324546</v>
      </c>
      <c r="F108" s="2132">
        <v>-315972</v>
      </c>
      <c r="G108" s="2132">
        <v>-97529</v>
      </c>
      <c r="H108" s="2132">
        <v>422060</v>
      </c>
      <c r="I108" s="2132">
        <v>-32021</v>
      </c>
      <c r="J108" s="2132">
        <v>-209498</v>
      </c>
      <c r="K108" s="2132">
        <v>-274798</v>
      </c>
      <c r="L108" s="2132">
        <v>-356194</v>
      </c>
      <c r="M108" s="2132">
        <v>-371383</v>
      </c>
      <c r="N108" s="2132">
        <v>-416361</v>
      </c>
      <c r="O108" s="2132">
        <v>-466694</v>
      </c>
      <c r="P108" s="2132">
        <v>-434823</v>
      </c>
      <c r="Q108" s="2132">
        <v>-455802</v>
      </c>
      <c r="R108" s="2132">
        <v>-403338</v>
      </c>
      <c r="S108" s="2132">
        <v>-422491</v>
      </c>
      <c r="T108" s="2132">
        <v>-416753</v>
      </c>
      <c r="U108" s="2132">
        <v>-378054</v>
      </c>
      <c r="V108" s="2133">
        <v>-327708</v>
      </c>
      <c r="W108" s="2075"/>
      <c r="X108" s="2075"/>
      <c r="Y108" s="2155">
        <v>-466694</v>
      </c>
      <c r="Z108" s="2156">
        <v>-901517</v>
      </c>
      <c r="AA108" s="2156">
        <v>-1357319</v>
      </c>
      <c r="AB108" s="2156">
        <v>-1760657</v>
      </c>
      <c r="AC108" s="2156">
        <v>-422491</v>
      </c>
      <c r="AD108" s="2156">
        <v>-839244</v>
      </c>
      <c r="AE108" s="2156">
        <v>-1217298</v>
      </c>
      <c r="AF108" s="2157">
        <v>-1545006</v>
      </c>
      <c r="AG108" s="2055"/>
      <c r="AH108" s="2055"/>
      <c r="AI108" s="2055"/>
      <c r="AJ108" s="2055"/>
      <c r="AK108" s="2055"/>
    </row>
    <row r="109" spans="1:37">
      <c r="A109" s="2055"/>
      <c r="B109" s="2035"/>
      <c r="C109" s="2131"/>
      <c r="D109" s="2132"/>
      <c r="E109" s="2132"/>
      <c r="F109" s="2132"/>
      <c r="G109" s="2132"/>
      <c r="H109" s="2132"/>
      <c r="I109" s="2132"/>
      <c r="J109" s="2132"/>
      <c r="K109" s="2132"/>
      <c r="L109" s="2132"/>
      <c r="M109" s="2132"/>
      <c r="N109" s="2132"/>
      <c r="O109" s="2132"/>
      <c r="P109" s="2132"/>
      <c r="Q109" s="2132"/>
      <c r="R109" s="2132"/>
      <c r="S109" s="2132"/>
      <c r="T109" s="2132"/>
      <c r="U109" s="2132"/>
      <c r="V109" s="2133"/>
      <c r="W109" s="2075"/>
      <c r="X109" s="2075"/>
      <c r="Y109" s="2155"/>
      <c r="Z109" s="2156"/>
      <c r="AA109" s="2156"/>
      <c r="AB109" s="2156"/>
      <c r="AC109" s="2156"/>
      <c r="AD109" s="2156"/>
      <c r="AE109" s="2156"/>
      <c r="AF109" s="2157"/>
      <c r="AG109" s="2055"/>
      <c r="AH109" s="2055"/>
      <c r="AI109" s="2055"/>
      <c r="AJ109" s="2055"/>
      <c r="AK109" s="2055"/>
    </row>
    <row r="110" spans="1:37">
      <c r="A110" s="2055"/>
      <c r="B110" s="2079" t="s">
        <v>55</v>
      </c>
      <c r="C110" s="2131">
        <v>937556</v>
      </c>
      <c r="D110" s="2132">
        <v>909120</v>
      </c>
      <c r="E110" s="2132">
        <v>950102</v>
      </c>
      <c r="F110" s="2132">
        <v>845157</v>
      </c>
      <c r="G110" s="2132">
        <v>181256</v>
      </c>
      <c r="H110" s="2132">
        <v>-817809</v>
      </c>
      <c r="I110" s="2132">
        <v>269621</v>
      </c>
      <c r="J110" s="2132">
        <v>611233</v>
      </c>
      <c r="K110" s="2132">
        <v>755630</v>
      </c>
      <c r="L110" s="2132">
        <v>799964</v>
      </c>
      <c r="M110" s="2132">
        <v>1060813</v>
      </c>
      <c r="N110" s="2132">
        <v>1045785</v>
      </c>
      <c r="O110" s="2132">
        <v>1160153</v>
      </c>
      <c r="P110" s="2132">
        <v>1162388</v>
      </c>
      <c r="Q110" s="2132">
        <v>1297223</v>
      </c>
      <c r="R110" s="2132">
        <v>1064011</v>
      </c>
      <c r="S110" s="2132">
        <v>1265094</v>
      </c>
      <c r="T110" s="2132">
        <v>1258113</v>
      </c>
      <c r="U110" s="2132">
        <v>1104794</v>
      </c>
      <c r="V110" s="2133">
        <v>955661</v>
      </c>
      <c r="W110" s="2075"/>
      <c r="X110" s="2075"/>
      <c r="Y110" s="2155">
        <v>1160153</v>
      </c>
      <c r="Z110" s="2156">
        <v>2322541</v>
      </c>
      <c r="AA110" s="2156">
        <v>3619764</v>
      </c>
      <c r="AB110" s="2156">
        <v>4683775</v>
      </c>
      <c r="AC110" s="2156">
        <v>1265094</v>
      </c>
      <c r="AD110" s="2156">
        <v>2523207</v>
      </c>
      <c r="AE110" s="2156">
        <v>3628000</v>
      </c>
      <c r="AF110" s="2157">
        <v>4583662</v>
      </c>
      <c r="AG110" s="2055"/>
      <c r="AH110" s="2055"/>
      <c r="AI110" s="2055"/>
      <c r="AJ110" s="2055"/>
      <c r="AK110" s="2055"/>
    </row>
    <row r="111" spans="1:37">
      <c r="A111" s="2055"/>
      <c r="B111" s="2040" t="s">
        <v>56</v>
      </c>
      <c r="C111" s="2131">
        <v>-4931</v>
      </c>
      <c r="D111" s="2132">
        <v>-4844</v>
      </c>
      <c r="E111" s="2132">
        <v>-4729</v>
      </c>
      <c r="F111" s="2132">
        <v>-4991</v>
      </c>
      <c r="G111" s="2132">
        <v>-1534</v>
      </c>
      <c r="H111" s="2132">
        <v>14266</v>
      </c>
      <c r="I111" s="2132">
        <v>8220</v>
      </c>
      <c r="J111" s="2132">
        <v>-978</v>
      </c>
      <c r="K111" s="2132">
        <v>-580</v>
      </c>
      <c r="L111" s="2132">
        <v>-2742</v>
      </c>
      <c r="M111" s="2132">
        <v>-3838</v>
      </c>
      <c r="N111" s="2132">
        <v>-5979</v>
      </c>
      <c r="O111" s="2132">
        <v>-5157</v>
      </c>
      <c r="P111" s="2132">
        <v>-6426</v>
      </c>
      <c r="Q111" s="2132">
        <v>-7385</v>
      </c>
      <c r="R111" s="2132">
        <v>-2318</v>
      </c>
      <c r="S111" s="2132">
        <v>-1112</v>
      </c>
      <c r="T111" s="2132">
        <v>-3301</v>
      </c>
      <c r="U111" s="2132">
        <v>-2998</v>
      </c>
      <c r="V111" s="2133">
        <v>-2670</v>
      </c>
      <c r="W111" s="2075"/>
      <c r="X111" s="2075"/>
      <c r="Y111" s="2155">
        <v>-5157</v>
      </c>
      <c r="Z111" s="2156">
        <v>-11583</v>
      </c>
      <c r="AA111" s="2156">
        <v>-18968</v>
      </c>
      <c r="AB111" s="2156">
        <v>-21286</v>
      </c>
      <c r="AC111" s="2156">
        <v>-1112</v>
      </c>
      <c r="AD111" s="2156">
        <v>-4413</v>
      </c>
      <c r="AE111" s="2156">
        <v>-7411</v>
      </c>
      <c r="AF111" s="2157">
        <v>-10081</v>
      </c>
      <c r="AG111" s="2055"/>
      <c r="AH111" s="2055"/>
      <c r="AI111" s="2055"/>
      <c r="AJ111" s="2055"/>
      <c r="AK111" s="2055"/>
    </row>
    <row r="112" spans="1:37" ht="13.5" thickBot="1">
      <c r="A112" s="2055"/>
      <c r="B112" s="2083" t="s">
        <v>1091</v>
      </c>
      <c r="C112" s="2136">
        <v>932625</v>
      </c>
      <c r="D112" s="2137">
        <v>904276</v>
      </c>
      <c r="E112" s="2137">
        <v>945373</v>
      </c>
      <c r="F112" s="2137">
        <v>840166</v>
      </c>
      <c r="G112" s="2137">
        <v>179722</v>
      </c>
      <c r="H112" s="2137">
        <v>-803543</v>
      </c>
      <c r="I112" s="2137">
        <v>277841</v>
      </c>
      <c r="J112" s="2137">
        <v>610255</v>
      </c>
      <c r="K112" s="2137">
        <v>755050</v>
      </c>
      <c r="L112" s="2137">
        <v>797222</v>
      </c>
      <c r="M112" s="2137">
        <v>1056975</v>
      </c>
      <c r="N112" s="2137">
        <v>1039806</v>
      </c>
      <c r="O112" s="2137">
        <v>1154996</v>
      </c>
      <c r="P112" s="2137">
        <v>1155962</v>
      </c>
      <c r="Q112" s="2137">
        <v>1289838</v>
      </c>
      <c r="R112" s="2137">
        <v>1061693</v>
      </c>
      <c r="S112" s="2137">
        <v>1263982</v>
      </c>
      <c r="T112" s="2137">
        <v>1254812</v>
      </c>
      <c r="U112" s="2137">
        <v>1101796</v>
      </c>
      <c r="V112" s="2138">
        <v>952991</v>
      </c>
      <c r="W112" s="2075"/>
      <c r="X112" s="2075"/>
      <c r="Y112" s="2158">
        <v>1154996</v>
      </c>
      <c r="Z112" s="2159">
        <v>2310958</v>
      </c>
      <c r="AA112" s="2159">
        <v>3600796</v>
      </c>
      <c r="AB112" s="2159">
        <v>4662489</v>
      </c>
      <c r="AC112" s="2159">
        <v>1263982</v>
      </c>
      <c r="AD112" s="2159">
        <v>2518794</v>
      </c>
      <c r="AE112" s="2159">
        <v>3620589</v>
      </c>
      <c r="AF112" s="2160">
        <v>4573581</v>
      </c>
      <c r="AG112" s="2055"/>
      <c r="AH112" s="2055"/>
      <c r="AI112" s="2055"/>
      <c r="AJ112" s="2055"/>
      <c r="AK112" s="2055"/>
    </row>
    <row r="113" spans="1:37">
      <c r="A113" s="2055"/>
      <c r="B113" s="2045"/>
      <c r="C113" s="2045"/>
      <c r="D113" s="2043"/>
      <c r="E113" s="2043"/>
      <c r="F113" s="2043"/>
      <c r="G113" s="2043"/>
      <c r="H113" s="2043"/>
      <c r="I113" s="2043"/>
      <c r="J113" s="2043"/>
      <c r="K113" s="2043"/>
      <c r="L113" s="2043"/>
      <c r="M113" s="2043"/>
      <c r="N113" s="2043"/>
      <c r="O113" s="2043"/>
      <c r="P113" s="2043"/>
      <c r="Q113" s="2043"/>
      <c r="R113" s="2043"/>
      <c r="S113" s="2043"/>
      <c r="T113" s="2043"/>
      <c r="U113" s="2043"/>
      <c r="V113" s="2043"/>
      <c r="W113" s="2055"/>
      <c r="X113" s="2055"/>
      <c r="Y113" s="2043"/>
      <c r="Z113" s="2043"/>
      <c r="AA113" s="2043"/>
      <c r="AB113" s="2043"/>
      <c r="AC113" s="2043"/>
      <c r="AD113" s="2043"/>
      <c r="AE113" s="2043"/>
      <c r="AF113" s="2043"/>
      <c r="AG113" s="2055"/>
      <c r="AH113" s="2055"/>
      <c r="AI113" s="2055"/>
      <c r="AJ113" s="2055"/>
      <c r="AK113" s="2055"/>
    </row>
    <row r="114" spans="1:37">
      <c r="A114" s="2055"/>
      <c r="B114" s="2164" t="s">
        <v>1107</v>
      </c>
      <c r="C114" s="2045"/>
      <c r="D114" s="2043"/>
      <c r="E114" s="2043"/>
      <c r="F114" s="2043"/>
      <c r="G114" s="2043"/>
      <c r="H114" s="2043"/>
      <c r="I114" s="2043"/>
      <c r="J114" s="2043"/>
      <c r="K114" s="2043"/>
      <c r="L114" s="2043"/>
      <c r="M114" s="2043"/>
      <c r="N114" s="2043"/>
      <c r="O114" s="2043"/>
      <c r="P114" s="2043"/>
      <c r="Q114" s="2043"/>
      <c r="R114" s="2043"/>
      <c r="S114" s="2043"/>
      <c r="T114" s="2043"/>
      <c r="U114" s="2043"/>
      <c r="V114" s="2043"/>
      <c r="W114" s="2055"/>
      <c r="X114" s="2055"/>
      <c r="Y114" s="2043"/>
      <c r="Z114" s="2043"/>
      <c r="AA114" s="2043"/>
      <c r="AB114" s="2043"/>
      <c r="AC114" s="2043"/>
      <c r="AD114" s="2043"/>
      <c r="AE114" s="2043"/>
      <c r="AF114" s="2043"/>
      <c r="AG114" s="2055"/>
      <c r="AH114" s="2055"/>
      <c r="AI114" s="2055"/>
      <c r="AJ114" s="2055"/>
      <c r="AK114" s="2055"/>
    </row>
    <row r="115" spans="1:37">
      <c r="A115" s="2055"/>
      <c r="B115" s="2164" t="s">
        <v>1108</v>
      </c>
      <c r="C115" s="2045"/>
      <c r="D115" s="2043"/>
      <c r="E115" s="2043"/>
      <c r="F115" s="2043"/>
      <c r="G115" s="2043"/>
      <c r="H115" s="2043"/>
      <c r="I115" s="2043"/>
      <c r="J115" s="2043"/>
      <c r="K115" s="2043"/>
      <c r="L115" s="2043"/>
      <c r="M115" s="2043"/>
      <c r="N115" s="2043"/>
      <c r="O115" s="2043"/>
      <c r="P115" s="2043"/>
      <c r="Q115" s="2043"/>
      <c r="R115" s="2043"/>
      <c r="S115" s="2043"/>
      <c r="T115" s="2043"/>
      <c r="U115" s="2043"/>
      <c r="V115" s="2043"/>
      <c r="W115" s="2055"/>
      <c r="X115" s="2055"/>
      <c r="Y115" s="2043"/>
      <c r="Z115" s="2043"/>
      <c r="AA115" s="2043"/>
      <c r="AB115" s="2043"/>
      <c r="AC115" s="2043"/>
      <c r="AD115" s="2043"/>
      <c r="AE115" s="2043"/>
      <c r="AF115" s="2043"/>
      <c r="AG115" s="2055"/>
      <c r="AH115" s="2055"/>
      <c r="AI115" s="2055"/>
      <c r="AJ115" s="2055"/>
      <c r="AK115" s="2055"/>
    </row>
    <row r="116" spans="1:37">
      <c r="A116" s="2055"/>
      <c r="B116" s="2045"/>
      <c r="C116" s="2045"/>
      <c r="D116" s="2043"/>
      <c r="E116" s="2043"/>
      <c r="F116" s="2043"/>
      <c r="G116" s="2043"/>
      <c r="H116" s="2043"/>
      <c r="I116" s="2509" t="s">
        <v>1109</v>
      </c>
      <c r="J116" s="2509"/>
      <c r="K116" s="2509"/>
      <c r="L116" s="2509"/>
      <c r="M116" s="2509"/>
      <c r="N116" s="2509"/>
      <c r="O116" s="2043"/>
      <c r="P116" s="2043"/>
      <c r="Q116" s="2043"/>
      <c r="R116" s="2043"/>
      <c r="S116" s="2043"/>
      <c r="T116" s="2043"/>
      <c r="U116" s="2043"/>
      <c r="V116" s="2043"/>
      <c r="W116" s="2055"/>
      <c r="X116" s="2055"/>
      <c r="Y116" s="2043"/>
      <c r="Z116" s="2043"/>
      <c r="AA116" s="2043"/>
      <c r="AB116" s="2043"/>
      <c r="AC116" s="2043"/>
      <c r="AD116" s="2043"/>
      <c r="AE116" s="2043"/>
      <c r="AF116" s="2043"/>
      <c r="AG116" s="2055"/>
      <c r="AH116" s="2055"/>
      <c r="AI116" s="2055"/>
      <c r="AJ116" s="2055"/>
      <c r="AK116" s="2055"/>
    </row>
    <row r="117" spans="1:37">
      <c r="A117" s="2055"/>
      <c r="B117" s="2045"/>
      <c r="C117" s="2045"/>
      <c r="D117" s="2043"/>
      <c r="E117" s="2043"/>
      <c r="F117" s="2043"/>
      <c r="G117" s="2043"/>
      <c r="H117" s="2043"/>
      <c r="I117" s="2509" t="s">
        <v>1110</v>
      </c>
      <c r="J117" s="2509"/>
      <c r="K117" s="2509"/>
      <c r="L117" s="2509"/>
      <c r="M117" s="2509"/>
      <c r="N117" s="2509"/>
      <c r="O117" s="2043"/>
      <c r="P117" s="2043"/>
      <c r="Q117" s="2043"/>
      <c r="R117" s="2043"/>
      <c r="S117" s="2043"/>
      <c r="T117" s="2043"/>
      <c r="U117" s="2043"/>
      <c r="V117" s="2043"/>
      <c r="W117" s="2055"/>
      <c r="X117" s="2055"/>
      <c r="Y117" s="2043"/>
      <c r="Z117" s="2043"/>
      <c r="AA117" s="2043"/>
      <c r="AB117" s="2043"/>
      <c r="AC117" s="2043"/>
      <c r="AD117" s="2043"/>
      <c r="AE117" s="2043"/>
      <c r="AF117" s="2043"/>
      <c r="AG117" s="2055"/>
      <c r="AH117" s="2055"/>
      <c r="AI117" s="2055"/>
      <c r="AJ117" s="2055"/>
      <c r="AK117" s="2055"/>
    </row>
    <row r="118" spans="1:37">
      <c r="A118" s="2055"/>
      <c r="B118" s="2045"/>
      <c r="C118" s="2045"/>
      <c r="D118" s="2043"/>
      <c r="E118" s="2043"/>
      <c r="F118" s="2043"/>
      <c r="G118" s="2043"/>
      <c r="H118" s="2043"/>
      <c r="I118" s="2043"/>
      <c r="J118" s="2043"/>
      <c r="K118" s="2043"/>
      <c r="L118" s="2043"/>
      <c r="M118" s="2043"/>
      <c r="N118" s="2043"/>
      <c r="O118" s="2043"/>
      <c r="P118" s="2043"/>
      <c r="Q118" s="2043"/>
      <c r="R118" s="2043"/>
      <c r="S118" s="2043"/>
      <c r="T118" s="2043"/>
      <c r="U118" s="2043"/>
      <c r="V118" s="2043"/>
      <c r="W118" s="2055"/>
      <c r="X118" s="2055"/>
      <c r="Y118" s="2043"/>
      <c r="Z118" s="2043"/>
      <c r="AA118" s="2043"/>
      <c r="AB118" s="2043"/>
      <c r="AC118" s="2043"/>
      <c r="AD118" s="2043"/>
      <c r="AE118" s="2043"/>
      <c r="AF118" s="2043"/>
      <c r="AG118" s="2055"/>
      <c r="AH118" s="2055"/>
      <c r="AI118" s="2055"/>
      <c r="AJ118" s="2055"/>
      <c r="AK118" s="2055"/>
    </row>
    <row r="119" spans="1:37" ht="13.5" thickBot="1">
      <c r="A119" s="2055"/>
      <c r="B119" s="2055"/>
      <c r="C119" s="2055"/>
      <c r="D119" s="2055"/>
      <c r="E119" s="2055"/>
      <c r="F119" s="2055"/>
      <c r="G119" s="2055"/>
      <c r="H119" s="2055"/>
      <c r="I119" s="2055"/>
      <c r="J119" s="2055"/>
      <c r="K119" s="2055"/>
      <c r="L119" s="2055"/>
      <c r="M119" s="2055"/>
      <c r="N119" s="2055"/>
      <c r="O119" s="2055"/>
      <c r="P119" s="2055"/>
      <c r="Q119" s="2055"/>
      <c r="R119" s="2055"/>
      <c r="S119" s="2055"/>
      <c r="T119" s="2055"/>
      <c r="U119" s="2044"/>
      <c r="V119" s="2044"/>
      <c r="W119" s="2055"/>
      <c r="X119" s="2055"/>
      <c r="Y119" s="2055"/>
      <c r="Z119" s="2055"/>
      <c r="AA119" s="2055"/>
      <c r="AB119" s="2055"/>
      <c r="AC119" s="2055"/>
      <c r="AD119" s="2055"/>
      <c r="AE119" s="2055"/>
      <c r="AF119" s="2055"/>
      <c r="AG119" s="2055"/>
      <c r="AH119" s="2055"/>
      <c r="AI119" s="2055"/>
      <c r="AJ119" s="2055"/>
      <c r="AK119" s="2055"/>
    </row>
    <row r="120" spans="1:37">
      <c r="A120" s="2055"/>
      <c r="B120" s="2055"/>
      <c r="C120" s="2068"/>
      <c r="D120" s="2069"/>
      <c r="E120" s="2069"/>
      <c r="F120" s="2069"/>
      <c r="G120" s="2069"/>
      <c r="H120" s="2069"/>
      <c r="I120" s="2069"/>
      <c r="J120" s="2069"/>
      <c r="K120" s="2069"/>
      <c r="L120" s="2069"/>
      <c r="M120" s="2069"/>
      <c r="N120" s="2069" t="s">
        <v>28</v>
      </c>
      <c r="O120" s="2069"/>
      <c r="P120" s="2069"/>
      <c r="Q120" s="2069"/>
      <c r="R120" s="2069"/>
      <c r="S120" s="2069"/>
      <c r="T120" s="2069"/>
      <c r="U120" s="2069"/>
      <c r="V120" s="2070"/>
      <c r="W120" s="2055"/>
      <c r="X120" s="2055"/>
      <c r="Y120" s="2068"/>
      <c r="Z120" s="2069"/>
      <c r="AA120" s="2069"/>
      <c r="AB120" s="2069"/>
      <c r="AC120" s="2069"/>
      <c r="AD120" s="2069"/>
      <c r="AE120" s="2069"/>
      <c r="AF120" s="2070"/>
      <c r="AG120" s="2055"/>
      <c r="AH120" s="2055"/>
      <c r="AI120" s="2055"/>
      <c r="AJ120" s="2055"/>
      <c r="AK120" s="2055"/>
    </row>
    <row r="121" spans="1:37" ht="13.5" thickBot="1">
      <c r="A121" s="2055"/>
      <c r="B121" s="2055"/>
      <c r="C121" s="2071" t="s">
        <v>32</v>
      </c>
      <c r="D121" s="2072" t="s">
        <v>33</v>
      </c>
      <c r="E121" s="2072" t="s">
        <v>22</v>
      </c>
      <c r="F121" s="2072" t="s">
        <v>34</v>
      </c>
      <c r="G121" s="2072" t="s">
        <v>35</v>
      </c>
      <c r="H121" s="2072" t="s">
        <v>36</v>
      </c>
      <c r="I121" s="2072" t="s">
        <v>37</v>
      </c>
      <c r="J121" s="2072" t="s">
        <v>38</v>
      </c>
      <c r="K121" s="2072" t="s">
        <v>39</v>
      </c>
      <c r="L121" s="2072" t="s">
        <v>40</v>
      </c>
      <c r="M121" s="2072" t="s">
        <v>23</v>
      </c>
      <c r="N121" s="2072" t="s">
        <v>41</v>
      </c>
      <c r="O121" s="2072" t="s">
        <v>42</v>
      </c>
      <c r="P121" s="2072" t="s">
        <v>43</v>
      </c>
      <c r="Q121" s="2072" t="s">
        <v>24</v>
      </c>
      <c r="R121" s="2072" t="s">
        <v>44</v>
      </c>
      <c r="S121" s="2072" t="s">
        <v>840</v>
      </c>
      <c r="T121" s="2072" t="s">
        <v>905</v>
      </c>
      <c r="U121" s="2072" t="s">
        <v>925</v>
      </c>
      <c r="V121" s="2073" t="s">
        <v>1076</v>
      </c>
      <c r="W121" s="2055"/>
      <c r="X121" s="2055"/>
      <c r="Y121" s="2224" t="str">
        <f t="shared" ref="Y121:AF121" si="0">+Y78</f>
        <v>Mar 22</v>
      </c>
      <c r="Z121" s="2225" t="str">
        <f t="shared" si="0"/>
        <v>Jun 22</v>
      </c>
      <c r="AA121" s="2225" t="str">
        <f t="shared" si="0"/>
        <v>Sep 22</v>
      </c>
      <c r="AB121" s="2226">
        <f t="shared" si="0"/>
        <v>2022</v>
      </c>
      <c r="AC121" s="2225" t="str">
        <f t="shared" si="0"/>
        <v>Mar 23</v>
      </c>
      <c r="AD121" s="2225" t="str">
        <f t="shared" si="0"/>
        <v>Jun 23</v>
      </c>
      <c r="AE121" s="2225" t="str">
        <f t="shared" si="0"/>
        <v>Sep 23</v>
      </c>
      <c r="AF121" s="2227">
        <f t="shared" si="0"/>
        <v>2023</v>
      </c>
      <c r="AG121" s="2055"/>
      <c r="AH121" s="2055"/>
      <c r="AI121" s="2055"/>
      <c r="AJ121" s="2055"/>
      <c r="AK121" s="2055"/>
    </row>
    <row r="122" spans="1:37">
      <c r="A122" s="2055"/>
      <c r="B122" s="2046" t="s">
        <v>61</v>
      </c>
      <c r="C122" s="2145"/>
      <c r="D122" s="2146"/>
      <c r="E122" s="2146"/>
      <c r="F122" s="2146"/>
      <c r="G122" s="2146"/>
      <c r="H122" s="2147"/>
      <c r="I122" s="2161"/>
      <c r="J122" s="2147"/>
      <c r="K122" s="2147"/>
      <c r="L122" s="2147"/>
      <c r="M122" s="2147"/>
      <c r="N122" s="2147"/>
      <c r="O122" s="2147"/>
      <c r="P122" s="2147"/>
      <c r="Q122" s="2147"/>
      <c r="R122" s="2147"/>
      <c r="S122" s="2147"/>
      <c r="T122" s="2147"/>
      <c r="U122" s="2147"/>
      <c r="V122" s="2148"/>
      <c r="W122" s="2055"/>
      <c r="X122" s="2055"/>
      <c r="Y122" s="2161"/>
      <c r="Z122" s="2147"/>
      <c r="AA122" s="2147"/>
      <c r="AB122" s="2147"/>
      <c r="AC122" s="2147"/>
      <c r="AD122" s="2147"/>
      <c r="AE122" s="2162"/>
      <c r="AF122" s="2163"/>
      <c r="AG122" s="2055"/>
      <c r="AH122" s="2055"/>
      <c r="AI122" s="2055"/>
      <c r="AJ122" s="2055"/>
      <c r="AK122" s="2055"/>
    </row>
    <row r="123" spans="1:37" ht="15">
      <c r="A123" s="2055"/>
      <c r="B123" s="2047" t="s">
        <v>1092</v>
      </c>
      <c r="C123" s="2149">
        <v>2.5782919820188859E-2</v>
      </c>
      <c r="D123" s="2150">
        <v>2.477108065443916E-2</v>
      </c>
      <c r="E123" s="2150">
        <v>2.5383293748669204E-2</v>
      </c>
      <c r="F123" s="2150">
        <v>2.2205400256313339E-2</v>
      </c>
      <c r="G123" s="2150">
        <v>5.0000000000000001E-3</v>
      </c>
      <c r="H123" s="2150">
        <v>-1.6775442202554058E-2</v>
      </c>
      <c r="I123" s="2149">
        <v>5.9608693953790435E-3</v>
      </c>
      <c r="J123" s="2150">
        <v>1.2999999999999999E-2</v>
      </c>
      <c r="K123" s="2150">
        <v>1.5198310947422834E-2</v>
      </c>
      <c r="L123" s="2150">
        <v>1.5865807037432088E-2</v>
      </c>
      <c r="M123" s="2150">
        <v>2.0971070272402765E-2</v>
      </c>
      <c r="N123" s="2150">
        <v>2.0678543250575256E-2</v>
      </c>
      <c r="O123" s="2150">
        <v>2.3436610998105588E-2</v>
      </c>
      <c r="P123" s="2150">
        <v>2.381486757853259E-2</v>
      </c>
      <c r="Q123" s="2150">
        <v>2.6240229922579541E-2</v>
      </c>
      <c r="R123" s="2150">
        <v>2.1603948986578591E-2</v>
      </c>
      <c r="S123" s="2150">
        <v>2.612800475267733E-2</v>
      </c>
      <c r="T123" s="2150">
        <v>2.6156626772112494E-2</v>
      </c>
      <c r="U123" s="2150">
        <v>2.2929609319286354E-2</v>
      </c>
      <c r="V123" s="2151">
        <v>1.9640965732528638E-2</v>
      </c>
      <c r="W123" s="2055"/>
      <c r="X123" s="2055"/>
      <c r="Y123" s="2149">
        <v>2.3436610998105588E-2</v>
      </c>
      <c r="Z123" s="2150">
        <v>2.3804916921815127E-2</v>
      </c>
      <c r="AA123" s="2150">
        <v>2.4417979866284165E-2</v>
      </c>
      <c r="AB123" s="2150">
        <v>2.3752697204731166E-2</v>
      </c>
      <c r="AC123" s="2150">
        <v>2.612800475267733E-2</v>
      </c>
      <c r="AD123" s="2150">
        <v>2.6252201355197562E-2</v>
      </c>
      <c r="AE123" s="2150">
        <v>2.3752697204731166E-2</v>
      </c>
      <c r="AF123" s="2151">
        <v>2.3565161605918643E-2</v>
      </c>
      <c r="AG123" s="2055"/>
      <c r="AH123" s="2055"/>
      <c r="AI123" s="2055"/>
      <c r="AJ123" s="2055"/>
      <c r="AK123" s="2055"/>
    </row>
    <row r="124" spans="1:37" ht="15">
      <c r="A124" s="2055"/>
      <c r="B124" s="2047" t="s">
        <v>1093</v>
      </c>
      <c r="C124" s="2149">
        <v>0.22273279375734401</v>
      </c>
      <c r="D124" s="2150">
        <v>0.21240007295500782</v>
      </c>
      <c r="E124" s="2150">
        <v>0.21272267685630039</v>
      </c>
      <c r="F124" s="2150">
        <v>0.18231020869716405</v>
      </c>
      <c r="G124" s="2150">
        <v>3.7999999999999999E-2</v>
      </c>
      <c r="H124" s="2150">
        <v>-0.18299631607249658</v>
      </c>
      <c r="I124" s="2149">
        <v>6.4988730838148753E-2</v>
      </c>
      <c r="J124" s="2150">
        <v>0.13800000000000001</v>
      </c>
      <c r="K124" s="2150">
        <v>0.16602371095866708</v>
      </c>
      <c r="L124" s="2150">
        <v>0.17203045795911304</v>
      </c>
      <c r="M124" s="2150">
        <v>0.22012079179863012</v>
      </c>
      <c r="N124" s="2150">
        <v>0.20723941103628699</v>
      </c>
      <c r="O124" s="2150">
        <v>0.22661707169212855</v>
      </c>
      <c r="P124" s="2150">
        <v>0.224855220986237</v>
      </c>
      <c r="Q124" s="2150">
        <v>0.23952816495851034</v>
      </c>
      <c r="R124" s="2150">
        <v>0.18785257147351339</v>
      </c>
      <c r="S124" s="2150">
        <v>0.22521011465277915</v>
      </c>
      <c r="T124" s="2150">
        <v>0.22305879333066275</v>
      </c>
      <c r="U124" s="2150">
        <v>0.18574165872176931</v>
      </c>
      <c r="V124" s="2151">
        <v>0.15487180956031651</v>
      </c>
      <c r="W124" s="2055"/>
      <c r="X124" s="2055"/>
      <c r="Y124" s="2149">
        <v>0.22661707169212855</v>
      </c>
      <c r="Z124" s="2150">
        <v>0.22476126887385239</v>
      </c>
      <c r="AA124" s="2150">
        <v>0.22289415628679574</v>
      </c>
      <c r="AB124" s="2150">
        <v>0.21311621527745878</v>
      </c>
      <c r="AC124" s="2150">
        <v>0.22521011465277915</v>
      </c>
      <c r="AD124" s="2150">
        <v>0.22387383539865469</v>
      </c>
      <c r="AE124" s="2150">
        <v>0.21311621527745878</v>
      </c>
      <c r="AF124" s="2151">
        <v>0.18581465240508097</v>
      </c>
      <c r="AG124" s="2055"/>
      <c r="AH124" s="2055"/>
      <c r="AI124" s="2055"/>
      <c r="AJ124" s="2055"/>
      <c r="AK124" s="2055"/>
    </row>
    <row r="125" spans="1:37" ht="15">
      <c r="A125" s="2055"/>
      <c r="B125" s="2047" t="s">
        <v>1094</v>
      </c>
      <c r="C125" s="2149">
        <v>5.7539873280719536E-2</v>
      </c>
      <c r="D125" s="2150">
        <v>5.8216324190511357E-2</v>
      </c>
      <c r="E125" s="2150">
        <v>5.7406570935348677E-2</v>
      </c>
      <c r="F125" s="2150">
        <v>5.88109320389009E-2</v>
      </c>
      <c r="G125" s="2150">
        <v>5.6500000000000002E-2</v>
      </c>
      <c r="H125" s="2150">
        <v>3.6341763213303568E-2</v>
      </c>
      <c r="I125" s="2149">
        <v>4.1980064269165472E-2</v>
      </c>
      <c r="J125" s="2150">
        <v>4.1500000000000002E-2</v>
      </c>
      <c r="K125" s="2150">
        <v>3.8214903709639189E-2</v>
      </c>
      <c r="L125" s="2150">
        <v>4.118806861111033E-2</v>
      </c>
      <c r="M125" s="2150">
        <v>4.3218795516558613E-2</v>
      </c>
      <c r="N125" s="2150">
        <v>4.4530982357021076E-2</v>
      </c>
      <c r="O125" s="2150">
        <v>4.6299436899015334E-2</v>
      </c>
      <c r="P125" s="2150">
        <v>5.1013068817091112E-2</v>
      </c>
      <c r="Q125" s="2150">
        <v>5.6094449388038349E-2</v>
      </c>
      <c r="R125" s="2150">
        <v>6.1211850757602583E-2</v>
      </c>
      <c r="S125" s="2150">
        <v>6.2231050157304083E-2</v>
      </c>
      <c r="T125" s="2150">
        <v>6.3915955537326749E-2</v>
      </c>
      <c r="U125" s="2150">
        <v>6.5231780760353547E-2</v>
      </c>
      <c r="V125" s="2151">
        <v>6.6676235617975046E-2</v>
      </c>
      <c r="W125" s="2055"/>
      <c r="X125" s="2055"/>
      <c r="Y125" s="2149">
        <v>4.6299436899015334E-2</v>
      </c>
      <c r="Z125" s="2150">
        <v>4.9105507534553859E-2</v>
      </c>
      <c r="AA125" s="2150">
        <v>5.112694587007291E-2</v>
      </c>
      <c r="AB125" s="2150">
        <v>5.3499153898863255E-2</v>
      </c>
      <c r="AC125" s="2150">
        <v>6.2231050157304083E-2</v>
      </c>
      <c r="AD125" s="2150">
        <v>6.3416849964673908E-2</v>
      </c>
      <c r="AE125" s="2150">
        <v>5.3499153898863255E-2</v>
      </c>
      <c r="AF125" s="2151">
        <v>6.4193403672507879E-2</v>
      </c>
      <c r="AG125" s="2055"/>
      <c r="AH125" s="2055"/>
      <c r="AI125" s="2055"/>
      <c r="AJ125" s="2055"/>
      <c r="AK125" s="2055"/>
    </row>
    <row r="126" spans="1:37" ht="15">
      <c r="A126" s="2055"/>
      <c r="B126" s="2048" t="s">
        <v>1095</v>
      </c>
      <c r="C126" s="2149">
        <v>4.6787966259554767E-2</v>
      </c>
      <c r="D126" s="2150">
        <v>4.5635175042653006E-2</v>
      </c>
      <c r="E126" s="2150">
        <v>4.343268194029324E-2</v>
      </c>
      <c r="F126" s="2150">
        <v>4.5375860974073728E-2</v>
      </c>
      <c r="G126" s="2150">
        <v>2.1654786057520411E-2</v>
      </c>
      <c r="H126" s="2150">
        <v>-1.5510369863348795E-2</v>
      </c>
      <c r="I126" s="2149">
        <v>1.5214917258858093E-2</v>
      </c>
      <c r="J126" s="2150">
        <v>2.6915831201688504E-2</v>
      </c>
      <c r="K126" s="2150">
        <v>2.7404930124610791E-2</v>
      </c>
      <c r="L126" s="2150">
        <v>3.2836900850817537E-2</v>
      </c>
      <c r="M126" s="2150">
        <v>4.0014330939255625E-2</v>
      </c>
      <c r="N126" s="2150">
        <v>4.1884655237525166E-2</v>
      </c>
      <c r="O126" s="2150">
        <v>4.1003574631913751E-2</v>
      </c>
      <c r="P126" s="2150">
        <v>4.4145205826746178E-2</v>
      </c>
      <c r="Q126" s="2150">
        <v>4.6746196234834322E-2</v>
      </c>
      <c r="R126" s="2150">
        <v>4.6386209572620282E-2</v>
      </c>
      <c r="S126" s="2150">
        <v>4.6985916802886982E-2</v>
      </c>
      <c r="T126" s="2150">
        <v>4.6886282133748153E-2</v>
      </c>
      <c r="U126" s="2150">
        <v>4.6237628186007788E-2</v>
      </c>
      <c r="V126" s="2151">
        <v>4.3556733728407994E-2</v>
      </c>
      <c r="W126" s="2055"/>
      <c r="X126" s="2055"/>
      <c r="Y126" s="2149">
        <v>4.1003574631913751E-2</v>
      </c>
      <c r="Z126" s="2150">
        <v>4.2972257868558676E-2</v>
      </c>
      <c r="AA126" s="2150">
        <v>4.3960523495581549E-2</v>
      </c>
      <c r="AB126" s="2150">
        <v>4.4442042888736752E-2</v>
      </c>
      <c r="AC126" s="2150">
        <v>4.6985916802886982E-2</v>
      </c>
      <c r="AD126" s="2150">
        <v>4.7195334674053908E-2</v>
      </c>
      <c r="AE126" s="2150">
        <v>4.4442042888736752E-2</v>
      </c>
      <c r="AF126" s="2151">
        <v>4.5686494455197811E-2</v>
      </c>
      <c r="AG126" s="2055"/>
      <c r="AH126" s="2055"/>
      <c r="AI126" s="2055"/>
      <c r="AJ126" s="2055"/>
      <c r="AK126" s="2055"/>
    </row>
    <row r="127" spans="1:37" ht="15">
      <c r="A127" s="2055"/>
      <c r="B127" s="2048" t="s">
        <v>1096</v>
      </c>
      <c r="C127" s="2149">
        <v>2.2526861708756625E-2</v>
      </c>
      <c r="D127" s="2150">
        <v>2.3467830538194796E-2</v>
      </c>
      <c r="E127" s="2150">
        <v>2.4074318513236534E-2</v>
      </c>
      <c r="F127" s="2150">
        <v>2.1730150714840475E-2</v>
      </c>
      <c r="G127" s="2150">
        <v>1.9900000000000001E-2</v>
      </c>
      <c r="H127" s="2150">
        <v>1.5112126196015914E-2</v>
      </c>
      <c r="I127" s="2149">
        <v>1.6006900769275651E-2</v>
      </c>
      <c r="J127" s="2150">
        <v>1.1599999999999999E-2</v>
      </c>
      <c r="K127" s="2150">
        <v>1.2644077254722434E-2</v>
      </c>
      <c r="L127" s="2150">
        <v>9.9035040490652159E-3</v>
      </c>
      <c r="M127" s="2150">
        <v>1.0027259671618542E-2</v>
      </c>
      <c r="N127" s="2150">
        <v>1.0488358707946181E-2</v>
      </c>
      <c r="O127" s="2150">
        <v>1.1573156937027625E-2</v>
      </c>
      <c r="P127" s="2150">
        <v>1.4158347122847017E-2</v>
      </c>
      <c r="Q127" s="2150">
        <v>1.8961109520724252E-2</v>
      </c>
      <c r="R127" s="2150">
        <v>2.1773552059762016E-2</v>
      </c>
      <c r="S127" s="2150">
        <v>2.4345005282146392E-2</v>
      </c>
      <c r="T127" s="2150">
        <v>2.753598732014538E-2</v>
      </c>
      <c r="U127" s="2150">
        <v>3.0020579001749884E-2</v>
      </c>
      <c r="V127" s="2151">
        <v>2.8225976825027685E-2</v>
      </c>
      <c r="W127" s="2055"/>
      <c r="X127" s="2055"/>
      <c r="Y127" s="2149">
        <v>1.1573156937027625E-2</v>
      </c>
      <c r="Z127" s="2150">
        <v>1.3000889497985987E-2</v>
      </c>
      <c r="AA127" s="2150">
        <v>1.4891204747391992E-2</v>
      </c>
      <c r="AB127" s="2150">
        <v>1.6576670760321602E-2</v>
      </c>
      <c r="AC127" s="2150">
        <v>2.4345005282146392E-2</v>
      </c>
      <c r="AD127" s="2150">
        <v>2.6078448990235804E-2</v>
      </c>
      <c r="AE127" s="2150">
        <v>1.6576670760321602E-2</v>
      </c>
      <c r="AF127" s="2151">
        <v>2.7387432145721532E-2</v>
      </c>
      <c r="AG127" s="2055"/>
      <c r="AH127" s="2055"/>
      <c r="AI127" s="2055"/>
      <c r="AJ127" s="2055"/>
      <c r="AK127" s="2055"/>
    </row>
    <row r="128" spans="1:37">
      <c r="A128" s="2055"/>
      <c r="B128" s="2049"/>
      <c r="C128" s="2149"/>
      <c r="D128" s="2150"/>
      <c r="E128" s="2150"/>
      <c r="F128" s="2150"/>
      <c r="G128" s="2150"/>
      <c r="H128" s="2150"/>
      <c r="I128" s="2149"/>
      <c r="J128" s="2150"/>
      <c r="K128" s="2150"/>
      <c r="L128" s="2150"/>
      <c r="M128" s="2150"/>
      <c r="N128" s="2150"/>
      <c r="O128" s="2150"/>
      <c r="P128" s="2150"/>
      <c r="Q128" s="2150"/>
      <c r="R128" s="2150"/>
      <c r="S128" s="2150"/>
      <c r="T128" s="2150"/>
      <c r="U128" s="2150"/>
      <c r="V128" s="2151"/>
      <c r="W128" s="2055"/>
      <c r="X128" s="2055"/>
      <c r="Y128" s="2149"/>
      <c r="Z128" s="2150"/>
      <c r="AA128" s="2150"/>
      <c r="AB128" s="2150"/>
      <c r="AC128" s="2150"/>
      <c r="AD128" s="2150"/>
      <c r="AE128" s="2150"/>
      <c r="AF128" s="2151"/>
      <c r="AG128" s="2055"/>
      <c r="AH128" s="2055"/>
      <c r="AI128" s="2055"/>
      <c r="AJ128" s="2055"/>
      <c r="AK128" s="2055"/>
    </row>
    <row r="129" spans="1:37">
      <c r="A129" s="2055"/>
      <c r="B129" s="2050" t="s">
        <v>491</v>
      </c>
      <c r="C129" s="2149"/>
      <c r="D129" s="2150"/>
      <c r="E129" s="2150"/>
      <c r="F129" s="2150"/>
      <c r="G129" s="2150"/>
      <c r="H129" s="2150"/>
      <c r="I129" s="2149"/>
      <c r="J129" s="2150"/>
      <c r="K129" s="2150"/>
      <c r="L129" s="2150"/>
      <c r="M129" s="2150"/>
      <c r="N129" s="2150"/>
      <c r="O129" s="2150"/>
      <c r="P129" s="2150"/>
      <c r="Q129" s="2150"/>
      <c r="R129" s="2150"/>
      <c r="S129" s="2150"/>
      <c r="T129" s="2150"/>
      <c r="U129" s="2150"/>
      <c r="V129" s="2151"/>
      <c r="W129" s="2055"/>
      <c r="X129" s="2055"/>
      <c r="Y129" s="2149"/>
      <c r="Z129" s="2150"/>
      <c r="AA129" s="2150"/>
      <c r="AB129" s="2150"/>
      <c r="AC129" s="2150"/>
      <c r="AD129" s="2150"/>
      <c r="AE129" s="2150"/>
      <c r="AF129" s="2151"/>
      <c r="AG129" s="2055"/>
      <c r="AH129" s="2055"/>
      <c r="AI129" s="2055"/>
      <c r="AJ129" s="2055"/>
      <c r="AK129" s="2055"/>
    </row>
    <row r="130" spans="1:37">
      <c r="A130" s="2055"/>
      <c r="B130" s="2047" t="s">
        <v>131</v>
      </c>
      <c r="C130" s="2149">
        <v>3.0236435633925439E-2</v>
      </c>
      <c r="D130" s="2150">
        <v>3.1479929651647712E-2</v>
      </c>
      <c r="E130" s="2150">
        <v>3.1137193613625994E-2</v>
      </c>
      <c r="F130" s="2150">
        <v>3.0090405934314782E-2</v>
      </c>
      <c r="G130" s="2150">
        <v>3.0800000000000001E-2</v>
      </c>
      <c r="H130" s="2150">
        <v>3.0345114080545021E-2</v>
      </c>
      <c r="I130" s="2149">
        <v>3.0345114080545021E-2</v>
      </c>
      <c r="J130" s="2150">
        <v>3.61E-2</v>
      </c>
      <c r="K130" s="2150">
        <v>3.7089542930363158E-2</v>
      </c>
      <c r="L130" s="2150">
        <v>3.6819738803701076E-2</v>
      </c>
      <c r="M130" s="2150">
        <v>3.9577007636113291E-2</v>
      </c>
      <c r="N130" s="2150">
        <v>4.0245237805319842E-2</v>
      </c>
      <c r="O130" s="2150">
        <v>4.2604629487596857E-2</v>
      </c>
      <c r="P130" s="2150">
        <v>4.2499481839906157E-2</v>
      </c>
      <c r="Q130" s="2150">
        <v>4.3296213703556699E-2</v>
      </c>
      <c r="R130" s="2150">
        <v>4.153311117096322E-2</v>
      </c>
      <c r="S130" s="2150">
        <v>4.1154551579839507E-2</v>
      </c>
      <c r="T130" s="2150">
        <v>4.3688322633750519E-2</v>
      </c>
      <c r="U130" s="2150">
        <v>4.6130687614904041E-2</v>
      </c>
      <c r="V130" s="2151">
        <v>4.4157694645820526E-2</v>
      </c>
      <c r="W130" s="2055"/>
      <c r="X130" s="2055"/>
      <c r="Y130" s="2149">
        <v>4.2604629487596857E-2</v>
      </c>
      <c r="Z130" s="2150">
        <v>4.2499481839906157E-2</v>
      </c>
      <c r="AA130" s="2150">
        <v>4.3296213703556699E-2</v>
      </c>
      <c r="AB130" s="2150">
        <v>4.153311117096322E-2</v>
      </c>
      <c r="AC130" s="2150">
        <v>4.1154551579839507E-2</v>
      </c>
      <c r="AD130" s="2150">
        <v>4.3688322633750519E-2</v>
      </c>
      <c r="AE130" s="2150">
        <v>4.153311117096322E-2</v>
      </c>
      <c r="AF130" s="2151">
        <v>4.4157694645820526E-2</v>
      </c>
      <c r="AG130" s="2055"/>
      <c r="AH130" s="2055"/>
      <c r="AI130" s="2055"/>
      <c r="AJ130" s="2055"/>
      <c r="AK130" s="2055"/>
    </row>
    <row r="131" spans="1:37">
      <c r="A131" s="2055"/>
      <c r="B131" s="2047" t="s">
        <v>492</v>
      </c>
      <c r="C131" s="2149">
        <v>4.2896745250882572E-2</v>
      </c>
      <c r="D131" s="2150">
        <v>4.3409687837303645E-2</v>
      </c>
      <c r="E131" s="2150">
        <v>4.2931321426899802E-2</v>
      </c>
      <c r="F131" s="2150">
        <v>4.1153483327663741E-2</v>
      </c>
      <c r="G131" s="2150">
        <v>4.0899999999999999E-2</v>
      </c>
      <c r="H131" s="2150">
        <v>3.9854085648845884E-2</v>
      </c>
      <c r="I131" s="2149">
        <v>3.9854085648845884E-2</v>
      </c>
      <c r="J131" s="2150">
        <v>4.9000000000000002E-2</v>
      </c>
      <c r="K131" s="2150">
        <v>5.1117601001910817E-2</v>
      </c>
      <c r="L131" s="2150">
        <v>5.0265896590711123E-2</v>
      </c>
      <c r="M131" s="2150">
        <v>5.2672103341355254E-2</v>
      </c>
      <c r="N131" s="2150">
        <v>5.3253815696255064E-2</v>
      </c>
      <c r="O131" s="2150">
        <v>5.5205760230985085E-2</v>
      </c>
      <c r="P131" s="2150">
        <v>5.4414547638322111E-2</v>
      </c>
      <c r="Q131" s="2150">
        <v>5.6079665098161841E-2</v>
      </c>
      <c r="R131" s="2150">
        <v>5.6713241527551313E-2</v>
      </c>
      <c r="S131" s="2150">
        <v>5.693325208156489E-2</v>
      </c>
      <c r="T131" s="2150">
        <v>5.9359490451644029E-2</v>
      </c>
      <c r="U131" s="2150">
        <v>6.2683437273723566E-2</v>
      </c>
      <c r="V131" s="2151">
        <v>6.1903715269536447E-2</v>
      </c>
      <c r="W131" s="2055"/>
      <c r="X131" s="2055"/>
      <c r="Y131" s="2149">
        <v>5.5205760230985085E-2</v>
      </c>
      <c r="Z131" s="2150">
        <v>5.4414547638322111E-2</v>
      </c>
      <c r="AA131" s="2150">
        <v>5.6079665098161841E-2</v>
      </c>
      <c r="AB131" s="2150">
        <v>5.6713241527551313E-2</v>
      </c>
      <c r="AC131" s="2150">
        <v>5.693325208156489E-2</v>
      </c>
      <c r="AD131" s="2150">
        <v>5.9359490451644029E-2</v>
      </c>
      <c r="AE131" s="2150">
        <v>5.6713241527551313E-2</v>
      </c>
      <c r="AF131" s="2151">
        <v>6.1903715269536447E-2</v>
      </c>
      <c r="AG131" s="2055"/>
      <c r="AH131" s="2055"/>
      <c r="AI131" s="2055"/>
      <c r="AJ131" s="2055"/>
      <c r="AK131" s="2055"/>
    </row>
    <row r="132" spans="1:37">
      <c r="A132" s="2055"/>
      <c r="B132" s="2047" t="s">
        <v>493</v>
      </c>
      <c r="C132" s="2149">
        <v>1.5428869926049826</v>
      </c>
      <c r="D132" s="2150">
        <v>1.4763897032748823</v>
      </c>
      <c r="E132" s="2150">
        <v>1.4857525449281257</v>
      </c>
      <c r="F132" s="2150">
        <v>1.508547284773248</v>
      </c>
      <c r="G132" s="2150">
        <v>1.6419999999999999</v>
      </c>
      <c r="H132" s="2150">
        <v>2.1474253413884226</v>
      </c>
      <c r="I132" s="2149">
        <v>2.1474253413884226</v>
      </c>
      <c r="J132" s="2150">
        <v>2.0419999999999998</v>
      </c>
      <c r="K132" s="2150">
        <v>1.9612775101346032</v>
      </c>
      <c r="L132" s="2150">
        <v>1.8258962287156382</v>
      </c>
      <c r="M132" s="2150">
        <v>1.6056062627182335</v>
      </c>
      <c r="N132" s="2150">
        <v>1.4639219461457176</v>
      </c>
      <c r="O132" s="2150">
        <v>1.3755778770100329</v>
      </c>
      <c r="P132" s="2150">
        <v>1.3321263793049949</v>
      </c>
      <c r="Q132" s="2150">
        <v>1.2583990913488421</v>
      </c>
      <c r="R132" s="2150">
        <v>1.3110896653565602</v>
      </c>
      <c r="S132" s="2150">
        <v>1.3684062908450514</v>
      </c>
      <c r="T132" s="2150">
        <v>1.3196175878232412</v>
      </c>
      <c r="U132" s="2150">
        <v>1.2447635588119186</v>
      </c>
      <c r="V132" s="2151">
        <v>1.3358556185897716</v>
      </c>
      <c r="W132" s="2055"/>
      <c r="X132" s="2055"/>
      <c r="Y132" s="2149">
        <v>1.3755778770100329</v>
      </c>
      <c r="Z132" s="2150">
        <v>1.3321263793049949</v>
      </c>
      <c r="AA132" s="2150">
        <v>1.2583990913488421</v>
      </c>
      <c r="AB132" s="2150">
        <v>1.3110896653565602</v>
      </c>
      <c r="AC132" s="2150">
        <v>1.3684062908450514</v>
      </c>
      <c r="AD132" s="2150">
        <v>1.3196175878232412</v>
      </c>
      <c r="AE132" s="2150">
        <v>1.3110896653565602</v>
      </c>
      <c r="AF132" s="2151">
        <v>1.3358556185897716</v>
      </c>
      <c r="AG132" s="2055"/>
      <c r="AH132" s="2055"/>
      <c r="AI132" s="2055"/>
      <c r="AJ132" s="2055"/>
      <c r="AK132" s="2055"/>
    </row>
    <row r="133" spans="1:37">
      <c r="A133" s="2055"/>
      <c r="B133" s="2047" t="s">
        <v>494</v>
      </c>
      <c r="C133" s="2149">
        <v>1.0875278058854951</v>
      </c>
      <c r="D133" s="2150">
        <v>1.0706514216757654</v>
      </c>
      <c r="E133" s="2150">
        <v>1.0775853879116279</v>
      </c>
      <c r="F133" s="2150">
        <v>1.1030123454804115</v>
      </c>
      <c r="G133" s="2150">
        <v>1.2390000000000001</v>
      </c>
      <c r="H133" s="2150">
        <v>1.6350611462534475</v>
      </c>
      <c r="I133" s="2149">
        <v>1.6350611462534475</v>
      </c>
      <c r="J133" s="2150">
        <v>1.5049999999999999</v>
      </c>
      <c r="K133" s="2150">
        <v>1.4230496929574989</v>
      </c>
      <c r="L133" s="2150">
        <v>1.3374678814820187</v>
      </c>
      <c r="M133" s="2150">
        <v>1.2064278297065598</v>
      </c>
      <c r="N133" s="2150">
        <v>1.1063223560749307</v>
      </c>
      <c r="O133" s="2150">
        <v>1.0615918617212343</v>
      </c>
      <c r="P133" s="2150">
        <v>1.0404328129682179</v>
      </c>
      <c r="Q133" s="2150">
        <v>0.97154495997849477</v>
      </c>
      <c r="R133" s="2150">
        <v>0.96015729941836236</v>
      </c>
      <c r="S133" s="2150">
        <v>0.98916090719846317</v>
      </c>
      <c r="T133" s="2150">
        <v>0.97123271260150512</v>
      </c>
      <c r="U133" s="2150">
        <v>0.91606014895484433</v>
      </c>
      <c r="V133" s="2151">
        <v>0.95290410663961678</v>
      </c>
      <c r="W133" s="2055"/>
      <c r="X133" s="2055"/>
      <c r="Y133" s="2149">
        <v>1.0615918617212343</v>
      </c>
      <c r="Z133" s="2150">
        <v>1.0404328129682179</v>
      </c>
      <c r="AA133" s="2150">
        <v>0.97154495997849477</v>
      </c>
      <c r="AB133" s="2150">
        <v>0.96015729941836236</v>
      </c>
      <c r="AC133" s="2150">
        <v>0.98916090719846317</v>
      </c>
      <c r="AD133" s="2150">
        <v>0.97123271260150512</v>
      </c>
      <c r="AE133" s="2150">
        <v>0.96015729941836236</v>
      </c>
      <c r="AF133" s="2151">
        <v>0.95290410663961678</v>
      </c>
      <c r="AG133" s="2055"/>
      <c r="AH133" s="2055"/>
      <c r="AI133" s="2055"/>
      <c r="AJ133" s="2055"/>
      <c r="AK133" s="2055"/>
    </row>
    <row r="134" spans="1:37" ht="15">
      <c r="A134" s="2055"/>
      <c r="B134" s="2047" t="s">
        <v>1097</v>
      </c>
      <c r="C134" s="2149">
        <v>1.4840403094171006E-2</v>
      </c>
      <c r="D134" s="2150">
        <v>1.7381499197846643E-2</v>
      </c>
      <c r="E134" s="2150">
        <v>1.925718871615387E-2</v>
      </c>
      <c r="F134" s="2150">
        <v>1.8423650918532073E-2</v>
      </c>
      <c r="G134" s="2150">
        <v>4.7100000000000003E-2</v>
      </c>
      <c r="H134" s="2150">
        <v>7.939838343325617E-2</v>
      </c>
      <c r="I134" s="2149">
        <v>7.939838343325617E-2</v>
      </c>
      <c r="J134" s="2150">
        <v>2.1899999999999999E-2</v>
      </c>
      <c r="K134" s="2150">
        <v>1.6777070586822825E-2</v>
      </c>
      <c r="L134" s="2150">
        <v>1.2443221476752133E-2</v>
      </c>
      <c r="M134" s="2150">
        <v>4.6668106831131038E-3</v>
      </c>
      <c r="N134" s="2150">
        <v>3.8225780266245984E-3</v>
      </c>
      <c r="O134" s="2150">
        <v>7.657535435734975E-3</v>
      </c>
      <c r="P134" s="2150">
        <v>9.3580020891606344E-3</v>
      </c>
      <c r="Q134" s="2150">
        <v>1.282092803787154E-2</v>
      </c>
      <c r="R134" s="2150">
        <v>2.0708398974520776E-2</v>
      </c>
      <c r="S134" s="2150">
        <v>2.1540020694608482E-2</v>
      </c>
      <c r="T134" s="2150">
        <v>2.418541843786132E-2</v>
      </c>
      <c r="U134" s="2150">
        <v>2.6598766069310397E-2</v>
      </c>
      <c r="V134" s="2151">
        <v>3.2758668802221905E-2</v>
      </c>
      <c r="W134" s="2055"/>
      <c r="X134" s="2055"/>
      <c r="Y134" s="2149">
        <v>7.657535435734975E-3</v>
      </c>
      <c r="Z134" s="2150">
        <v>8.3570338063549601E-3</v>
      </c>
      <c r="AA134" s="2150">
        <v>9.8285940749106813E-3</v>
      </c>
      <c r="AB134" s="2150">
        <v>1.2677148881262179E-2</v>
      </c>
      <c r="AC134" s="2150">
        <v>2.1540020694608482E-2</v>
      </c>
      <c r="AD134" s="2150">
        <v>2.3037678157548678E-2</v>
      </c>
      <c r="AE134" s="2150">
        <v>1.2677148881262179E-2</v>
      </c>
      <c r="AF134" s="2151">
        <v>2.6222957246160701E-2</v>
      </c>
      <c r="AG134" s="2055"/>
      <c r="AH134" s="2055"/>
      <c r="AI134" s="2055"/>
      <c r="AJ134" s="2055"/>
      <c r="AK134" s="2055"/>
    </row>
    <row r="135" spans="1:37">
      <c r="A135" s="2055"/>
      <c r="B135" s="2051"/>
      <c r="C135" s="2149"/>
      <c r="D135" s="2150"/>
      <c r="E135" s="2150"/>
      <c r="F135" s="2150"/>
      <c r="G135" s="2150"/>
      <c r="H135" s="2150"/>
      <c r="I135" s="2149"/>
      <c r="J135" s="2150"/>
      <c r="K135" s="2150"/>
      <c r="L135" s="2150"/>
      <c r="M135" s="2150"/>
      <c r="N135" s="2150"/>
      <c r="O135" s="2150"/>
      <c r="P135" s="2150"/>
      <c r="Q135" s="2150"/>
      <c r="R135" s="2150"/>
      <c r="S135" s="2150"/>
      <c r="T135" s="2150"/>
      <c r="U135" s="2150"/>
      <c r="V135" s="2151"/>
      <c r="W135" s="2055"/>
      <c r="X135" s="2055"/>
      <c r="Y135" s="2149"/>
      <c r="Z135" s="2150"/>
      <c r="AA135" s="2150"/>
      <c r="AB135" s="2150"/>
      <c r="AC135" s="2150"/>
      <c r="AD135" s="2150"/>
      <c r="AE135" s="2150"/>
      <c r="AF135" s="2151"/>
      <c r="AG135" s="2055"/>
      <c r="AH135" s="2055"/>
      <c r="AI135" s="2055"/>
      <c r="AJ135" s="2055"/>
      <c r="AK135" s="2055"/>
    </row>
    <row r="136" spans="1:37">
      <c r="A136" s="2055"/>
      <c r="B136" s="2052" t="s">
        <v>65</v>
      </c>
      <c r="C136" s="2149"/>
      <c r="D136" s="2150"/>
      <c r="E136" s="2150"/>
      <c r="F136" s="2150"/>
      <c r="G136" s="2150"/>
      <c r="H136" s="2150"/>
      <c r="I136" s="2149"/>
      <c r="J136" s="2150"/>
      <c r="K136" s="2150"/>
      <c r="L136" s="2150"/>
      <c r="M136" s="2150"/>
      <c r="N136" s="2150"/>
      <c r="O136" s="2150"/>
      <c r="P136" s="2150"/>
      <c r="Q136" s="2150"/>
      <c r="R136" s="2150"/>
      <c r="S136" s="2150"/>
      <c r="T136" s="2150"/>
      <c r="U136" s="2150"/>
      <c r="V136" s="2151"/>
      <c r="W136" s="2055"/>
      <c r="X136" s="2055"/>
      <c r="Y136" s="2149"/>
      <c r="Z136" s="2150"/>
      <c r="AA136" s="2150"/>
      <c r="AB136" s="2150"/>
      <c r="AC136" s="2150"/>
      <c r="AD136" s="2150"/>
      <c r="AE136" s="2150"/>
      <c r="AF136" s="2151"/>
      <c r="AG136" s="2055"/>
      <c r="AH136" s="2055"/>
      <c r="AI136" s="2055"/>
      <c r="AJ136" s="2055"/>
      <c r="AK136" s="2055"/>
    </row>
    <row r="137" spans="1:37" ht="15">
      <c r="A137" s="2055"/>
      <c r="B137" s="2053" t="s">
        <v>1098</v>
      </c>
      <c r="C137" s="2149">
        <v>0.41458271772086386</v>
      </c>
      <c r="D137" s="2150">
        <v>0.42418867957700052</v>
      </c>
      <c r="E137" s="2150">
        <v>0.4247674977496963</v>
      </c>
      <c r="F137" s="2150">
        <v>0.45330184253134936</v>
      </c>
      <c r="G137" s="2150">
        <v>0.41799999999999998</v>
      </c>
      <c r="H137" s="2150">
        <v>0.48891610988695405</v>
      </c>
      <c r="I137" s="2149">
        <v>0.43548673378597019</v>
      </c>
      <c r="J137" s="2150">
        <v>0.436</v>
      </c>
      <c r="K137" s="2150">
        <v>0.43650203112682651</v>
      </c>
      <c r="L137" s="2150">
        <v>0.42696085474087075</v>
      </c>
      <c r="M137" s="2150">
        <v>0.46014220606690492</v>
      </c>
      <c r="N137" s="2150">
        <v>0.48706644214462796</v>
      </c>
      <c r="O137" s="2150">
        <v>0.42757665227535896</v>
      </c>
      <c r="P137" s="2150">
        <v>0.43043182001439589</v>
      </c>
      <c r="Q137" s="2150">
        <v>0.40510324005728737</v>
      </c>
      <c r="R137" s="2150">
        <v>0.43323812901458109</v>
      </c>
      <c r="S137" s="2150">
        <v>0.39169114615213219</v>
      </c>
      <c r="T137" s="2150">
        <v>0.39774858552725728</v>
      </c>
      <c r="U137" s="2150">
        <v>0.40986643728557354</v>
      </c>
      <c r="V137" s="2151">
        <v>0.43245200866986411</v>
      </c>
      <c r="W137" s="2055"/>
      <c r="X137" s="2055"/>
      <c r="Y137" s="2149">
        <v>0.42757665227535896</v>
      </c>
      <c r="Z137" s="2150">
        <v>0.42905230782570308</v>
      </c>
      <c r="AA137" s="2150">
        <v>0.42037682410361138</v>
      </c>
      <c r="AB137" s="2150">
        <v>0.42396020210767021</v>
      </c>
      <c r="AC137" s="2150">
        <v>0.39169114615213219</v>
      </c>
      <c r="AD137" s="2150">
        <v>0.39300639505613311</v>
      </c>
      <c r="AE137" s="2150">
        <v>0.42396020210767021</v>
      </c>
      <c r="AF137" s="2151">
        <v>0.40746488215529958</v>
      </c>
      <c r="AG137" s="2055"/>
      <c r="AH137" s="2055"/>
      <c r="AI137" s="2055"/>
      <c r="AJ137" s="2055"/>
      <c r="AK137" s="2055"/>
    </row>
    <row r="138" spans="1:37" ht="15.75" thickBot="1">
      <c r="A138" s="2055"/>
      <c r="B138" s="2054" t="s">
        <v>1099</v>
      </c>
      <c r="C138" s="2152">
        <v>3.1999378417724982E-2</v>
      </c>
      <c r="D138" s="2153">
        <v>3.3123993722094049E-2</v>
      </c>
      <c r="E138" s="2153">
        <v>3.2626626438071682E-2</v>
      </c>
      <c r="F138" s="2153">
        <v>3.6005761321429658E-2</v>
      </c>
      <c r="G138" s="2153">
        <v>3.0599999999999999E-2</v>
      </c>
      <c r="H138" s="2153">
        <v>2.3031418280821871E-2</v>
      </c>
      <c r="I138" s="2152">
        <v>2.4634774567597297E-2</v>
      </c>
      <c r="J138" s="2153">
        <v>2.5600000000000001E-2</v>
      </c>
      <c r="K138" s="2153">
        <v>2.3439477053103064E-2</v>
      </c>
      <c r="L138" s="2153">
        <v>2.5372192180598451E-2</v>
      </c>
      <c r="M138" s="2153">
        <v>2.7687844316952676E-2</v>
      </c>
      <c r="N138" s="2153">
        <v>3.0791640885340813E-2</v>
      </c>
      <c r="O138" s="2153">
        <v>2.7461005561067956E-2</v>
      </c>
      <c r="P138" s="2153">
        <v>3.0023170892184457E-2</v>
      </c>
      <c r="Q138" s="2153">
        <v>3.0665152811942785E-2</v>
      </c>
      <c r="R138" s="2153">
        <v>3.497447434222014E-2</v>
      </c>
      <c r="S138" s="2153">
        <v>3.1614695162421207E-2</v>
      </c>
      <c r="T138" s="2153">
        <v>3.2866337715697219E-2</v>
      </c>
      <c r="U138" s="2153">
        <v>3.4488834032625135E-2</v>
      </c>
      <c r="V138" s="2154">
        <v>3.7296402747885676E-2</v>
      </c>
      <c r="W138" s="2055"/>
      <c r="X138" s="2055"/>
      <c r="Y138" s="2149">
        <v>2.7461005561067956E-2</v>
      </c>
      <c r="Z138" s="2150">
        <v>2.89520331708953E-2</v>
      </c>
      <c r="AA138" s="2150">
        <v>2.9281400196794743E-2</v>
      </c>
      <c r="AB138" s="2150">
        <v>3.0753745443661541E-2</v>
      </c>
      <c r="AC138" s="2150">
        <v>3.1614695162421207E-2</v>
      </c>
      <c r="AD138" s="2150">
        <v>3.2373477204800105E-2</v>
      </c>
      <c r="AE138" s="2150">
        <v>3.0753745443661541E-2</v>
      </c>
      <c r="AF138" s="2151">
        <v>3.386696603106177E-2</v>
      </c>
      <c r="AG138" s="2055"/>
      <c r="AH138" s="2055"/>
      <c r="AI138" s="2055"/>
      <c r="AJ138" s="2055"/>
      <c r="AK138" s="2055"/>
    </row>
    <row r="139" spans="1:37" ht="13.5" thickBot="1">
      <c r="A139" s="2055"/>
      <c r="B139" s="2055"/>
      <c r="C139" s="2055"/>
      <c r="D139" s="2055"/>
      <c r="E139" s="2055"/>
      <c r="F139" s="2055"/>
      <c r="G139" s="2055"/>
      <c r="H139" s="2055"/>
      <c r="I139" s="2055"/>
      <c r="J139" s="2055"/>
      <c r="K139" s="2055"/>
      <c r="L139" s="2055"/>
      <c r="M139" s="2055"/>
      <c r="N139" s="2055"/>
      <c r="O139" s="2055"/>
      <c r="P139" s="2055"/>
      <c r="Q139" s="2055"/>
      <c r="R139" s="2055"/>
      <c r="S139" s="2055"/>
      <c r="T139" s="2055"/>
      <c r="U139" s="2044"/>
      <c r="V139" s="2044"/>
      <c r="W139" s="2055"/>
      <c r="X139" s="2055"/>
      <c r="Y139" s="2152"/>
      <c r="Z139" s="2153"/>
      <c r="AA139" s="2153"/>
      <c r="AB139" s="2153"/>
      <c r="AC139" s="2153"/>
      <c r="AD139" s="2153"/>
      <c r="AE139" s="2153"/>
      <c r="AF139" s="2154"/>
      <c r="AG139" s="2055"/>
      <c r="AH139" s="2055"/>
      <c r="AI139" s="2055"/>
      <c r="AJ139" s="2055"/>
      <c r="AK139" s="2055"/>
    </row>
    <row r="140" spans="1:37">
      <c r="A140" s="2055"/>
      <c r="B140" s="2055"/>
      <c r="C140" s="2055"/>
      <c r="D140" s="2055"/>
      <c r="E140" s="2055"/>
      <c r="F140" s="2055"/>
      <c r="G140" s="2055"/>
      <c r="H140" s="2055"/>
      <c r="I140" s="2055"/>
      <c r="J140" s="2055"/>
      <c r="K140" s="2055"/>
      <c r="L140" s="2055"/>
      <c r="M140" s="2055"/>
      <c r="N140" s="2055"/>
      <c r="O140" s="2055"/>
      <c r="P140" s="2055"/>
      <c r="Q140" s="2055"/>
      <c r="R140" s="2055"/>
      <c r="S140" s="2055"/>
      <c r="T140" s="2055"/>
      <c r="U140" s="2044"/>
      <c r="V140" s="2044"/>
      <c r="W140" s="2055"/>
      <c r="X140" s="2055"/>
      <c r="Y140" s="2055"/>
      <c r="Z140" s="2055"/>
      <c r="AA140" s="2055"/>
      <c r="AB140" s="2055"/>
      <c r="AC140" s="2055"/>
      <c r="AD140" s="2055"/>
      <c r="AE140" s="2055"/>
      <c r="AF140" s="2055"/>
      <c r="AG140" s="2055"/>
      <c r="AH140" s="2055"/>
      <c r="AI140" s="2055"/>
      <c r="AJ140" s="2055"/>
      <c r="AK140" s="2055"/>
    </row>
    <row r="141" spans="1:37">
      <c r="A141" s="2055"/>
      <c r="B141" s="2055"/>
      <c r="C141" s="2055"/>
      <c r="D141" s="2055"/>
      <c r="E141" s="2055"/>
      <c r="F141" s="2055"/>
      <c r="G141" s="2055"/>
      <c r="H141" s="2055"/>
      <c r="I141" s="2055"/>
      <c r="J141" s="2055"/>
      <c r="K141" s="2055"/>
      <c r="L141" s="2055"/>
      <c r="M141" s="2055"/>
      <c r="N141" s="2055"/>
      <c r="O141" s="2055"/>
      <c r="P141" s="2055"/>
      <c r="Q141" s="2055"/>
      <c r="R141" s="2055"/>
      <c r="S141" s="2055"/>
      <c r="T141" s="2055"/>
      <c r="U141" s="2044"/>
      <c r="V141" s="2044"/>
      <c r="W141" s="2055"/>
      <c r="X141" s="2055"/>
      <c r="Y141" s="2055"/>
      <c r="Z141" s="2055"/>
      <c r="AA141" s="2055"/>
      <c r="AB141" s="2055"/>
      <c r="AC141" s="2055"/>
      <c r="AD141" s="2055"/>
      <c r="AE141" s="2055"/>
      <c r="AF141" s="2055"/>
      <c r="AG141" s="2055"/>
      <c r="AH141" s="2055"/>
      <c r="AI141" s="2055"/>
      <c r="AJ141" s="2055"/>
      <c r="AK141" s="2055"/>
    </row>
    <row r="142" spans="1:37">
      <c r="A142" s="2055"/>
      <c r="B142" s="2055"/>
      <c r="C142" s="2055"/>
      <c r="D142" s="2055"/>
      <c r="E142" s="2055"/>
      <c r="F142" s="2055"/>
      <c r="G142" s="2055"/>
      <c r="H142" s="2055"/>
      <c r="I142" s="2055"/>
      <c r="J142" s="2055"/>
      <c r="K142" s="2055"/>
      <c r="L142" s="2055"/>
      <c r="M142" s="2055"/>
      <c r="N142" s="2055"/>
      <c r="O142" s="2055"/>
      <c r="P142" s="2055"/>
      <c r="Q142" s="2055"/>
      <c r="R142" s="2055"/>
      <c r="S142" s="2055"/>
      <c r="T142" s="2055"/>
      <c r="U142" s="2044"/>
      <c r="V142" s="2044"/>
      <c r="W142" s="2055"/>
      <c r="X142" s="2055"/>
      <c r="Y142" s="2055"/>
      <c r="Z142" s="2055"/>
      <c r="AA142" s="2055"/>
      <c r="AB142" s="2055"/>
      <c r="AC142" s="2055"/>
      <c r="AD142" s="2055"/>
      <c r="AE142" s="2055"/>
      <c r="AF142" s="2055"/>
      <c r="AG142" s="2055"/>
      <c r="AH142" s="2055"/>
      <c r="AI142" s="2055"/>
      <c r="AJ142" s="2055"/>
      <c r="AK142" s="2055"/>
    </row>
    <row r="143" spans="1:37">
      <c r="A143" s="2055"/>
      <c r="B143" s="2165" t="s">
        <v>1049</v>
      </c>
      <c r="C143" s="2166"/>
      <c r="D143" s="2166"/>
      <c r="E143" s="2166"/>
      <c r="F143" s="2167"/>
      <c r="G143" s="2167"/>
      <c r="H143" s="2055"/>
      <c r="I143" s="2055"/>
      <c r="J143" s="2055"/>
      <c r="K143" s="2055"/>
      <c r="L143" s="2055"/>
      <c r="M143" s="2055"/>
      <c r="N143" s="2055"/>
      <c r="O143" s="2055"/>
      <c r="P143" s="2055"/>
      <c r="Q143" s="2055"/>
      <c r="R143" s="2055"/>
      <c r="S143" s="2055"/>
      <c r="T143" s="2055"/>
      <c r="U143" s="2044"/>
      <c r="V143" s="2044"/>
      <c r="W143" s="2055"/>
      <c r="X143" s="2055"/>
      <c r="Y143" s="2055"/>
      <c r="Z143" s="2055"/>
      <c r="AA143" s="2055"/>
      <c r="AB143" s="2055"/>
      <c r="AC143" s="2055"/>
      <c r="AD143" s="2055"/>
      <c r="AE143" s="2055"/>
      <c r="AF143" s="2055"/>
      <c r="AG143" s="2055"/>
      <c r="AH143" s="2055"/>
      <c r="AI143" s="2055"/>
      <c r="AJ143" s="2055"/>
      <c r="AK143" s="2055"/>
    </row>
    <row r="144" spans="1:37">
      <c r="A144" s="2055"/>
      <c r="B144" s="2018" t="s">
        <v>1050</v>
      </c>
      <c r="C144" s="2166"/>
      <c r="D144" s="2166"/>
      <c r="E144" s="2166"/>
      <c r="F144" s="2168"/>
      <c r="G144" s="2168"/>
      <c r="H144" s="2055"/>
      <c r="I144" s="2055"/>
      <c r="J144" s="2055"/>
      <c r="K144" s="2055"/>
      <c r="L144" s="2055"/>
      <c r="M144" s="2055"/>
      <c r="N144" s="2055"/>
      <c r="O144" s="2055"/>
      <c r="P144" s="2055"/>
      <c r="Q144" s="2055"/>
      <c r="R144" s="2055"/>
      <c r="S144" s="2055"/>
      <c r="T144" s="2055"/>
      <c r="U144" s="2044"/>
      <c r="V144" s="2044"/>
      <c r="W144" s="2055"/>
      <c r="X144" s="2055"/>
      <c r="Y144" s="2055"/>
      <c r="Z144" s="2055"/>
      <c r="AA144" s="2055"/>
      <c r="AB144" s="2055"/>
      <c r="AC144" s="2055"/>
      <c r="AD144" s="2055"/>
      <c r="AE144" s="2055"/>
      <c r="AF144" s="2055"/>
      <c r="AG144" s="2055"/>
      <c r="AH144" s="2055"/>
      <c r="AI144" s="2055"/>
      <c r="AJ144" s="2055"/>
      <c r="AK144" s="2055"/>
    </row>
    <row r="145" spans="1:37">
      <c r="A145" s="2055"/>
      <c r="B145" s="2367" t="s">
        <v>1051</v>
      </c>
      <c r="C145" s="2367"/>
      <c r="D145" s="2367"/>
      <c r="E145" s="2367"/>
      <c r="F145" s="2367"/>
      <c r="G145" s="2367"/>
      <c r="H145" s="2055"/>
      <c r="I145" s="2055"/>
      <c r="J145" s="2055"/>
      <c r="K145" s="2055"/>
      <c r="L145" s="2055"/>
      <c r="M145" s="2055"/>
      <c r="N145" s="2055"/>
      <c r="O145" s="2055"/>
      <c r="P145" s="2055"/>
      <c r="Q145" s="2055"/>
      <c r="R145" s="2055"/>
      <c r="S145" s="2055"/>
      <c r="T145" s="2055"/>
      <c r="U145" s="2044"/>
      <c r="V145" s="2044"/>
      <c r="W145" s="2055"/>
      <c r="X145" s="2055"/>
      <c r="Y145" s="2055"/>
      <c r="Z145" s="2055"/>
      <c r="AA145" s="2055"/>
      <c r="AB145" s="2055"/>
      <c r="AC145" s="2055"/>
      <c r="AD145" s="2055"/>
      <c r="AE145" s="2055"/>
      <c r="AF145" s="2055"/>
      <c r="AG145" s="2055"/>
      <c r="AH145" s="2055"/>
      <c r="AI145" s="2055"/>
      <c r="AJ145" s="2055"/>
      <c r="AK145" s="2055"/>
    </row>
    <row r="146" spans="1:37">
      <c r="A146" s="2055"/>
      <c r="B146" s="2165" t="s">
        <v>1052</v>
      </c>
      <c r="C146" s="2166"/>
      <c r="D146" s="2166"/>
      <c r="E146" s="2166"/>
      <c r="F146" s="2169"/>
      <c r="G146" s="2169"/>
      <c r="H146" s="2055"/>
      <c r="I146" s="2055"/>
      <c r="J146" s="2055"/>
      <c r="K146" s="2055"/>
      <c r="L146" s="2055"/>
      <c r="M146" s="2055"/>
      <c r="N146" s="2055"/>
      <c r="O146" s="2055"/>
      <c r="P146" s="2055"/>
      <c r="Q146" s="2055"/>
      <c r="R146" s="2055"/>
      <c r="S146" s="2055"/>
      <c r="T146" s="2055"/>
      <c r="U146" s="2044"/>
      <c r="V146" s="2044"/>
      <c r="W146" s="2055"/>
      <c r="X146" s="2055"/>
      <c r="Y146" s="2055"/>
      <c r="Z146" s="2055"/>
      <c r="AA146" s="2055"/>
      <c r="AB146" s="2055"/>
      <c r="AC146" s="2055"/>
      <c r="AD146" s="2055"/>
      <c r="AE146" s="2055"/>
      <c r="AF146" s="2055"/>
      <c r="AG146" s="2055"/>
      <c r="AH146" s="2055"/>
      <c r="AI146" s="2055"/>
      <c r="AJ146" s="2055"/>
      <c r="AK146" s="2055"/>
    </row>
    <row r="147" spans="1:37">
      <c r="A147" s="2055"/>
      <c r="B147" s="2367" t="s">
        <v>1053</v>
      </c>
      <c r="C147" s="2367"/>
      <c r="D147" s="2367"/>
      <c r="E147" s="2367"/>
      <c r="F147" s="2367"/>
      <c r="G147" s="2367"/>
      <c r="H147" s="2055"/>
      <c r="I147" s="2055"/>
      <c r="J147" s="2055"/>
      <c r="K147" s="2055"/>
      <c r="L147" s="2055"/>
      <c r="M147" s="2055"/>
      <c r="N147" s="2055"/>
      <c r="O147" s="2055"/>
      <c r="P147" s="2055"/>
      <c r="Q147" s="2055"/>
      <c r="R147" s="2055"/>
      <c r="S147" s="2055"/>
      <c r="T147" s="2055"/>
      <c r="U147" s="2044"/>
      <c r="V147" s="2044"/>
      <c r="W147" s="2055"/>
      <c r="X147" s="2055"/>
      <c r="Y147" s="2055"/>
      <c r="Z147" s="2055"/>
      <c r="AA147" s="2055"/>
      <c r="AB147" s="2055"/>
      <c r="AC147" s="2055"/>
      <c r="AD147" s="2055"/>
      <c r="AE147" s="2055"/>
      <c r="AF147" s="2055"/>
      <c r="AG147" s="2055"/>
      <c r="AH147" s="2055"/>
      <c r="AI147" s="2055"/>
      <c r="AJ147" s="2055"/>
      <c r="AK147" s="2055"/>
    </row>
    <row r="148" spans="1:37">
      <c r="A148" s="2055"/>
      <c r="B148" s="2055"/>
      <c r="C148" s="2055"/>
      <c r="D148" s="2055"/>
      <c r="E148" s="2055"/>
      <c r="F148" s="2055"/>
      <c r="G148" s="2055"/>
      <c r="H148" s="2055"/>
      <c r="I148" s="2055"/>
      <c r="J148" s="2055"/>
      <c r="K148" s="2055"/>
      <c r="L148" s="2055"/>
      <c r="M148" s="2055"/>
      <c r="N148" s="2055"/>
      <c r="O148" s="2055"/>
      <c r="P148" s="2055"/>
      <c r="Q148" s="2055"/>
      <c r="R148" s="2055"/>
      <c r="S148" s="2055"/>
      <c r="T148" s="2055"/>
      <c r="U148" s="2044"/>
      <c r="V148" s="2044"/>
      <c r="W148" s="2055"/>
      <c r="X148" s="2055"/>
      <c r="Y148" s="2055"/>
      <c r="Z148" s="2055"/>
      <c r="AA148" s="2055"/>
      <c r="AB148" s="2055"/>
      <c r="AC148" s="2055"/>
      <c r="AD148" s="2055"/>
      <c r="AE148" s="2055"/>
      <c r="AF148" s="2055"/>
      <c r="AG148" s="2055"/>
      <c r="AH148" s="2055"/>
      <c r="AI148" s="2055"/>
      <c r="AJ148" s="2055"/>
      <c r="AK148" s="2055"/>
    </row>
    <row r="149" spans="1:37">
      <c r="A149" s="2055"/>
      <c r="B149" s="2055"/>
      <c r="C149" s="2055"/>
      <c r="D149" s="2055"/>
      <c r="E149" s="2055"/>
      <c r="F149" s="2055"/>
      <c r="G149" s="2055"/>
      <c r="H149" s="2055"/>
      <c r="I149" s="2055"/>
      <c r="J149" s="2055"/>
      <c r="K149" s="2055"/>
      <c r="L149" s="2055"/>
      <c r="M149" s="2055"/>
      <c r="N149" s="2055"/>
      <c r="O149" s="2055"/>
      <c r="P149" s="2055"/>
      <c r="Q149" s="2055"/>
      <c r="R149" s="2055"/>
      <c r="S149" s="2055"/>
      <c r="T149" s="2055"/>
      <c r="U149" s="2044"/>
      <c r="V149" s="2044"/>
      <c r="W149" s="2055"/>
      <c r="X149" s="2055"/>
      <c r="Y149" s="2055"/>
      <c r="Z149" s="2055"/>
      <c r="AA149" s="2055"/>
      <c r="AB149" s="2055"/>
      <c r="AC149" s="2055"/>
      <c r="AD149" s="2055"/>
      <c r="AE149" s="2055"/>
      <c r="AF149" s="2055"/>
      <c r="AG149" s="2055"/>
      <c r="AH149" s="2055"/>
      <c r="AI149" s="2055"/>
      <c r="AJ149" s="2055"/>
      <c r="AK149" s="2055"/>
    </row>
    <row r="150" spans="1:37">
      <c r="A150" s="2055"/>
      <c r="B150" s="2055"/>
      <c r="C150" s="2055"/>
      <c r="D150" s="2055"/>
      <c r="E150" s="2055"/>
      <c r="F150" s="2055"/>
      <c r="G150" s="2055"/>
      <c r="H150" s="2055"/>
      <c r="I150" s="2055"/>
      <c r="J150" s="2055"/>
      <c r="K150" s="2055"/>
      <c r="L150" s="2055"/>
      <c r="M150" s="2055"/>
      <c r="N150" s="2055"/>
      <c r="O150" s="2055"/>
      <c r="P150" s="2055"/>
      <c r="Q150" s="2055"/>
      <c r="R150" s="2055"/>
      <c r="S150" s="2055"/>
      <c r="T150" s="2055"/>
      <c r="U150" s="2044"/>
      <c r="V150" s="2044"/>
      <c r="W150" s="2055"/>
      <c r="X150" s="2055"/>
      <c r="Y150" s="2055"/>
      <c r="Z150" s="2055"/>
      <c r="AA150" s="2055"/>
      <c r="AB150" s="2055"/>
      <c r="AC150" s="2055"/>
      <c r="AD150" s="2055"/>
      <c r="AE150" s="2055"/>
      <c r="AF150" s="2055"/>
      <c r="AG150" s="2055"/>
      <c r="AH150" s="2055"/>
      <c r="AI150" s="2055"/>
      <c r="AJ150" s="2055"/>
      <c r="AK150" s="2055"/>
    </row>
    <row r="151" spans="1:37">
      <c r="A151" s="2055"/>
      <c r="B151" s="2055"/>
      <c r="C151" s="2055"/>
      <c r="D151" s="2055"/>
      <c r="E151" s="2055"/>
      <c r="F151" s="2055"/>
      <c r="G151" s="2055"/>
      <c r="H151" s="2055"/>
      <c r="I151" s="2055"/>
      <c r="J151" s="2055"/>
      <c r="K151" s="2055"/>
      <c r="L151" s="2055"/>
      <c r="M151" s="2055"/>
      <c r="N151" s="2055"/>
      <c r="O151" s="2055"/>
      <c r="P151" s="2055"/>
      <c r="Q151" s="2055"/>
      <c r="R151" s="2055"/>
      <c r="S151" s="2055"/>
      <c r="T151" s="2055"/>
      <c r="U151" s="2044"/>
      <c r="V151" s="2044"/>
      <c r="W151" s="2055"/>
      <c r="X151" s="2055"/>
      <c r="Y151" s="2055"/>
      <c r="Z151" s="2055"/>
      <c r="AA151" s="2055"/>
      <c r="AB151" s="2055"/>
      <c r="AC151" s="2055"/>
      <c r="AD151" s="2055"/>
      <c r="AE151" s="2055"/>
      <c r="AF151" s="2055"/>
      <c r="AG151" s="2055"/>
      <c r="AH151" s="2055"/>
      <c r="AI151" s="2055"/>
      <c r="AJ151" s="2055"/>
      <c r="AK151" s="2055"/>
    </row>
    <row r="152" spans="1:37">
      <c r="A152" s="2055"/>
      <c r="B152" s="2055"/>
      <c r="C152" s="2055"/>
      <c r="D152" s="2055"/>
      <c r="E152" s="2055"/>
      <c r="F152" s="2055"/>
      <c r="G152" s="2055"/>
      <c r="H152" s="2055"/>
      <c r="I152" s="2055"/>
      <c r="J152" s="2055"/>
      <c r="K152" s="2055"/>
      <c r="L152" s="2055"/>
      <c r="M152" s="2055"/>
      <c r="N152" s="2055"/>
      <c r="O152" s="2055"/>
      <c r="P152" s="2055"/>
      <c r="Q152" s="2055"/>
      <c r="R152" s="2055"/>
      <c r="S152" s="2055"/>
      <c r="T152" s="2055"/>
      <c r="U152" s="2044"/>
      <c r="V152" s="2044"/>
      <c r="W152" s="2055"/>
      <c r="X152" s="2055"/>
      <c r="Y152" s="2055"/>
      <c r="Z152" s="2055"/>
      <c r="AA152" s="2055"/>
      <c r="AB152" s="2055"/>
      <c r="AC152" s="2055"/>
      <c r="AD152" s="2055"/>
      <c r="AE152" s="2055"/>
      <c r="AF152" s="2055"/>
      <c r="AG152" s="2055"/>
      <c r="AH152" s="2055"/>
      <c r="AI152" s="2055"/>
      <c r="AJ152" s="2055"/>
      <c r="AK152" s="2055"/>
    </row>
    <row r="153" spans="1:37">
      <c r="A153" s="2055"/>
      <c r="B153" s="2055"/>
      <c r="C153" s="2055"/>
      <c r="D153" s="2055"/>
      <c r="E153" s="2055"/>
      <c r="F153" s="2055"/>
      <c r="G153" s="2055"/>
      <c r="H153" s="2055"/>
      <c r="I153" s="2055"/>
      <c r="J153" s="2055"/>
      <c r="K153" s="2055"/>
      <c r="L153" s="2055"/>
      <c r="M153" s="2055"/>
      <c r="N153" s="2055"/>
      <c r="O153" s="2055"/>
      <c r="P153" s="2055"/>
      <c r="Q153" s="2055"/>
      <c r="R153" s="2055"/>
      <c r="S153" s="2055"/>
      <c r="T153" s="2055"/>
      <c r="U153" s="2044"/>
      <c r="V153" s="2044"/>
      <c r="W153" s="2055"/>
      <c r="X153" s="2055"/>
      <c r="Y153" s="2055"/>
      <c r="Z153" s="2055"/>
      <c r="AA153" s="2055"/>
      <c r="AB153" s="2055"/>
      <c r="AC153" s="2055"/>
      <c r="AD153" s="2055"/>
      <c r="AE153" s="2055"/>
      <c r="AF153" s="2055"/>
      <c r="AG153" s="2055"/>
      <c r="AH153" s="2055"/>
      <c r="AI153" s="2055"/>
      <c r="AJ153" s="2055"/>
      <c r="AK153" s="2055"/>
    </row>
  </sheetData>
  <mergeCells count="10">
    <mergeCell ref="I116:N116"/>
    <mergeCell ref="I117:N117"/>
    <mergeCell ref="B145:G145"/>
    <mergeCell ref="B147:G147"/>
    <mergeCell ref="B3:U3"/>
    <mergeCell ref="B4:U4"/>
    <mergeCell ref="B5:U5"/>
    <mergeCell ref="B73:U73"/>
    <mergeCell ref="B74:U74"/>
    <mergeCell ref="B75:U75"/>
  </mergeCells>
  <hyperlinks>
    <hyperlink ref="B1" location="Index!A1" display="Back to index" xr:uid="{A267DF96-47D1-4F18-974D-10CD1DD8CDB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B1:BY158"/>
  <sheetViews>
    <sheetView showGridLines="0" zoomScale="70" zoomScaleNormal="70" workbookViewId="0">
      <pane xSplit="4" ySplit="10" topLeftCell="M43" activePane="bottomRight" state="frozen"/>
      <selection pane="topRight" activeCell="E1" sqref="E1"/>
      <selection pane="bottomLeft" activeCell="A11" sqref="A11"/>
      <selection pane="bottomRight" activeCell="B68" sqref="B68:U68"/>
    </sheetView>
  </sheetViews>
  <sheetFormatPr baseColWidth="10" defaultColWidth="11.42578125" defaultRowHeight="12.75"/>
  <cols>
    <col min="1" max="1" width="11.42578125" style="59"/>
    <col min="2" max="2" width="4.28515625" style="59" customWidth="1"/>
    <col min="3" max="3" width="60.7109375" style="59" customWidth="1"/>
    <col min="4" max="4" width="7.28515625" style="59" customWidth="1"/>
    <col min="5" max="16" width="17.85546875" style="59" customWidth="1"/>
    <col min="17" max="18" width="17.85546875" style="59" bestFit="1" customWidth="1"/>
    <col min="19" max="20" width="17.85546875" style="59" customWidth="1"/>
    <col min="21" max="21" width="17.85546875" style="59" bestFit="1" customWidth="1"/>
    <col min="22" max="22" width="17.85546875" style="59" customWidth="1"/>
    <col min="23" max="23" width="13.85546875" style="59" bestFit="1" customWidth="1"/>
    <col min="24" max="25" width="12" style="59" bestFit="1" customWidth="1"/>
    <col min="26" max="26" width="12.42578125" style="59" bestFit="1" customWidth="1"/>
    <col min="27" max="27" width="11.28515625" style="59" bestFit="1" customWidth="1"/>
    <col min="28" max="28" width="13.42578125" style="59" customWidth="1"/>
    <col min="29" max="29" width="14.140625" style="59" customWidth="1"/>
    <col min="30" max="30" width="15.85546875" style="59" customWidth="1"/>
    <col min="31" max="31" width="14.140625" style="59" customWidth="1"/>
    <col min="32" max="32" width="13.85546875" style="59" customWidth="1"/>
    <col min="33" max="33" width="16.140625" style="59" bestFit="1" customWidth="1"/>
    <col min="34" max="34" width="13.85546875" style="59" customWidth="1"/>
    <col min="35" max="35" width="15.85546875" style="59" bestFit="1" customWidth="1"/>
    <col min="36" max="42" width="13.85546875" style="59" customWidth="1"/>
    <col min="43" max="43" width="20.85546875" style="59" customWidth="1"/>
    <col min="44" max="44" width="14" style="59" bestFit="1" customWidth="1"/>
    <col min="45" max="45" width="14" style="59" customWidth="1"/>
    <col min="46" max="46" width="15.7109375" style="59" customWidth="1"/>
    <col min="47" max="47" width="17" style="59" customWidth="1"/>
    <col min="48" max="48" width="11.5703125" style="59" customWidth="1"/>
    <col min="49" max="51" width="11.42578125" style="59"/>
    <col min="52" max="52" width="65.42578125" style="59" bestFit="1" customWidth="1"/>
    <col min="53" max="53" width="11.5703125" style="59" bestFit="1" customWidth="1"/>
    <col min="54" max="65" width="11.5703125" style="59" customWidth="1"/>
    <col min="66" max="66" width="11.5703125" style="59" bestFit="1" customWidth="1"/>
    <col min="67" max="67" width="11.5703125" style="59" customWidth="1"/>
    <col min="68" max="68" width="11.5703125" style="59" bestFit="1" customWidth="1"/>
    <col min="69" max="16384" width="11.42578125" style="59"/>
  </cols>
  <sheetData>
    <row r="1" spans="2:77">
      <c r="B1" s="589" t="s">
        <v>31</v>
      </c>
    </row>
    <row r="5" spans="2:77">
      <c r="B5" s="2510" t="s">
        <v>504</v>
      </c>
      <c r="C5" s="2510"/>
      <c r="D5" s="2510"/>
      <c r="E5" s="2510"/>
      <c r="F5" s="2510"/>
      <c r="G5" s="2510"/>
      <c r="H5" s="2510"/>
      <c r="I5" s="2510"/>
      <c r="J5" s="2510"/>
      <c r="K5" s="2510"/>
      <c r="L5" s="2510"/>
      <c r="M5" s="2510"/>
      <c r="N5" s="2510"/>
      <c r="O5" s="2510"/>
      <c r="P5" s="2510"/>
      <c r="Q5" s="2510"/>
      <c r="R5" s="2510"/>
      <c r="S5" s="2510"/>
      <c r="T5" s="2510"/>
      <c r="U5" s="2510"/>
      <c r="V5" s="1977"/>
      <c r="Y5" s="1002"/>
      <c r="AV5" s="1320"/>
    </row>
    <row r="6" spans="2:77">
      <c r="B6" s="2510" t="s">
        <v>506</v>
      </c>
      <c r="C6" s="2510"/>
      <c r="D6" s="2510"/>
      <c r="E6" s="2510"/>
      <c r="F6" s="2510"/>
      <c r="G6" s="2510"/>
      <c r="H6" s="2510"/>
      <c r="I6" s="2510"/>
      <c r="J6" s="2510"/>
      <c r="K6" s="2510"/>
      <c r="L6" s="2510"/>
      <c r="M6" s="2510"/>
      <c r="N6" s="2510"/>
      <c r="O6" s="2510"/>
      <c r="P6" s="2510"/>
      <c r="Q6" s="2510"/>
      <c r="R6" s="2510"/>
      <c r="S6" s="2510"/>
      <c r="T6" s="2510"/>
      <c r="U6" s="2510"/>
      <c r="V6" s="1977"/>
      <c r="Y6" s="1002"/>
      <c r="AV6" s="1320"/>
    </row>
    <row r="7" spans="2:77">
      <c r="B7" s="2510" t="s">
        <v>409</v>
      </c>
      <c r="C7" s="2510"/>
      <c r="D7" s="2510"/>
      <c r="E7" s="2510"/>
      <c r="F7" s="2510"/>
      <c r="G7" s="2510"/>
      <c r="H7" s="2510"/>
      <c r="I7" s="2510"/>
      <c r="J7" s="2510"/>
      <c r="K7" s="2510"/>
      <c r="L7" s="2510"/>
      <c r="M7" s="2510"/>
      <c r="N7" s="2510"/>
      <c r="O7" s="2510"/>
      <c r="P7" s="2510"/>
      <c r="Q7" s="2510"/>
      <c r="R7" s="2510"/>
      <c r="S7" s="2510"/>
      <c r="T7" s="2510"/>
      <c r="U7" s="2510"/>
      <c r="V7" s="1977"/>
      <c r="Y7" s="1002"/>
      <c r="AV7" s="1320"/>
    </row>
    <row r="8" spans="2:77" ht="13.5" thickBot="1">
      <c r="B8" s="2458"/>
      <c r="C8" s="2458"/>
      <c r="D8" s="2458"/>
      <c r="E8" s="1005"/>
      <c r="F8" s="1005"/>
      <c r="G8" s="1005"/>
      <c r="H8" s="1005"/>
      <c r="I8" s="1005"/>
      <c r="J8" s="1005"/>
      <c r="K8" s="1005"/>
      <c r="L8" s="1005"/>
      <c r="M8" s="1005"/>
      <c r="N8" s="1005"/>
      <c r="O8" s="1005"/>
      <c r="P8" s="1005"/>
      <c r="Q8" s="1005"/>
      <c r="R8" s="1005"/>
      <c r="S8" s="1005"/>
      <c r="T8" s="1005"/>
      <c r="U8" s="1005"/>
      <c r="V8" s="1977"/>
      <c r="Y8" s="1002"/>
      <c r="AV8" s="1320"/>
    </row>
    <row r="9" spans="2:77">
      <c r="B9" s="1321"/>
      <c r="C9" s="1322"/>
      <c r="D9" s="1322"/>
      <c r="E9" s="1612"/>
      <c r="F9" s="1613"/>
      <c r="G9" s="1613"/>
      <c r="H9" s="1613"/>
      <c r="I9" s="1613"/>
      <c r="J9" s="1613"/>
      <c r="K9" s="1613"/>
      <c r="L9" s="1613"/>
      <c r="M9" s="1613"/>
      <c r="N9" s="1613"/>
      <c r="O9" s="1613"/>
      <c r="P9" s="1613"/>
      <c r="Q9" s="1613"/>
      <c r="R9" s="1613"/>
      <c r="S9" s="1613"/>
      <c r="T9" s="1613"/>
      <c r="U9" s="1613"/>
      <c r="V9" s="1613"/>
      <c r="W9" s="1614"/>
      <c r="Y9" s="1021"/>
      <c r="AV9" s="1324"/>
    </row>
    <row r="10" spans="2:77" ht="13.5" thickBot="1">
      <c r="B10" s="2515"/>
      <c r="C10" s="2516"/>
      <c r="D10" s="2516"/>
      <c r="E10" s="1325" t="s">
        <v>170</v>
      </c>
      <c r="F10" s="1326" t="s">
        <v>169</v>
      </c>
      <c r="G10" s="1326" t="s">
        <v>609</v>
      </c>
      <c r="H10" s="1326" t="s">
        <v>166</v>
      </c>
      <c r="I10" s="1326" t="s">
        <v>165</v>
      </c>
      <c r="J10" s="1326" t="s">
        <v>168</v>
      </c>
      <c r="K10" s="1326" t="s">
        <v>164</v>
      </c>
      <c r="L10" s="1326" t="s">
        <v>163</v>
      </c>
      <c r="M10" s="1326" t="s">
        <v>161</v>
      </c>
      <c r="N10" s="1326" t="s">
        <v>95</v>
      </c>
      <c r="O10" s="1326" t="s">
        <v>153</v>
      </c>
      <c r="P10" s="1326" t="s">
        <v>162</v>
      </c>
      <c r="Q10" s="1326" t="s">
        <v>102</v>
      </c>
      <c r="R10" s="1326" t="s">
        <v>96</v>
      </c>
      <c r="S10" s="1326" t="s">
        <v>154</v>
      </c>
      <c r="T10" s="1326" t="s">
        <v>843</v>
      </c>
      <c r="U10" s="1326" t="s">
        <v>906</v>
      </c>
      <c r="V10" s="1326" t="s">
        <v>929</v>
      </c>
      <c r="W10" s="1327" t="s">
        <v>1077</v>
      </c>
      <c r="Y10" s="1004"/>
      <c r="AV10" s="1320"/>
    </row>
    <row r="11" spans="2:77">
      <c r="B11" s="2517" t="s">
        <v>411</v>
      </c>
      <c r="C11" s="2517"/>
      <c r="D11" s="2517"/>
      <c r="E11" s="1024"/>
      <c r="F11" s="1025"/>
      <c r="G11" s="1025"/>
      <c r="H11" s="1025"/>
      <c r="I11" s="1025"/>
      <c r="J11" s="1025"/>
      <c r="K11" s="1025"/>
      <c r="L11" s="1025"/>
      <c r="M11" s="1025"/>
      <c r="N11" s="1025"/>
      <c r="O11" s="1025"/>
      <c r="P11" s="1025"/>
      <c r="Q11" s="1025"/>
      <c r="R11" s="1025"/>
      <c r="S11" s="1025"/>
      <c r="T11" s="1025"/>
      <c r="U11" s="1332"/>
      <c r="V11" s="1332"/>
      <c r="W11" s="1026"/>
      <c r="Y11" s="1021"/>
      <c r="AV11" s="1328"/>
      <c r="BU11" s="1329"/>
      <c r="BV11" s="1329"/>
      <c r="BW11" s="1329"/>
      <c r="BX11" s="1329"/>
      <c r="BY11" s="1329"/>
    </row>
    <row r="12" spans="2:77">
      <c r="B12" s="1330" t="s">
        <v>173</v>
      </c>
      <c r="C12" s="1331"/>
      <c r="D12" s="1331"/>
      <c r="E12" s="1024"/>
      <c r="F12" s="1332"/>
      <c r="G12" s="1332"/>
      <c r="H12" s="1332"/>
      <c r="I12" s="1332"/>
      <c r="J12" s="1332"/>
      <c r="K12" s="1332"/>
      <c r="L12" s="1332"/>
      <c r="M12" s="1332"/>
      <c r="N12" s="1332"/>
      <c r="O12" s="1332"/>
      <c r="P12" s="1332"/>
      <c r="Q12" s="1332"/>
      <c r="R12" s="1332"/>
      <c r="S12" s="1332"/>
      <c r="T12" s="1332"/>
      <c r="U12" s="1332"/>
      <c r="V12" s="1332"/>
      <c r="W12" s="1026"/>
      <c r="Y12" s="1021"/>
      <c r="AV12" s="1333"/>
      <c r="AW12" s="1333"/>
      <c r="AX12" s="1333"/>
      <c r="AY12" s="1333"/>
      <c r="BU12" s="1329"/>
      <c r="BV12" s="1329"/>
      <c r="BW12" s="1329"/>
      <c r="BX12" s="1329"/>
      <c r="BY12" s="1329"/>
    </row>
    <row r="13" spans="2:77">
      <c r="B13" s="1334"/>
      <c r="C13" s="1335" t="s">
        <v>414</v>
      </c>
      <c r="D13" s="1331"/>
      <c r="E13" s="1336">
        <v>4632855</v>
      </c>
      <c r="F13" s="1337">
        <v>4286798</v>
      </c>
      <c r="G13" s="1337">
        <v>4091155</v>
      </c>
      <c r="H13" s="1337">
        <v>4320100</v>
      </c>
      <c r="I13" s="1337">
        <v>4402832</v>
      </c>
      <c r="J13" s="1337">
        <v>4571558</v>
      </c>
      <c r="K13" s="1337">
        <v>5322420</v>
      </c>
      <c r="L13" s="1337">
        <v>4774267</v>
      </c>
      <c r="M13" s="1337">
        <v>6413791</v>
      </c>
      <c r="N13" s="1337">
        <v>5666863</v>
      </c>
      <c r="O13" s="1337">
        <v>4366498</v>
      </c>
      <c r="P13" s="1337">
        <v>4429348</v>
      </c>
      <c r="Q13" s="1337">
        <v>4596609</v>
      </c>
      <c r="R13" s="1337">
        <v>4880450</v>
      </c>
      <c r="S13" s="1338">
        <v>5070067</v>
      </c>
      <c r="T13" s="1338">
        <v>4832635</v>
      </c>
      <c r="U13" s="1338">
        <v>4634064</v>
      </c>
      <c r="V13" s="1338">
        <v>5281567</v>
      </c>
      <c r="W13" s="1339">
        <v>5236016</v>
      </c>
      <c r="X13" s="1340"/>
      <c r="Y13" s="1340"/>
      <c r="AV13" s="1333"/>
      <c r="AW13" s="1333"/>
      <c r="AX13" s="1333"/>
      <c r="AY13" s="1333"/>
      <c r="BU13" s="1329"/>
      <c r="BV13" s="1329"/>
      <c r="BW13" s="1329"/>
      <c r="BX13" s="1329"/>
      <c r="BY13" s="1329"/>
    </row>
    <row r="14" spans="2:77">
      <c r="B14" s="1334"/>
      <c r="C14" s="1335" t="s">
        <v>415</v>
      </c>
      <c r="D14" s="1331"/>
      <c r="E14" s="1336">
        <v>16130654</v>
      </c>
      <c r="F14" s="1337">
        <v>18753012</v>
      </c>
      <c r="G14" s="1337">
        <v>18538123</v>
      </c>
      <c r="H14" s="1337">
        <v>18202901</v>
      </c>
      <c r="I14" s="1337">
        <v>26045808</v>
      </c>
      <c r="J14" s="1337">
        <v>25949154</v>
      </c>
      <c r="K14" s="1337">
        <v>25948221</v>
      </c>
      <c r="L14" s="1337">
        <v>29710731</v>
      </c>
      <c r="M14" s="1337">
        <v>25585201</v>
      </c>
      <c r="N14" s="1337">
        <v>32819306</v>
      </c>
      <c r="O14" s="1337">
        <v>29965362</v>
      </c>
      <c r="P14" s="1337">
        <v>27448742</v>
      </c>
      <c r="Q14" s="1337">
        <v>21860250</v>
      </c>
      <c r="R14" s="1337">
        <v>27042976</v>
      </c>
      <c r="S14" s="1338">
        <v>24573419</v>
      </c>
      <c r="T14" s="1338">
        <v>26052997</v>
      </c>
      <c r="U14" s="1338">
        <v>24308715</v>
      </c>
      <c r="V14" s="1338">
        <v>23133255</v>
      </c>
      <c r="W14" s="1339">
        <v>24554369</v>
      </c>
      <c r="X14" s="1340"/>
      <c r="Y14" s="1340"/>
      <c r="AV14" s="1333"/>
      <c r="AW14" s="1333"/>
      <c r="AX14" s="1333"/>
      <c r="AY14" s="1333"/>
      <c r="BU14" s="1329"/>
      <c r="BV14" s="1329"/>
      <c r="BW14" s="1329"/>
      <c r="BX14" s="1329"/>
      <c r="BY14" s="1329"/>
    </row>
    <row r="15" spans="2:77">
      <c r="B15" s="2518" t="s">
        <v>416</v>
      </c>
      <c r="C15" s="2518"/>
      <c r="D15" s="2518"/>
      <c r="E15" s="1083">
        <v>20763509</v>
      </c>
      <c r="F15" s="1084">
        <v>23039810</v>
      </c>
      <c r="G15" s="1084">
        <v>22629278</v>
      </c>
      <c r="H15" s="1084">
        <v>22523001</v>
      </c>
      <c r="I15" s="1084">
        <v>30448640</v>
      </c>
      <c r="J15" s="1084">
        <v>30520712</v>
      </c>
      <c r="K15" s="1084">
        <v>31270641</v>
      </c>
      <c r="L15" s="1084">
        <v>34484998</v>
      </c>
      <c r="M15" s="1084">
        <v>31998992</v>
      </c>
      <c r="N15" s="1084">
        <v>38486169</v>
      </c>
      <c r="O15" s="1084">
        <v>34331860</v>
      </c>
      <c r="P15" s="1084">
        <v>31878090</v>
      </c>
      <c r="Q15" s="1084">
        <v>26456859</v>
      </c>
      <c r="R15" s="1084">
        <v>31923426</v>
      </c>
      <c r="S15" s="1341">
        <v>29643486</v>
      </c>
      <c r="T15" s="1341">
        <v>30885632</v>
      </c>
      <c r="U15" s="1341">
        <v>28942779</v>
      </c>
      <c r="V15" s="1341">
        <v>28414822</v>
      </c>
      <c r="W15" s="1342">
        <v>29790385</v>
      </c>
      <c r="X15" s="1340"/>
      <c r="Y15" s="1340"/>
      <c r="AV15" s="1333"/>
      <c r="AW15" s="1333"/>
      <c r="AX15" s="1333"/>
      <c r="AY15" s="1333"/>
      <c r="BU15" s="1329"/>
      <c r="BV15" s="1329"/>
      <c r="BW15" s="1329"/>
      <c r="BX15" s="1329"/>
      <c r="BY15" s="1329"/>
    </row>
    <row r="16" spans="2:77">
      <c r="B16" s="1334"/>
      <c r="C16" s="1331"/>
      <c r="D16" s="1331"/>
      <c r="E16" s="1336"/>
      <c r="F16" s="1337"/>
      <c r="G16" s="1337"/>
      <c r="H16" s="1337"/>
      <c r="I16" s="1337"/>
      <c r="J16" s="1337"/>
      <c r="K16" s="1337"/>
      <c r="L16" s="1337"/>
      <c r="M16" s="1337"/>
      <c r="N16" s="1337"/>
      <c r="O16" s="1337"/>
      <c r="P16" s="1337"/>
      <c r="Q16" s="1337"/>
      <c r="R16" s="1337"/>
      <c r="S16" s="1338"/>
      <c r="T16" s="1338"/>
      <c r="U16" s="1338"/>
      <c r="V16" s="1338"/>
      <c r="W16" s="1339"/>
      <c r="X16" s="1340"/>
      <c r="Y16" s="1340"/>
      <c r="AV16" s="1333"/>
      <c r="AW16" s="1333"/>
      <c r="AX16" s="1333"/>
      <c r="AY16" s="1333"/>
      <c r="BU16" s="1329"/>
      <c r="BV16" s="1329"/>
      <c r="BW16" s="1329"/>
      <c r="BX16" s="1329"/>
      <c r="BY16" s="1329"/>
    </row>
    <row r="17" spans="2:77">
      <c r="B17" s="1330" t="s">
        <v>175</v>
      </c>
      <c r="C17" s="1343"/>
      <c r="D17" s="1343"/>
      <c r="E17" s="1083">
        <v>3255249</v>
      </c>
      <c r="F17" s="1084">
        <v>2969737</v>
      </c>
      <c r="G17" s="1084">
        <v>3045261</v>
      </c>
      <c r="H17" s="1084">
        <v>3324737</v>
      </c>
      <c r="I17" s="1084">
        <v>1987570</v>
      </c>
      <c r="J17" s="1084">
        <v>1767692</v>
      </c>
      <c r="K17" s="1084">
        <v>1345981</v>
      </c>
      <c r="L17" s="1084">
        <v>772790</v>
      </c>
      <c r="M17" s="1084">
        <v>544937</v>
      </c>
      <c r="N17" s="1084">
        <v>1027761</v>
      </c>
      <c r="O17" s="1084">
        <v>344460</v>
      </c>
      <c r="P17" s="1084">
        <v>202127</v>
      </c>
      <c r="Q17" s="1084">
        <v>542521</v>
      </c>
      <c r="R17" s="1084">
        <v>308959</v>
      </c>
      <c r="S17" s="1341">
        <v>244017</v>
      </c>
      <c r="T17" s="1341">
        <v>232059</v>
      </c>
      <c r="U17" s="1341">
        <v>537814</v>
      </c>
      <c r="V17" s="1341">
        <v>207284</v>
      </c>
      <c r="W17" s="1342">
        <v>100211</v>
      </c>
      <c r="X17" s="1340"/>
      <c r="Y17" s="1340"/>
      <c r="AV17" s="1333"/>
      <c r="AW17" s="1333"/>
      <c r="AX17" s="1333"/>
      <c r="AY17" s="1333"/>
      <c r="BU17" s="1329"/>
      <c r="BV17" s="1329"/>
      <c r="BW17" s="1329"/>
      <c r="BX17" s="1329"/>
      <c r="BY17" s="1329"/>
    </row>
    <row r="18" spans="2:77">
      <c r="B18" s="1330"/>
      <c r="C18" s="1343"/>
      <c r="D18" s="1343"/>
      <c r="E18" s="1083"/>
      <c r="F18" s="1084"/>
      <c r="G18" s="1084"/>
      <c r="H18" s="1084"/>
      <c r="I18" s="1084"/>
      <c r="J18" s="1084"/>
      <c r="K18" s="1084"/>
      <c r="L18" s="1084"/>
      <c r="M18" s="1084"/>
      <c r="N18" s="1084"/>
      <c r="O18" s="1084"/>
      <c r="P18" s="1084"/>
      <c r="Q18" s="1084"/>
      <c r="R18" s="1084"/>
      <c r="S18" s="1341"/>
      <c r="T18" s="1341"/>
      <c r="U18" s="1341"/>
      <c r="V18" s="1341"/>
      <c r="W18" s="1342"/>
      <c r="X18" s="1340"/>
      <c r="Y18" s="1340"/>
      <c r="AV18" s="1333"/>
      <c r="AW18" s="1333"/>
      <c r="AX18" s="1333"/>
      <c r="AY18" s="1333"/>
      <c r="BU18" s="1329"/>
      <c r="BV18" s="1329"/>
      <c r="BW18" s="1329"/>
      <c r="BX18" s="1329"/>
      <c r="BY18" s="1329"/>
    </row>
    <row r="19" spans="2:77">
      <c r="B19" s="1330" t="s">
        <v>490</v>
      </c>
      <c r="C19" s="1343"/>
      <c r="D19" s="1343"/>
      <c r="E19" s="1083">
        <v>516973</v>
      </c>
      <c r="F19" s="1084">
        <v>182957</v>
      </c>
      <c r="G19" s="1084">
        <v>242</v>
      </c>
      <c r="H19" s="1084">
        <v>883548</v>
      </c>
      <c r="I19" s="1084">
        <v>1630272</v>
      </c>
      <c r="J19" s="1084">
        <v>1874577</v>
      </c>
      <c r="K19" s="1084">
        <v>2168500</v>
      </c>
      <c r="L19" s="1084">
        <v>3549042</v>
      </c>
      <c r="M19" s="1084">
        <v>2118559</v>
      </c>
      <c r="N19" s="1084">
        <v>1406424</v>
      </c>
      <c r="O19" s="1084">
        <v>1261896</v>
      </c>
      <c r="P19" s="1084">
        <v>729168</v>
      </c>
      <c r="Q19" s="1084">
        <v>163187</v>
      </c>
      <c r="R19" s="1084">
        <v>307513</v>
      </c>
      <c r="S19" s="1341">
        <v>1011</v>
      </c>
      <c r="T19" s="1341">
        <v>39638</v>
      </c>
      <c r="U19" s="1341">
        <v>221253</v>
      </c>
      <c r="V19" s="1341">
        <v>1229265</v>
      </c>
      <c r="W19" s="1342">
        <v>362360</v>
      </c>
      <c r="X19" s="1340"/>
      <c r="Y19" s="1340"/>
      <c r="AV19" s="1333"/>
      <c r="AW19" s="1333"/>
      <c r="AX19" s="1333"/>
      <c r="AY19" s="1333"/>
      <c r="BU19" s="1329"/>
      <c r="BV19" s="1329"/>
      <c r="BW19" s="1329"/>
      <c r="BX19" s="1329"/>
      <c r="BY19" s="1329"/>
    </row>
    <row r="20" spans="2:77">
      <c r="B20" s="1330" t="s">
        <v>180</v>
      </c>
      <c r="C20" s="1343"/>
      <c r="D20" s="1343"/>
      <c r="E20" s="1083">
        <v>16132624</v>
      </c>
      <c r="F20" s="1084">
        <v>13580329</v>
      </c>
      <c r="G20" s="1084">
        <v>12996039</v>
      </c>
      <c r="H20" s="1084">
        <v>16692311</v>
      </c>
      <c r="I20" s="1084">
        <v>17562854</v>
      </c>
      <c r="J20" s="1084">
        <v>26341443</v>
      </c>
      <c r="K20" s="1084">
        <v>28452224</v>
      </c>
      <c r="L20" s="1084">
        <v>30302999</v>
      </c>
      <c r="M20" s="1084">
        <v>24477519</v>
      </c>
      <c r="N20" s="1084">
        <v>16931666</v>
      </c>
      <c r="O20" s="1084">
        <v>18041469</v>
      </c>
      <c r="P20" s="1084">
        <v>18749758</v>
      </c>
      <c r="Q20" s="1084">
        <v>16569716</v>
      </c>
      <c r="R20" s="1084">
        <v>16799789</v>
      </c>
      <c r="S20" s="1341">
        <v>14098087</v>
      </c>
      <c r="T20" s="1341">
        <v>16582128</v>
      </c>
      <c r="U20" s="1341">
        <v>15738281</v>
      </c>
      <c r="V20" s="1341">
        <v>18068208</v>
      </c>
      <c r="W20" s="1342">
        <v>18178514</v>
      </c>
      <c r="X20" s="1340"/>
      <c r="Y20" s="1340"/>
      <c r="AV20" s="1333"/>
      <c r="AW20" s="1333"/>
      <c r="AX20" s="1333"/>
      <c r="AY20" s="1333"/>
      <c r="BU20" s="1329"/>
      <c r="BV20" s="1329"/>
      <c r="BW20" s="1329"/>
      <c r="BX20" s="1329"/>
      <c r="BY20" s="1329"/>
    </row>
    <row r="21" spans="2:77">
      <c r="B21" s="1330" t="s">
        <v>181</v>
      </c>
      <c r="C21" s="1343"/>
      <c r="D21" s="1343"/>
      <c r="E21" s="1083">
        <v>3059858</v>
      </c>
      <c r="F21" s="1084">
        <v>3010520</v>
      </c>
      <c r="G21" s="1084">
        <v>3169697</v>
      </c>
      <c r="H21" s="1084">
        <v>3942806</v>
      </c>
      <c r="I21" s="1084">
        <v>3995043</v>
      </c>
      <c r="J21" s="1084">
        <v>3958403</v>
      </c>
      <c r="K21" s="1084">
        <v>4636804</v>
      </c>
      <c r="L21" s="1084">
        <v>5174978</v>
      </c>
      <c r="M21" s="1084">
        <v>7071197</v>
      </c>
      <c r="N21" s="1084">
        <v>7307678</v>
      </c>
      <c r="O21" s="1084">
        <v>7384150</v>
      </c>
      <c r="P21" s="1084">
        <v>7249994</v>
      </c>
      <c r="Q21" s="1084">
        <v>7331851</v>
      </c>
      <c r="R21" s="1084">
        <v>7206315</v>
      </c>
      <c r="S21" s="1341">
        <v>9534621</v>
      </c>
      <c r="T21" s="1341">
        <v>9369229</v>
      </c>
      <c r="U21" s="1341">
        <v>9467981</v>
      </c>
      <c r="V21" s="1341">
        <v>9310033</v>
      </c>
      <c r="W21" s="1342">
        <v>9415232</v>
      </c>
      <c r="X21" s="1340"/>
      <c r="Y21" s="1340"/>
      <c r="AV21" s="1333"/>
      <c r="AW21" s="1333"/>
      <c r="AX21" s="1333"/>
      <c r="AY21" s="1333"/>
      <c r="BU21" s="1329"/>
      <c r="BV21" s="1329"/>
      <c r="BW21" s="1329"/>
      <c r="BX21" s="1329"/>
      <c r="BY21" s="1329"/>
    </row>
    <row r="22" spans="2:77">
      <c r="B22" s="1334"/>
      <c r="C22" s="1331"/>
      <c r="D22" s="1331"/>
      <c r="E22" s="1336"/>
      <c r="F22" s="1337"/>
      <c r="G22" s="1337"/>
      <c r="H22" s="1337"/>
      <c r="I22" s="1337"/>
      <c r="J22" s="1337"/>
      <c r="K22" s="1337"/>
      <c r="L22" s="1337"/>
      <c r="M22" s="1337"/>
      <c r="N22" s="1337"/>
      <c r="O22" s="1337"/>
      <c r="P22" s="1337"/>
      <c r="Q22" s="1337"/>
      <c r="R22" s="1337"/>
      <c r="S22" s="1338"/>
      <c r="T22" s="1338"/>
      <c r="U22" s="1338"/>
      <c r="V22" s="1338"/>
      <c r="W22" s="1339"/>
      <c r="X22" s="1340"/>
      <c r="Y22" s="1340"/>
      <c r="AV22" s="1333"/>
      <c r="AW22" s="1333"/>
      <c r="AX22" s="1333"/>
      <c r="AY22" s="1333"/>
      <c r="BU22" s="1329"/>
      <c r="BV22" s="1329"/>
      <c r="BW22" s="1329"/>
      <c r="BX22" s="1329"/>
      <c r="BY22" s="1329"/>
    </row>
    <row r="23" spans="2:77">
      <c r="B23" s="1330" t="s">
        <v>58</v>
      </c>
      <c r="C23" s="1343"/>
      <c r="D23" s="1343"/>
      <c r="E23" s="1083">
        <v>90645086</v>
      </c>
      <c r="F23" s="1084">
        <v>93045627</v>
      </c>
      <c r="G23" s="1084">
        <v>95548693</v>
      </c>
      <c r="H23" s="1084">
        <v>100730089</v>
      </c>
      <c r="I23" s="1084">
        <v>111821212</v>
      </c>
      <c r="J23" s="1084">
        <v>113384719</v>
      </c>
      <c r="K23" s="1084">
        <v>113464992</v>
      </c>
      <c r="L23" s="1084">
        <v>112597400</v>
      </c>
      <c r="M23" s="1084">
        <v>118872541</v>
      </c>
      <c r="N23" s="1084">
        <v>121459651</v>
      </c>
      <c r="O23" s="1084">
        <v>122752170</v>
      </c>
      <c r="P23" s="1084">
        <v>120541004</v>
      </c>
      <c r="Q23" s="1084">
        <v>125535209</v>
      </c>
      <c r="R23" s="1084">
        <v>126176601</v>
      </c>
      <c r="S23" s="1341">
        <v>123707601</v>
      </c>
      <c r="T23" s="1341">
        <v>119751399</v>
      </c>
      <c r="U23" s="1341">
        <v>117611694</v>
      </c>
      <c r="V23" s="1341">
        <v>119635051</v>
      </c>
      <c r="W23" s="1342">
        <v>119425134</v>
      </c>
      <c r="X23" s="1340"/>
      <c r="Y23" s="1340"/>
      <c r="AV23" s="1333"/>
      <c r="AW23" s="1333"/>
      <c r="AX23" s="1333"/>
      <c r="AY23" s="1333"/>
      <c r="BU23" s="1329"/>
      <c r="BV23" s="1329"/>
      <c r="BW23" s="1329"/>
      <c r="BX23" s="1329"/>
      <c r="BY23" s="1329"/>
    </row>
    <row r="24" spans="2:77">
      <c r="B24" s="1334"/>
      <c r="C24" s="1335" t="s">
        <v>421</v>
      </c>
      <c r="D24" s="1331"/>
      <c r="E24" s="1336">
        <v>88060593</v>
      </c>
      <c r="F24" s="1337">
        <v>90428840</v>
      </c>
      <c r="G24" s="1337">
        <v>92974533</v>
      </c>
      <c r="H24" s="1337">
        <v>97920461</v>
      </c>
      <c r="I24" s="1337">
        <v>108857750</v>
      </c>
      <c r="J24" s="1337">
        <v>110133503</v>
      </c>
      <c r="K24" s="1337">
        <v>109850172</v>
      </c>
      <c r="L24" s="1337">
        <v>109158605</v>
      </c>
      <c r="M24" s="1337">
        <v>115221323</v>
      </c>
      <c r="N24" s="1337">
        <v>117256286</v>
      </c>
      <c r="O24" s="1337">
        <v>118242794</v>
      </c>
      <c r="P24" s="1337">
        <v>115852249</v>
      </c>
      <c r="Q24" s="1337">
        <v>120657794</v>
      </c>
      <c r="R24" s="1337">
        <v>121124754</v>
      </c>
      <c r="S24" s="1338">
        <v>118841510</v>
      </c>
      <c r="T24" s="1338">
        <v>115009487</v>
      </c>
      <c r="U24" s="1338">
        <v>112818171</v>
      </c>
      <c r="V24" s="1338">
        <v>114403780</v>
      </c>
      <c r="W24" s="1339">
        <v>114445408</v>
      </c>
      <c r="X24" s="1340"/>
      <c r="Y24" s="1340"/>
      <c r="AV24" s="1333"/>
      <c r="AW24" s="1333"/>
      <c r="AX24" s="1333"/>
      <c r="AY24" s="1333"/>
      <c r="BU24" s="1329"/>
      <c r="BV24" s="1329"/>
      <c r="BW24" s="1329"/>
      <c r="BX24" s="1329"/>
      <c r="BY24" s="1329"/>
    </row>
    <row r="25" spans="2:77">
      <c r="B25" s="1334"/>
      <c r="C25" s="1335" t="s">
        <v>422</v>
      </c>
      <c r="D25" s="1331"/>
      <c r="E25" s="1336">
        <v>2584493</v>
      </c>
      <c r="F25" s="1337">
        <v>2616787</v>
      </c>
      <c r="G25" s="1337">
        <v>2574160</v>
      </c>
      <c r="H25" s="1337">
        <v>2809628</v>
      </c>
      <c r="I25" s="1337">
        <v>2963462</v>
      </c>
      <c r="J25" s="1337">
        <v>3251216</v>
      </c>
      <c r="K25" s="1337">
        <v>3614820</v>
      </c>
      <c r="L25" s="1337">
        <v>3438795</v>
      </c>
      <c r="M25" s="1337">
        <v>3651218</v>
      </c>
      <c r="N25" s="1337">
        <v>4203365</v>
      </c>
      <c r="O25" s="1337">
        <v>4509376</v>
      </c>
      <c r="P25" s="1337">
        <v>4688755</v>
      </c>
      <c r="Q25" s="1337">
        <v>4877415</v>
      </c>
      <c r="R25" s="1337">
        <v>5051847</v>
      </c>
      <c r="S25" s="1338">
        <v>4866091</v>
      </c>
      <c r="T25" s="1338">
        <v>4741912</v>
      </c>
      <c r="U25" s="1338">
        <v>4793523</v>
      </c>
      <c r="V25" s="1338">
        <v>5231271</v>
      </c>
      <c r="W25" s="1339">
        <v>4979726</v>
      </c>
      <c r="X25" s="1340"/>
      <c r="Y25" s="1340"/>
      <c r="AV25" s="1333"/>
      <c r="AW25" s="1333"/>
      <c r="AX25" s="1333"/>
      <c r="AY25" s="1333"/>
      <c r="BU25" s="1329"/>
      <c r="BV25" s="1329"/>
      <c r="BW25" s="1329"/>
      <c r="BX25" s="1329"/>
      <c r="BY25" s="1329"/>
    </row>
    <row r="26" spans="2:77">
      <c r="B26" s="1334"/>
      <c r="C26" s="1335" t="s">
        <v>496</v>
      </c>
      <c r="D26" s="1331"/>
      <c r="E26" s="1336">
        <v>-3716743</v>
      </c>
      <c r="F26" s="1337">
        <v>-3796429</v>
      </c>
      <c r="G26" s="1337">
        <v>-3811601</v>
      </c>
      <c r="H26" s="1337">
        <v>-4507844</v>
      </c>
      <c r="I26" s="1337">
        <v>-6438182</v>
      </c>
      <c r="J26" s="1337">
        <v>-7255183</v>
      </c>
      <c r="K26" s="1337">
        <v>-7434988</v>
      </c>
      <c r="L26" s="1337">
        <v>-7218294</v>
      </c>
      <c r="M26" s="1337">
        <v>-7124855</v>
      </c>
      <c r="N26" s="1337">
        <v>-6976762</v>
      </c>
      <c r="O26" s="1337">
        <v>-6786094</v>
      </c>
      <c r="P26" s="1337">
        <v>-6616033</v>
      </c>
      <c r="Q26" s="1337">
        <v>-6636936</v>
      </c>
      <c r="R26" s="1337">
        <v>-6450828</v>
      </c>
      <c r="S26" s="1338">
        <v>-6402939</v>
      </c>
      <c r="T26" s="1338">
        <v>-6404541</v>
      </c>
      <c r="U26" s="1338">
        <v>-6410732</v>
      </c>
      <c r="V26" s="1338">
        <v>-6534389</v>
      </c>
      <c r="W26" s="1339">
        <v>-6764601</v>
      </c>
      <c r="X26" s="1340"/>
      <c r="Y26" s="1340"/>
      <c r="AV26" s="1333"/>
      <c r="AW26" s="1333"/>
      <c r="AX26" s="1333"/>
      <c r="AY26" s="1333"/>
      <c r="BU26" s="1329"/>
      <c r="BV26" s="1329"/>
      <c r="BW26" s="1329"/>
      <c r="BX26" s="1329"/>
      <c r="BY26" s="1329"/>
    </row>
    <row r="27" spans="2:77">
      <c r="B27" s="1330" t="s">
        <v>424</v>
      </c>
      <c r="C27" s="1343"/>
      <c r="D27" s="1343"/>
      <c r="E27" s="1083">
        <v>86928343</v>
      </c>
      <c r="F27" s="1084">
        <v>89249198</v>
      </c>
      <c r="G27" s="1084">
        <v>91737092</v>
      </c>
      <c r="H27" s="1084">
        <v>96222245</v>
      </c>
      <c r="I27" s="1084">
        <v>105383030</v>
      </c>
      <c r="J27" s="1084">
        <v>106129536</v>
      </c>
      <c r="K27" s="1084">
        <v>106030004</v>
      </c>
      <c r="L27" s="1084">
        <v>105379106</v>
      </c>
      <c r="M27" s="1084">
        <v>111747686</v>
      </c>
      <c r="N27" s="1084">
        <v>114482889</v>
      </c>
      <c r="O27" s="1084">
        <v>115966076</v>
      </c>
      <c r="P27" s="1084">
        <v>113924971</v>
      </c>
      <c r="Q27" s="1084">
        <v>118898273</v>
      </c>
      <c r="R27" s="1084">
        <v>119725773</v>
      </c>
      <c r="S27" s="1341">
        <v>117304662</v>
      </c>
      <c r="T27" s="1341">
        <v>113346858</v>
      </c>
      <c r="U27" s="1341">
        <v>111200962</v>
      </c>
      <c r="V27" s="1341">
        <v>113100662</v>
      </c>
      <c r="W27" s="1342">
        <v>112660533</v>
      </c>
      <c r="X27" s="1340"/>
      <c r="Y27" s="1340"/>
      <c r="AV27" s="1333"/>
      <c r="AW27" s="1333"/>
      <c r="AX27" s="1333"/>
      <c r="AY27" s="1333"/>
    </row>
    <row r="28" spans="2:77">
      <c r="B28" s="1330"/>
      <c r="C28" s="1343"/>
      <c r="D28" s="1343"/>
      <c r="E28" s="1344"/>
      <c r="F28" s="1345"/>
      <c r="G28" s="1345"/>
      <c r="H28" s="1345"/>
      <c r="I28" s="1345"/>
      <c r="J28" s="1345"/>
      <c r="K28" s="1345"/>
      <c r="L28" s="1345"/>
      <c r="M28" s="1345"/>
      <c r="N28" s="1345"/>
      <c r="O28" s="1345"/>
      <c r="P28" s="1345"/>
      <c r="Q28" s="1084"/>
      <c r="R28" s="1084"/>
      <c r="S28" s="1341"/>
      <c r="T28" s="1341"/>
      <c r="U28" s="1341"/>
      <c r="V28" s="1341"/>
      <c r="W28" s="1342"/>
      <c r="X28" s="1340"/>
      <c r="Y28" s="1340"/>
      <c r="AV28" s="1333"/>
      <c r="AW28" s="1333"/>
      <c r="AX28" s="1333"/>
      <c r="AY28" s="1333"/>
    </row>
    <row r="29" spans="2:77" ht="14.25">
      <c r="B29" s="1330" t="s">
        <v>1014</v>
      </c>
      <c r="C29" s="1343"/>
      <c r="D29" s="1343"/>
      <c r="E29" s="1083">
        <v>1579335</v>
      </c>
      <c r="F29" s="1084">
        <v>1577866</v>
      </c>
      <c r="G29" s="1084">
        <v>1547298</v>
      </c>
      <c r="H29" s="1084">
        <v>1523405</v>
      </c>
      <c r="I29" s="1084">
        <v>1447090</v>
      </c>
      <c r="J29" s="1084">
        <v>1447497</v>
      </c>
      <c r="K29" s="1084">
        <v>1429864</v>
      </c>
      <c r="L29" s="1084">
        <v>1386433</v>
      </c>
      <c r="M29" s="1084">
        <v>1359061</v>
      </c>
      <c r="N29" s="1084">
        <v>1328385</v>
      </c>
      <c r="O29" s="1084">
        <v>1332705</v>
      </c>
      <c r="P29" s="1084">
        <v>1314065</v>
      </c>
      <c r="Q29" s="1084">
        <v>1291209</v>
      </c>
      <c r="R29" s="1084">
        <v>1241975</v>
      </c>
      <c r="S29" s="1341">
        <v>1281645</v>
      </c>
      <c r="T29" s="1341">
        <v>1238722</v>
      </c>
      <c r="U29" s="1341">
        <v>1217932</v>
      </c>
      <c r="V29" s="1341">
        <v>1213395</v>
      </c>
      <c r="W29" s="1342">
        <v>1300690</v>
      </c>
      <c r="X29" s="1340"/>
      <c r="Y29" s="1340"/>
      <c r="AV29" s="1333"/>
      <c r="AW29" s="1333"/>
      <c r="AX29" s="1333"/>
      <c r="AY29" s="1333"/>
    </row>
    <row r="30" spans="2:77">
      <c r="B30" s="1330" t="s">
        <v>429</v>
      </c>
      <c r="C30" s="1343"/>
      <c r="D30" s="1343"/>
      <c r="E30" s="1083">
        <v>534637</v>
      </c>
      <c r="F30" s="1084">
        <v>434457</v>
      </c>
      <c r="G30" s="1084">
        <v>535222</v>
      </c>
      <c r="H30" s="1084">
        <v>555598</v>
      </c>
      <c r="I30" s="1084">
        <v>331591</v>
      </c>
      <c r="J30" s="1084">
        <v>256238</v>
      </c>
      <c r="K30" s="1084">
        <v>455343</v>
      </c>
      <c r="L30" s="1084">
        <v>532584</v>
      </c>
      <c r="M30" s="1084">
        <v>558934</v>
      </c>
      <c r="N30" s="1084">
        <v>776863</v>
      </c>
      <c r="O30" s="1084">
        <v>532404</v>
      </c>
      <c r="P30" s="1084">
        <v>524448</v>
      </c>
      <c r="Q30" s="1084">
        <v>743925</v>
      </c>
      <c r="R30" s="1084">
        <v>697119</v>
      </c>
      <c r="S30" s="1341">
        <v>699678</v>
      </c>
      <c r="T30" s="1341">
        <v>496170</v>
      </c>
      <c r="U30" s="1341">
        <v>226161</v>
      </c>
      <c r="V30" s="1341">
        <v>325771</v>
      </c>
      <c r="W30" s="1342">
        <v>412401</v>
      </c>
      <c r="X30" s="1340"/>
      <c r="Y30" s="1340"/>
      <c r="AV30" s="1333"/>
      <c r="AW30" s="1333"/>
      <c r="AX30" s="1333"/>
      <c r="AY30" s="1333"/>
    </row>
    <row r="31" spans="2:77" ht="14.85" customHeight="1">
      <c r="B31" s="1330" t="s">
        <v>430</v>
      </c>
      <c r="C31" s="1343"/>
      <c r="D31" s="1343"/>
      <c r="E31" s="1083">
        <v>3981275</v>
      </c>
      <c r="F31" s="1084">
        <v>2150825</v>
      </c>
      <c r="G31" s="1084">
        <v>2110564</v>
      </c>
      <c r="H31" s="1084">
        <v>5123191</v>
      </c>
      <c r="I31" s="1084">
        <v>1862221</v>
      </c>
      <c r="J31" s="1084">
        <v>1691592</v>
      </c>
      <c r="K31" s="1084">
        <v>2098825</v>
      </c>
      <c r="L31" s="1084">
        <v>2106918</v>
      </c>
      <c r="M31" s="1084">
        <v>2142791</v>
      </c>
      <c r="N31" s="1084">
        <v>2214558</v>
      </c>
      <c r="O31" s="1084">
        <v>2333611</v>
      </c>
      <c r="P31" s="1084">
        <v>2429540</v>
      </c>
      <c r="Q31" s="1084">
        <v>2541615</v>
      </c>
      <c r="R31" s="1084">
        <v>2683038</v>
      </c>
      <c r="S31" s="1341">
        <v>2730184</v>
      </c>
      <c r="T31" s="1341">
        <v>2736368</v>
      </c>
      <c r="U31" s="1341">
        <v>2800043</v>
      </c>
      <c r="V31" s="1341">
        <v>2851285</v>
      </c>
      <c r="W31" s="1342">
        <v>2917670</v>
      </c>
      <c r="X31" s="1340"/>
      <c r="Y31" s="1340"/>
      <c r="AV31" s="1333"/>
      <c r="AW31" s="1333"/>
      <c r="AX31" s="1333"/>
      <c r="AY31" s="1333"/>
    </row>
    <row r="32" spans="2:77" ht="14.25">
      <c r="B32" s="1330" t="s">
        <v>1015</v>
      </c>
      <c r="C32" s="1343"/>
      <c r="D32" s="1343"/>
      <c r="E32" s="1083"/>
      <c r="F32" s="1084">
        <v>4482612</v>
      </c>
      <c r="G32" s="1084">
        <v>4107523</v>
      </c>
      <c r="H32" s="1084"/>
      <c r="I32" s="1084">
        <v>6486760</v>
      </c>
      <c r="J32" s="1084">
        <v>5610989</v>
      </c>
      <c r="K32" s="1084">
        <v>4964018</v>
      </c>
      <c r="L32" s="1084">
        <v>5485436</v>
      </c>
      <c r="M32" s="1084">
        <v>5836135</v>
      </c>
      <c r="N32" s="1084">
        <v>6576750</v>
      </c>
      <c r="O32" s="1084">
        <v>5492025</v>
      </c>
      <c r="P32" s="1084">
        <v>5360983</v>
      </c>
      <c r="Q32" s="1084">
        <v>6295694</v>
      </c>
      <c r="R32" s="1084">
        <v>6044500</v>
      </c>
      <c r="S32" s="1341">
        <v>5071892</v>
      </c>
      <c r="T32" s="1341">
        <v>6203938</v>
      </c>
      <c r="U32" s="1341">
        <v>7015286</v>
      </c>
      <c r="V32" s="1341">
        <v>7119911</v>
      </c>
      <c r="W32" s="1342">
        <v>5776165</v>
      </c>
      <c r="X32" s="1340"/>
      <c r="Y32" s="1340"/>
      <c r="AV32" s="1333"/>
      <c r="AW32" s="1333"/>
      <c r="AX32" s="1333"/>
      <c r="AY32" s="1333"/>
    </row>
    <row r="33" spans="2:68">
      <c r="B33" s="1334"/>
      <c r="C33" s="1331"/>
      <c r="D33" s="1331"/>
      <c r="E33" s="1346"/>
      <c r="F33" s="1337"/>
      <c r="G33" s="1337"/>
      <c r="H33" s="1347"/>
      <c r="I33" s="1337"/>
      <c r="J33" s="1337"/>
      <c r="K33" s="1337"/>
      <c r="L33" s="1337" t="s">
        <v>499</v>
      </c>
      <c r="M33" s="1337" t="s">
        <v>499</v>
      </c>
      <c r="N33" s="1337"/>
      <c r="O33" s="1337"/>
      <c r="P33" s="1337"/>
      <c r="Q33" s="1337"/>
      <c r="R33" s="1337"/>
      <c r="S33" s="1338"/>
      <c r="T33" s="1338"/>
      <c r="U33" s="1338"/>
      <c r="V33" s="1338"/>
      <c r="W33" s="1339"/>
      <c r="X33" s="1340"/>
      <c r="Y33" s="1340"/>
      <c r="AV33" s="1333"/>
      <c r="AW33" s="1333"/>
      <c r="AX33" s="1333"/>
      <c r="AY33" s="1333"/>
    </row>
    <row r="34" spans="2:68">
      <c r="B34" s="2520" t="s">
        <v>433</v>
      </c>
      <c r="C34" s="2520"/>
      <c r="D34" s="2520"/>
      <c r="E34" s="1083">
        <v>136751803</v>
      </c>
      <c r="F34" s="1348">
        <v>140678311</v>
      </c>
      <c r="G34" s="1348">
        <v>141878216</v>
      </c>
      <c r="H34" s="1084">
        <v>150790842</v>
      </c>
      <c r="I34" s="1348">
        <v>171135071</v>
      </c>
      <c r="J34" s="1348">
        <v>179598679</v>
      </c>
      <c r="K34" s="1348">
        <v>182852204</v>
      </c>
      <c r="L34" s="1348">
        <v>189175284</v>
      </c>
      <c r="M34" s="1348">
        <v>187855811</v>
      </c>
      <c r="N34" s="1348">
        <v>190539143</v>
      </c>
      <c r="O34" s="1348">
        <v>187020656</v>
      </c>
      <c r="P34" s="1348">
        <v>182363144</v>
      </c>
      <c r="Q34" s="1348">
        <v>180834850</v>
      </c>
      <c r="R34" s="1348">
        <v>186938407</v>
      </c>
      <c r="S34" s="1348">
        <v>180609283</v>
      </c>
      <c r="T34" s="1348">
        <v>181130742</v>
      </c>
      <c r="U34" s="1348">
        <v>177368492</v>
      </c>
      <c r="V34" s="1348">
        <v>181840636</v>
      </c>
      <c r="W34" s="1031">
        <v>180914161</v>
      </c>
      <c r="X34" s="1340"/>
      <c r="Y34" s="1340"/>
      <c r="AV34" s="1333"/>
      <c r="AW34" s="1333"/>
      <c r="AX34" s="1333"/>
      <c r="AY34" s="1333"/>
    </row>
    <row r="35" spans="2:68">
      <c r="B35" s="1330"/>
      <c r="C35" s="1343"/>
      <c r="D35" s="1343"/>
      <c r="E35" s="1336"/>
      <c r="F35" s="1337"/>
      <c r="G35" s="1337"/>
      <c r="H35" s="1337"/>
      <c r="I35" s="1337"/>
      <c r="J35" s="1337"/>
      <c r="K35" s="1337"/>
      <c r="L35" s="1337"/>
      <c r="M35" s="1337"/>
      <c r="N35" s="1337"/>
      <c r="O35" s="1337"/>
      <c r="P35" s="1337"/>
      <c r="Q35" s="1337"/>
      <c r="R35" s="1337"/>
      <c r="S35" s="1338"/>
      <c r="T35" s="1338"/>
      <c r="U35" s="1338"/>
      <c r="V35" s="1338"/>
      <c r="W35" s="1339"/>
      <c r="X35" s="1340"/>
      <c r="Y35" s="1340"/>
      <c r="AV35" s="1333"/>
      <c r="AW35" s="1333"/>
      <c r="AX35" s="1333"/>
      <c r="AY35" s="1333"/>
    </row>
    <row r="36" spans="2:68">
      <c r="B36" s="2513" t="s">
        <v>502</v>
      </c>
      <c r="C36" s="2513"/>
      <c r="D36" s="2513"/>
      <c r="E36" s="1336"/>
      <c r="F36" s="1337"/>
      <c r="G36" s="1337"/>
      <c r="H36" s="1337"/>
      <c r="I36" s="1337"/>
      <c r="J36" s="1337"/>
      <c r="K36" s="1337"/>
      <c r="L36" s="1337"/>
      <c r="M36" s="1337"/>
      <c r="N36" s="1337"/>
      <c r="O36" s="1337"/>
      <c r="P36" s="1337"/>
      <c r="Q36" s="1337"/>
      <c r="R36" s="1337"/>
      <c r="S36" s="1338"/>
      <c r="T36" s="1338"/>
      <c r="U36" s="1338"/>
      <c r="V36" s="1338"/>
      <c r="W36" s="1339"/>
      <c r="Y36" s="1021"/>
      <c r="AV36" s="1333"/>
      <c r="AW36" s="1333"/>
      <c r="AX36" s="1333"/>
      <c r="AY36" s="1333"/>
    </row>
    <row r="37" spans="2:68">
      <c r="B37" s="1349" t="s">
        <v>59</v>
      </c>
      <c r="C37" s="1343"/>
      <c r="D37" s="1343"/>
      <c r="E37" s="1346"/>
      <c r="F37" s="1350"/>
      <c r="G37" s="1350"/>
      <c r="H37" s="1347"/>
      <c r="I37" s="1350"/>
      <c r="J37" s="1350"/>
      <c r="K37" s="1350"/>
      <c r="L37" s="1350"/>
      <c r="M37" s="1350"/>
      <c r="N37" s="1350"/>
      <c r="O37" s="1350"/>
      <c r="P37" s="1350"/>
      <c r="Q37" s="1350"/>
      <c r="R37" s="1350"/>
      <c r="S37" s="1351"/>
      <c r="T37" s="1351"/>
      <c r="U37" s="1351"/>
      <c r="V37" s="1351"/>
      <c r="W37" s="1352"/>
      <c r="Y37" s="1021"/>
      <c r="AV37" s="1333"/>
      <c r="AW37" s="1333"/>
      <c r="AX37" s="1333"/>
      <c r="AY37" s="1333"/>
    </row>
    <row r="38" spans="2:68" ht="14.25">
      <c r="B38" s="1334"/>
      <c r="C38" s="1331" t="s">
        <v>1016</v>
      </c>
      <c r="D38" s="1331"/>
      <c r="E38" s="1353">
        <v>27437778</v>
      </c>
      <c r="F38" s="1337">
        <v>30099692</v>
      </c>
      <c r="G38" s="1337">
        <v>31885834</v>
      </c>
      <c r="H38" s="1350">
        <v>35761340</v>
      </c>
      <c r="I38" s="1337">
        <v>44355685</v>
      </c>
      <c r="J38" s="1337">
        <v>49107276</v>
      </c>
      <c r="K38" s="1337">
        <v>43733838</v>
      </c>
      <c r="L38" s="1337">
        <v>44464518</v>
      </c>
      <c r="M38" s="1337">
        <v>45880454</v>
      </c>
      <c r="N38" s="1337">
        <v>47272754</v>
      </c>
      <c r="O38" s="1337">
        <v>44590124</v>
      </c>
      <c r="P38" s="1337">
        <v>45294239</v>
      </c>
      <c r="Q38" s="1337">
        <v>40978979</v>
      </c>
      <c r="R38" s="1337">
        <v>42188122</v>
      </c>
      <c r="S38" s="1338">
        <v>39395493</v>
      </c>
      <c r="T38" s="1338">
        <v>37968322</v>
      </c>
      <c r="U38" s="1338">
        <v>36465910</v>
      </c>
      <c r="V38" s="1338">
        <v>36740398</v>
      </c>
      <c r="W38" s="1339">
        <v>39385047</v>
      </c>
      <c r="X38" s="1340"/>
      <c r="Y38" s="1340"/>
      <c r="AV38" s="1333"/>
      <c r="AW38" s="1333"/>
      <c r="AX38" s="1333"/>
      <c r="AY38" s="1333"/>
    </row>
    <row r="39" spans="2:68" ht="14.25">
      <c r="B39" s="1334"/>
      <c r="C39" s="1331" t="s">
        <v>1017</v>
      </c>
      <c r="D39" s="1331"/>
      <c r="E39" s="1336">
        <v>56859259</v>
      </c>
      <c r="F39" s="1337">
        <v>57774137</v>
      </c>
      <c r="G39" s="1337">
        <v>59035217</v>
      </c>
      <c r="H39" s="1337">
        <v>62258736</v>
      </c>
      <c r="I39" s="1337">
        <v>62066600</v>
      </c>
      <c r="J39" s="1337">
        <v>65263615</v>
      </c>
      <c r="K39" s="1337">
        <v>74612197</v>
      </c>
      <c r="L39" s="1337">
        <v>80288334</v>
      </c>
      <c r="M39" s="1337">
        <v>78320355</v>
      </c>
      <c r="N39" s="1337">
        <v>77851798</v>
      </c>
      <c r="O39" s="1337">
        <v>79200967</v>
      </c>
      <c r="P39" s="1337">
        <v>76416598</v>
      </c>
      <c r="Q39" s="1337">
        <v>79282172</v>
      </c>
      <c r="R39" s="1337">
        <v>82294328</v>
      </c>
      <c r="S39" s="1338">
        <v>81232946</v>
      </c>
      <c r="T39" s="1338">
        <v>84477317</v>
      </c>
      <c r="U39" s="1338">
        <v>81295129</v>
      </c>
      <c r="V39" s="1338">
        <v>85638878</v>
      </c>
      <c r="W39" s="1339">
        <v>83047645</v>
      </c>
      <c r="X39" s="1340"/>
      <c r="Y39" s="1340"/>
      <c r="AV39" s="1333"/>
      <c r="AW39" s="1333"/>
      <c r="AX39" s="1333"/>
      <c r="AY39" s="1333"/>
    </row>
    <row r="40" spans="2:68">
      <c r="B40" s="1334"/>
      <c r="C40" s="1343" t="s">
        <v>438</v>
      </c>
      <c r="D40" s="1331"/>
      <c r="E40" s="1336">
        <v>84297037</v>
      </c>
      <c r="F40" s="1084">
        <v>87873829</v>
      </c>
      <c r="G40" s="1084">
        <v>90921051</v>
      </c>
      <c r="H40" s="1337">
        <v>98020076</v>
      </c>
      <c r="I40" s="1084">
        <v>106422285</v>
      </c>
      <c r="J40" s="1084">
        <v>114370891</v>
      </c>
      <c r="K40" s="1084">
        <v>118346035</v>
      </c>
      <c r="L40" s="1084">
        <v>124752852</v>
      </c>
      <c r="M40" s="1084">
        <v>124200809</v>
      </c>
      <c r="N40" s="1084">
        <v>125124552</v>
      </c>
      <c r="O40" s="1084">
        <v>123791091</v>
      </c>
      <c r="P40" s="1084">
        <v>121710837</v>
      </c>
      <c r="Q40" s="1084">
        <v>120261151</v>
      </c>
      <c r="R40" s="1084">
        <v>124482450</v>
      </c>
      <c r="S40" s="1341">
        <v>120628439</v>
      </c>
      <c r="T40" s="1341">
        <v>122445639</v>
      </c>
      <c r="U40" s="1341">
        <v>117761039</v>
      </c>
      <c r="V40" s="1341">
        <v>122379276</v>
      </c>
      <c r="W40" s="1342">
        <v>122432692</v>
      </c>
      <c r="X40" s="1340"/>
      <c r="Y40" s="1340"/>
      <c r="AV40" s="1333"/>
      <c r="AW40" s="1333"/>
      <c r="AX40" s="1333"/>
      <c r="AY40" s="1333"/>
      <c r="AZ40" s="2436"/>
      <c r="BA40" s="2436"/>
      <c r="BB40" s="2436"/>
      <c r="BC40" s="2436"/>
      <c r="BD40" s="2436"/>
      <c r="BE40" s="2436"/>
      <c r="BF40" s="2436"/>
      <c r="BG40" s="2436"/>
      <c r="BH40" s="2436"/>
      <c r="BI40" s="2436"/>
      <c r="BJ40" s="2436"/>
      <c r="BK40" s="2436"/>
      <c r="BL40" s="2436"/>
      <c r="BM40" s="2436"/>
      <c r="BN40" s="2436"/>
      <c r="BO40" s="2436"/>
      <c r="BP40" s="2436"/>
    </row>
    <row r="41" spans="2:68" ht="15" customHeight="1">
      <c r="B41" s="1334"/>
      <c r="C41" s="1331"/>
      <c r="D41" s="1021"/>
      <c r="E41" s="1346"/>
      <c r="F41" s="1337"/>
      <c r="G41" s="1337"/>
      <c r="H41" s="1347"/>
      <c r="I41" s="1337"/>
      <c r="J41" s="1337"/>
      <c r="K41" s="1337"/>
      <c r="L41" s="1337"/>
      <c r="M41" s="1337"/>
      <c r="N41" s="1337"/>
      <c r="O41" s="1337"/>
      <c r="P41" s="1337"/>
      <c r="Q41" s="1337"/>
      <c r="R41" s="1337"/>
      <c r="S41" s="1338"/>
      <c r="T41" s="1338"/>
      <c r="U41" s="1338"/>
      <c r="V41" s="1338"/>
      <c r="W41" s="1339"/>
      <c r="X41" s="1340"/>
      <c r="Y41" s="1340"/>
      <c r="AV41" s="1333"/>
      <c r="AW41" s="1333"/>
      <c r="AX41" s="1333"/>
      <c r="AY41" s="1333"/>
      <c r="AZ41" s="1354"/>
      <c r="BA41" s="1328"/>
      <c r="BB41" s="1328"/>
      <c r="BC41" s="1328"/>
      <c r="BD41" s="1328"/>
      <c r="BE41" s="1328"/>
      <c r="BF41" s="1328"/>
      <c r="BG41" s="1328"/>
      <c r="BH41" s="1328"/>
      <c r="BI41" s="1328"/>
      <c r="BJ41" s="1328"/>
      <c r="BK41" s="1328"/>
      <c r="BL41" s="1328"/>
      <c r="BM41" s="1328"/>
      <c r="BN41" s="1328"/>
      <c r="BO41" s="1328"/>
      <c r="BP41" s="1328"/>
    </row>
    <row r="42" spans="2:68">
      <c r="B42" s="1349" t="s">
        <v>439</v>
      </c>
      <c r="C42" s="1343"/>
      <c r="D42" s="1343"/>
      <c r="E42" s="1336">
        <v>7807525</v>
      </c>
      <c r="F42" s="1355">
        <v>5663472</v>
      </c>
      <c r="G42" s="1355">
        <v>5744528</v>
      </c>
      <c r="H42" s="1337">
        <v>6722157</v>
      </c>
      <c r="I42" s="1355">
        <v>20656894</v>
      </c>
      <c r="J42" s="1355">
        <v>24169302</v>
      </c>
      <c r="K42" s="1355">
        <v>23736011</v>
      </c>
      <c r="L42" s="1355">
        <v>22313686</v>
      </c>
      <c r="M42" s="1355">
        <v>21394306</v>
      </c>
      <c r="N42" s="1355">
        <v>19109582</v>
      </c>
      <c r="O42" s="1355">
        <v>18042526</v>
      </c>
      <c r="P42" s="1355">
        <v>16093566</v>
      </c>
      <c r="Q42" s="1355">
        <v>14886829</v>
      </c>
      <c r="R42" s="1355">
        <v>13608037</v>
      </c>
      <c r="S42" s="1356">
        <v>10879734</v>
      </c>
      <c r="T42" s="1356">
        <v>9578869</v>
      </c>
      <c r="U42" s="1356">
        <v>11759891</v>
      </c>
      <c r="V42" s="1356">
        <v>9926108</v>
      </c>
      <c r="W42" s="1357">
        <v>7583520</v>
      </c>
      <c r="X42" s="1340"/>
      <c r="Y42" s="1340"/>
      <c r="AV42" s="1333"/>
      <c r="AW42" s="1333"/>
      <c r="AX42" s="1333"/>
      <c r="AY42" s="1333"/>
    </row>
    <row r="43" spans="2:68">
      <c r="B43" s="1334"/>
      <c r="C43" s="1331" t="s">
        <v>184</v>
      </c>
      <c r="D43" s="1331"/>
      <c r="E43" s="1358">
        <v>6091769</v>
      </c>
      <c r="F43" s="1337">
        <v>4086799</v>
      </c>
      <c r="G43" s="1337">
        <v>4322203</v>
      </c>
      <c r="H43" s="1355">
        <v>5286863</v>
      </c>
      <c r="I43" s="1337">
        <v>19186502</v>
      </c>
      <c r="J43" s="1337">
        <v>23644352</v>
      </c>
      <c r="K43" s="1337">
        <v>23203388</v>
      </c>
      <c r="L43" s="1337">
        <v>21777527</v>
      </c>
      <c r="M43" s="1337">
        <v>20845181</v>
      </c>
      <c r="N43" s="1337">
        <v>18547001</v>
      </c>
      <c r="O43" s="1337">
        <v>17484261</v>
      </c>
      <c r="P43" s="1337">
        <v>15561430</v>
      </c>
      <c r="Q43" s="1337">
        <v>14339601</v>
      </c>
      <c r="R43" s="1337">
        <v>13056240</v>
      </c>
      <c r="S43" s="1338">
        <v>10333799</v>
      </c>
      <c r="T43" s="1338">
        <v>9040723</v>
      </c>
      <c r="U43" s="1338">
        <v>11222266</v>
      </c>
      <c r="V43" s="1338">
        <v>9386448</v>
      </c>
      <c r="W43" s="1339">
        <v>7039350</v>
      </c>
      <c r="X43" s="1340"/>
      <c r="Y43" s="1340"/>
      <c r="AV43" s="1333"/>
      <c r="AW43" s="1333"/>
      <c r="AX43" s="1333"/>
      <c r="AY43" s="1333"/>
    </row>
    <row r="44" spans="2:68">
      <c r="B44" s="1334"/>
      <c r="C44" s="1331" t="s">
        <v>440</v>
      </c>
      <c r="D44" s="1331"/>
      <c r="E44" s="1336">
        <v>1715756</v>
      </c>
      <c r="F44" s="1337">
        <v>1576673</v>
      </c>
      <c r="G44" s="1337">
        <v>1422325</v>
      </c>
      <c r="H44" s="1337">
        <v>1435294</v>
      </c>
      <c r="I44" s="1337">
        <v>1470392</v>
      </c>
      <c r="J44" s="1337">
        <v>524950</v>
      </c>
      <c r="K44" s="1337">
        <v>532623</v>
      </c>
      <c r="L44" s="1337">
        <v>536159</v>
      </c>
      <c r="M44" s="1337">
        <v>549125</v>
      </c>
      <c r="N44" s="1337">
        <v>562581</v>
      </c>
      <c r="O44" s="1337">
        <v>558265</v>
      </c>
      <c r="P44" s="1337">
        <v>532137</v>
      </c>
      <c r="Q44" s="1337">
        <v>547228</v>
      </c>
      <c r="R44" s="1337">
        <v>551797</v>
      </c>
      <c r="S44" s="1338">
        <v>545935</v>
      </c>
      <c r="T44" s="1338">
        <v>538146</v>
      </c>
      <c r="U44" s="1338">
        <v>537625</v>
      </c>
      <c r="V44" s="1338">
        <v>539660</v>
      </c>
      <c r="W44" s="1339">
        <v>544170</v>
      </c>
      <c r="X44" s="1340"/>
      <c r="Y44" s="1340"/>
    </row>
    <row r="45" spans="2:68">
      <c r="B45" s="1330" t="s">
        <v>183</v>
      </c>
      <c r="C45" s="1343"/>
      <c r="D45" s="1343"/>
      <c r="E45" s="1336">
        <v>8673491</v>
      </c>
      <c r="F45" s="1084">
        <v>8134607</v>
      </c>
      <c r="G45" s="1084">
        <v>8186521</v>
      </c>
      <c r="H45" s="1337">
        <v>8229065</v>
      </c>
      <c r="I45" s="1084">
        <v>7062622</v>
      </c>
      <c r="J45" s="1084">
        <v>5349981</v>
      </c>
      <c r="K45" s="1084">
        <v>4910261</v>
      </c>
      <c r="L45" s="1084">
        <v>4288270</v>
      </c>
      <c r="M45" s="1084">
        <v>4830856</v>
      </c>
      <c r="N45" s="1084">
        <v>6191543</v>
      </c>
      <c r="O45" s="1084">
        <v>5842071</v>
      </c>
      <c r="P45" s="1084">
        <v>4905616</v>
      </c>
      <c r="Q45" s="1084">
        <v>4946046</v>
      </c>
      <c r="R45" s="1084">
        <v>7270985</v>
      </c>
      <c r="S45" s="1341">
        <v>7251352</v>
      </c>
      <c r="T45" s="1341">
        <v>8535930</v>
      </c>
      <c r="U45" s="1341">
        <v>8670982</v>
      </c>
      <c r="V45" s="1341">
        <v>9030671</v>
      </c>
      <c r="W45" s="1342">
        <v>10497414</v>
      </c>
      <c r="X45" s="1340"/>
      <c r="Y45" s="1340"/>
    </row>
    <row r="46" spans="2:68">
      <c r="B46" s="1330" t="s">
        <v>186</v>
      </c>
      <c r="C46" s="1343"/>
      <c r="D46" s="1343"/>
      <c r="E46" s="1083">
        <v>14165988</v>
      </c>
      <c r="F46" s="1084">
        <v>16371246</v>
      </c>
      <c r="G46" s="1084">
        <v>14180646</v>
      </c>
      <c r="H46" s="1084">
        <v>14435544</v>
      </c>
      <c r="I46" s="1084">
        <v>14831741</v>
      </c>
      <c r="J46" s="1084">
        <v>13946887</v>
      </c>
      <c r="K46" s="1084">
        <v>13678986</v>
      </c>
      <c r="L46" s="1084">
        <v>15010690</v>
      </c>
      <c r="M46" s="1084">
        <v>14179541</v>
      </c>
      <c r="N46" s="1084">
        <v>14652059</v>
      </c>
      <c r="O46" s="1084">
        <v>14294675</v>
      </c>
      <c r="P46" s="1084">
        <v>13319276</v>
      </c>
      <c r="Q46" s="1084">
        <v>13833991</v>
      </c>
      <c r="R46" s="1084">
        <v>14066770</v>
      </c>
      <c r="S46" s="1341">
        <v>13287386</v>
      </c>
      <c r="T46" s="1341">
        <v>10396500</v>
      </c>
      <c r="U46" s="1341">
        <v>10152890</v>
      </c>
      <c r="V46" s="1341">
        <v>10549221</v>
      </c>
      <c r="W46" s="1342">
        <v>10350260</v>
      </c>
      <c r="X46" s="1340"/>
      <c r="Y46" s="1340"/>
      <c r="AV46" s="1021"/>
    </row>
    <row r="47" spans="2:68" ht="15" customHeight="1">
      <c r="B47" s="1330" t="s">
        <v>442</v>
      </c>
      <c r="C47" s="1343"/>
      <c r="D47" s="1343"/>
      <c r="E47" s="1083">
        <v>534637</v>
      </c>
      <c r="F47" s="1084">
        <v>434457</v>
      </c>
      <c r="G47" s="1084">
        <v>535222</v>
      </c>
      <c r="H47" s="1084">
        <v>555598</v>
      </c>
      <c r="I47" s="1084">
        <v>331591</v>
      </c>
      <c r="J47" s="1084">
        <v>256238</v>
      </c>
      <c r="K47" s="1084">
        <v>455343</v>
      </c>
      <c r="L47" s="1084">
        <v>532584</v>
      </c>
      <c r="M47" s="1084">
        <v>558934</v>
      </c>
      <c r="N47" s="1084">
        <v>776863</v>
      </c>
      <c r="O47" s="1084">
        <v>532404</v>
      </c>
      <c r="P47" s="1084">
        <v>524448</v>
      </c>
      <c r="Q47" s="1084">
        <v>743925</v>
      </c>
      <c r="R47" s="1084">
        <v>697119</v>
      </c>
      <c r="S47" s="1341">
        <v>699678</v>
      </c>
      <c r="T47" s="1341">
        <v>496170</v>
      </c>
      <c r="U47" s="1341">
        <v>226161</v>
      </c>
      <c r="V47" s="1341">
        <v>325771</v>
      </c>
      <c r="W47" s="1342">
        <v>412401</v>
      </c>
      <c r="X47" s="1340"/>
      <c r="Y47" s="1340"/>
      <c r="AV47" s="1359"/>
    </row>
    <row r="48" spans="2:68">
      <c r="B48" s="1330" t="s">
        <v>447</v>
      </c>
      <c r="C48" s="1343"/>
      <c r="D48" s="1343"/>
      <c r="E48" s="1083">
        <v>70459</v>
      </c>
      <c r="F48" s="1084">
        <v>13977</v>
      </c>
      <c r="G48" s="1084" t="s">
        <v>610</v>
      </c>
      <c r="H48" s="1084">
        <v>9131</v>
      </c>
      <c r="I48" s="1084">
        <v>108189</v>
      </c>
      <c r="J48" s="1084">
        <v>116523</v>
      </c>
      <c r="K48" s="1084">
        <v>205898</v>
      </c>
      <c r="L48" s="1084">
        <v>461069</v>
      </c>
      <c r="M48" s="1084">
        <v>84071</v>
      </c>
      <c r="N48" s="1084">
        <v>484531</v>
      </c>
      <c r="O48" s="1084">
        <v>0</v>
      </c>
      <c r="P48" s="1084">
        <v>0</v>
      </c>
      <c r="Q48" s="1084">
        <v>210393</v>
      </c>
      <c r="R48" s="1084">
        <v>140146</v>
      </c>
      <c r="S48" s="1341">
        <v>7669</v>
      </c>
      <c r="T48" s="1341">
        <v>193031</v>
      </c>
      <c r="U48" s="1341">
        <v>138339</v>
      </c>
      <c r="V48" s="1341">
        <v>42768</v>
      </c>
      <c r="W48" s="1342">
        <v>91966</v>
      </c>
      <c r="X48" s="1340"/>
      <c r="Y48" s="1340"/>
      <c r="AV48" s="1359"/>
    </row>
    <row r="49" spans="2:48" ht="14.25">
      <c r="B49" s="1330" t="s">
        <v>1018</v>
      </c>
      <c r="C49" s="1343"/>
      <c r="D49" s="1343"/>
      <c r="E49" s="1083">
        <v>3663557</v>
      </c>
      <c r="F49" s="1084">
        <v>4172530</v>
      </c>
      <c r="G49" s="1084">
        <v>3456215</v>
      </c>
      <c r="H49" s="1084">
        <v>4103298</v>
      </c>
      <c r="I49" s="1084">
        <v>4756793</v>
      </c>
      <c r="J49" s="1084">
        <v>4148198</v>
      </c>
      <c r="K49" s="1084">
        <v>3299330</v>
      </c>
      <c r="L49" s="1084">
        <v>3648048</v>
      </c>
      <c r="M49" s="1084">
        <v>3695174</v>
      </c>
      <c r="N49" s="1084">
        <v>4690015</v>
      </c>
      <c r="O49" s="1084">
        <v>3884639</v>
      </c>
      <c r="P49" s="1084">
        <v>5668164</v>
      </c>
      <c r="Q49" s="1084">
        <v>4963871</v>
      </c>
      <c r="R49" s="1084">
        <v>4579331</v>
      </c>
      <c r="S49" s="1341">
        <v>4731200</v>
      </c>
      <c r="T49" s="1341">
        <v>7705309</v>
      </c>
      <c r="U49" s="1341">
        <v>5432431</v>
      </c>
      <c r="V49" s="1341">
        <v>5356302</v>
      </c>
      <c r="W49" s="1342">
        <v>4544335</v>
      </c>
      <c r="X49" s="1340"/>
      <c r="Y49" s="1340"/>
      <c r="AV49" s="1359"/>
    </row>
    <row r="50" spans="2:48">
      <c r="B50" s="2520" t="s">
        <v>449</v>
      </c>
      <c r="C50" s="2520"/>
      <c r="D50" s="2520"/>
      <c r="E50" s="1083">
        <v>119212694</v>
      </c>
      <c r="F50" s="1084">
        <v>122664118</v>
      </c>
      <c r="G50" s="1084">
        <v>123024183</v>
      </c>
      <c r="H50" s="1084">
        <v>132074869</v>
      </c>
      <c r="I50" s="1084">
        <v>154170115</v>
      </c>
      <c r="J50" s="1084">
        <v>162358020</v>
      </c>
      <c r="K50" s="1084">
        <v>164631864</v>
      </c>
      <c r="L50" s="1084">
        <v>171007199</v>
      </c>
      <c r="M50" s="1084">
        <v>168943691</v>
      </c>
      <c r="N50" s="1084">
        <v>171029145</v>
      </c>
      <c r="O50" s="1084">
        <v>166387406</v>
      </c>
      <c r="P50" s="1084">
        <v>162221907</v>
      </c>
      <c r="Q50" s="1084">
        <v>159846206</v>
      </c>
      <c r="R50" s="1084">
        <v>164844838</v>
      </c>
      <c r="S50" s="1341">
        <v>157485458</v>
      </c>
      <c r="T50" s="1341">
        <v>159351448</v>
      </c>
      <c r="U50" s="1341">
        <v>154141733</v>
      </c>
      <c r="V50" s="1341">
        <v>157610117</v>
      </c>
      <c r="W50" s="1342">
        <v>155912588</v>
      </c>
      <c r="X50" s="1340"/>
      <c r="Y50" s="1340"/>
    </row>
    <row r="51" spans="2:48">
      <c r="B51" s="1334"/>
      <c r="C51" s="1331"/>
      <c r="D51" s="1021"/>
      <c r="E51" s="1346"/>
      <c r="F51" s="1337"/>
      <c r="G51" s="1337"/>
      <c r="H51" s="1347"/>
      <c r="I51" s="1337"/>
      <c r="J51" s="1337"/>
      <c r="K51" s="1337"/>
      <c r="L51" s="1337"/>
      <c r="M51" s="1337"/>
      <c r="N51" s="1337"/>
      <c r="O51" s="1337"/>
      <c r="P51" s="1337"/>
      <c r="Q51" s="1337"/>
      <c r="R51" s="1337"/>
      <c r="S51" s="1338"/>
      <c r="T51" s="1338"/>
      <c r="U51" s="1338"/>
      <c r="V51" s="1338"/>
      <c r="W51" s="1339"/>
      <c r="X51" s="1340"/>
      <c r="Y51" s="1340"/>
    </row>
    <row r="52" spans="2:48">
      <c r="B52" s="1330" t="s">
        <v>60</v>
      </c>
      <c r="C52" s="1343"/>
      <c r="D52" s="1343"/>
      <c r="E52" s="1336">
        <v>17539109</v>
      </c>
      <c r="F52" s="1084">
        <v>18014193</v>
      </c>
      <c r="G52" s="1084">
        <v>18854033</v>
      </c>
      <c r="H52" s="1337">
        <v>18715973</v>
      </c>
      <c r="I52" s="1084">
        <v>16964956</v>
      </c>
      <c r="J52" s="1084">
        <v>17240659</v>
      </c>
      <c r="K52" s="1084">
        <v>18220340</v>
      </c>
      <c r="L52" s="1084">
        <v>18168085</v>
      </c>
      <c r="M52" s="1084">
        <v>18912120</v>
      </c>
      <c r="N52" s="1084">
        <v>19509998</v>
      </c>
      <c r="O52" s="1084">
        <v>20633250</v>
      </c>
      <c r="P52" s="1084">
        <v>20141237</v>
      </c>
      <c r="Q52" s="1084">
        <v>20988644</v>
      </c>
      <c r="R52" s="1084">
        <v>22093569</v>
      </c>
      <c r="S52" s="1341">
        <v>23123825</v>
      </c>
      <c r="T52" s="1341">
        <v>21779294</v>
      </c>
      <c r="U52" s="1341">
        <v>23226759</v>
      </c>
      <c r="V52" s="1341">
        <v>24230519</v>
      </c>
      <c r="W52" s="1342">
        <v>25001573</v>
      </c>
      <c r="X52" s="1340"/>
      <c r="Y52" s="1340"/>
    </row>
    <row r="53" spans="2:48">
      <c r="B53" s="1360" t="s">
        <v>450</v>
      </c>
      <c r="C53" s="1361"/>
      <c r="D53" s="1361"/>
      <c r="E53" s="1083">
        <v>9924006</v>
      </c>
      <c r="F53" s="1350">
        <v>9924006</v>
      </c>
      <c r="G53" s="1350">
        <v>9924006</v>
      </c>
      <c r="H53" s="1084">
        <v>9924006</v>
      </c>
      <c r="I53" s="1350">
        <v>10774006</v>
      </c>
      <c r="J53" s="1350">
        <v>10774006</v>
      </c>
      <c r="K53" s="1350">
        <v>10774006</v>
      </c>
      <c r="L53" s="1350">
        <v>11024006</v>
      </c>
      <c r="M53" s="1350">
        <v>11024006</v>
      </c>
      <c r="N53" s="1350">
        <v>11024006</v>
      </c>
      <c r="O53" s="1350">
        <v>11024006</v>
      </c>
      <c r="P53" s="1350">
        <v>11882984</v>
      </c>
      <c r="Q53" s="1350">
        <v>11882984</v>
      </c>
      <c r="R53" s="1350">
        <v>11882984</v>
      </c>
      <c r="S53" s="1351">
        <v>11882984</v>
      </c>
      <c r="T53" s="1351">
        <v>12679794</v>
      </c>
      <c r="U53" s="1351">
        <v>12679794</v>
      </c>
      <c r="V53" s="1351">
        <v>12679794</v>
      </c>
      <c r="W53" s="1352">
        <v>12679794</v>
      </c>
      <c r="X53" s="1340"/>
      <c r="Y53" s="1340"/>
    </row>
    <row r="54" spans="2:48">
      <c r="B54" s="1360" t="s">
        <v>453</v>
      </c>
      <c r="C54" s="1361"/>
      <c r="D54" s="1361"/>
      <c r="E54" s="1353">
        <v>4476256</v>
      </c>
      <c r="F54" s="1350">
        <v>4476256</v>
      </c>
      <c r="G54" s="1350">
        <v>4476256</v>
      </c>
      <c r="H54" s="1350">
        <v>4476256</v>
      </c>
      <c r="I54" s="1350">
        <v>5945313</v>
      </c>
      <c r="J54" s="1350">
        <v>5945313</v>
      </c>
      <c r="K54" s="1350">
        <v>5947808</v>
      </c>
      <c r="L54" s="1350">
        <v>6488641</v>
      </c>
      <c r="M54" s="1350">
        <v>6488969</v>
      </c>
      <c r="N54" s="1350">
        <v>6488968</v>
      </c>
      <c r="O54" s="1350">
        <v>6488969</v>
      </c>
      <c r="P54" s="1350">
        <v>7297648</v>
      </c>
      <c r="Q54" s="1350">
        <v>7298035</v>
      </c>
      <c r="R54" s="1350">
        <v>7298035</v>
      </c>
      <c r="S54" s="1351">
        <v>6540665</v>
      </c>
      <c r="T54" s="1351">
        <v>6820019</v>
      </c>
      <c r="U54" s="1351">
        <v>6820497</v>
      </c>
      <c r="V54" s="1351">
        <v>6820930</v>
      </c>
      <c r="W54" s="1352">
        <v>6372059</v>
      </c>
      <c r="X54" s="1340"/>
      <c r="Y54" s="1340"/>
    </row>
    <row r="55" spans="2:48">
      <c r="B55" s="1360" t="s">
        <v>503</v>
      </c>
      <c r="C55" s="1361"/>
      <c r="D55" s="1361"/>
      <c r="E55" s="1353">
        <v>235391</v>
      </c>
      <c r="F55" s="1350">
        <v>296915</v>
      </c>
      <c r="G55" s="1350">
        <v>296456</v>
      </c>
      <c r="H55" s="1350">
        <v>-22277</v>
      </c>
      <c r="I55" s="1350">
        <v>333548</v>
      </c>
      <c r="J55" s="1350">
        <v>330977</v>
      </c>
      <c r="K55" s="1350">
        <v>697475</v>
      </c>
      <c r="L55" s="1350">
        <v>-68242</v>
      </c>
      <c r="M55" s="1350">
        <v>-123542</v>
      </c>
      <c r="N55" s="1350">
        <v>-583178</v>
      </c>
      <c r="O55" s="1350">
        <v>-495371</v>
      </c>
      <c r="P55" s="1350">
        <v>-780063</v>
      </c>
      <c r="Q55" s="1350">
        <v>-1089747</v>
      </c>
      <c r="R55" s="1350">
        <v>-1274918</v>
      </c>
      <c r="S55" s="1351">
        <v>-549319</v>
      </c>
      <c r="T55" s="1351">
        <v>-467041</v>
      </c>
      <c r="U55" s="1351">
        <v>-274021</v>
      </c>
      <c r="V55" s="1351">
        <v>-375086</v>
      </c>
      <c r="W55" s="1352">
        <v>-109202</v>
      </c>
      <c r="X55" s="1340"/>
      <c r="Y55" s="1340"/>
    </row>
    <row r="56" spans="2:48">
      <c r="B56" s="1360" t="s">
        <v>340</v>
      </c>
      <c r="C56" s="1361"/>
      <c r="D56" s="1361"/>
      <c r="E56" s="1353">
        <v>2903456</v>
      </c>
      <c r="F56" s="1350">
        <v>3317016</v>
      </c>
      <c r="G56" s="1350">
        <v>4157315</v>
      </c>
      <c r="H56" s="1350">
        <v>4337988</v>
      </c>
      <c r="I56" s="1350">
        <v>-87911</v>
      </c>
      <c r="J56" s="1350">
        <v>190363</v>
      </c>
      <c r="K56" s="1350">
        <v>801051</v>
      </c>
      <c r="L56" s="1350">
        <v>723680</v>
      </c>
      <c r="M56" s="1350">
        <v>1522687</v>
      </c>
      <c r="N56" s="1350">
        <v>2580202</v>
      </c>
      <c r="O56" s="1350">
        <v>3615646</v>
      </c>
      <c r="P56" s="1350">
        <v>1740668</v>
      </c>
      <c r="Q56" s="1350">
        <v>2897372</v>
      </c>
      <c r="R56" s="1350">
        <v>4187468</v>
      </c>
      <c r="S56" s="1351">
        <v>5249495</v>
      </c>
      <c r="T56" s="1351">
        <v>2746522</v>
      </c>
      <c r="U56" s="1351">
        <v>4000489</v>
      </c>
      <c r="V56" s="1351">
        <v>5104881</v>
      </c>
      <c r="W56" s="1352">
        <v>6058922</v>
      </c>
      <c r="X56" s="1340"/>
      <c r="Y56" s="1340"/>
    </row>
    <row r="57" spans="2:48">
      <c r="B57" s="1362"/>
      <c r="C57" s="1361"/>
      <c r="D57" s="1361"/>
      <c r="E57" s="1363"/>
      <c r="F57" s="1364"/>
      <c r="G57" s="1364"/>
      <c r="H57" s="1364"/>
      <c r="I57" s="1364"/>
      <c r="J57" s="1364"/>
      <c r="K57" s="1364"/>
      <c r="L57" s="1364"/>
      <c r="M57" s="1364"/>
      <c r="N57" s="1364"/>
      <c r="O57" s="1364"/>
      <c r="P57" s="1364"/>
      <c r="Q57" s="1364"/>
      <c r="R57" s="1364"/>
      <c r="S57" s="1364"/>
      <c r="T57" s="1364"/>
      <c r="U57" s="1364"/>
      <c r="V57" s="1364"/>
      <c r="W57" s="1365"/>
      <c r="X57" s="1340"/>
      <c r="Y57" s="1340"/>
    </row>
    <row r="58" spans="2:48">
      <c r="B58" s="2530" t="s">
        <v>455</v>
      </c>
      <c r="C58" s="2530"/>
      <c r="D58" s="2530"/>
      <c r="E58" s="1083">
        <v>17539109</v>
      </c>
      <c r="F58" s="1084">
        <v>18014193</v>
      </c>
      <c r="G58" s="1084">
        <v>18854033</v>
      </c>
      <c r="H58" s="1084">
        <v>18715973</v>
      </c>
      <c r="I58" s="1084">
        <v>16964956</v>
      </c>
      <c r="J58" s="1084">
        <v>17240659</v>
      </c>
      <c r="K58" s="1084">
        <v>18220340</v>
      </c>
      <c r="L58" s="1084">
        <v>18168085</v>
      </c>
      <c r="M58" s="1084">
        <v>18912120</v>
      </c>
      <c r="N58" s="1084">
        <v>19509998</v>
      </c>
      <c r="O58" s="1084">
        <v>20633250</v>
      </c>
      <c r="P58" s="1084">
        <v>20141237</v>
      </c>
      <c r="Q58" s="1084">
        <v>20988644</v>
      </c>
      <c r="R58" s="1084">
        <v>22093569</v>
      </c>
      <c r="S58" s="1341">
        <v>23123825</v>
      </c>
      <c r="T58" s="1341">
        <v>21779294</v>
      </c>
      <c r="U58" s="1341">
        <v>23226759</v>
      </c>
      <c r="V58" s="1341">
        <v>24230519</v>
      </c>
      <c r="W58" s="1342">
        <v>25001573</v>
      </c>
      <c r="X58" s="1340"/>
      <c r="Y58" s="1340"/>
    </row>
    <row r="59" spans="2:48">
      <c r="B59" s="1366"/>
      <c r="C59" s="1367"/>
      <c r="D59" s="1367"/>
      <c r="E59" s="1336"/>
      <c r="F59" s="1337"/>
      <c r="G59" s="1337"/>
      <c r="H59" s="1337"/>
      <c r="I59" s="1337"/>
      <c r="J59" s="1337"/>
      <c r="K59" s="1337"/>
      <c r="L59" s="1337"/>
      <c r="M59" s="1337"/>
      <c r="N59" s="1337"/>
      <c r="O59" s="1337"/>
      <c r="P59" s="1337"/>
      <c r="Q59" s="1337"/>
      <c r="R59" s="1337"/>
      <c r="S59" s="1338"/>
      <c r="T59" s="1338"/>
      <c r="U59" s="1338"/>
      <c r="V59" s="1338"/>
      <c r="W59" s="1339"/>
      <c r="X59" s="1340"/>
      <c r="Y59" s="1340"/>
    </row>
    <row r="60" spans="2:48">
      <c r="B60" s="2513" t="s">
        <v>456</v>
      </c>
      <c r="C60" s="2513"/>
      <c r="D60" s="2513"/>
      <c r="E60" s="1083">
        <v>136751803</v>
      </c>
      <c r="F60" s="1084">
        <v>140678311</v>
      </c>
      <c r="G60" s="1084">
        <v>141878216</v>
      </c>
      <c r="H60" s="1084">
        <v>150790842</v>
      </c>
      <c r="I60" s="1084">
        <v>171135071</v>
      </c>
      <c r="J60" s="1084">
        <v>179598679</v>
      </c>
      <c r="K60" s="1084">
        <v>182852204</v>
      </c>
      <c r="L60" s="1084">
        <v>189175284</v>
      </c>
      <c r="M60" s="1084">
        <v>187855811</v>
      </c>
      <c r="N60" s="1084">
        <v>190539143</v>
      </c>
      <c r="O60" s="1084">
        <v>187020656</v>
      </c>
      <c r="P60" s="1084">
        <v>182363144</v>
      </c>
      <c r="Q60" s="1084">
        <v>180834850</v>
      </c>
      <c r="R60" s="1084">
        <v>186938407</v>
      </c>
      <c r="S60" s="1341">
        <v>180609283</v>
      </c>
      <c r="T60" s="1341">
        <v>181130742</v>
      </c>
      <c r="U60" s="1341">
        <v>177368492</v>
      </c>
      <c r="V60" s="1341">
        <v>181840636</v>
      </c>
      <c r="W60" s="1342">
        <v>180914161</v>
      </c>
      <c r="X60" s="1340"/>
      <c r="Y60" s="1340"/>
    </row>
    <row r="61" spans="2:48">
      <c r="B61" s="1334"/>
      <c r="C61" s="1331"/>
      <c r="D61" s="1331"/>
      <c r="E61" s="1353"/>
      <c r="F61" s="1350"/>
      <c r="G61" s="1350"/>
      <c r="H61" s="1350"/>
      <c r="I61" s="1350"/>
      <c r="J61" s="1350"/>
      <c r="K61" s="1350"/>
      <c r="L61" s="1350"/>
      <c r="M61" s="1350"/>
      <c r="N61" s="1350"/>
      <c r="O61" s="1350"/>
      <c r="P61" s="1350"/>
      <c r="Q61" s="1350"/>
      <c r="R61" s="1350"/>
      <c r="S61" s="1351"/>
      <c r="T61" s="1351"/>
      <c r="U61" s="1351"/>
      <c r="V61" s="1351"/>
      <c r="W61" s="1352"/>
      <c r="X61" s="1340"/>
      <c r="Y61" s="1340"/>
    </row>
    <row r="62" spans="2:48">
      <c r="B62" s="1330" t="s">
        <v>245</v>
      </c>
      <c r="C62" s="1343"/>
      <c r="D62" s="1343"/>
      <c r="E62" s="1358">
        <v>110145630</v>
      </c>
      <c r="F62" s="1355">
        <v>117936663</v>
      </c>
      <c r="G62" s="1355">
        <v>112104535</v>
      </c>
      <c r="H62" s="1355">
        <v>116914484</v>
      </c>
      <c r="I62" s="1355">
        <v>113527769</v>
      </c>
      <c r="J62" s="1355">
        <v>112924725</v>
      </c>
      <c r="K62" s="1355">
        <v>112868480</v>
      </c>
      <c r="L62" s="1355">
        <v>117468548</v>
      </c>
      <c r="M62" s="1355">
        <v>119457875</v>
      </c>
      <c r="N62" s="1355">
        <v>135953567</v>
      </c>
      <c r="O62" s="1355">
        <v>133169883</v>
      </c>
      <c r="P62" s="1355">
        <v>127873817</v>
      </c>
      <c r="Q62" s="1355">
        <v>131117219</v>
      </c>
      <c r="R62" s="1355">
        <v>135853514</v>
      </c>
      <c r="S62" s="1356">
        <v>134450003</v>
      </c>
      <c r="T62" s="1356">
        <v>138810501</v>
      </c>
      <c r="U62" s="1356">
        <v>129969150</v>
      </c>
      <c r="V62" s="1356">
        <v>138269632</v>
      </c>
      <c r="W62" s="1357">
        <v>134844989</v>
      </c>
      <c r="X62" s="1340"/>
      <c r="Y62" s="1340"/>
    </row>
    <row r="63" spans="2:48">
      <c r="B63" s="1334" t="s">
        <v>457</v>
      </c>
      <c r="C63" s="1331"/>
      <c r="D63" s="1331"/>
      <c r="E63" s="1353">
        <v>17679494</v>
      </c>
      <c r="F63" s="1350">
        <v>18482892</v>
      </c>
      <c r="G63" s="1350">
        <v>18886836</v>
      </c>
      <c r="H63" s="1350">
        <v>18238441</v>
      </c>
      <c r="I63" s="1350">
        <v>17490977</v>
      </c>
      <c r="J63" s="1350">
        <v>16978003</v>
      </c>
      <c r="K63" s="1350">
        <v>19477403</v>
      </c>
      <c r="L63" s="1350">
        <v>20320875</v>
      </c>
      <c r="M63" s="1350">
        <v>21229047</v>
      </c>
      <c r="N63" s="1350">
        <v>20762191</v>
      </c>
      <c r="O63" s="1350">
        <v>21203561</v>
      </c>
      <c r="P63" s="1350">
        <v>19638213</v>
      </c>
      <c r="Q63" s="1350">
        <v>19490337</v>
      </c>
      <c r="R63" s="1350">
        <v>20443858</v>
      </c>
      <c r="S63" s="1351">
        <v>19738086</v>
      </c>
      <c r="T63" s="1351">
        <v>17932454</v>
      </c>
      <c r="U63" s="1351">
        <v>17955670</v>
      </c>
      <c r="V63" s="1351">
        <v>18226992</v>
      </c>
      <c r="W63" s="1352">
        <v>19328506</v>
      </c>
      <c r="X63" s="1340"/>
      <c r="Y63" s="1340"/>
    </row>
    <row r="64" spans="2:48">
      <c r="B64" s="1334" t="s">
        <v>458</v>
      </c>
      <c r="C64" s="1331"/>
      <c r="D64" s="1331"/>
      <c r="E64" s="1353">
        <v>65955854</v>
      </c>
      <c r="F64" s="1350">
        <v>69496193</v>
      </c>
      <c r="G64" s="1350">
        <v>66842575</v>
      </c>
      <c r="H64" s="1350">
        <v>69951222</v>
      </c>
      <c r="I64" s="1350">
        <v>69526957</v>
      </c>
      <c r="J64" s="1350">
        <v>68568756</v>
      </c>
      <c r="K64" s="1350">
        <v>70775980</v>
      </c>
      <c r="L64" s="1350">
        <v>74532576</v>
      </c>
      <c r="M64" s="1350">
        <v>75613731</v>
      </c>
      <c r="N64" s="1350">
        <v>79357524</v>
      </c>
      <c r="O64" s="1350">
        <v>73424937</v>
      </c>
      <c r="P64" s="1350">
        <v>68137602</v>
      </c>
      <c r="Q64" s="1350">
        <v>71528880</v>
      </c>
      <c r="R64" s="1350">
        <v>73712295</v>
      </c>
      <c r="S64" s="1351">
        <v>73473563</v>
      </c>
      <c r="T64" s="1351">
        <v>73838085</v>
      </c>
      <c r="U64" s="1351">
        <v>73510275</v>
      </c>
      <c r="V64" s="1351">
        <v>76290046</v>
      </c>
      <c r="W64" s="1352">
        <v>74091027</v>
      </c>
      <c r="X64" s="1340"/>
      <c r="Y64" s="1340"/>
    </row>
    <row r="65" spans="2:28" ht="13.5" thickBot="1">
      <c r="B65" s="1368" t="s">
        <v>459</v>
      </c>
      <c r="C65" s="1369"/>
      <c r="D65" s="1369"/>
      <c r="E65" s="1370">
        <v>26510282</v>
      </c>
      <c r="F65" s="1371">
        <v>29957578</v>
      </c>
      <c r="G65" s="1371">
        <v>26375124</v>
      </c>
      <c r="H65" s="1371">
        <v>28724821</v>
      </c>
      <c r="I65" s="1371">
        <v>26509835</v>
      </c>
      <c r="J65" s="1371">
        <v>27377966</v>
      </c>
      <c r="K65" s="1371">
        <v>22615097</v>
      </c>
      <c r="L65" s="1371">
        <v>22615097</v>
      </c>
      <c r="M65" s="1371">
        <v>22615097</v>
      </c>
      <c r="N65" s="1371">
        <v>35833852</v>
      </c>
      <c r="O65" s="1371">
        <v>38541385</v>
      </c>
      <c r="P65" s="1371">
        <v>40098002</v>
      </c>
      <c r="Q65" s="1371">
        <v>40098002</v>
      </c>
      <c r="R65" s="1371">
        <v>41697361</v>
      </c>
      <c r="S65" s="1372">
        <v>41238354</v>
      </c>
      <c r="T65" s="1371">
        <v>47039962</v>
      </c>
      <c r="U65" s="1372">
        <v>38503205</v>
      </c>
      <c r="V65" s="1372">
        <v>43752594</v>
      </c>
      <c r="W65" s="1373">
        <v>41425456</v>
      </c>
      <c r="X65" s="1340"/>
      <c r="Y65" s="1340"/>
    </row>
    <row r="66" spans="2:28">
      <c r="B66" s="1021"/>
      <c r="C66" s="1021"/>
      <c r="D66" s="1021"/>
      <c r="E66" s="1374"/>
      <c r="F66" s="1374"/>
      <c r="G66" s="1374"/>
      <c r="H66" s="1374"/>
      <c r="I66" s="1374"/>
      <c r="J66" s="1374"/>
      <c r="K66" s="1374"/>
      <c r="L66" s="1374"/>
      <c r="M66" s="1374"/>
      <c r="N66" s="1374"/>
      <c r="O66" s="1374"/>
      <c r="P66" s="1374"/>
      <c r="Q66" s="1374"/>
      <c r="R66" s="1374"/>
      <c r="S66" s="1374"/>
      <c r="T66" s="1374"/>
      <c r="U66" s="1374"/>
      <c r="V66" s="1374"/>
    </row>
    <row r="67" spans="2:28" ht="15" customHeight="1">
      <c r="B67" s="2519" t="s">
        <v>513</v>
      </c>
      <c r="C67" s="2519"/>
      <c r="D67" s="2519"/>
      <c r="E67" s="2519"/>
      <c r="F67" s="2519"/>
      <c r="G67" s="2519"/>
      <c r="H67" s="2519"/>
      <c r="I67" s="2519"/>
      <c r="J67" s="2519"/>
      <c r="K67" s="2519"/>
      <c r="L67" s="2519"/>
      <c r="M67" s="2519"/>
      <c r="N67" s="2519"/>
      <c r="O67" s="2519"/>
      <c r="P67" s="2519"/>
      <c r="Q67" s="2519"/>
      <c r="R67" s="2519"/>
      <c r="S67" s="2519"/>
      <c r="T67" s="2519"/>
      <c r="U67" s="2519"/>
      <c r="V67" s="1979"/>
    </row>
    <row r="68" spans="2:28" ht="15" customHeight="1">
      <c r="B68" s="2514" t="s">
        <v>514</v>
      </c>
      <c r="C68" s="2514"/>
      <c r="D68" s="2514"/>
      <c r="E68" s="2514"/>
      <c r="F68" s="2514"/>
      <c r="G68" s="2514"/>
      <c r="H68" s="2514"/>
      <c r="I68" s="2514"/>
      <c r="J68" s="2514"/>
      <c r="K68" s="2514"/>
      <c r="L68" s="2514"/>
      <c r="M68" s="2514"/>
      <c r="N68" s="2514"/>
      <c r="O68" s="2514"/>
      <c r="P68" s="2514"/>
      <c r="Q68" s="2514"/>
      <c r="R68" s="2514"/>
      <c r="S68" s="2514"/>
      <c r="T68" s="2514"/>
      <c r="U68" s="2514"/>
      <c r="V68" s="1978"/>
    </row>
    <row r="69" spans="2:28">
      <c r="B69" s="2451"/>
      <c r="C69" s="2451"/>
      <c r="D69" s="1021"/>
      <c r="E69" s="1021"/>
      <c r="F69" s="1021"/>
      <c r="G69" s="1021"/>
      <c r="H69" s="1021"/>
      <c r="I69" s="1021"/>
      <c r="J69" s="1021"/>
      <c r="K69" s="1021"/>
      <c r="L69" s="1021"/>
      <c r="M69" s="1021"/>
      <c r="N69" s="1021"/>
      <c r="O69" s="1021"/>
      <c r="P69" s="1021"/>
      <c r="Q69" s="1021"/>
      <c r="R69" s="1021"/>
      <c r="S69" s="1021"/>
      <c r="T69" s="1021"/>
      <c r="U69" s="1021"/>
      <c r="V69" s="1974"/>
    </row>
    <row r="74" spans="2:28">
      <c r="B74" s="2510" t="s">
        <v>504</v>
      </c>
      <c r="C74" s="2510"/>
      <c r="D74" s="2510"/>
      <c r="E74" s="2510"/>
      <c r="F74" s="2510"/>
      <c r="G74" s="2510"/>
      <c r="H74" s="2510"/>
      <c r="I74" s="2510"/>
      <c r="J74" s="2510"/>
      <c r="K74" s="2510"/>
      <c r="L74" s="2510"/>
      <c r="M74" s="2510"/>
      <c r="N74" s="2510"/>
      <c r="O74" s="2510"/>
      <c r="P74" s="2510"/>
      <c r="Q74" s="2510"/>
      <c r="R74" s="2510"/>
      <c r="S74" s="2510"/>
      <c r="T74" s="2510"/>
      <c r="U74" s="2510"/>
      <c r="V74" s="1977"/>
      <c r="W74" s="1417"/>
      <c r="X74" s="1417"/>
      <c r="Y74" s="1417"/>
      <c r="Z74" s="1417"/>
    </row>
    <row r="75" spans="2:28">
      <c r="B75" s="2510" t="s">
        <v>507</v>
      </c>
      <c r="C75" s="2510"/>
      <c r="D75" s="2510"/>
      <c r="E75" s="2510"/>
      <c r="F75" s="2510"/>
      <c r="G75" s="2510"/>
      <c r="H75" s="2510"/>
      <c r="I75" s="2510"/>
      <c r="J75" s="2510"/>
      <c r="K75" s="2510"/>
      <c r="L75" s="2510"/>
      <c r="M75" s="2510"/>
      <c r="N75" s="2510"/>
      <c r="O75" s="2510"/>
      <c r="P75" s="2510"/>
      <c r="Q75" s="2510"/>
      <c r="R75" s="2510"/>
      <c r="S75" s="2510"/>
      <c r="T75" s="2510"/>
      <c r="U75" s="2510"/>
      <c r="V75" s="1977"/>
      <c r="W75" s="1417"/>
      <c r="X75" s="1417"/>
      <c r="Y75" s="1417"/>
      <c r="Z75" s="1417"/>
    </row>
    <row r="76" spans="2:28">
      <c r="B76" s="2510" t="s">
        <v>410</v>
      </c>
      <c r="C76" s="2510"/>
      <c r="D76" s="2510"/>
      <c r="E76" s="2510"/>
      <c r="F76" s="2510"/>
      <c r="G76" s="2510"/>
      <c r="H76" s="2510"/>
      <c r="I76" s="2510"/>
      <c r="J76" s="2510"/>
      <c r="K76" s="2510"/>
      <c r="L76" s="2510"/>
      <c r="M76" s="2510"/>
      <c r="N76" s="2510"/>
      <c r="O76" s="2510"/>
      <c r="P76" s="2510"/>
      <c r="Q76" s="2510"/>
      <c r="R76" s="2510"/>
      <c r="S76" s="2510"/>
      <c r="T76" s="2510"/>
      <c r="U76" s="2510"/>
      <c r="V76" s="1977"/>
      <c r="W76" s="1417"/>
      <c r="X76" s="1417"/>
      <c r="Y76" s="1417"/>
      <c r="Z76" s="1417"/>
    </row>
    <row r="77" spans="2:28" ht="13.5" thickBot="1">
      <c r="B77" s="2531"/>
      <c r="C77" s="2531"/>
      <c r="D77" s="2531"/>
      <c r="E77" s="1005"/>
      <c r="F77" s="1005"/>
      <c r="G77" s="1005"/>
      <c r="H77" s="1005"/>
      <c r="I77" s="1005"/>
      <c r="J77" s="1005"/>
      <c r="K77" s="1005"/>
      <c r="L77" s="1005"/>
      <c r="M77" s="1005"/>
      <c r="N77" s="1005"/>
      <c r="O77" s="1005"/>
      <c r="P77" s="1005"/>
      <c r="Q77" s="1005"/>
      <c r="R77" s="1005"/>
      <c r="S77" s="1005"/>
      <c r="T77" s="1005"/>
      <c r="U77" s="1005"/>
      <c r="V77" s="1977"/>
      <c r="W77" s="1417"/>
      <c r="X77" s="1417"/>
      <c r="Y77" s="1417"/>
      <c r="Z77" s="1417"/>
    </row>
    <row r="78" spans="2:28">
      <c r="B78" s="1321"/>
      <c r="C78" s="1322"/>
      <c r="D78" s="1323"/>
      <c r="E78" s="1623"/>
      <c r="F78" s="1624"/>
      <c r="G78" s="1624"/>
      <c r="H78" s="1624"/>
      <c r="I78" s="1624"/>
      <c r="J78" s="1624"/>
      <c r="K78" s="1624"/>
      <c r="L78" s="1624" t="s">
        <v>28</v>
      </c>
      <c r="M78" s="1624"/>
      <c r="N78" s="1624"/>
      <c r="O78" s="1624"/>
      <c r="P78" s="1624"/>
      <c r="Q78" s="1624"/>
      <c r="R78" s="1624"/>
      <c r="S78" s="1624"/>
      <c r="T78" s="1624"/>
      <c r="U78" s="1624"/>
      <c r="V78" s="1624"/>
      <c r="W78" s="1624"/>
      <c r="X78" s="1615"/>
      <c r="Y78" s="1616"/>
      <c r="Z78" s="1616" t="s">
        <v>463</v>
      </c>
      <c r="AA78" s="1616"/>
      <c r="AB78" s="1617"/>
    </row>
    <row r="79" spans="2:28" ht="13.5" thickBot="1">
      <c r="B79" s="2515"/>
      <c r="C79" s="2516"/>
      <c r="D79" s="2529"/>
      <c r="E79" s="1375" t="s">
        <v>33</v>
      </c>
      <c r="F79" s="1376" t="s">
        <v>22</v>
      </c>
      <c r="G79" s="1376" t="s">
        <v>34</v>
      </c>
      <c r="H79" s="1376" t="s">
        <v>35</v>
      </c>
      <c r="I79" s="1376" t="s">
        <v>36</v>
      </c>
      <c r="J79" s="1376" t="s">
        <v>37</v>
      </c>
      <c r="K79" s="1376" t="s">
        <v>38</v>
      </c>
      <c r="L79" s="1376" t="s">
        <v>39</v>
      </c>
      <c r="M79" s="1376" t="s">
        <v>40</v>
      </c>
      <c r="N79" s="1376" t="s">
        <v>23</v>
      </c>
      <c r="O79" s="1376" t="s">
        <v>41</v>
      </c>
      <c r="P79" s="1376" t="s">
        <v>42</v>
      </c>
      <c r="Q79" s="1376" t="s">
        <v>43</v>
      </c>
      <c r="R79" s="1376" t="s">
        <v>24</v>
      </c>
      <c r="S79" s="1377" t="s">
        <v>44</v>
      </c>
      <c r="T79" s="1376" t="s">
        <v>840</v>
      </c>
      <c r="U79" s="1377" t="s">
        <v>905</v>
      </c>
      <c r="V79" s="1377" t="s">
        <v>925</v>
      </c>
      <c r="W79" s="1378" t="s">
        <v>1076</v>
      </c>
      <c r="X79" s="1379">
        <v>2019</v>
      </c>
      <c r="Y79" s="1380">
        <v>2020</v>
      </c>
      <c r="Z79" s="1380">
        <v>2021</v>
      </c>
      <c r="AA79" s="1618">
        <v>2022</v>
      </c>
      <c r="AB79" s="1622">
        <v>2023</v>
      </c>
    </row>
    <row r="80" spans="2:28">
      <c r="B80" s="1381" t="s">
        <v>412</v>
      </c>
      <c r="C80" s="1382"/>
      <c r="D80" s="1383"/>
      <c r="E80" s="1422"/>
      <c r="F80" s="1422"/>
      <c r="G80" s="1422"/>
      <c r="H80" s="1422"/>
      <c r="I80" s="1422"/>
      <c r="J80" s="1422"/>
      <c r="K80" s="1422"/>
      <c r="L80" s="1422"/>
      <c r="M80" s="1422"/>
      <c r="N80" s="1422"/>
      <c r="O80" s="1422"/>
      <c r="P80" s="1422"/>
      <c r="Q80" s="1422"/>
      <c r="R80" s="1422"/>
      <c r="S80" s="1422"/>
      <c r="T80" s="1422"/>
      <c r="U80" s="1422"/>
      <c r="V80" s="1422"/>
      <c r="W80" s="1422"/>
      <c r="X80" s="1423"/>
      <c r="Y80" s="1424"/>
      <c r="Z80" s="1424"/>
      <c r="AA80" s="1424"/>
      <c r="AB80" s="1425"/>
    </row>
    <row r="81" spans="2:28">
      <c r="B81" s="1384"/>
      <c r="C81" s="1385" t="s">
        <v>477</v>
      </c>
      <c r="D81" s="1386"/>
      <c r="E81" s="1426">
        <v>2150148</v>
      </c>
      <c r="F81" s="1426">
        <v>2201538</v>
      </c>
      <c r="G81" s="1426">
        <v>2222330</v>
      </c>
      <c r="H81" s="1426">
        <v>2179313</v>
      </c>
      <c r="I81" s="1426">
        <v>1968404</v>
      </c>
      <c r="J81" s="1426">
        <v>2055845</v>
      </c>
      <c r="K81" s="1426">
        <v>1994352</v>
      </c>
      <c r="L81" s="1426">
        <v>1939749</v>
      </c>
      <c r="M81" s="1426">
        <v>1930221</v>
      </c>
      <c r="N81" s="1426">
        <v>1996856</v>
      </c>
      <c r="O81" s="1426">
        <v>1930221</v>
      </c>
      <c r="P81" s="1426">
        <v>2120216</v>
      </c>
      <c r="Q81" s="1426">
        <v>2340804</v>
      </c>
      <c r="R81" s="1426">
        <v>2772379</v>
      </c>
      <c r="S81" s="1426">
        <v>3119180</v>
      </c>
      <c r="T81" s="1426">
        <v>3205509</v>
      </c>
      <c r="U81" s="1625">
        <v>3323237</v>
      </c>
      <c r="V81" s="1625">
        <v>3450119</v>
      </c>
      <c r="W81" s="1426">
        <v>3507996</v>
      </c>
      <c r="X81" s="1427">
        <v>8658769</v>
      </c>
      <c r="Y81" s="1428">
        <v>8197914</v>
      </c>
      <c r="Z81" s="1428">
        <v>7925892</v>
      </c>
      <c r="AA81" s="1619">
        <v>10352579</v>
      </c>
      <c r="AB81" s="1429">
        <v>13486861</v>
      </c>
    </row>
    <row r="82" spans="2:28">
      <c r="B82" s="1387"/>
      <c r="C82" s="1388" t="s">
        <v>1035</v>
      </c>
      <c r="D82" s="1386"/>
      <c r="E82" s="1426">
        <v>-619047</v>
      </c>
      <c r="F82" s="1426">
        <v>-632121</v>
      </c>
      <c r="G82" s="1426">
        <v>-575223</v>
      </c>
      <c r="H82" s="1426">
        <v>-563389</v>
      </c>
      <c r="I82" s="1426">
        <v>-546174</v>
      </c>
      <c r="J82" s="1426">
        <v>-572948</v>
      </c>
      <c r="K82" s="1426">
        <v>-423518</v>
      </c>
      <c r="L82" s="1426">
        <v>-492099</v>
      </c>
      <c r="M82" s="1426">
        <v>-382994</v>
      </c>
      <c r="N82" s="1426">
        <v>-393036</v>
      </c>
      <c r="O82" s="1426">
        <v>-382994</v>
      </c>
      <c r="P82" s="1426">
        <v>-414863</v>
      </c>
      <c r="Q82" s="1426">
        <v>-481139</v>
      </c>
      <c r="R82" s="1426">
        <v>-661526</v>
      </c>
      <c r="S82" s="1426">
        <v>-751858</v>
      </c>
      <c r="T82" s="1426">
        <v>-817056</v>
      </c>
      <c r="U82" s="1625">
        <v>-912744</v>
      </c>
      <c r="V82" s="1625">
        <v>-1002366</v>
      </c>
      <c r="W82" s="1426">
        <v>-936600</v>
      </c>
      <c r="X82" s="1427">
        <v>-2415275</v>
      </c>
      <c r="Y82" s="1428">
        <v>-2106029</v>
      </c>
      <c r="Z82" s="1428">
        <v>-1667138</v>
      </c>
      <c r="AA82" s="1619">
        <v>-2309386</v>
      </c>
      <c r="AB82" s="1429">
        <v>-3668766</v>
      </c>
    </row>
    <row r="83" spans="2:28">
      <c r="B83" s="1384"/>
      <c r="C83" s="1389" t="s">
        <v>49</v>
      </c>
      <c r="D83" s="1390"/>
      <c r="E83" s="1430">
        <v>1531101</v>
      </c>
      <c r="F83" s="1430">
        <v>1569417</v>
      </c>
      <c r="G83" s="1430">
        <v>1647107</v>
      </c>
      <c r="H83" s="1430">
        <v>1615924</v>
      </c>
      <c r="I83" s="1430">
        <v>1422230</v>
      </c>
      <c r="J83" s="1430">
        <v>1482897</v>
      </c>
      <c r="K83" s="1430">
        <v>1570834</v>
      </c>
      <c r="L83" s="1430">
        <v>1447650</v>
      </c>
      <c r="M83" s="1430">
        <v>1547227</v>
      </c>
      <c r="N83" s="1430">
        <v>1603820</v>
      </c>
      <c r="O83" s="1430">
        <v>1547227</v>
      </c>
      <c r="P83" s="1430">
        <v>1705353</v>
      </c>
      <c r="Q83" s="1430">
        <v>1859665</v>
      </c>
      <c r="R83" s="1430">
        <v>2110853</v>
      </c>
      <c r="S83" s="1430">
        <v>2367322</v>
      </c>
      <c r="T83" s="1430">
        <v>2388453</v>
      </c>
      <c r="U83" s="1626">
        <v>2410493</v>
      </c>
      <c r="V83" s="1626">
        <v>2447753</v>
      </c>
      <c r="W83" s="1430">
        <v>2571396</v>
      </c>
      <c r="X83" s="1431">
        <v>6243494</v>
      </c>
      <c r="Y83" s="1432">
        <v>6091885</v>
      </c>
      <c r="Z83" s="1432">
        <v>6258754</v>
      </c>
      <c r="AA83" s="1620">
        <v>8043193</v>
      </c>
      <c r="AB83" s="1433">
        <v>9818095</v>
      </c>
    </row>
    <row r="84" spans="2:28">
      <c r="B84" s="1384"/>
      <c r="C84" s="1391"/>
      <c r="D84" s="1392"/>
      <c r="E84" s="1430"/>
      <c r="F84" s="1430"/>
      <c r="G84" s="1430"/>
      <c r="H84" s="1430"/>
      <c r="I84" s="1430"/>
      <c r="J84" s="1430"/>
      <c r="K84" s="1430"/>
      <c r="L84" s="1430"/>
      <c r="M84" s="1430"/>
      <c r="N84" s="1430"/>
      <c r="O84" s="1430"/>
      <c r="P84" s="1430"/>
      <c r="Q84" s="1430"/>
      <c r="R84" s="1430"/>
      <c r="S84" s="1430"/>
      <c r="T84" s="1430"/>
      <c r="U84" s="1626"/>
      <c r="V84" s="1626"/>
      <c r="W84" s="1430"/>
      <c r="X84" s="1427"/>
      <c r="Y84" s="1428"/>
      <c r="Z84" s="1428"/>
      <c r="AA84" s="1619"/>
      <c r="AB84" s="1429"/>
    </row>
    <row r="85" spans="2:28">
      <c r="B85" s="1387" t="s">
        <v>489</v>
      </c>
      <c r="C85" s="1391"/>
      <c r="D85" s="1392"/>
      <c r="E85" s="1426">
        <v>-372789</v>
      </c>
      <c r="F85" s="1426">
        <v>-425527</v>
      </c>
      <c r="G85" s="1426">
        <v>-429442</v>
      </c>
      <c r="H85" s="1426">
        <v>-1151580</v>
      </c>
      <c r="I85" s="1426">
        <v>-2017137</v>
      </c>
      <c r="J85" s="1426">
        <v>-853111</v>
      </c>
      <c r="K85" s="1426">
        <v>-614866</v>
      </c>
      <c r="L85" s="1426">
        <v>-435378</v>
      </c>
      <c r="M85" s="1426">
        <v>-337668</v>
      </c>
      <c r="N85" s="1426">
        <v>-103385</v>
      </c>
      <c r="O85" s="1426">
        <v>-337668</v>
      </c>
      <c r="P85" s="1426">
        <v>-202768</v>
      </c>
      <c r="Q85" s="1426">
        <v>-268439</v>
      </c>
      <c r="R85" s="1426">
        <v>-412876</v>
      </c>
      <c r="S85" s="1426">
        <v>-564240</v>
      </c>
      <c r="T85" s="1426">
        <v>-532192</v>
      </c>
      <c r="U85" s="1625">
        <v>-657546</v>
      </c>
      <c r="V85" s="1625">
        <v>-733594</v>
      </c>
      <c r="W85" s="1426">
        <v>-922169</v>
      </c>
      <c r="X85" s="1427">
        <v>-1558639</v>
      </c>
      <c r="Y85" s="1428">
        <v>-4636694</v>
      </c>
      <c r="Z85" s="1428">
        <v>-1038026</v>
      </c>
      <c r="AA85" s="1619">
        <v>-1448323</v>
      </c>
      <c r="AB85" s="1429">
        <v>-2845501</v>
      </c>
    </row>
    <row r="86" spans="2:28">
      <c r="B86" s="1387" t="s">
        <v>233</v>
      </c>
      <c r="C86" s="1385"/>
      <c r="D86" s="1386"/>
      <c r="E86" s="1426">
        <v>44810</v>
      </c>
      <c r="F86" s="1426">
        <v>48257</v>
      </c>
      <c r="G86" s="1426">
        <v>43673</v>
      </c>
      <c r="H86" s="1426">
        <v>34422</v>
      </c>
      <c r="I86" s="1426">
        <v>14089</v>
      </c>
      <c r="J86" s="1426">
        <v>33342</v>
      </c>
      <c r="K86" s="1426">
        <v>38392</v>
      </c>
      <c r="L86" s="1426">
        <v>50025</v>
      </c>
      <c r="M86" s="1426">
        <v>55807</v>
      </c>
      <c r="N86" s="1426">
        <v>70441</v>
      </c>
      <c r="O86" s="1426">
        <v>55807</v>
      </c>
      <c r="P86" s="1426">
        <v>56125</v>
      </c>
      <c r="Q86" s="1426">
        <v>51155</v>
      </c>
      <c r="R86" s="1426">
        <v>53547</v>
      </c>
      <c r="S86" s="1426">
        <v>53602</v>
      </c>
      <c r="T86" s="1426">
        <v>47417</v>
      </c>
      <c r="U86" s="1625">
        <v>53892</v>
      </c>
      <c r="V86" s="1625">
        <v>59331</v>
      </c>
      <c r="W86" s="1426">
        <v>52943</v>
      </c>
      <c r="X86" s="1427">
        <v>190984</v>
      </c>
      <c r="Y86" s="1428">
        <v>120245</v>
      </c>
      <c r="Z86" s="1428">
        <v>245038</v>
      </c>
      <c r="AA86" s="1619">
        <v>214429</v>
      </c>
      <c r="AB86" s="1429">
        <v>213583</v>
      </c>
    </row>
    <row r="87" spans="2:28">
      <c r="B87" s="1384" t="s">
        <v>417</v>
      </c>
      <c r="C87" s="1385"/>
      <c r="D87" s="1386"/>
      <c r="E87" s="1430">
        <v>-327979</v>
      </c>
      <c r="F87" s="1430">
        <v>-377270</v>
      </c>
      <c r="G87" s="1430">
        <v>-385769</v>
      </c>
      <c r="H87" s="1430">
        <v>-1117158</v>
      </c>
      <c r="I87" s="1430">
        <v>-2003048</v>
      </c>
      <c r="J87" s="1430">
        <v>-819769</v>
      </c>
      <c r="K87" s="1430">
        <v>-576474</v>
      </c>
      <c r="L87" s="1430">
        <v>-385353</v>
      </c>
      <c r="M87" s="1430">
        <v>-281861</v>
      </c>
      <c r="N87" s="1430">
        <v>-32944</v>
      </c>
      <c r="O87" s="1430">
        <v>-281861</v>
      </c>
      <c r="P87" s="1430">
        <v>-146643</v>
      </c>
      <c r="Q87" s="1430">
        <v>-217284</v>
      </c>
      <c r="R87" s="1430">
        <v>-359329</v>
      </c>
      <c r="S87" s="1430">
        <v>-510638</v>
      </c>
      <c r="T87" s="1430">
        <v>-484775</v>
      </c>
      <c r="U87" s="1626">
        <v>-603654</v>
      </c>
      <c r="V87" s="1626">
        <v>-674263</v>
      </c>
      <c r="W87" s="1430">
        <v>-869226</v>
      </c>
      <c r="X87" s="1431">
        <v>-1367655</v>
      </c>
      <c r="Y87" s="1432">
        <v>-4516449</v>
      </c>
      <c r="Z87" s="1432">
        <v>-792988</v>
      </c>
      <c r="AA87" s="1620">
        <v>-1233894</v>
      </c>
      <c r="AB87" s="1434">
        <v>-2631918</v>
      </c>
    </row>
    <row r="88" spans="2:28">
      <c r="B88" s="1387"/>
      <c r="C88" s="1385"/>
      <c r="D88" s="1386"/>
      <c r="E88" s="1426"/>
      <c r="F88" s="1426"/>
      <c r="G88" s="1426"/>
      <c r="H88" s="1426"/>
      <c r="I88" s="1426"/>
      <c r="J88" s="1426"/>
      <c r="K88" s="1426"/>
      <c r="L88" s="1426"/>
      <c r="M88" s="1426"/>
      <c r="N88" s="1426"/>
      <c r="O88" s="1426"/>
      <c r="P88" s="1426"/>
      <c r="Q88" s="1426"/>
      <c r="R88" s="1426"/>
      <c r="S88" s="1426"/>
      <c r="T88" s="1426"/>
      <c r="U88" s="1625"/>
      <c r="V88" s="1625"/>
      <c r="W88" s="1426"/>
      <c r="X88" s="1431"/>
      <c r="Y88" s="1432"/>
      <c r="Z88" s="1432"/>
      <c r="AA88" s="1620"/>
      <c r="AB88" s="1434"/>
    </row>
    <row r="89" spans="2:28">
      <c r="B89" s="2526" t="s">
        <v>418</v>
      </c>
      <c r="C89" s="2527"/>
      <c r="D89" s="2528"/>
      <c r="E89" s="1430">
        <v>1203122</v>
      </c>
      <c r="F89" s="1430">
        <v>1192147</v>
      </c>
      <c r="G89" s="1430">
        <v>1261338</v>
      </c>
      <c r="H89" s="1430">
        <v>498766</v>
      </c>
      <c r="I89" s="1430">
        <v>-580818</v>
      </c>
      <c r="J89" s="1430">
        <v>663128</v>
      </c>
      <c r="K89" s="1430">
        <v>994360</v>
      </c>
      <c r="L89" s="1430">
        <v>1062297</v>
      </c>
      <c r="M89" s="1430">
        <v>1265366</v>
      </c>
      <c r="N89" s="1430">
        <v>1570876</v>
      </c>
      <c r="O89" s="1430">
        <v>1265366</v>
      </c>
      <c r="P89" s="1430">
        <v>1558710</v>
      </c>
      <c r="Q89" s="1430">
        <v>1642381</v>
      </c>
      <c r="R89" s="1430">
        <v>1751524</v>
      </c>
      <c r="S89" s="1430">
        <v>1856684</v>
      </c>
      <c r="T89" s="1430">
        <v>1903678</v>
      </c>
      <c r="U89" s="1626">
        <v>1806839</v>
      </c>
      <c r="V89" s="1626">
        <v>1773490</v>
      </c>
      <c r="W89" s="1430">
        <v>1702170</v>
      </c>
      <c r="X89" s="1431">
        <v>4875839</v>
      </c>
      <c r="Y89" s="1432">
        <v>1575436</v>
      </c>
      <c r="Z89" s="1432">
        <v>5465766</v>
      </c>
      <c r="AA89" s="1620">
        <v>6809299</v>
      </c>
      <c r="AB89" s="1434">
        <v>7186177</v>
      </c>
    </row>
    <row r="90" spans="2:28">
      <c r="B90" s="1387"/>
      <c r="C90" s="1385"/>
      <c r="D90" s="1386"/>
      <c r="E90" s="1426"/>
      <c r="F90" s="1426"/>
      <c r="G90" s="1426"/>
      <c r="H90" s="1426"/>
      <c r="I90" s="1426"/>
      <c r="J90" s="1426"/>
      <c r="K90" s="1426"/>
      <c r="L90" s="1426"/>
      <c r="M90" s="1426"/>
      <c r="N90" s="1426"/>
      <c r="O90" s="1426"/>
      <c r="P90" s="1426"/>
      <c r="Q90" s="1426"/>
      <c r="R90" s="1426"/>
      <c r="S90" s="1426"/>
      <c r="T90" s="1426"/>
      <c r="U90" s="1625"/>
      <c r="V90" s="1625"/>
      <c r="W90" s="1426"/>
      <c r="X90" s="1427"/>
      <c r="Y90" s="1428"/>
      <c r="Z90" s="1428"/>
      <c r="AA90" s="1619"/>
      <c r="AB90" s="1429"/>
    </row>
    <row r="91" spans="2:28">
      <c r="B91" s="1384" t="s">
        <v>508</v>
      </c>
      <c r="C91" s="1385"/>
      <c r="D91" s="1386"/>
      <c r="E91" s="1426"/>
      <c r="F91" s="1426"/>
      <c r="G91" s="1426"/>
      <c r="H91" s="1426"/>
      <c r="I91" s="1426"/>
      <c r="J91" s="1426"/>
      <c r="K91" s="1426"/>
      <c r="L91" s="1426"/>
      <c r="M91" s="1426"/>
      <c r="N91" s="1426"/>
      <c r="O91" s="1426"/>
      <c r="P91" s="1426"/>
      <c r="Q91" s="1426"/>
      <c r="R91" s="1426"/>
      <c r="S91" s="1426"/>
      <c r="T91" s="1426"/>
      <c r="U91" s="1625"/>
      <c r="V91" s="1625"/>
      <c r="W91" s="1426"/>
      <c r="X91" s="1427"/>
      <c r="Y91" s="1428"/>
      <c r="Z91" s="1428"/>
      <c r="AA91" s="1619"/>
      <c r="AB91" s="1429"/>
    </row>
    <row r="92" spans="2:28">
      <c r="B92" s="1387"/>
      <c r="C92" s="1385" t="s">
        <v>420</v>
      </c>
      <c r="D92" s="1386"/>
      <c r="E92" s="1426">
        <v>600784</v>
      </c>
      <c r="F92" s="1426">
        <v>622750</v>
      </c>
      <c r="G92" s="1426">
        <v>640298</v>
      </c>
      <c r="H92" s="1426">
        <v>578583</v>
      </c>
      <c r="I92" s="1426">
        <v>379049</v>
      </c>
      <c r="J92" s="1426">
        <v>568394</v>
      </c>
      <c r="K92" s="1426">
        <v>636331</v>
      </c>
      <c r="L92" s="1426">
        <v>614423</v>
      </c>
      <c r="M92" s="1426">
        <v>637821</v>
      </c>
      <c r="N92" s="1426">
        <v>669583</v>
      </c>
      <c r="O92" s="1426">
        <v>637821</v>
      </c>
      <c r="P92" s="1426">
        <v>706861</v>
      </c>
      <c r="Q92" s="1426">
        <v>727644</v>
      </c>
      <c r="R92" s="1426">
        <v>761968</v>
      </c>
      <c r="S92" s="1426">
        <v>741992</v>
      </c>
      <c r="T92" s="1426">
        <v>698207</v>
      </c>
      <c r="U92" s="1625">
        <v>723231</v>
      </c>
      <c r="V92" s="1625">
        <v>757688</v>
      </c>
      <c r="W92" s="1426">
        <v>748269</v>
      </c>
      <c r="X92" s="1427">
        <v>2459545</v>
      </c>
      <c r="Y92" s="1428">
        <v>2162357</v>
      </c>
      <c r="Z92" s="1428">
        <v>2641301</v>
      </c>
      <c r="AA92" s="1619">
        <v>2938465</v>
      </c>
      <c r="AB92" s="1429">
        <v>2927395</v>
      </c>
    </row>
    <row r="93" spans="2:28">
      <c r="B93" s="1387"/>
      <c r="C93" s="1385" t="s">
        <v>495</v>
      </c>
      <c r="D93" s="1386"/>
      <c r="E93" s="1426">
        <v>182415</v>
      </c>
      <c r="F93" s="1426">
        <v>182241</v>
      </c>
      <c r="G93" s="1426">
        <v>195254</v>
      </c>
      <c r="H93" s="1426">
        <v>174787</v>
      </c>
      <c r="I93" s="1426">
        <v>142210</v>
      </c>
      <c r="J93" s="1426">
        <v>151694</v>
      </c>
      <c r="K93" s="1426">
        <v>179165</v>
      </c>
      <c r="L93" s="1426">
        <v>172489</v>
      </c>
      <c r="M93" s="1426">
        <v>238775</v>
      </c>
      <c r="N93" s="1426">
        <v>231547</v>
      </c>
      <c r="O93" s="1426">
        <v>238775</v>
      </c>
      <c r="P93" s="1426">
        <v>238738</v>
      </c>
      <c r="Q93" s="1426">
        <v>240387</v>
      </c>
      <c r="R93" s="1426">
        <v>242395</v>
      </c>
      <c r="S93" s="1426">
        <v>267859</v>
      </c>
      <c r="T93" s="1426">
        <v>239547</v>
      </c>
      <c r="U93" s="1625">
        <v>244314</v>
      </c>
      <c r="V93" s="1625">
        <v>238376</v>
      </c>
      <c r="W93" s="1426">
        <v>266027</v>
      </c>
      <c r="X93" s="1427">
        <v>728156</v>
      </c>
      <c r="Y93" s="1428">
        <v>647856</v>
      </c>
      <c r="Z93" s="1428">
        <v>880261</v>
      </c>
      <c r="AA93" s="1619">
        <v>989379</v>
      </c>
      <c r="AB93" s="1429">
        <v>988264</v>
      </c>
    </row>
    <row r="94" spans="2:28">
      <c r="B94" s="1387"/>
      <c r="C94" s="1385" t="s">
        <v>1036</v>
      </c>
      <c r="D94" s="1386"/>
      <c r="E94" s="1426">
        <v>115776</v>
      </c>
      <c r="F94" s="1426">
        <v>81550</v>
      </c>
      <c r="G94" s="1426">
        <v>21921</v>
      </c>
      <c r="H94" s="1426">
        <v>3257</v>
      </c>
      <c r="I94" s="1426">
        <v>-22406</v>
      </c>
      <c r="J94" s="1426">
        <v>174600</v>
      </c>
      <c r="K94" s="1426">
        <v>11196</v>
      </c>
      <c r="L94" s="1426">
        <v>41963</v>
      </c>
      <c r="M94" s="1426">
        <v>-130488</v>
      </c>
      <c r="N94" s="1426">
        <v>-30044</v>
      </c>
      <c r="O94" s="1426">
        <v>-130488</v>
      </c>
      <c r="P94" s="1426">
        <v>90463</v>
      </c>
      <c r="Q94" s="1426">
        <v>112761</v>
      </c>
      <c r="R94" s="1426">
        <v>132170</v>
      </c>
      <c r="S94" s="1426">
        <v>37096</v>
      </c>
      <c r="T94" s="1426">
        <v>26998</v>
      </c>
      <c r="U94" s="1625">
        <v>36377</v>
      </c>
      <c r="V94" s="1625">
        <v>54382</v>
      </c>
      <c r="W94" s="1426">
        <v>63754</v>
      </c>
      <c r="X94" s="1435">
        <v>130639</v>
      </c>
      <c r="Y94" s="1077">
        <v>125410</v>
      </c>
      <c r="Z94" s="1077">
        <v>47632</v>
      </c>
      <c r="AA94" s="1621">
        <v>372490</v>
      </c>
      <c r="AB94" s="1429">
        <v>181511</v>
      </c>
    </row>
    <row r="95" spans="2:28">
      <c r="B95" s="1387"/>
      <c r="C95" s="1385" t="s">
        <v>1037</v>
      </c>
      <c r="D95" s="1386"/>
      <c r="E95" s="1436">
        <v>0</v>
      </c>
      <c r="F95" s="1426">
        <v>98309</v>
      </c>
      <c r="G95" s="1426">
        <v>97515</v>
      </c>
      <c r="H95" s="1249">
        <v>0</v>
      </c>
      <c r="I95" s="1426">
        <v>-166973</v>
      </c>
      <c r="J95" s="1426">
        <v>-254578</v>
      </c>
      <c r="K95" s="1426">
        <v>27656</v>
      </c>
      <c r="L95" s="1426">
        <v>14110</v>
      </c>
      <c r="M95" s="1426">
        <v>52809</v>
      </c>
      <c r="N95" s="1426">
        <v>73843</v>
      </c>
      <c r="O95" s="1426">
        <v>52809</v>
      </c>
      <c r="P95" s="1426">
        <v>5701</v>
      </c>
      <c r="Q95" s="1426">
        <v>7421</v>
      </c>
      <c r="R95" s="1426">
        <v>2958</v>
      </c>
      <c r="S95" s="1426">
        <v>-864</v>
      </c>
      <c r="T95" s="1426">
        <v>-7269</v>
      </c>
      <c r="U95" s="1625">
        <v>-1355</v>
      </c>
      <c r="V95" s="1625">
        <v>817</v>
      </c>
      <c r="W95" s="1426">
        <v>-1373</v>
      </c>
      <c r="X95" s="1435">
        <v>385026</v>
      </c>
      <c r="Y95" s="1077">
        <v>-352658</v>
      </c>
      <c r="Z95" s="1077">
        <v>81970</v>
      </c>
      <c r="AA95" s="1621">
        <v>15216</v>
      </c>
      <c r="AB95" s="1429">
        <v>-9180</v>
      </c>
    </row>
    <row r="96" spans="2:28">
      <c r="B96" s="1387"/>
      <c r="C96" s="1393" t="s">
        <v>497</v>
      </c>
      <c r="D96" s="1386"/>
      <c r="E96" s="1426">
        <v>11711</v>
      </c>
      <c r="F96" s="1426">
        <v>964</v>
      </c>
      <c r="G96" s="1426">
        <v>-5436</v>
      </c>
      <c r="H96" s="1426">
        <v>-1309</v>
      </c>
      <c r="I96" s="1426">
        <v>34437</v>
      </c>
      <c r="J96" s="1426">
        <v>11496</v>
      </c>
      <c r="K96" s="1426">
        <v>4410</v>
      </c>
      <c r="L96" s="1426">
        <v>11828</v>
      </c>
      <c r="M96" s="1426">
        <v>31076</v>
      </c>
      <c r="N96" s="1426">
        <v>4260</v>
      </c>
      <c r="O96" s="1426">
        <v>31076</v>
      </c>
      <c r="P96" s="1426">
        <v>-9976</v>
      </c>
      <c r="Q96" s="1426">
        <v>-16568</v>
      </c>
      <c r="R96" s="1426">
        <v>15290</v>
      </c>
      <c r="S96" s="1426">
        <v>9957</v>
      </c>
      <c r="T96" s="1426">
        <v>20553</v>
      </c>
      <c r="U96" s="1625">
        <v>36271</v>
      </c>
      <c r="V96" s="1625">
        <v>3288</v>
      </c>
      <c r="W96" s="1426">
        <v>29594</v>
      </c>
      <c r="X96" s="1427">
        <v>19390</v>
      </c>
      <c r="Y96" s="1428">
        <v>49034</v>
      </c>
      <c r="Z96" s="1428">
        <v>73593</v>
      </c>
      <c r="AA96" s="1619">
        <v>-1297</v>
      </c>
      <c r="AB96" s="1429">
        <v>89706</v>
      </c>
    </row>
    <row r="97" spans="2:28">
      <c r="B97" s="1387"/>
      <c r="C97" s="1393" t="s">
        <v>498</v>
      </c>
      <c r="D97" s="1386"/>
      <c r="E97" s="1426">
        <v>4652</v>
      </c>
      <c r="F97" s="1426">
        <v>-15129</v>
      </c>
      <c r="G97" s="1426">
        <v>1639</v>
      </c>
      <c r="H97" s="1426">
        <v>-13056</v>
      </c>
      <c r="I97" s="1426">
        <v>10806</v>
      </c>
      <c r="J97" s="1426">
        <v>2637</v>
      </c>
      <c r="K97" s="1426">
        <v>5840</v>
      </c>
      <c r="L97" s="1426">
        <v>-3052</v>
      </c>
      <c r="M97" s="1426">
        <v>55219</v>
      </c>
      <c r="N97" s="1426">
        <v>7277</v>
      </c>
      <c r="O97" s="1426">
        <v>55219</v>
      </c>
      <c r="P97" s="1426">
        <v>-10017</v>
      </c>
      <c r="Q97" s="1426">
        <v>7249</v>
      </c>
      <c r="R97" s="1426">
        <v>10109</v>
      </c>
      <c r="S97" s="1426">
        <v>4812</v>
      </c>
      <c r="T97" s="1426">
        <v>4691</v>
      </c>
      <c r="U97" s="1625">
        <v>7961</v>
      </c>
      <c r="V97" s="1625">
        <v>5587</v>
      </c>
      <c r="W97" s="1426">
        <v>-13</v>
      </c>
      <c r="X97" s="1427">
        <v>3093</v>
      </c>
      <c r="Y97" s="1428">
        <v>6227</v>
      </c>
      <c r="Z97" s="1428">
        <v>57451</v>
      </c>
      <c r="AA97" s="1619">
        <v>12153</v>
      </c>
      <c r="AB97" s="1429">
        <v>18226</v>
      </c>
    </row>
    <row r="98" spans="2:28">
      <c r="B98" s="1387"/>
      <c r="C98" s="1385" t="s">
        <v>223</v>
      </c>
      <c r="D98" s="1386"/>
      <c r="E98" s="1426">
        <v>44783</v>
      </c>
      <c r="F98" s="1426">
        <v>80150</v>
      </c>
      <c r="G98" s="1426">
        <v>27640</v>
      </c>
      <c r="H98" s="1426">
        <v>72084</v>
      </c>
      <c r="I98" s="1426">
        <v>19983</v>
      </c>
      <c r="J98" s="1426">
        <v>36864</v>
      </c>
      <c r="K98" s="1426">
        <v>31447</v>
      </c>
      <c r="L98" s="1426">
        <v>49931</v>
      </c>
      <c r="M98" s="1426">
        <v>41144</v>
      </c>
      <c r="N98" s="1426">
        <v>32642</v>
      </c>
      <c r="O98" s="1426">
        <v>41144</v>
      </c>
      <c r="P98" s="1426">
        <v>110750</v>
      </c>
      <c r="Q98" s="1426">
        <v>45276</v>
      </c>
      <c r="R98" s="1426">
        <v>36792</v>
      </c>
      <c r="S98" s="1426">
        <v>9937</v>
      </c>
      <c r="T98" s="1426">
        <v>68255</v>
      </c>
      <c r="U98" s="1625">
        <v>113963</v>
      </c>
      <c r="V98" s="1625">
        <v>55726</v>
      </c>
      <c r="W98" s="1426">
        <v>77366</v>
      </c>
      <c r="X98" s="1427">
        <v>194896</v>
      </c>
      <c r="Y98" s="1428">
        <v>160377</v>
      </c>
      <c r="Z98" s="1428">
        <v>158160</v>
      </c>
      <c r="AA98" s="1619">
        <v>202755</v>
      </c>
      <c r="AB98" s="1429">
        <v>315309</v>
      </c>
    </row>
    <row r="99" spans="2:28">
      <c r="B99" s="1384"/>
      <c r="C99" s="1394" t="s">
        <v>51</v>
      </c>
      <c r="D99" s="1390"/>
      <c r="E99" s="1430">
        <v>960121</v>
      </c>
      <c r="F99" s="1430">
        <v>1050835</v>
      </c>
      <c r="G99" s="1430">
        <v>978831</v>
      </c>
      <c r="H99" s="1430">
        <v>814346</v>
      </c>
      <c r="I99" s="1430">
        <v>397106</v>
      </c>
      <c r="J99" s="1430">
        <v>691107</v>
      </c>
      <c r="K99" s="1430">
        <v>896045</v>
      </c>
      <c r="L99" s="1430">
        <v>901692</v>
      </c>
      <c r="M99" s="1430">
        <v>926356</v>
      </c>
      <c r="N99" s="1430">
        <v>989108</v>
      </c>
      <c r="O99" s="1430">
        <v>926356</v>
      </c>
      <c r="P99" s="1430">
        <v>1132520</v>
      </c>
      <c r="Q99" s="1430">
        <v>1124170</v>
      </c>
      <c r="R99" s="1430">
        <v>1201682</v>
      </c>
      <c r="S99" s="1430">
        <v>1070789</v>
      </c>
      <c r="T99" s="1430">
        <v>1050982</v>
      </c>
      <c r="U99" s="1626">
        <v>1160762</v>
      </c>
      <c r="V99" s="1626">
        <v>1115864</v>
      </c>
      <c r="W99" s="1430">
        <v>1183624</v>
      </c>
      <c r="X99" s="1431">
        <v>3920745</v>
      </c>
      <c r="Y99" s="1432">
        <v>2798603</v>
      </c>
      <c r="Z99" s="1432">
        <v>3940368</v>
      </c>
      <c r="AA99" s="1620">
        <v>4529161</v>
      </c>
      <c r="AB99" s="1429">
        <v>4511231</v>
      </c>
    </row>
    <row r="100" spans="2:28">
      <c r="B100" s="1387"/>
      <c r="C100" s="1395"/>
      <c r="D100" s="1396"/>
      <c r="E100" s="1426"/>
      <c r="F100" s="1426"/>
      <c r="G100" s="1426"/>
      <c r="H100" s="1426"/>
      <c r="I100" s="1426"/>
      <c r="J100" s="1426"/>
      <c r="K100" s="1426"/>
      <c r="L100" s="1426"/>
      <c r="M100" s="1426"/>
      <c r="N100" s="1426"/>
      <c r="O100" s="1426"/>
      <c r="P100" s="1426"/>
      <c r="Q100" s="1426"/>
      <c r="R100" s="1426"/>
      <c r="S100" s="1426"/>
      <c r="T100" s="1426"/>
      <c r="U100" s="1625"/>
      <c r="V100" s="1625"/>
      <c r="W100" s="1426"/>
      <c r="X100" s="1427"/>
      <c r="Y100" s="1428"/>
      <c r="Z100" s="1428"/>
      <c r="AA100" s="1619"/>
      <c r="AB100" s="1429"/>
    </row>
    <row r="101" spans="2:28">
      <c r="B101" s="1384" t="s">
        <v>432</v>
      </c>
      <c r="C101" s="1391"/>
      <c r="D101" s="1392"/>
      <c r="E101" s="1436"/>
      <c r="F101" s="1430"/>
      <c r="G101" s="1430"/>
      <c r="H101" s="1249"/>
      <c r="I101" s="1437"/>
      <c r="J101" s="1437"/>
      <c r="K101" s="1437"/>
      <c r="L101" s="1437"/>
      <c r="M101" s="1437"/>
      <c r="N101" s="1437"/>
      <c r="O101" s="1437"/>
      <c r="P101" s="1437"/>
      <c r="Q101" s="1437"/>
      <c r="R101" s="1437"/>
      <c r="S101" s="1437"/>
      <c r="T101" s="1437"/>
      <c r="U101" s="1627"/>
      <c r="V101" s="1627"/>
      <c r="W101" s="1437"/>
      <c r="X101" s="1427"/>
      <c r="Y101" s="1428"/>
      <c r="Z101" s="1428"/>
      <c r="AA101" s="1619"/>
      <c r="AB101" s="1429"/>
    </row>
    <row r="102" spans="2:28">
      <c r="B102" s="1387"/>
      <c r="C102" s="1385" t="s">
        <v>434</v>
      </c>
      <c r="D102" s="1386"/>
      <c r="E102" s="1426">
        <v>-444732</v>
      </c>
      <c r="F102" s="1426">
        <v>-446561</v>
      </c>
      <c r="G102" s="1426">
        <v>-458095</v>
      </c>
      <c r="H102" s="1426">
        <v>-447977</v>
      </c>
      <c r="I102" s="1426">
        <v>-400800</v>
      </c>
      <c r="J102" s="1426">
        <v>-386520</v>
      </c>
      <c r="K102" s="1426">
        <v>-366503</v>
      </c>
      <c r="L102" s="1426">
        <v>-418397</v>
      </c>
      <c r="M102" s="1426">
        <v>-444586</v>
      </c>
      <c r="N102" s="1426">
        <v>-449094</v>
      </c>
      <c r="O102" s="1426">
        <v>-444586</v>
      </c>
      <c r="P102" s="1426">
        <v>-501213</v>
      </c>
      <c r="Q102" s="1426">
        <v>-487698</v>
      </c>
      <c r="R102" s="1426">
        <v>-536526</v>
      </c>
      <c r="S102" s="1426">
        <v>-564902</v>
      </c>
      <c r="T102" s="1426">
        <v>-546048</v>
      </c>
      <c r="U102" s="1625">
        <v>-563407</v>
      </c>
      <c r="V102" s="1625">
        <v>-552835</v>
      </c>
      <c r="W102" s="1426">
        <v>-592595</v>
      </c>
      <c r="X102" s="1427">
        <v>-1787131</v>
      </c>
      <c r="Y102" s="1428">
        <v>-1601800</v>
      </c>
      <c r="Z102" s="1428">
        <v>-1825012</v>
      </c>
      <c r="AA102" s="1619">
        <v>-2090339</v>
      </c>
      <c r="AB102" s="1429">
        <v>-2254885</v>
      </c>
    </row>
    <row r="103" spans="2:28">
      <c r="B103" s="1387"/>
      <c r="C103" s="1385" t="s">
        <v>509</v>
      </c>
      <c r="D103" s="1386"/>
      <c r="E103" s="1426">
        <v>-442448</v>
      </c>
      <c r="F103" s="1426">
        <v>-467914</v>
      </c>
      <c r="G103" s="1426">
        <v>-558600</v>
      </c>
      <c r="H103" s="1426">
        <v>-357181</v>
      </c>
      <c r="I103" s="1426">
        <v>-342849</v>
      </c>
      <c r="J103" s="1426">
        <v>-411350</v>
      </c>
      <c r="K103" s="1426">
        <v>-527586</v>
      </c>
      <c r="L103" s="1426">
        <v>-379632</v>
      </c>
      <c r="M103" s="1426">
        <v>-461867</v>
      </c>
      <c r="N103" s="1426">
        <v>-580194</v>
      </c>
      <c r="O103" s="1426">
        <v>-461867</v>
      </c>
      <c r="P103" s="1426">
        <v>-463927</v>
      </c>
      <c r="Q103" s="1426">
        <v>-575071</v>
      </c>
      <c r="R103" s="1426">
        <v>-571621</v>
      </c>
      <c r="S103" s="1426">
        <v>-736377</v>
      </c>
      <c r="T103" s="1426">
        <v>-571780</v>
      </c>
      <c r="U103" s="1625">
        <v>-599803</v>
      </c>
      <c r="V103" s="1625">
        <v>-690092</v>
      </c>
      <c r="W103" s="1426">
        <v>-794793</v>
      </c>
      <c r="X103" s="1427">
        <v>-1852952</v>
      </c>
      <c r="Y103" s="1428">
        <v>-1638967</v>
      </c>
      <c r="Z103" s="1428">
        <v>-2043570</v>
      </c>
      <c r="AA103" s="1619">
        <v>-2346996</v>
      </c>
      <c r="AB103" s="1429">
        <v>-2656468</v>
      </c>
    </row>
    <row r="104" spans="2:28" ht="14.25">
      <c r="B104" s="1387"/>
      <c r="C104" s="1385" t="s">
        <v>1019</v>
      </c>
      <c r="D104" s="1386"/>
      <c r="E104" s="1426">
        <v>-50595</v>
      </c>
      <c r="F104" s="1426">
        <v>-56590</v>
      </c>
      <c r="G104" s="1426">
        <v>-60225</v>
      </c>
      <c r="H104" s="1426">
        <v>-109334</v>
      </c>
      <c r="I104" s="1426">
        <v>-109693</v>
      </c>
      <c r="J104" s="1426">
        <v>-105744</v>
      </c>
      <c r="K104" s="1426">
        <v>-99495</v>
      </c>
      <c r="L104" s="1426">
        <v>-103864</v>
      </c>
      <c r="M104" s="1426">
        <v>-104592</v>
      </c>
      <c r="N104" s="1426">
        <v>-111360</v>
      </c>
      <c r="O104" s="1426">
        <v>-104592</v>
      </c>
      <c r="P104" s="1426">
        <v>-105859</v>
      </c>
      <c r="Q104" s="1426">
        <v>-109824</v>
      </c>
      <c r="R104" s="1426">
        <v>-113129</v>
      </c>
      <c r="S104" s="1426">
        <v>-119047</v>
      </c>
      <c r="T104" s="1426">
        <v>-112872</v>
      </c>
      <c r="U104" s="1625">
        <v>-112661</v>
      </c>
      <c r="V104" s="1625">
        <v>-111147</v>
      </c>
      <c r="W104" s="1426">
        <v>-123363</v>
      </c>
      <c r="X104" s="1427">
        <v>-226087</v>
      </c>
      <c r="Y104" s="1428">
        <v>-424265</v>
      </c>
      <c r="Z104" s="1428">
        <v>-437740</v>
      </c>
      <c r="AA104" s="1619">
        <v>-447859</v>
      </c>
      <c r="AB104" s="1429">
        <v>-460043</v>
      </c>
    </row>
    <row r="105" spans="2:28">
      <c r="B105" s="1387"/>
      <c r="C105" s="1385" t="s">
        <v>501</v>
      </c>
      <c r="D105" s="1386"/>
      <c r="E105" s="1426">
        <v>-25716</v>
      </c>
      <c r="F105" s="1426">
        <v>-39893</v>
      </c>
      <c r="G105" s="1426">
        <v>-52211</v>
      </c>
      <c r="H105" s="1426">
        <v>-137515</v>
      </c>
      <c r="I105" s="1426">
        <v>-68142</v>
      </c>
      <c r="J105" s="1426">
        <v>-73863</v>
      </c>
      <c r="K105" s="1426">
        <v>-105980</v>
      </c>
      <c r="L105" s="1426">
        <v>-42193</v>
      </c>
      <c r="M105" s="1426">
        <v>-50765</v>
      </c>
      <c r="N105" s="1426">
        <v>-37124</v>
      </c>
      <c r="O105" s="1426">
        <v>-50765</v>
      </c>
      <c r="P105" s="1426">
        <v>-43686</v>
      </c>
      <c r="Q105" s="1426">
        <v>-46381</v>
      </c>
      <c r="R105" s="1426">
        <v>-43590</v>
      </c>
      <c r="S105" s="1426">
        <v>-59997</v>
      </c>
      <c r="T105" s="1426">
        <v>-39563</v>
      </c>
      <c r="U105" s="1625">
        <v>-44011</v>
      </c>
      <c r="V105" s="1625">
        <v>-68474</v>
      </c>
      <c r="W105" s="1426">
        <v>-100066</v>
      </c>
      <c r="X105" s="1427">
        <v>-138775</v>
      </c>
      <c r="Y105" s="1428">
        <v>-385499</v>
      </c>
      <c r="Z105" s="1428">
        <v>-178800</v>
      </c>
      <c r="AA105" s="1619">
        <v>-193654</v>
      </c>
      <c r="AB105" s="1429">
        <v>-252114</v>
      </c>
    </row>
    <row r="106" spans="2:28">
      <c r="B106" s="1384"/>
      <c r="C106" s="1391" t="s">
        <v>432</v>
      </c>
      <c r="D106" s="1392"/>
      <c r="E106" s="1430">
        <v>-963491</v>
      </c>
      <c r="F106" s="1430">
        <v>-1010958</v>
      </c>
      <c r="G106" s="1430">
        <v>-1129131</v>
      </c>
      <c r="H106" s="1426">
        <v>-1052007</v>
      </c>
      <c r="I106" s="1430">
        <v>-921484</v>
      </c>
      <c r="J106" s="1430">
        <v>-977477</v>
      </c>
      <c r="K106" s="1430">
        <v>-1099564</v>
      </c>
      <c r="L106" s="1430">
        <v>-944086</v>
      </c>
      <c r="M106" s="1430">
        <v>-1061810</v>
      </c>
      <c r="N106" s="1430">
        <v>-1177772</v>
      </c>
      <c r="O106" s="1430">
        <v>-1061810</v>
      </c>
      <c r="P106" s="1430">
        <v>-1114685</v>
      </c>
      <c r="Q106" s="1430">
        <v>-1218974</v>
      </c>
      <c r="R106" s="1430">
        <v>-1264866</v>
      </c>
      <c r="S106" s="1430">
        <v>-1480323</v>
      </c>
      <c r="T106" s="1430">
        <v>-1270263</v>
      </c>
      <c r="U106" s="1626">
        <v>-1319882</v>
      </c>
      <c r="V106" s="1626">
        <v>-1422548</v>
      </c>
      <c r="W106" s="1430">
        <v>-1610817</v>
      </c>
      <c r="X106" s="1431">
        <v>-4004945</v>
      </c>
      <c r="Y106" s="1432">
        <v>-4050531</v>
      </c>
      <c r="Z106" s="1432">
        <v>-4485122</v>
      </c>
      <c r="AA106" s="1620">
        <v>-5078848</v>
      </c>
      <c r="AB106" s="1434">
        <v>-5623510</v>
      </c>
    </row>
    <row r="107" spans="2:28">
      <c r="B107" s="1387"/>
      <c r="C107" s="1385"/>
      <c r="D107" s="1386"/>
      <c r="E107" s="1436"/>
      <c r="F107" s="1426"/>
      <c r="G107" s="1426"/>
      <c r="H107" s="1249"/>
      <c r="I107" s="1430"/>
      <c r="J107" s="1430"/>
      <c r="K107" s="1430"/>
      <c r="L107" s="1430"/>
      <c r="M107" s="1430"/>
      <c r="N107" s="1430"/>
      <c r="O107" s="1430"/>
      <c r="P107" s="1430"/>
      <c r="Q107" s="1430"/>
      <c r="R107" s="1430"/>
      <c r="S107" s="1430"/>
      <c r="T107" s="1430"/>
      <c r="U107" s="1626"/>
      <c r="V107" s="1626"/>
      <c r="W107" s="1430"/>
      <c r="X107" s="1431"/>
      <c r="Y107" s="1432"/>
      <c r="Z107" s="1432"/>
      <c r="AA107" s="1620"/>
      <c r="AB107" s="1434"/>
    </row>
    <row r="108" spans="2:28">
      <c r="B108" s="1384" t="s">
        <v>53</v>
      </c>
      <c r="C108" s="1391"/>
      <c r="D108" s="1392"/>
      <c r="E108" s="1430">
        <v>1199752</v>
      </c>
      <c r="F108" s="1430">
        <v>1232024</v>
      </c>
      <c r="G108" s="1430">
        <v>1111038</v>
      </c>
      <c r="H108" s="1430">
        <v>261105</v>
      </c>
      <c r="I108" s="1430">
        <v>-1105196</v>
      </c>
      <c r="J108" s="1430">
        <v>376758</v>
      </c>
      <c r="K108" s="1430">
        <v>790841</v>
      </c>
      <c r="L108" s="1430">
        <v>1019903</v>
      </c>
      <c r="M108" s="1430">
        <v>1129912</v>
      </c>
      <c r="N108" s="1430">
        <v>1382212</v>
      </c>
      <c r="O108" s="1430">
        <v>1129912</v>
      </c>
      <c r="P108" s="1430">
        <v>1576545</v>
      </c>
      <c r="Q108" s="1430">
        <v>1547577</v>
      </c>
      <c r="R108" s="1430">
        <v>1688340</v>
      </c>
      <c r="S108" s="1430">
        <v>1447150</v>
      </c>
      <c r="T108" s="1430">
        <v>1684397</v>
      </c>
      <c r="U108" s="1626">
        <v>1647719</v>
      </c>
      <c r="V108" s="1626">
        <v>1466806</v>
      </c>
      <c r="W108" s="1430">
        <v>1274977</v>
      </c>
      <c r="X108" s="1431">
        <v>4791639</v>
      </c>
      <c r="Y108" s="1432">
        <v>323508</v>
      </c>
      <c r="Z108" s="1432">
        <v>4921012</v>
      </c>
      <c r="AA108" s="1620">
        <v>6259612</v>
      </c>
      <c r="AB108" s="1434">
        <v>6073898</v>
      </c>
    </row>
    <row r="109" spans="2:28">
      <c r="B109" s="1387"/>
      <c r="C109" s="1385"/>
      <c r="D109" s="1386"/>
      <c r="E109" s="1436"/>
      <c r="F109" s="1350"/>
      <c r="G109" s="1350"/>
      <c r="H109" s="1430"/>
      <c r="I109" s="1350"/>
      <c r="J109" s="1350"/>
      <c r="K109" s="1350"/>
      <c r="L109" s="1350"/>
      <c r="M109" s="1350"/>
      <c r="N109" s="1350"/>
      <c r="O109" s="1350"/>
      <c r="P109" s="1350"/>
      <c r="Q109" s="1350"/>
      <c r="R109" s="1350"/>
      <c r="S109" s="1350"/>
      <c r="T109" s="1350"/>
      <c r="U109" s="1351"/>
      <c r="V109" s="1351"/>
      <c r="W109" s="1350"/>
      <c r="X109" s="1427"/>
      <c r="Y109" s="1428"/>
      <c r="Z109" s="1428"/>
      <c r="AA109" s="1619"/>
      <c r="AB109" s="1429"/>
    </row>
    <row r="110" spans="2:28">
      <c r="B110" s="1387"/>
      <c r="C110" s="1385" t="s">
        <v>54</v>
      </c>
      <c r="D110" s="1386"/>
      <c r="E110" s="1350">
        <v>-294965</v>
      </c>
      <c r="F110" s="1426">
        <v>-286138</v>
      </c>
      <c r="G110" s="1426">
        <v>-270739</v>
      </c>
      <c r="H110" s="1350">
        <v>-80487</v>
      </c>
      <c r="I110" s="1426">
        <v>302083</v>
      </c>
      <c r="J110" s="1426">
        <v>-98485</v>
      </c>
      <c r="K110" s="1426">
        <v>-180154</v>
      </c>
      <c r="L110" s="1426">
        <v>-264385</v>
      </c>
      <c r="M110" s="1426">
        <v>-332151</v>
      </c>
      <c r="N110" s="1426">
        <v>-324697</v>
      </c>
      <c r="O110" s="1426">
        <v>-332151</v>
      </c>
      <c r="P110" s="1426">
        <v>-420120</v>
      </c>
      <c r="Q110" s="1426">
        <v>-391499</v>
      </c>
      <c r="R110" s="1426">
        <v>-398244</v>
      </c>
      <c r="S110" s="1426">
        <v>-385123</v>
      </c>
      <c r="T110" s="1426">
        <v>-420795</v>
      </c>
      <c r="U110" s="1625">
        <v>-393752</v>
      </c>
      <c r="V110" s="1625">
        <v>-362413</v>
      </c>
      <c r="W110" s="1426">
        <v>-320936</v>
      </c>
      <c r="X110" s="1427">
        <v>-1167527</v>
      </c>
      <c r="Y110" s="1428">
        <v>-57043</v>
      </c>
      <c r="Z110" s="1428">
        <v>-1274774</v>
      </c>
      <c r="AA110" s="1619">
        <v>-1594986</v>
      </c>
      <c r="AB110" s="1429">
        <v>-1497896</v>
      </c>
    </row>
    <row r="111" spans="2:28">
      <c r="B111" s="1387"/>
      <c r="C111" s="1385"/>
      <c r="D111" s="1386"/>
      <c r="E111" s="1436"/>
      <c r="F111" s="1426"/>
      <c r="G111" s="1426"/>
      <c r="H111" s="1426"/>
      <c r="I111" s="1426"/>
      <c r="J111" s="1426"/>
      <c r="K111" s="1426"/>
      <c r="L111" s="1426"/>
      <c r="M111" s="1426"/>
      <c r="N111" s="1426"/>
      <c r="O111" s="1426"/>
      <c r="P111" s="1426"/>
      <c r="Q111" s="1426"/>
      <c r="R111" s="1426"/>
      <c r="S111" s="1426"/>
      <c r="T111" s="1426"/>
      <c r="U111" s="1625"/>
      <c r="V111" s="1625"/>
      <c r="W111" s="1426"/>
      <c r="X111" s="1427"/>
      <c r="Y111" s="1428"/>
      <c r="Z111" s="1428"/>
      <c r="AA111" s="1619"/>
      <c r="AB111" s="1429"/>
    </row>
    <row r="112" spans="2:28" ht="13.5" thickBot="1">
      <c r="B112" s="1397" t="s">
        <v>510</v>
      </c>
      <c r="C112" s="1398"/>
      <c r="D112" s="1399"/>
      <c r="E112" s="1438">
        <v>904787</v>
      </c>
      <c r="F112" s="1439">
        <v>945886</v>
      </c>
      <c r="G112" s="1439">
        <v>840299</v>
      </c>
      <c r="H112" s="1439">
        <v>180618</v>
      </c>
      <c r="I112" s="1439">
        <v>-803113</v>
      </c>
      <c r="J112" s="1439">
        <v>278273</v>
      </c>
      <c r="K112" s="1439">
        <v>610687</v>
      </c>
      <c r="L112" s="1439">
        <v>755518</v>
      </c>
      <c r="M112" s="1439">
        <v>797761</v>
      </c>
      <c r="N112" s="1439">
        <v>1057515</v>
      </c>
      <c r="O112" s="1439">
        <v>797761</v>
      </c>
      <c r="P112" s="1439">
        <v>1156425</v>
      </c>
      <c r="Q112" s="1439">
        <v>1156078</v>
      </c>
      <c r="R112" s="1439">
        <v>1290096</v>
      </c>
      <c r="S112" s="1438">
        <v>1062027</v>
      </c>
      <c r="T112" s="1439">
        <v>1263602</v>
      </c>
      <c r="U112" s="1438">
        <v>1253967</v>
      </c>
      <c r="V112" s="1438">
        <v>1104393</v>
      </c>
      <c r="W112" s="1438">
        <v>954041</v>
      </c>
      <c r="X112" s="1440">
        <v>3624112</v>
      </c>
      <c r="Y112" s="1441">
        <v>266465</v>
      </c>
      <c r="Z112" s="1441">
        <v>3646238</v>
      </c>
      <c r="AA112" s="1441">
        <v>4664626</v>
      </c>
      <c r="AB112" s="1442">
        <v>4576002</v>
      </c>
    </row>
    <row r="115" spans="2:28">
      <c r="B115" s="1021"/>
      <c r="C115" s="1021"/>
      <c r="D115" s="1021"/>
      <c r="E115" s="1021"/>
      <c r="F115" s="1021"/>
      <c r="G115" s="1021"/>
      <c r="H115" s="1021"/>
      <c r="I115" s="1021"/>
      <c r="J115" s="1021"/>
      <c r="K115" s="1021"/>
      <c r="L115" s="1021"/>
      <c r="M115" s="1021"/>
      <c r="N115" s="1021"/>
      <c r="O115" s="1021"/>
      <c r="P115" s="1021"/>
      <c r="Q115" s="1021"/>
      <c r="R115" s="1021"/>
      <c r="S115" s="1021"/>
      <c r="T115" s="1021"/>
      <c r="U115" s="1021"/>
      <c r="V115" s="1974"/>
      <c r="W115" s="1021"/>
      <c r="X115" s="1021"/>
      <c r="Y115" s="1021"/>
      <c r="Z115" s="1021"/>
    </row>
    <row r="116" spans="2:28">
      <c r="B116" s="2436" t="s">
        <v>511</v>
      </c>
      <c r="C116" s="2436"/>
      <c r="D116" s="2436"/>
      <c r="E116" s="2436"/>
      <c r="F116" s="2436"/>
      <c r="G116" s="2436"/>
      <c r="H116" s="2436"/>
      <c r="I116" s="2436"/>
      <c r="J116" s="2436"/>
      <c r="K116" s="2436"/>
      <c r="L116" s="2436"/>
      <c r="M116" s="2436"/>
      <c r="N116" s="2436"/>
      <c r="O116" s="2436"/>
      <c r="P116" s="2436"/>
      <c r="Q116" s="2436"/>
      <c r="R116" s="2436"/>
      <c r="S116" s="2436"/>
      <c r="T116" s="2436"/>
      <c r="U116" s="2436"/>
      <c r="V116" s="1973"/>
      <c r="W116" s="1359"/>
      <c r="X116" s="1359"/>
      <c r="Y116" s="1359"/>
      <c r="Z116" s="1359"/>
    </row>
    <row r="117" spans="2:28">
      <c r="B117" s="2436" t="s">
        <v>512</v>
      </c>
      <c r="C117" s="2436"/>
      <c r="D117" s="2436"/>
      <c r="E117" s="2436"/>
      <c r="F117" s="2436"/>
      <c r="G117" s="2436"/>
      <c r="H117" s="2436"/>
      <c r="I117" s="2436"/>
      <c r="J117" s="2436"/>
      <c r="K117" s="2436"/>
      <c r="L117" s="2436"/>
      <c r="M117" s="2436"/>
      <c r="N117" s="2436"/>
      <c r="O117" s="2436"/>
      <c r="P117" s="2436"/>
      <c r="Q117" s="2436"/>
      <c r="R117" s="2436"/>
      <c r="S117" s="2436"/>
      <c r="T117" s="2436"/>
      <c r="U117" s="2436"/>
      <c r="V117" s="1973"/>
      <c r="W117" s="1359"/>
      <c r="X117" s="1359"/>
      <c r="Y117" s="1359"/>
      <c r="Z117" s="1359"/>
    </row>
    <row r="118" spans="2:28">
      <c r="B118" s="2436"/>
      <c r="C118" s="2436"/>
      <c r="D118" s="2436"/>
      <c r="E118" s="2436"/>
      <c r="F118" s="2436"/>
      <c r="G118" s="2436"/>
      <c r="H118" s="2436"/>
      <c r="I118" s="2436"/>
      <c r="J118" s="2436"/>
      <c r="K118" s="2436"/>
      <c r="L118" s="2436"/>
      <c r="M118" s="2436"/>
      <c r="N118" s="2436"/>
      <c r="O118" s="2436"/>
      <c r="P118" s="2436"/>
      <c r="Q118" s="2436"/>
      <c r="R118" s="2436"/>
      <c r="S118" s="2436"/>
      <c r="T118" s="2436"/>
      <c r="U118" s="2436"/>
      <c r="V118" s="1973"/>
      <c r="W118" s="1359"/>
      <c r="X118" s="1359"/>
      <c r="Y118" s="1359"/>
      <c r="Z118" s="1359"/>
    </row>
    <row r="124" spans="2:28">
      <c r="C124" s="2510" t="s">
        <v>505</v>
      </c>
      <c r="D124" s="2510"/>
      <c r="E124" s="2510"/>
      <c r="F124" s="2510"/>
      <c r="G124" s="2510"/>
      <c r="H124" s="2510"/>
      <c r="I124" s="2510"/>
      <c r="J124" s="2510"/>
      <c r="K124" s="2510"/>
      <c r="L124" s="2510"/>
      <c r="M124" s="2510"/>
      <c r="N124" s="2510"/>
      <c r="O124" s="2510"/>
      <c r="P124" s="2510"/>
      <c r="Q124" s="2510"/>
      <c r="R124" s="2510"/>
      <c r="S124" s="2510"/>
      <c r="T124" s="2510"/>
      <c r="U124" s="2510"/>
      <c r="V124" s="2510"/>
      <c r="W124" s="2510"/>
      <c r="X124" s="2510"/>
      <c r="Y124" s="2510"/>
      <c r="Z124" s="2510"/>
    </row>
    <row r="125" spans="2:28">
      <c r="C125" s="2510" t="s">
        <v>488</v>
      </c>
      <c r="D125" s="2510"/>
      <c r="E125" s="2510"/>
      <c r="F125" s="2510"/>
      <c r="G125" s="2510"/>
      <c r="H125" s="2510"/>
      <c r="I125" s="2510"/>
      <c r="J125" s="2510"/>
      <c r="K125" s="2510"/>
      <c r="L125" s="2510"/>
      <c r="M125" s="2510"/>
      <c r="N125" s="2510"/>
      <c r="O125" s="2510"/>
      <c r="P125" s="2510"/>
      <c r="Q125" s="2510"/>
      <c r="R125" s="2510"/>
      <c r="S125" s="2510"/>
      <c r="T125" s="2510"/>
      <c r="U125" s="2510"/>
      <c r="V125" s="2510"/>
      <c r="W125" s="2510"/>
      <c r="X125" s="2510"/>
      <c r="Y125" s="2510"/>
      <c r="Z125" s="2510"/>
    </row>
    <row r="126" spans="2:28" ht="13.5" thickBot="1">
      <c r="C126" s="1189"/>
      <c r="D126" s="1443"/>
      <c r="E126" s="1443"/>
      <c r="F126" s="1443"/>
      <c r="G126" s="1443"/>
      <c r="H126" s="1443"/>
      <c r="I126" s="1443"/>
      <c r="J126" s="1443"/>
      <c r="K126" s="1443"/>
      <c r="L126" s="1443"/>
      <c r="M126" s="1443"/>
      <c r="N126" s="1443"/>
      <c r="O126" s="1443"/>
      <c r="P126" s="1443"/>
      <c r="Q126" s="1443"/>
      <c r="R126" s="1443"/>
      <c r="S126" s="1443"/>
      <c r="T126" s="1443"/>
      <c r="U126" s="1443"/>
      <c r="V126" s="1443"/>
      <c r="W126" s="1187"/>
      <c r="X126" s="1187"/>
      <c r="Y126" s="1187"/>
      <c r="Z126" s="1187"/>
    </row>
    <row r="127" spans="2:28" ht="14.45" customHeight="1">
      <c r="C127" s="1444"/>
      <c r="D127" s="1632"/>
      <c r="E127" s="1628"/>
      <c r="F127" s="1628"/>
      <c r="G127" s="1628"/>
      <c r="H127" s="1628"/>
      <c r="I127" s="1628"/>
      <c r="J127" s="1628"/>
      <c r="K127" s="1628"/>
      <c r="L127" s="1628" t="s">
        <v>28</v>
      </c>
      <c r="M127" s="1628"/>
      <c r="N127" s="1628"/>
      <c r="O127" s="1628"/>
      <c r="P127" s="1628"/>
      <c r="Q127" s="1628"/>
      <c r="R127" s="1628"/>
      <c r="S127" s="1628"/>
      <c r="T127" s="1628"/>
      <c r="U127" s="1630"/>
      <c r="V127" s="1630"/>
      <c r="W127" s="1629"/>
      <c r="X127" s="2511" t="s">
        <v>29</v>
      </c>
      <c r="Y127" s="2512"/>
      <c r="Z127" s="2512"/>
      <c r="AA127" s="2512"/>
      <c r="AB127" s="1629"/>
    </row>
    <row r="128" spans="2:28" ht="13.5" thickBot="1">
      <c r="C128" s="1445"/>
      <c r="D128" s="1400" t="s">
        <v>32</v>
      </c>
      <c r="E128" s="1401" t="s">
        <v>33</v>
      </c>
      <c r="F128" s="1401" t="s">
        <v>22</v>
      </c>
      <c r="G128" s="1401" t="s">
        <v>34</v>
      </c>
      <c r="H128" s="1401" t="s">
        <v>35</v>
      </c>
      <c r="I128" s="1401" t="s">
        <v>36</v>
      </c>
      <c r="J128" s="1401" t="s">
        <v>37</v>
      </c>
      <c r="K128" s="1401" t="s">
        <v>38</v>
      </c>
      <c r="L128" s="1401" t="s">
        <v>39</v>
      </c>
      <c r="M128" s="1401" t="s">
        <v>40</v>
      </c>
      <c r="N128" s="1401" t="s">
        <v>23</v>
      </c>
      <c r="O128" s="1401" t="s">
        <v>41</v>
      </c>
      <c r="P128" s="1401" t="s">
        <v>42</v>
      </c>
      <c r="Q128" s="1401" t="s">
        <v>43</v>
      </c>
      <c r="R128" s="1401" t="s">
        <v>24</v>
      </c>
      <c r="S128" s="1401" t="s">
        <v>44</v>
      </c>
      <c r="T128" s="1402" t="s">
        <v>840</v>
      </c>
      <c r="U128" s="1402" t="s">
        <v>905</v>
      </c>
      <c r="V128" s="1402" t="s">
        <v>925</v>
      </c>
      <c r="W128" s="1403" t="s">
        <v>1076</v>
      </c>
      <c r="X128" s="1404" t="s">
        <v>45</v>
      </c>
      <c r="Y128" s="1405" t="s">
        <v>46</v>
      </c>
      <c r="Z128" s="1405" t="s">
        <v>47</v>
      </c>
      <c r="AA128" s="1405" t="s">
        <v>48</v>
      </c>
      <c r="AB128" s="1631">
        <v>2023</v>
      </c>
    </row>
    <row r="129" spans="3:28">
      <c r="C129" s="1406" t="s">
        <v>61</v>
      </c>
      <c r="D129" s="1446"/>
      <c r="E129" s="1447"/>
      <c r="F129" s="1447"/>
      <c r="G129" s="1447"/>
      <c r="H129" s="1447"/>
      <c r="I129" s="1447"/>
      <c r="J129" s="1447"/>
      <c r="K129" s="1447"/>
      <c r="L129" s="1447"/>
      <c r="M129" s="1447"/>
      <c r="N129" s="1447"/>
      <c r="O129" s="1447"/>
      <c r="P129" s="1447"/>
      <c r="Q129" s="1447"/>
      <c r="R129" s="1447"/>
      <c r="S129" s="1447"/>
      <c r="T129" s="1447"/>
      <c r="U129" s="1447"/>
      <c r="V129" s="1447"/>
      <c r="W129" s="1448"/>
      <c r="X129" s="1449"/>
      <c r="Y129" s="1449"/>
      <c r="Z129" s="1449"/>
      <c r="AA129" s="1449"/>
      <c r="AB129" s="1450"/>
    </row>
    <row r="130" spans="3:28" ht="14.25">
      <c r="C130" s="1407" t="s">
        <v>1041</v>
      </c>
      <c r="D130" s="1451"/>
      <c r="E130" s="1452">
        <v>0.22934679235759525</v>
      </c>
      <c r="F130" s="1452">
        <v>4.8001339632221654E-2</v>
      </c>
      <c r="G130" s="1452">
        <v>2.3800000000000002E-2</v>
      </c>
      <c r="H130" s="1452">
        <v>4.2425520800057126E-2</v>
      </c>
      <c r="I130" s="1452">
        <v>-1.8771441652658094E-2</v>
      </c>
      <c r="J130" s="1452">
        <v>6.0000000000000001E-3</v>
      </c>
      <c r="K130" s="1452">
        <v>1.35E-2</v>
      </c>
      <c r="L130" s="1452">
        <v>1.6246498430782619E-2</v>
      </c>
      <c r="M130" s="1452">
        <v>1.692721922577765E-2</v>
      </c>
      <c r="N130" s="1452">
        <v>2.235790913850294E-2</v>
      </c>
      <c r="O130" s="1452">
        <v>2.1939708681749773E-2</v>
      </c>
      <c r="P130" s="1452">
        <v>2.5045494686014927E-2</v>
      </c>
      <c r="Q130" s="1453">
        <v>2.5464413770963725E-2</v>
      </c>
      <c r="R130" s="1453">
        <v>2.8062856130944835E-2</v>
      </c>
      <c r="S130" s="1453">
        <v>2.3115955374389648E-2</v>
      </c>
      <c r="T130" s="1453">
        <v>2.7944975124054906E-2</v>
      </c>
      <c r="U130" s="1453">
        <v>2.7982586986503855E-2</v>
      </c>
      <c r="V130" s="1453">
        <v>2.4596101021129954E-2</v>
      </c>
      <c r="W130" s="1454">
        <v>2.1039909225514665E-2</v>
      </c>
      <c r="X130" s="1453">
        <v>4.9000000000000002E-2</v>
      </c>
      <c r="Y130" s="1453">
        <v>0.04</v>
      </c>
      <c r="Z130" s="1453">
        <v>1.9716169496729226E-2</v>
      </c>
      <c r="AA130" s="1453">
        <v>2.5376747131576789E-2</v>
      </c>
      <c r="AB130" s="1454">
        <v>2.5315105152627391E-2</v>
      </c>
    </row>
    <row r="131" spans="3:28" ht="14.25">
      <c r="C131" s="1407" t="s">
        <v>1042</v>
      </c>
      <c r="D131" s="1451"/>
      <c r="E131" s="1452">
        <v>3.1220423384595276E-2</v>
      </c>
      <c r="F131" s="1452">
        <v>0.21283783992834196</v>
      </c>
      <c r="G131" s="1455">
        <v>0.182</v>
      </c>
      <c r="H131" s="1452">
        <v>5.831881434555073E-3</v>
      </c>
      <c r="I131" s="1452">
        <v>-0.18006549100781541</v>
      </c>
      <c r="J131" s="1452">
        <v>6.5000000000000002E-2</v>
      </c>
      <c r="K131" s="1452">
        <v>0.13800000000000001</v>
      </c>
      <c r="L131" s="1452">
        <v>0.16610073120779478</v>
      </c>
      <c r="M131" s="1452">
        <v>0.17211576904712367</v>
      </c>
      <c r="N131" s="1452">
        <v>0.220188798545671</v>
      </c>
      <c r="O131" s="1452">
        <v>0.20634982002452815</v>
      </c>
      <c r="P131" s="1452">
        <v>0.22689187971880553</v>
      </c>
      <c r="Q131" s="1453">
        <v>0.22486386478968903</v>
      </c>
      <c r="R131" s="1453">
        <v>0.23955983876687115</v>
      </c>
      <c r="S131" s="1453">
        <v>0.188</v>
      </c>
      <c r="T131" s="1453">
        <v>0.22512502973345794</v>
      </c>
      <c r="U131" s="1453">
        <v>0.2228974844783656</v>
      </c>
      <c r="V131" s="1453">
        <v>0.18617047526408911</v>
      </c>
      <c r="W131" s="1454">
        <v>0.15502749710493716</v>
      </c>
      <c r="X131" s="1453">
        <v>0.20200000000000001</v>
      </c>
      <c r="Y131" s="1453">
        <v>1.4E-2</v>
      </c>
      <c r="Z131" s="1453">
        <v>0.18769117602774929</v>
      </c>
      <c r="AA131" s="1453">
        <v>0.21320556732825491</v>
      </c>
      <c r="AB131" s="1454">
        <v>0.1901699389582191</v>
      </c>
    </row>
    <row r="132" spans="3:28" ht="14.25">
      <c r="C132" s="1407" t="s">
        <v>1043</v>
      </c>
      <c r="D132" s="1451"/>
      <c r="E132" s="1452">
        <v>4.858671253895986E-2</v>
      </c>
      <c r="F132" s="1452">
        <v>4.8432801769670984E-2</v>
      </c>
      <c r="G132" s="1452">
        <v>4.9799999999999997E-2</v>
      </c>
      <c r="H132" s="1452">
        <v>4.7017709645191696E-2</v>
      </c>
      <c r="I132" s="1452">
        <v>3.7342103251024203E-2</v>
      </c>
      <c r="J132" s="1452">
        <v>3.5299999999999998E-2</v>
      </c>
      <c r="K132" s="1452">
        <v>3.5999999999999997E-2</v>
      </c>
      <c r="L132" s="1452">
        <v>3.233845984055686E-2</v>
      </c>
      <c r="M132" s="1452">
        <v>3.4308687438593451E-2</v>
      </c>
      <c r="N132" s="1452">
        <v>3.5677862593891524E-2</v>
      </c>
      <c r="O132" s="1452">
        <v>3.681836046855444E-2</v>
      </c>
      <c r="P132" s="1452">
        <v>3.846621496076779E-2</v>
      </c>
      <c r="Q132" s="1453">
        <v>4.2883571859915974E-2</v>
      </c>
      <c r="R132" s="1453">
        <v>4.8269460630991017E-2</v>
      </c>
      <c r="S132" s="1453">
        <v>5.4110076611258169E-2</v>
      </c>
      <c r="T132" s="1453">
        <v>5.5515368329432706E-2</v>
      </c>
      <c r="U132" s="1453">
        <v>5.6731967692880456E-2</v>
      </c>
      <c r="V132" s="1453">
        <v>5.7684305711551712E-2</v>
      </c>
      <c r="W132" s="1454">
        <v>5.9866226922152328E-2</v>
      </c>
      <c r="X132" s="1453">
        <v>4.8300000000000003E-2</v>
      </c>
      <c r="Y132" s="1453">
        <v>3.9399999999999998E-2</v>
      </c>
      <c r="Z132" s="1453">
        <v>3.5184643677913567E-2</v>
      </c>
      <c r="AA132" s="1453">
        <v>4.5711873494712459E-2</v>
      </c>
      <c r="AB132" s="1454">
        <v>5.7049678784014304E-2</v>
      </c>
    </row>
    <row r="133" spans="3:28" ht="14.25">
      <c r="C133" s="1408" t="s">
        <v>1044</v>
      </c>
      <c r="D133" s="1451"/>
      <c r="E133" s="1452">
        <v>3.820152830446507E-2</v>
      </c>
      <c r="F133" s="1452">
        <v>3.6790099564746492E-2</v>
      </c>
      <c r="G133" s="1452">
        <v>3.8100000000000002E-2</v>
      </c>
      <c r="H133" s="1452">
        <v>1.4512337813469991E-2</v>
      </c>
      <c r="I133" s="1452">
        <v>-1.5249970627854407E-2</v>
      </c>
      <c r="J133" s="1452">
        <v>1.5800000000000002E-2</v>
      </c>
      <c r="K133" s="1452">
        <v>2.2800000000000001E-2</v>
      </c>
      <c r="L133" s="1452">
        <v>2.3730217161084539E-2</v>
      </c>
      <c r="M133" s="1452">
        <v>2.8058614921678101E-2</v>
      </c>
      <c r="N133" s="1452">
        <v>3.4945005100349133E-2</v>
      </c>
      <c r="O133" s="1452">
        <v>3.4759486344174424E-2</v>
      </c>
      <c r="P133" s="1452">
        <v>3.5158512003965373E-2</v>
      </c>
      <c r="Q133" s="1453">
        <v>3.7873038227240204E-2</v>
      </c>
      <c r="R133" s="1453">
        <v>4.0052584790241624E-2</v>
      </c>
      <c r="S133" s="1453">
        <v>4.2438381210032801E-2</v>
      </c>
      <c r="T133" s="1453">
        <v>4.4247630307415631E-2</v>
      </c>
      <c r="U133" s="1453">
        <v>4.2524716634413137E-2</v>
      </c>
      <c r="V133" s="1453">
        <v>4.1794470004277329E-2</v>
      </c>
      <c r="W133" s="1454">
        <v>3.962925021275604E-2</v>
      </c>
      <c r="X133" s="1453">
        <v>3.8300000000000001E-2</v>
      </c>
      <c r="Y133" s="1453">
        <v>1.03E-2</v>
      </c>
      <c r="Z133" s="1453">
        <v>3.0726727578181682E-2</v>
      </c>
      <c r="AA133" s="1453">
        <v>3.8699284534844808E-2</v>
      </c>
      <c r="AB133" s="1454">
        <v>4.1756480206707268E-2</v>
      </c>
    </row>
    <row r="134" spans="3:28" ht="14.25">
      <c r="C134" s="1408" t="s">
        <v>1045</v>
      </c>
      <c r="D134" s="1451"/>
      <c r="E134" s="1452">
        <v>3.4637306532248315E-2</v>
      </c>
      <c r="F134" s="1452">
        <v>2.1704918160845705E-2</v>
      </c>
      <c r="G134" s="1452">
        <v>3.0800000000000001E-2</v>
      </c>
      <c r="H134" s="1452">
        <v>2.8703347146791656E-2</v>
      </c>
      <c r="I134" s="1452">
        <v>1.5809341953877596E-2</v>
      </c>
      <c r="J134" s="1452">
        <v>2.29E-2</v>
      </c>
      <c r="K134" s="1452">
        <v>1.06E-2</v>
      </c>
      <c r="L134" s="1452">
        <v>1.2037764888660494E-2</v>
      </c>
      <c r="M134" s="1452">
        <v>9.2574633651448801E-3</v>
      </c>
      <c r="N134" s="1452">
        <v>9.537299875182011E-3</v>
      </c>
      <c r="O134" s="1452">
        <v>9.7602524208526276E-3</v>
      </c>
      <c r="P134" s="1452">
        <v>1.0436816255947043E-2</v>
      </c>
      <c r="Q134" s="1453">
        <v>1.241820034882739E-2</v>
      </c>
      <c r="R134" s="1453">
        <v>1.6888789829470105E-2</v>
      </c>
      <c r="S134" s="1453">
        <v>1.9310895081252277E-2</v>
      </c>
      <c r="T134" s="1453">
        <v>2.1572161613036142E-2</v>
      </c>
      <c r="U134" s="1453">
        <v>2.4396623955477172E-2</v>
      </c>
      <c r="V134" s="1453">
        <v>2.6709275944031163E-2</v>
      </c>
      <c r="W134" s="1454">
        <v>2.4749201452785523E-2</v>
      </c>
      <c r="X134" s="1453">
        <v>3.2500000000000001E-2</v>
      </c>
      <c r="Y134" s="1453">
        <v>2.23E-2</v>
      </c>
      <c r="Z134" s="1453">
        <v>1.0334301036441495E-2</v>
      </c>
      <c r="AA134" s="1453">
        <v>1.4708655804712195E-2</v>
      </c>
      <c r="AB134" s="1454">
        <v>2.4223408583220623E-2</v>
      </c>
    </row>
    <row r="135" spans="3:28">
      <c r="C135" s="1409"/>
      <c r="D135" s="1451"/>
      <c r="E135" s="1452"/>
      <c r="F135" s="1452"/>
      <c r="G135" s="1452"/>
      <c r="H135" s="1452"/>
      <c r="I135" s="1452"/>
      <c r="J135" s="1452"/>
      <c r="K135" s="1452"/>
      <c r="L135" s="1452"/>
      <c r="M135" s="1452"/>
      <c r="N135" s="1452"/>
      <c r="O135" s="1452"/>
      <c r="P135" s="1452"/>
      <c r="Q135" s="1453"/>
      <c r="R135" s="1453"/>
      <c r="S135" s="1453"/>
      <c r="T135" s="1453"/>
      <c r="U135" s="1453"/>
      <c r="V135" s="1453"/>
      <c r="W135" s="1454"/>
      <c r="X135" s="1453"/>
      <c r="Y135" s="1453"/>
      <c r="Z135" s="1453"/>
      <c r="AA135" s="1453"/>
      <c r="AB135" s="1454"/>
    </row>
    <row r="136" spans="3:28">
      <c r="C136" s="1410" t="s">
        <v>491</v>
      </c>
      <c r="D136" s="1451"/>
      <c r="E136" s="1453"/>
      <c r="F136" s="1453"/>
      <c r="G136" s="1453"/>
      <c r="H136" s="1453"/>
      <c r="I136" s="1453"/>
      <c r="J136" s="1453"/>
      <c r="K136" s="1453"/>
      <c r="L136" s="1453"/>
      <c r="M136" s="1453"/>
      <c r="N136" s="1453"/>
      <c r="O136" s="1453"/>
      <c r="P136" s="1453"/>
      <c r="Q136" s="1453"/>
      <c r="R136" s="1453"/>
      <c r="S136" s="1453"/>
      <c r="T136" s="1453"/>
      <c r="U136" s="1453"/>
      <c r="V136" s="1453"/>
      <c r="W136" s="1454"/>
      <c r="X136" s="1453"/>
      <c r="Y136" s="1453"/>
      <c r="Z136" s="1453"/>
      <c r="AA136" s="1453"/>
      <c r="AB136" s="1454"/>
    </row>
    <row r="137" spans="3:28">
      <c r="C137" s="1407" t="s">
        <v>131</v>
      </c>
      <c r="D137" s="1451"/>
      <c r="E137" s="1453">
        <v>2.8512224038267225E-2</v>
      </c>
      <c r="F137" s="1453">
        <v>2.8123696775131626E-2</v>
      </c>
      <c r="G137" s="1453">
        <v>2.69E-2</v>
      </c>
      <c r="H137" s="1453">
        <v>2.7892638911497437E-2</v>
      </c>
      <c r="I137" s="1453">
        <v>2.6501787514161445E-2</v>
      </c>
      <c r="J137" s="1453">
        <v>2.87E-2</v>
      </c>
      <c r="K137" s="1453">
        <v>3.1899999999999998E-2</v>
      </c>
      <c r="L137" s="1453">
        <v>3.054062527198674E-2</v>
      </c>
      <c r="M137" s="1453">
        <v>3.0715402979397909E-2</v>
      </c>
      <c r="N137" s="1453">
        <v>3.4607089394650077E-2</v>
      </c>
      <c r="O137" s="1453">
        <v>3.6735611272696853E-2</v>
      </c>
      <c r="P137" s="1453">
        <v>3.8897593718399757E-2</v>
      </c>
      <c r="Q137" s="1453">
        <v>3.8852964350423791E-2</v>
      </c>
      <c r="R137" s="1453">
        <v>4.0037906869911641E-2</v>
      </c>
      <c r="S137" s="1453">
        <v>3.9335424506372896E-2</v>
      </c>
      <c r="T137" s="1453">
        <v>3.9597967452555609E-2</v>
      </c>
      <c r="U137" s="1453">
        <v>4.0757197154221755E-2</v>
      </c>
      <c r="V137" s="1453">
        <v>4.372690909790309E-2</v>
      </c>
      <c r="W137" s="1454">
        <v>4.169747048389328E-2</v>
      </c>
      <c r="X137" s="1453">
        <v>2.69E-2</v>
      </c>
      <c r="Y137" s="1453">
        <v>3.1899999999999998E-2</v>
      </c>
      <c r="Z137" s="1453">
        <v>3.6735611272696853E-2</v>
      </c>
      <c r="AA137" s="1453">
        <v>3.9335424506372896E-2</v>
      </c>
      <c r="AB137" s="1454">
        <v>4.169747048389328E-2</v>
      </c>
    </row>
    <row r="138" spans="3:28">
      <c r="C138" s="1407" t="s">
        <v>492</v>
      </c>
      <c r="D138" s="1451"/>
      <c r="E138" s="1453">
        <v>4.0352280520314136E-2</v>
      </c>
      <c r="F138" s="1453">
        <v>3.9937935619048494E-2</v>
      </c>
      <c r="G138" s="1453">
        <v>3.7999999999999999E-2</v>
      </c>
      <c r="H138" s="1453">
        <v>3.7882235448933238E-2</v>
      </c>
      <c r="I138" s="1453">
        <v>3.5923495904426429E-2</v>
      </c>
      <c r="J138" s="1453">
        <v>4.07E-2</v>
      </c>
      <c r="K138" s="1453">
        <v>4.5100000000000001E-2</v>
      </c>
      <c r="L138" s="1453">
        <v>4.5395839160406903E-2</v>
      </c>
      <c r="M138" s="1453">
        <v>4.5029918851570608E-2</v>
      </c>
      <c r="N138" s="1453">
        <v>4.8558392002954136E-2</v>
      </c>
      <c r="O138" s="1453">
        <v>5.0441372215741687E-2</v>
      </c>
      <c r="P138" s="1453">
        <v>5.2179070934235794E-2</v>
      </c>
      <c r="Q138" s="1453">
        <v>5.132895806235524E-2</v>
      </c>
      <c r="R138" s="1453">
        <v>5.3403858986342485E-2</v>
      </c>
      <c r="S138" s="1453">
        <v>5.5335468806076031E-2</v>
      </c>
      <c r="T138" s="1453">
        <v>5.6136352982648664E-2</v>
      </c>
      <c r="U138" s="1453">
        <v>5.7325542619675221E-2</v>
      </c>
      <c r="V138" s="1453">
        <v>6.1161711499082332E-2</v>
      </c>
      <c r="W138" s="1454">
        <v>6.0412026447464566E-2</v>
      </c>
      <c r="X138" s="1453">
        <v>3.7999999999999999E-2</v>
      </c>
      <c r="Y138" s="1453">
        <v>4.5100000000000001E-2</v>
      </c>
      <c r="Z138" s="1453">
        <v>5.0441372215741687E-2</v>
      </c>
      <c r="AA138" s="1453">
        <v>5.5335468806076031E-2</v>
      </c>
      <c r="AB138" s="1454">
        <v>6.0412026447464566E-2</v>
      </c>
    </row>
    <row r="139" spans="3:28">
      <c r="C139" s="1407" t="s">
        <v>493</v>
      </c>
      <c r="D139" s="1451"/>
      <c r="E139" s="1453">
        <v>1.4380936609230515</v>
      </c>
      <c r="F139" s="1453">
        <v>1.4507978677668454</v>
      </c>
      <c r="G139" s="1453">
        <v>1.4810000000000001</v>
      </c>
      <c r="H139" s="1453">
        <v>1.6044273476773439</v>
      </c>
      <c r="I139" s="1453">
        <v>2.1725205182317167</v>
      </c>
      <c r="J139" s="1453">
        <v>2.2320000000000002</v>
      </c>
      <c r="K139" s="1453">
        <v>2.0569999999999999</v>
      </c>
      <c r="L139" s="1453">
        <v>2.0990765660645661</v>
      </c>
      <c r="M139" s="1453">
        <v>1.9513639010324775</v>
      </c>
      <c r="N139" s="1453">
        <v>1.6598039903743786</v>
      </c>
      <c r="O139" s="1453">
        <v>1.5048853766019954</v>
      </c>
      <c r="P139" s="1453">
        <v>1.4110425901971846</v>
      </c>
      <c r="Q139" s="1453">
        <v>1.3607486752716347</v>
      </c>
      <c r="R139" s="1453">
        <v>1.2769246574569657</v>
      </c>
      <c r="S139" s="1453">
        <v>1.315828043495282</v>
      </c>
      <c r="T139" s="1453">
        <v>1.3506241786013744</v>
      </c>
      <c r="U139" s="1453">
        <v>1.3373737854183656</v>
      </c>
      <c r="V139" s="1453">
        <v>1.2491016045622565</v>
      </c>
      <c r="W139" s="1454">
        <v>1.3584283552950505</v>
      </c>
      <c r="X139" s="1453">
        <v>1.4810000000000001</v>
      </c>
      <c r="Y139" s="1453">
        <v>2.0569999999999999</v>
      </c>
      <c r="Z139" s="1453">
        <v>1.5048853766019954</v>
      </c>
      <c r="AA139" s="1453">
        <v>1.315828043495282</v>
      </c>
      <c r="AB139" s="1454">
        <v>1.3584283552950505</v>
      </c>
    </row>
    <row r="140" spans="3:28">
      <c r="C140" s="1407" t="s">
        <v>494</v>
      </c>
      <c r="D140" s="1451"/>
      <c r="E140" s="1453">
        <v>1.0161321273430408</v>
      </c>
      <c r="F140" s="1453">
        <v>1.0216301539537198</v>
      </c>
      <c r="G140" s="1453">
        <v>1.0489999999999999</v>
      </c>
      <c r="H140" s="1453">
        <v>1.1813376939917604</v>
      </c>
      <c r="I140" s="1453">
        <v>1.6027303494490495</v>
      </c>
      <c r="J140" s="1453">
        <v>1.57</v>
      </c>
      <c r="K140" s="1453">
        <v>1.4510000000000001</v>
      </c>
      <c r="L140" s="1453">
        <v>1.4121803232860872</v>
      </c>
      <c r="M140" s="1453">
        <v>1.3310467819679832</v>
      </c>
      <c r="N140" s="1453">
        <v>1.1829260134682491</v>
      </c>
      <c r="O140" s="1453">
        <v>1.0959829555858969</v>
      </c>
      <c r="P140" s="1453">
        <v>1.0518807715458298</v>
      </c>
      <c r="Q140" s="1453">
        <v>1.0300057076161369</v>
      </c>
      <c r="R140" s="1453">
        <v>0.95733513430613015</v>
      </c>
      <c r="S140" s="1453">
        <v>0.93536127523679224</v>
      </c>
      <c r="T140" s="1453">
        <v>0.9527154762159693</v>
      </c>
      <c r="U140" s="1453">
        <v>0.95084328120212391</v>
      </c>
      <c r="V140" s="1453">
        <v>0.89303178374199332</v>
      </c>
      <c r="W140" s="1454">
        <v>0.9376117568023794</v>
      </c>
      <c r="X140" s="1453">
        <v>1.0489999999999999</v>
      </c>
      <c r="Y140" s="1453">
        <v>1.4510000000000001</v>
      </c>
      <c r="Z140" s="1453">
        <v>1.0959829555858969</v>
      </c>
      <c r="AA140" s="1453">
        <v>0.93536127523679224</v>
      </c>
      <c r="AB140" s="1454">
        <v>0.9376117568023794</v>
      </c>
    </row>
    <row r="141" spans="3:28" ht="14.25">
      <c r="C141" s="1407" t="s">
        <v>1046</v>
      </c>
      <c r="D141" s="1451"/>
      <c r="E141" s="1453">
        <v>1.4473106683356227E-2</v>
      </c>
      <c r="F141" s="1453">
        <v>1.6218709558483604E-2</v>
      </c>
      <c r="G141" s="1453">
        <v>1.61E-2</v>
      </c>
      <c r="H141" s="1453">
        <v>4.4362434743803317E-2</v>
      </c>
      <c r="I141" s="1453">
        <v>7.1651807887755672E-2</v>
      </c>
      <c r="J141" s="1453">
        <v>2.8899999999999999E-2</v>
      </c>
      <c r="K141" s="1453">
        <v>2.0299999999999999E-2</v>
      </c>
      <c r="L141" s="1453">
        <v>1.3689587859044703E-2</v>
      </c>
      <c r="M141" s="1453">
        <v>9.4844780006847831E-3</v>
      </c>
      <c r="N141" s="1453">
        <v>1.0849364288063037E-3</v>
      </c>
      <c r="O141" s="1453">
        <v>3.0249567074863118E-3</v>
      </c>
      <c r="P141" s="1453">
        <v>4.8661615594308471E-3</v>
      </c>
      <c r="Q141" s="1453">
        <v>6.9234440833248626E-3</v>
      </c>
      <c r="R141" s="1453">
        <v>1.139130384404633E-2</v>
      </c>
      <c r="S141" s="1453">
        <v>1.6511127719629773E-2</v>
      </c>
      <c r="T141" s="1453">
        <v>1.6192712704759298E-2</v>
      </c>
      <c r="U141" s="1453">
        <v>2.0530407461013186E-2</v>
      </c>
      <c r="V141" s="1453">
        <v>2.254399507047479E-2</v>
      </c>
      <c r="W141" s="1454">
        <v>2.9113670494185923E-2</v>
      </c>
      <c r="X141" s="1453">
        <v>1.9099999999999999E-2</v>
      </c>
      <c r="Y141" s="1453">
        <v>5.3100000000000001E-2</v>
      </c>
      <c r="Z141" s="1453">
        <v>6.4600731701932443E-3</v>
      </c>
      <c r="AA141" s="1453">
        <v>9.9742779750453658E-3</v>
      </c>
      <c r="AB141" s="1454">
        <v>2.2038225219826842E-2</v>
      </c>
    </row>
    <row r="142" spans="3:28">
      <c r="C142" s="1411"/>
      <c r="D142" s="1451"/>
      <c r="E142" s="1453"/>
      <c r="F142" s="1453"/>
      <c r="G142" s="1453"/>
      <c r="H142" s="1453"/>
      <c r="I142" s="1453"/>
      <c r="J142" s="1453"/>
      <c r="K142" s="1453"/>
      <c r="L142" s="1453"/>
      <c r="M142" s="1453"/>
      <c r="N142" s="1453"/>
      <c r="O142" s="1453"/>
      <c r="P142" s="1453"/>
      <c r="Q142" s="1453"/>
      <c r="R142" s="1453"/>
      <c r="S142" s="1453"/>
      <c r="T142" s="1453"/>
      <c r="U142" s="1453"/>
      <c r="V142" s="1453"/>
      <c r="W142" s="1454"/>
      <c r="X142" s="1453"/>
      <c r="Y142" s="1453"/>
      <c r="Z142" s="1453"/>
      <c r="AA142" s="1453"/>
      <c r="AB142" s="1454"/>
    </row>
    <row r="143" spans="3:28">
      <c r="C143" s="1412" t="s">
        <v>65</v>
      </c>
      <c r="D143" s="1451"/>
      <c r="E143" s="1453"/>
      <c r="F143" s="1453"/>
      <c r="G143" s="1453"/>
      <c r="H143" s="1453"/>
      <c r="I143" s="1453"/>
      <c r="J143" s="1453"/>
      <c r="K143" s="1453"/>
      <c r="L143" s="1453"/>
      <c r="M143" s="1453"/>
      <c r="N143" s="1453"/>
      <c r="O143" s="1453"/>
      <c r="P143" s="1453" t="s">
        <v>499</v>
      </c>
      <c r="Q143" s="1453"/>
      <c r="R143" s="1453"/>
      <c r="S143" s="1453"/>
      <c r="T143" s="1453"/>
      <c r="U143" s="1453"/>
      <c r="V143" s="1453"/>
      <c r="W143" s="1454"/>
      <c r="X143" s="1453"/>
      <c r="Y143" s="1453"/>
      <c r="Z143" s="1453"/>
      <c r="AA143" s="1453"/>
      <c r="AB143" s="1454"/>
    </row>
    <row r="144" spans="3:28" ht="14.25">
      <c r="C144" s="1413" t="s">
        <v>1047</v>
      </c>
      <c r="D144" s="1451"/>
      <c r="E144" s="1453">
        <v>0.40236404834160922</v>
      </c>
      <c r="F144" s="1453">
        <v>0.41142585742230781</v>
      </c>
      <c r="G144" s="1453">
        <v>0.434</v>
      </c>
      <c r="H144" s="1453">
        <v>0.38833102823906795</v>
      </c>
      <c r="I144" s="1453">
        <v>0.42908848452179582</v>
      </c>
      <c r="J144" s="1453">
        <v>0.40799999999999997</v>
      </c>
      <c r="K144" s="1453">
        <v>0.41499999999999998</v>
      </c>
      <c r="L144" s="1453">
        <v>0.40203170454028775</v>
      </c>
      <c r="M144" s="1453">
        <v>0.40278783706582716</v>
      </c>
      <c r="N144" s="1453">
        <v>0.45326997516776363</v>
      </c>
      <c r="O144" s="1453">
        <v>0.47426683263825159</v>
      </c>
      <c r="P144" s="1453">
        <v>0.40707551885073084</v>
      </c>
      <c r="Q144" s="1453">
        <v>0.41605257210089353</v>
      </c>
      <c r="R144" s="1453">
        <v>0.38886523817787283</v>
      </c>
      <c r="S144" s="1453">
        <v>0.41873534394161221</v>
      </c>
      <c r="T144" s="1453">
        <v>0.38886523817787283</v>
      </c>
      <c r="U144" s="1453">
        <v>0.37281424317777384</v>
      </c>
      <c r="V144" s="1453">
        <v>0.39217920393710182</v>
      </c>
      <c r="W144" s="1454">
        <v>0.41788019881209526</v>
      </c>
      <c r="X144" s="1453">
        <v>0.40899999999999997</v>
      </c>
      <c r="Y144" s="1453">
        <v>0.40899999999999997</v>
      </c>
      <c r="Z144" s="1453">
        <v>0.43448346140186617</v>
      </c>
      <c r="AA144" s="1453">
        <v>0.40336295282708828</v>
      </c>
      <c r="AB144" s="1454">
        <v>0.3880593736919043</v>
      </c>
    </row>
    <row r="145" spans="3:28" ht="15" thickBot="1">
      <c r="C145" s="1414" t="s">
        <v>1048</v>
      </c>
      <c r="D145" s="1456"/>
      <c r="E145" s="1457">
        <v>3.0880304827489956E-2</v>
      </c>
      <c r="F145" s="1457">
        <v>2.8001718659856803E-2</v>
      </c>
      <c r="G145" s="1457">
        <v>3.0700000000000002E-2</v>
      </c>
      <c r="H145" s="1457">
        <v>2.7436737159871584E-2</v>
      </c>
      <c r="I145" s="1457">
        <v>2.1205922618599517E-2</v>
      </c>
      <c r="J145" s="1457">
        <v>2.06E-2</v>
      </c>
      <c r="K145" s="1457">
        <v>2.1899999999999999E-2</v>
      </c>
      <c r="L145" s="1457">
        <v>1.9394115307952729E-2</v>
      </c>
      <c r="M145" s="1457">
        <v>2.1452766382571178E-2</v>
      </c>
      <c r="N145" s="1457">
        <v>2.4115501286520857E-2</v>
      </c>
      <c r="O145" s="1457">
        <v>2.6499999999999999E-2</v>
      </c>
      <c r="P145" s="1457">
        <v>2.3195364821088527E-2</v>
      </c>
      <c r="Q145" s="1457">
        <v>2.5828182299927571E-2</v>
      </c>
      <c r="R145" s="1457">
        <v>2.656584679293307E-2</v>
      </c>
      <c r="S145" s="1457">
        <v>3.09E-2</v>
      </c>
      <c r="T145" s="1457">
        <v>2.656584679293307E-2</v>
      </c>
      <c r="U145" s="1457">
        <v>2.8471380220578102E-2</v>
      </c>
      <c r="V145" s="1457">
        <v>3.0156783766363531E-2</v>
      </c>
      <c r="W145" s="1458">
        <v>3.3317293389231187E-2</v>
      </c>
      <c r="X145" s="1457">
        <v>2.7699999999999999E-2</v>
      </c>
      <c r="Y145" s="1457">
        <v>2.2700000000000001E-2</v>
      </c>
      <c r="Z145" s="1457">
        <v>2.3300000000000001E-2</v>
      </c>
      <c r="AA145" s="1457">
        <v>2.6599999999999999E-2</v>
      </c>
      <c r="AB145" s="1458">
        <v>2.9715339843907881E-2</v>
      </c>
    </row>
    <row r="147" spans="3:28">
      <c r="C147" s="2525"/>
      <c r="D147" s="2525"/>
      <c r="E147" s="2525"/>
      <c r="F147" s="2525"/>
      <c r="G147" s="2525"/>
      <c r="H147" s="2525"/>
      <c r="I147" s="2525"/>
      <c r="J147" s="2525"/>
      <c r="K147" s="2525"/>
      <c r="L147" s="2525"/>
      <c r="M147" s="2525"/>
      <c r="N147" s="2525"/>
      <c r="O147" s="2525"/>
      <c r="P147" s="2525"/>
      <c r="Q147" s="2525"/>
      <c r="R147" s="2525"/>
      <c r="S147" s="2525"/>
      <c r="T147" s="2525"/>
      <c r="U147" s="2525"/>
      <c r="V147" s="1983"/>
    </row>
    <row r="148" spans="3:28">
      <c r="C148" s="2523" t="s">
        <v>1049</v>
      </c>
      <c r="D148" s="2523"/>
      <c r="E148" s="2523"/>
      <c r="F148" s="2523"/>
      <c r="G148" s="2523"/>
      <c r="H148" s="2523"/>
      <c r="I148" s="2523"/>
      <c r="J148" s="2523"/>
      <c r="K148" s="2523"/>
      <c r="L148" s="2523"/>
      <c r="M148" s="2523"/>
      <c r="N148" s="2523"/>
      <c r="O148" s="2523"/>
      <c r="P148" s="2523"/>
      <c r="Q148" s="2523"/>
      <c r="R148" s="2523"/>
      <c r="S148" s="2523"/>
      <c r="T148" s="2523"/>
      <c r="U148" s="2523"/>
      <c r="V148" s="1981"/>
    </row>
    <row r="149" spans="3:28">
      <c r="C149" s="2523" t="s">
        <v>1050</v>
      </c>
      <c r="D149" s="2523"/>
      <c r="E149" s="2523"/>
      <c r="F149" s="2523"/>
      <c r="G149" s="2523"/>
      <c r="H149" s="2523"/>
      <c r="I149" s="2523"/>
      <c r="J149" s="2523"/>
      <c r="K149" s="2523"/>
      <c r="L149" s="2523"/>
      <c r="M149" s="2523"/>
      <c r="N149" s="2523"/>
      <c r="O149" s="2523"/>
      <c r="P149" s="2523"/>
      <c r="Q149" s="2523"/>
      <c r="R149" s="2523"/>
      <c r="S149" s="2523"/>
      <c r="T149" s="2523"/>
      <c r="U149" s="2523"/>
      <c r="V149" s="1981"/>
    </row>
    <row r="150" spans="3:28">
      <c r="C150" s="2521" t="s">
        <v>1051</v>
      </c>
      <c r="D150" s="2522"/>
      <c r="E150" s="2522"/>
      <c r="F150" s="2522"/>
      <c r="G150" s="2522"/>
      <c r="H150" s="2522"/>
      <c r="I150" s="2522"/>
      <c r="J150" s="2522"/>
      <c r="K150" s="2522"/>
      <c r="L150" s="2522"/>
      <c r="M150" s="2522"/>
      <c r="N150" s="2522"/>
      <c r="O150" s="2522"/>
      <c r="P150" s="2522"/>
      <c r="Q150" s="2522"/>
      <c r="R150" s="2522"/>
      <c r="S150" s="2522"/>
      <c r="T150" s="2522"/>
      <c r="U150" s="2522"/>
      <c r="V150" s="1980"/>
    </row>
    <row r="151" spans="3:28">
      <c r="C151" s="2523" t="s">
        <v>1052</v>
      </c>
      <c r="D151" s="2523"/>
      <c r="E151" s="2523"/>
      <c r="F151" s="2523"/>
      <c r="G151" s="2523"/>
      <c r="H151" s="2523"/>
      <c r="I151" s="2523"/>
      <c r="J151" s="2523"/>
      <c r="K151" s="2523"/>
      <c r="L151" s="2523"/>
      <c r="M151" s="2523"/>
      <c r="N151" s="2523"/>
      <c r="O151" s="2523"/>
      <c r="P151" s="2523"/>
      <c r="Q151" s="2523"/>
      <c r="R151" s="2523"/>
      <c r="S151" s="2523"/>
      <c r="T151" s="2523"/>
      <c r="U151" s="2523"/>
      <c r="V151" s="1981"/>
    </row>
    <row r="152" spans="3:28">
      <c r="C152" s="2522" t="s">
        <v>1053</v>
      </c>
      <c r="D152" s="2522"/>
      <c r="E152" s="2522"/>
      <c r="F152" s="2522"/>
      <c r="G152" s="2522"/>
      <c r="H152" s="2522"/>
      <c r="I152" s="2522"/>
      <c r="J152" s="2522"/>
      <c r="K152" s="2522"/>
      <c r="L152" s="2522"/>
      <c r="M152" s="2522"/>
      <c r="N152" s="2522"/>
      <c r="O152" s="2522"/>
      <c r="P152" s="2522"/>
      <c r="Q152" s="2522"/>
      <c r="R152" s="2522"/>
      <c r="S152" s="2522"/>
      <c r="T152" s="2522"/>
      <c r="U152" s="2522"/>
      <c r="V152" s="1980"/>
    </row>
    <row r="153" spans="3:28">
      <c r="C153" s="1862" t="s">
        <v>1054</v>
      </c>
      <c r="D153" s="1863"/>
      <c r="E153" s="1863"/>
      <c r="F153" s="1863"/>
      <c r="G153" s="1863"/>
      <c r="H153" s="1863"/>
      <c r="I153" s="1863"/>
      <c r="J153" s="1863"/>
      <c r="K153" s="1863"/>
      <c r="L153" s="1863"/>
      <c r="M153" s="1863"/>
      <c r="N153" s="1863"/>
      <c r="O153" s="1863"/>
      <c r="P153" s="1863"/>
      <c r="Q153" s="1863"/>
      <c r="R153" s="1863"/>
      <c r="S153" s="1863"/>
      <c r="T153" s="1863"/>
      <c r="U153" s="1863"/>
      <c r="V153" s="1863"/>
    </row>
    <row r="154" spans="3:28">
      <c r="C154" s="2522" t="s">
        <v>1055</v>
      </c>
      <c r="D154" s="2522"/>
      <c r="E154" s="2522"/>
      <c r="F154" s="2522"/>
      <c r="G154" s="2522"/>
      <c r="H154" s="2522"/>
      <c r="I154" s="2522"/>
      <c r="J154" s="2522"/>
      <c r="K154" s="2522"/>
      <c r="L154" s="2522"/>
      <c r="M154" s="2522"/>
      <c r="N154" s="2522"/>
      <c r="O154" s="2522"/>
      <c r="P154" s="2522"/>
      <c r="Q154" s="2522"/>
      <c r="R154" s="2522"/>
      <c r="S154" s="2522"/>
      <c r="T154" s="2522"/>
      <c r="U154" s="2522"/>
      <c r="V154" s="1980"/>
    </row>
    <row r="155" spans="3:28">
      <c r="C155" s="2524"/>
      <c r="D155" s="2524"/>
      <c r="E155" s="2524"/>
      <c r="F155" s="2524"/>
      <c r="G155" s="2524"/>
      <c r="H155" s="2524"/>
      <c r="I155" s="2524"/>
      <c r="J155" s="2524"/>
      <c r="K155" s="2524"/>
      <c r="L155" s="2524"/>
      <c r="M155" s="2524"/>
      <c r="N155" s="2524"/>
      <c r="O155" s="2524"/>
      <c r="P155" s="2524"/>
      <c r="Q155" s="2524"/>
      <c r="R155" s="2524"/>
      <c r="S155" s="2524"/>
      <c r="T155" s="2524"/>
      <c r="U155" s="2524"/>
      <c r="V155" s="1982"/>
    </row>
    <row r="156" spans="3:28">
      <c r="C156" s="1415"/>
      <c r="D156" s="1416"/>
      <c r="E156" s="1416"/>
      <c r="F156" s="1416"/>
      <c r="G156" s="1416"/>
      <c r="H156" s="1416"/>
      <c r="I156" s="1416"/>
      <c r="J156" s="1416"/>
      <c r="K156" s="1416"/>
      <c r="L156" s="1416"/>
      <c r="M156" s="1416"/>
      <c r="N156" s="1416"/>
      <c r="O156" s="1416"/>
      <c r="P156" s="1416"/>
      <c r="Q156" s="1416"/>
      <c r="R156" s="1416"/>
      <c r="S156" s="1416"/>
      <c r="T156" s="1416"/>
      <c r="U156" s="1416"/>
      <c r="V156" s="1416"/>
    </row>
    <row r="158" spans="3:28">
      <c r="C158" s="2436"/>
      <c r="D158" s="2436"/>
      <c r="E158" s="2436"/>
      <c r="F158" s="2436"/>
      <c r="G158" s="2436"/>
      <c r="H158" s="2436"/>
      <c r="I158" s="2436"/>
      <c r="J158" s="2436"/>
      <c r="K158" s="2436"/>
      <c r="L158" s="2436"/>
      <c r="M158" s="2436"/>
      <c r="N158" s="2436"/>
      <c r="O158" s="2436"/>
      <c r="P158" s="2436"/>
      <c r="Q158" s="2436"/>
      <c r="R158" s="2436"/>
      <c r="S158" s="2436"/>
      <c r="T158" s="2436"/>
      <c r="U158" s="2436"/>
      <c r="V158" s="1973"/>
    </row>
  </sheetData>
  <mergeCells count="36">
    <mergeCell ref="C147:U147"/>
    <mergeCell ref="AZ40:BP40"/>
    <mergeCell ref="C148:U148"/>
    <mergeCell ref="C149:U149"/>
    <mergeCell ref="C125:Z125"/>
    <mergeCell ref="C124:Z124"/>
    <mergeCell ref="B50:D50"/>
    <mergeCell ref="B117:U118"/>
    <mergeCell ref="B89:D89"/>
    <mergeCell ref="B116:U116"/>
    <mergeCell ref="B79:D79"/>
    <mergeCell ref="B58:D58"/>
    <mergeCell ref="B60:D60"/>
    <mergeCell ref="B77:D77"/>
    <mergeCell ref="B69:C69"/>
    <mergeCell ref="B74:U74"/>
    <mergeCell ref="C158:U158"/>
    <mergeCell ref="C150:U150"/>
    <mergeCell ref="C151:U151"/>
    <mergeCell ref="C152:U152"/>
    <mergeCell ref="C154:U154"/>
    <mergeCell ref="C155:U155"/>
    <mergeCell ref="X127:AA127"/>
    <mergeCell ref="B75:U75"/>
    <mergeCell ref="B76:U76"/>
    <mergeCell ref="B36:D36"/>
    <mergeCell ref="B5:U5"/>
    <mergeCell ref="B68:U68"/>
    <mergeCell ref="B10:D10"/>
    <mergeCell ref="B11:D11"/>
    <mergeCell ref="B15:D15"/>
    <mergeCell ref="B6:U6"/>
    <mergeCell ref="B67:U67"/>
    <mergeCell ref="B8:D8"/>
    <mergeCell ref="B7:U7"/>
    <mergeCell ref="B34:D34"/>
  </mergeCells>
  <hyperlinks>
    <hyperlink ref="B1" location="Index!A1" display="Back to index" xr:uid="{B83A0727-896D-4EE2-98D8-089FECBAC61F}"/>
  </hyperlinks>
  <pageMargins left="0.7" right="0.7" top="0.75" bottom="0.75" header="0.3" footer="0.3"/>
  <headerFooter>
    <oddFooter>&amp;C_x000D_&amp;1#&amp;"Calibri"&amp;8&amp;K0000FF Datos elaborados por BCP para uso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B1:AC58"/>
  <sheetViews>
    <sheetView showGridLines="0" zoomScale="75" zoomScaleNormal="60" workbookViewId="0">
      <pane xSplit="2" topLeftCell="M1" activePane="topRight" state="frozen"/>
      <selection pane="topRight" activeCell="R18" sqref="R18"/>
    </sheetView>
  </sheetViews>
  <sheetFormatPr baseColWidth="10" defaultColWidth="11.42578125" defaultRowHeight="12.75"/>
  <cols>
    <col min="1" max="1" width="11.42578125" style="59"/>
    <col min="2" max="2" width="68" style="59" customWidth="1"/>
    <col min="3" max="3" width="14.42578125" style="59" bestFit="1" customWidth="1"/>
    <col min="4" max="10" width="14.42578125" style="59" customWidth="1"/>
    <col min="11" max="11" width="14.42578125" style="59" bestFit="1" customWidth="1"/>
    <col min="12" max="19" width="14.42578125" style="59" customWidth="1"/>
    <col min="20" max="20" width="14" style="59" bestFit="1" customWidth="1"/>
    <col min="21" max="16384" width="11.42578125" style="59"/>
  </cols>
  <sheetData>
    <row r="1" spans="2:29">
      <c r="B1" s="589" t="s">
        <v>31</v>
      </c>
      <c r="C1" s="211"/>
      <c r="D1" s="211"/>
      <c r="E1" s="211"/>
      <c r="F1" s="211"/>
      <c r="G1" s="211"/>
      <c r="H1" s="211"/>
      <c r="I1" s="211"/>
      <c r="J1" s="211"/>
      <c r="K1" s="211"/>
      <c r="L1" s="211"/>
      <c r="M1" s="211"/>
      <c r="N1" s="211"/>
      <c r="O1" s="211"/>
      <c r="P1" s="211"/>
      <c r="Q1" s="211"/>
      <c r="R1" s="2274"/>
      <c r="S1" s="2274"/>
      <c r="T1" s="2274"/>
      <c r="U1" s="2274"/>
      <c r="V1" s="2274"/>
      <c r="W1" s="211"/>
      <c r="X1" s="211"/>
      <c r="Y1" s="211"/>
      <c r="Z1" s="211"/>
      <c r="AA1" s="211"/>
    </row>
    <row r="2" spans="2:29">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row>
    <row r="3" spans="2:29">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row>
    <row r="4" spans="2:29">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row>
    <row r="5" spans="2:29">
      <c r="B5" s="211"/>
      <c r="C5" s="1755"/>
      <c r="D5" s="1755"/>
      <c r="E5" s="1755"/>
      <c r="F5" s="1755"/>
      <c r="G5" s="1755"/>
      <c r="H5" s="1755"/>
      <c r="I5" s="1755"/>
      <c r="J5" s="1756" t="s">
        <v>246</v>
      </c>
      <c r="K5" s="1755"/>
      <c r="L5" s="1755"/>
      <c r="M5" s="1755"/>
      <c r="N5" s="1755"/>
      <c r="O5" s="1755"/>
      <c r="P5" s="1755"/>
      <c r="Q5" s="1755"/>
      <c r="R5" s="1755"/>
      <c r="S5" s="1755"/>
      <c r="T5" s="1755"/>
      <c r="U5" s="211"/>
      <c r="V5" s="211"/>
      <c r="W5" s="211"/>
      <c r="X5" s="211"/>
      <c r="Y5" s="211"/>
      <c r="Z5" s="211"/>
      <c r="AA5" s="211"/>
    </row>
    <row r="6" spans="2:29">
      <c r="B6" s="211"/>
      <c r="C6" s="1755"/>
      <c r="D6" s="1755"/>
      <c r="E6" s="1755"/>
      <c r="F6" s="1755"/>
      <c r="G6" s="1755"/>
      <c r="H6" s="1755"/>
      <c r="I6" s="1755"/>
      <c r="J6" s="1744" t="s">
        <v>1023</v>
      </c>
      <c r="K6" s="1756"/>
      <c r="L6" s="1756"/>
      <c r="M6" s="1756"/>
      <c r="N6" s="1756"/>
      <c r="O6" s="1756"/>
      <c r="P6" s="1756"/>
      <c r="Q6" s="1756"/>
      <c r="R6" s="1756"/>
      <c r="S6" s="1756"/>
      <c r="T6" s="1756"/>
      <c r="U6" s="1756"/>
      <c r="V6" s="1756"/>
      <c r="W6" s="1756"/>
      <c r="X6" s="1756"/>
      <c r="Y6" s="1756"/>
      <c r="Z6" s="1756"/>
      <c r="AA6" s="1756"/>
      <c r="AB6" s="1460"/>
      <c r="AC6" s="1460"/>
    </row>
    <row r="7" spans="2:29">
      <c r="B7" s="1757"/>
      <c r="C7" s="1758"/>
      <c r="D7" s="1758"/>
      <c r="E7" s="1758"/>
      <c r="F7" s="1758"/>
      <c r="G7" s="1758"/>
      <c r="H7" s="1758"/>
      <c r="I7" s="210"/>
      <c r="J7" s="1744" t="s">
        <v>409</v>
      </c>
      <c r="K7" s="1756"/>
      <c r="L7" s="1756"/>
      <c r="M7" s="1756"/>
      <c r="N7" s="1756"/>
      <c r="O7" s="1756"/>
      <c r="P7" s="1756"/>
      <c r="Q7" s="1756"/>
      <c r="R7" s="1756"/>
      <c r="S7" s="1756"/>
      <c r="T7" s="1756"/>
      <c r="U7" s="1756"/>
      <c r="V7" s="1756"/>
      <c r="W7" s="1756"/>
      <c r="X7" s="1756"/>
      <c r="Y7" s="1756"/>
      <c r="Z7" s="1756"/>
      <c r="AA7" s="1756"/>
      <c r="AB7" s="1460"/>
      <c r="AC7" s="1460"/>
    </row>
    <row r="8" spans="2:29" ht="13.5" thickBot="1">
      <c r="B8" s="1757"/>
      <c r="C8" s="1758"/>
      <c r="D8" s="1758"/>
      <c r="E8" s="1758"/>
      <c r="F8" s="1758"/>
      <c r="G8" s="1758"/>
      <c r="H8" s="1758"/>
      <c r="I8" s="210"/>
      <c r="J8" s="1744"/>
      <c r="K8" s="1756"/>
      <c r="L8" s="1756"/>
      <c r="M8" s="1756"/>
      <c r="N8" s="1756"/>
      <c r="O8" s="1756"/>
      <c r="P8" s="1756"/>
      <c r="Q8" s="1756"/>
      <c r="R8" s="1756"/>
      <c r="S8" s="1756"/>
      <c r="T8" s="1756"/>
      <c r="U8" s="1756"/>
      <c r="V8" s="1756"/>
      <c r="W8" s="1756"/>
      <c r="X8" s="1756"/>
      <c r="Y8" s="1756"/>
      <c r="Z8" s="1756"/>
      <c r="AA8" s="1756"/>
      <c r="AB8" s="1460"/>
      <c r="AC8" s="1460"/>
    </row>
    <row r="9" spans="2:29">
      <c r="B9" s="1759"/>
      <c r="C9" s="1608"/>
      <c r="D9" s="1609"/>
      <c r="E9" s="1609"/>
      <c r="F9" s="1609"/>
      <c r="G9" s="1609"/>
      <c r="H9" s="1609"/>
      <c r="I9" s="1609"/>
      <c r="J9" s="1609"/>
      <c r="K9" s="1609"/>
      <c r="L9" s="1609"/>
      <c r="M9" s="1609"/>
      <c r="N9" s="1609"/>
      <c r="O9" s="1609" t="s">
        <v>29</v>
      </c>
      <c r="P9" s="1609"/>
      <c r="Q9" s="1609"/>
      <c r="R9" s="1609"/>
      <c r="S9" s="1609"/>
      <c r="T9" s="1609"/>
      <c r="U9" s="1609"/>
      <c r="V9" s="1610"/>
      <c r="W9" s="211"/>
      <c r="X9" s="211"/>
      <c r="Y9" s="211"/>
      <c r="Z9" s="211"/>
      <c r="AA9" s="211"/>
    </row>
    <row r="10" spans="2:29" ht="13.5" thickBot="1">
      <c r="B10" s="1760"/>
      <c r="C10" s="1956" t="s">
        <v>171</v>
      </c>
      <c r="D10" s="91" t="s">
        <v>170</v>
      </c>
      <c r="E10" s="91" t="s">
        <v>607</v>
      </c>
      <c r="F10" s="91" t="s">
        <v>609</v>
      </c>
      <c r="G10" s="91" t="s">
        <v>166</v>
      </c>
      <c r="H10" s="91" t="s">
        <v>165</v>
      </c>
      <c r="I10" s="91" t="s">
        <v>606</v>
      </c>
      <c r="J10" s="91" t="s">
        <v>705</v>
      </c>
      <c r="K10" s="91" t="s">
        <v>163</v>
      </c>
      <c r="L10" s="91" t="s">
        <v>161</v>
      </c>
      <c r="M10" s="91" t="s">
        <v>1145</v>
      </c>
      <c r="N10" s="91" t="s">
        <v>1146</v>
      </c>
      <c r="O10" s="91" t="s">
        <v>162</v>
      </c>
      <c r="P10" s="91" t="s">
        <v>102</v>
      </c>
      <c r="Q10" s="91" t="s">
        <v>1147</v>
      </c>
      <c r="R10" s="91" t="s">
        <v>882</v>
      </c>
      <c r="S10" s="91" t="s">
        <v>843</v>
      </c>
      <c r="T10" s="91" t="s">
        <v>906</v>
      </c>
      <c r="U10" s="91" t="s">
        <v>1148</v>
      </c>
      <c r="V10" s="1957" t="s">
        <v>1149</v>
      </c>
      <c r="W10" s="211"/>
      <c r="X10" s="211"/>
      <c r="Y10" s="211"/>
      <c r="Z10" s="211"/>
      <c r="AA10" s="211"/>
    </row>
    <row r="11" spans="2:29">
      <c r="B11" s="1761" t="s">
        <v>411</v>
      </c>
      <c r="C11" s="1777">
        <v>0</v>
      </c>
      <c r="D11" s="1778">
        <v>0</v>
      </c>
      <c r="E11" s="1778">
        <v>0</v>
      </c>
      <c r="F11" s="1778">
        <v>0</v>
      </c>
      <c r="G11" s="1778">
        <v>0</v>
      </c>
      <c r="H11" s="1778">
        <v>0</v>
      </c>
      <c r="I11" s="1778">
        <v>0</v>
      </c>
      <c r="J11" s="1778">
        <v>0</v>
      </c>
      <c r="K11" s="1778">
        <v>0</v>
      </c>
      <c r="L11" s="1778">
        <v>0</v>
      </c>
      <c r="M11" s="1778">
        <v>0</v>
      </c>
      <c r="N11" s="1778">
        <v>0</v>
      </c>
      <c r="O11" s="1778">
        <v>0</v>
      </c>
      <c r="P11" s="1778">
        <v>0</v>
      </c>
      <c r="Q11" s="1778"/>
      <c r="R11" s="1778"/>
      <c r="S11" s="1778"/>
      <c r="T11" s="1778"/>
      <c r="U11" s="1778"/>
      <c r="V11" s="1958"/>
      <c r="W11" s="211"/>
      <c r="X11" s="211"/>
      <c r="Y11" s="211"/>
      <c r="Z11" s="211"/>
      <c r="AA11" s="211"/>
    </row>
    <row r="12" spans="2:29">
      <c r="B12" s="1762" t="s">
        <v>173</v>
      </c>
      <c r="C12" s="1768">
        <v>1170662.245750254</v>
      </c>
      <c r="D12" s="1959">
        <v>1437174.6774911387</v>
      </c>
      <c r="E12" s="1959">
        <v>1458634.47814275</v>
      </c>
      <c r="F12" s="1959">
        <v>1641784.2521808257</v>
      </c>
      <c r="G12" s="1959">
        <v>2080340.9774920447</v>
      </c>
      <c r="H12" s="1959">
        <v>1902834.8497625401</v>
      </c>
      <c r="I12" s="1959">
        <v>2184964.4173900802</v>
      </c>
      <c r="J12" s="1959">
        <v>2325205.4218484634</v>
      </c>
      <c r="K12" s="1959">
        <v>2124586.3884585807</v>
      </c>
      <c r="L12" s="1959">
        <v>2228226.4844544246</v>
      </c>
      <c r="M12" s="1959">
        <v>2625522.8977075447</v>
      </c>
      <c r="N12" s="1959">
        <v>2374837.7853729674</v>
      </c>
      <c r="O12" s="1959">
        <v>2220656.8251514952</v>
      </c>
      <c r="P12" s="1959">
        <v>2308216.5396926715</v>
      </c>
      <c r="Q12" s="1959">
        <v>1984367.3491454632</v>
      </c>
      <c r="R12" s="1959">
        <v>1945703.9676569635</v>
      </c>
      <c r="S12" s="1959">
        <v>1979855.5004030424</v>
      </c>
      <c r="T12" s="1959">
        <v>2220057.8887075367</v>
      </c>
      <c r="U12" s="1959">
        <v>2514710.1416955516</v>
      </c>
      <c r="V12" s="1960">
        <v>2552099.1146080084</v>
      </c>
      <c r="W12" s="211"/>
      <c r="X12" s="211"/>
      <c r="Y12" s="211"/>
      <c r="Z12" s="211"/>
      <c r="AA12" s="211"/>
    </row>
    <row r="13" spans="2:29">
      <c r="B13" s="1762" t="s">
        <v>214</v>
      </c>
      <c r="C13" s="1768">
        <v>1467973.6823221548</v>
      </c>
      <c r="D13" s="1959">
        <v>1214420.2630934285</v>
      </c>
      <c r="E13" s="1959">
        <v>1293203.153518945</v>
      </c>
      <c r="F13" s="1959">
        <v>1267784.5111428387</v>
      </c>
      <c r="G13" s="1959">
        <v>1406482.5539949134</v>
      </c>
      <c r="H13" s="1959">
        <v>1410359.1679918508</v>
      </c>
      <c r="I13" s="1959">
        <v>1282579.0308628106</v>
      </c>
      <c r="J13" s="1959">
        <v>1483228.9187100932</v>
      </c>
      <c r="K13" s="1959">
        <v>1568082.83679393</v>
      </c>
      <c r="L13" s="1959">
        <v>1671904.3567429301</v>
      </c>
      <c r="M13" s="1959">
        <v>1794095.7296399297</v>
      </c>
      <c r="N13" s="1959">
        <v>1778291.761556613</v>
      </c>
      <c r="O13" s="1959">
        <v>1598725.1244180526</v>
      </c>
      <c r="P13" s="1959">
        <v>1562065.1287175319</v>
      </c>
      <c r="Q13" s="1959">
        <v>1548423.6482091474</v>
      </c>
      <c r="R13" s="1959">
        <v>1526953.9572065689</v>
      </c>
      <c r="S13" s="1959">
        <v>1668326.4655471034</v>
      </c>
      <c r="T13" s="1959">
        <v>1459846.2718539324</v>
      </c>
      <c r="U13" s="1959">
        <v>1530566.0991247192</v>
      </c>
      <c r="V13" s="1960">
        <v>1522672.6289003142</v>
      </c>
      <c r="W13" s="211"/>
      <c r="X13" s="211"/>
      <c r="Y13" s="211"/>
      <c r="Z13" s="211"/>
      <c r="AA13" s="211"/>
    </row>
    <row r="14" spans="2:29">
      <c r="B14" s="1765" t="s">
        <v>125</v>
      </c>
      <c r="C14" s="1768">
        <v>7275812.021286035</v>
      </c>
      <c r="D14" s="1959">
        <v>7277055.3765533566</v>
      </c>
      <c r="E14" s="1959">
        <v>7653370.0606123907</v>
      </c>
      <c r="F14" s="1959">
        <v>7619923.0323678395</v>
      </c>
      <c r="G14" s="1959">
        <v>7945254.4411644032</v>
      </c>
      <c r="H14" s="1959">
        <v>8374582.7871030318</v>
      </c>
      <c r="I14" s="1959">
        <v>8449616.9895493314</v>
      </c>
      <c r="J14" s="1959">
        <v>8838281.261490006</v>
      </c>
      <c r="K14" s="1959">
        <v>8822908.8632639442</v>
      </c>
      <c r="L14" s="1959">
        <v>9197758.923867587</v>
      </c>
      <c r="M14" s="1959">
        <v>9919102.3817938101</v>
      </c>
      <c r="N14" s="1959">
        <v>9596816.1243559103</v>
      </c>
      <c r="O14" s="1959">
        <v>8890947.9929392692</v>
      </c>
      <c r="P14" s="1959">
        <v>9208057.4831390567</v>
      </c>
      <c r="Q14" s="1959">
        <v>9642981.9595445152</v>
      </c>
      <c r="R14" s="1959">
        <v>9253907.9186398238</v>
      </c>
      <c r="S14" s="1959">
        <v>9362119.877024062</v>
      </c>
      <c r="T14" s="1959">
        <v>9087399.5406150073</v>
      </c>
      <c r="U14" s="1959">
        <v>9598392.8834478147</v>
      </c>
      <c r="V14" s="1960">
        <v>9401799.9981121495</v>
      </c>
      <c r="W14" s="211"/>
      <c r="X14" s="211"/>
      <c r="Y14" s="211"/>
      <c r="Z14" s="211"/>
      <c r="AA14" s="211"/>
    </row>
    <row r="15" spans="2:29">
      <c r="B15" s="1767" t="s">
        <v>421</v>
      </c>
      <c r="C15" s="1768">
        <v>7095956.3978543952</v>
      </c>
      <c r="D15" s="1959">
        <v>7115507.1943211472</v>
      </c>
      <c r="E15" s="1959">
        <v>7479263.4409520887</v>
      </c>
      <c r="F15" s="1959">
        <v>7464400.1576647777</v>
      </c>
      <c r="G15" s="1959">
        <v>7775929.792910872</v>
      </c>
      <c r="H15" s="1959">
        <v>8221416.6619134396</v>
      </c>
      <c r="I15" s="1959">
        <v>8321906.1898206677</v>
      </c>
      <c r="J15" s="1959">
        <v>8703786.0825043954</v>
      </c>
      <c r="K15" s="1959">
        <v>8435718.8674032893</v>
      </c>
      <c r="L15" s="1959">
        <v>9045299.6934714075</v>
      </c>
      <c r="M15" s="1959">
        <v>9782779.8179643638</v>
      </c>
      <c r="N15" s="1959">
        <v>9471576.6239341721</v>
      </c>
      <c r="O15" s="1959">
        <v>8688238.9425580427</v>
      </c>
      <c r="P15" s="1959">
        <v>8987381.2656635307</v>
      </c>
      <c r="Q15" s="1959">
        <v>9411839.8388474192</v>
      </c>
      <c r="R15" s="1959">
        <v>8997604.1407410689</v>
      </c>
      <c r="S15" s="1959">
        <v>9108055.363433741</v>
      </c>
      <c r="T15" s="1959">
        <v>8815935.8097754773</v>
      </c>
      <c r="U15" s="1959">
        <v>9299718.6657760255</v>
      </c>
      <c r="V15" s="1960">
        <v>9112231.4982613139</v>
      </c>
      <c r="W15" s="211"/>
      <c r="X15" s="211"/>
      <c r="Y15" s="211"/>
      <c r="Z15" s="211"/>
      <c r="AA15" s="211"/>
    </row>
    <row r="16" spans="2:29">
      <c r="B16" s="1767" t="s">
        <v>422</v>
      </c>
      <c r="C16" s="1768">
        <v>155155.0271808629</v>
      </c>
      <c r="D16" s="1959">
        <v>139486.97166458869</v>
      </c>
      <c r="E16" s="1959">
        <v>155533.15007800001</v>
      </c>
      <c r="F16" s="1959">
        <v>133219.3836348654</v>
      </c>
      <c r="G16" s="1959">
        <v>147421.30104675569</v>
      </c>
      <c r="H16" s="1959">
        <v>128441.46702600789</v>
      </c>
      <c r="I16" s="1959">
        <v>100875.3942542255</v>
      </c>
      <c r="J16" s="1959">
        <v>89481.427947922493</v>
      </c>
      <c r="K16" s="1959">
        <v>188432.45636669392</v>
      </c>
      <c r="L16" s="1959">
        <v>112004.59095208861</v>
      </c>
      <c r="M16" s="1959">
        <v>95751.056694238505</v>
      </c>
      <c r="N16" s="1959">
        <v>89849.99335266641</v>
      </c>
      <c r="O16" s="1959">
        <v>170937.4736940609</v>
      </c>
      <c r="P16" s="1959">
        <v>191007.05403660767</v>
      </c>
      <c r="Q16" s="1959">
        <v>203914.82988385673</v>
      </c>
      <c r="R16" s="1959">
        <v>231246.6437133936</v>
      </c>
      <c r="S16" s="1959">
        <v>228195.18621860881</v>
      </c>
      <c r="T16" s="1959">
        <v>242399.43014880992</v>
      </c>
      <c r="U16" s="1959">
        <v>251779.10013784739</v>
      </c>
      <c r="V16" s="1960">
        <v>240528.03996466703</v>
      </c>
      <c r="W16" s="211"/>
      <c r="X16" s="211"/>
      <c r="Y16" s="211"/>
      <c r="Z16" s="211"/>
      <c r="AA16" s="211"/>
    </row>
    <row r="17" spans="2:27">
      <c r="B17" s="1767" t="s">
        <v>515</v>
      </c>
      <c r="C17" s="1768">
        <v>24700.596250777402</v>
      </c>
      <c r="D17" s="1959">
        <v>22061.210567620201</v>
      </c>
      <c r="E17" s="1959">
        <v>18573.469582302299</v>
      </c>
      <c r="F17" s="1959">
        <v>22303.491068196101</v>
      </c>
      <c r="G17" s="1959">
        <v>21903.347206774903</v>
      </c>
      <c r="H17" s="1959">
        <v>24724.658163584001</v>
      </c>
      <c r="I17" s="1959">
        <v>26835.4054744366</v>
      </c>
      <c r="J17" s="1959">
        <v>45013.751037689297</v>
      </c>
      <c r="K17" s="1959">
        <v>198757.5394939617</v>
      </c>
      <c r="L17" s="1959">
        <v>40454.639444090128</v>
      </c>
      <c r="M17" s="1959">
        <v>40571.507135206404</v>
      </c>
      <c r="N17" s="1959">
        <v>35389.507069072097</v>
      </c>
      <c r="O17" s="1959">
        <v>31771.5766871669</v>
      </c>
      <c r="P17" s="1959">
        <v>29669.1634389172</v>
      </c>
      <c r="Q17" s="1959">
        <v>27227.290813238898</v>
      </c>
      <c r="R17" s="1959">
        <v>25057.134185361097</v>
      </c>
      <c r="S17" s="1959">
        <v>25869.327371712199</v>
      </c>
      <c r="T17" s="1959">
        <v>29064.3006907206</v>
      </c>
      <c r="U17" s="1959">
        <v>46895.117533941899</v>
      </c>
      <c r="V17" s="1960">
        <v>49040.459886169498</v>
      </c>
      <c r="W17" s="211"/>
      <c r="X17" s="211"/>
      <c r="Y17" s="211"/>
      <c r="Z17" s="211"/>
      <c r="AA17" s="211"/>
    </row>
    <row r="18" spans="2:27">
      <c r="B18" s="1767" t="s">
        <v>129</v>
      </c>
      <c r="C18" s="1768">
        <v>-235076.59299217339</v>
      </c>
      <c r="D18" s="1959">
        <v>-231813.9629653036</v>
      </c>
      <c r="E18" s="1959">
        <v>-235398.01794949968</v>
      </c>
      <c r="F18" s="1959">
        <v>-231884.78974141279</v>
      </c>
      <c r="G18" s="1959">
        <v>-263746.2964944783</v>
      </c>
      <c r="H18" s="1959">
        <v>-376246.52761559258</v>
      </c>
      <c r="I18" s="1959">
        <v>-434471.46895874181</v>
      </c>
      <c r="J18" s="1959">
        <v>-614337.15769216034</v>
      </c>
      <c r="K18" s="1959">
        <v>-487160.8371216986</v>
      </c>
      <c r="L18" s="1959">
        <v>-433952.68918955972</v>
      </c>
      <c r="M18" s="1959">
        <v>-467582.79598747229</v>
      </c>
      <c r="N18" s="1959">
        <v>-448075.27433302673</v>
      </c>
      <c r="O18" s="1959">
        <v>-404078.46738663409</v>
      </c>
      <c r="P18" s="1959">
        <v>-413446.06508967839</v>
      </c>
      <c r="Q18" s="1959">
        <v>-414696.9823636685</v>
      </c>
      <c r="R18" s="1959">
        <v>-397602.44667923346</v>
      </c>
      <c r="S18" s="1959">
        <v>-392762.44609319069</v>
      </c>
      <c r="T18" s="1959">
        <v>-362495.40443953156</v>
      </c>
      <c r="U18" s="1959">
        <v>-377841.82234098989</v>
      </c>
      <c r="V18" s="1960">
        <v>-351687.6341858845</v>
      </c>
      <c r="W18" s="211"/>
      <c r="X18" s="211"/>
      <c r="Y18" s="211"/>
      <c r="Z18" s="211"/>
      <c r="AA18" s="211"/>
    </row>
    <row r="19" spans="2:27">
      <c r="B19" s="1769" t="s">
        <v>516</v>
      </c>
      <c r="C19" s="1768">
        <v>7040735.4282938614</v>
      </c>
      <c r="D19" s="1959">
        <v>7045241.4135880526</v>
      </c>
      <c r="E19" s="1959">
        <v>7417972.0426628906</v>
      </c>
      <c r="F19" s="1959">
        <v>7388038.2426264267</v>
      </c>
      <c r="G19" s="1959">
        <v>7681508.1446699249</v>
      </c>
      <c r="H19" s="1959">
        <v>7998336.2594874389</v>
      </c>
      <c r="I19" s="1959">
        <v>8015145.5205905894</v>
      </c>
      <c r="J19" s="1959">
        <v>8223944.1037978455</v>
      </c>
      <c r="K19" s="1959">
        <v>8335748.0261422452</v>
      </c>
      <c r="L19" s="1959">
        <v>8763806.2346780282</v>
      </c>
      <c r="M19" s="1959">
        <v>9451519.5858063381</v>
      </c>
      <c r="N19" s="1959">
        <v>9148740.8500228841</v>
      </c>
      <c r="O19" s="1959">
        <v>8486869.5255526341</v>
      </c>
      <c r="P19" s="1959">
        <v>8794611.4180493783</v>
      </c>
      <c r="Q19" s="1959">
        <v>9228284.977180846</v>
      </c>
      <c r="R19" s="1959">
        <v>8856305.4719605912</v>
      </c>
      <c r="S19" s="1959">
        <v>8969357.4309308715</v>
      </c>
      <c r="T19" s="1959">
        <v>8724904.136175476</v>
      </c>
      <c r="U19" s="1959">
        <v>9220551.0611068252</v>
      </c>
      <c r="V19" s="1960">
        <v>9050112.3639262654</v>
      </c>
      <c r="W19" s="211"/>
      <c r="X19" s="211"/>
      <c r="Y19" s="211"/>
      <c r="Z19" s="211"/>
      <c r="AA19" s="211"/>
    </row>
    <row r="20" spans="2:27">
      <c r="B20" s="1771" t="s">
        <v>517</v>
      </c>
      <c r="C20" s="1768">
        <v>45073.580018475506</v>
      </c>
      <c r="D20" s="1959">
        <v>45862.430242523908</v>
      </c>
      <c r="E20" s="1959">
        <v>49972.108466614212</v>
      </c>
      <c r="F20" s="1959">
        <v>49297.343056471502</v>
      </c>
      <c r="G20" s="1959">
        <v>51638.862714480303</v>
      </c>
      <c r="H20" s="1959">
        <v>50949.575455121005</v>
      </c>
      <c r="I20" s="1959">
        <v>50678.386346621097</v>
      </c>
      <c r="J20" s="1959">
        <v>54897.722743525097</v>
      </c>
      <c r="K20" s="1959">
        <v>55179.1702322044</v>
      </c>
      <c r="L20" s="1959">
        <v>56091.196875467998</v>
      </c>
      <c r="M20" s="1959">
        <v>61985.772140485104</v>
      </c>
      <c r="N20" s="1959">
        <v>67169.836086350304</v>
      </c>
      <c r="O20" s="1959">
        <v>62644.813163213301</v>
      </c>
      <c r="P20" s="1959">
        <v>64017.446991851997</v>
      </c>
      <c r="Q20" s="1959">
        <v>66016.331367594801</v>
      </c>
      <c r="R20" s="1959">
        <v>63956.886686680591</v>
      </c>
      <c r="S20" s="1959">
        <v>63691.627309041505</v>
      </c>
      <c r="T20" s="1959">
        <v>60510.484788731694</v>
      </c>
      <c r="U20" s="1959">
        <v>65193.810118763096</v>
      </c>
      <c r="V20" s="1960">
        <v>66128.614178193006</v>
      </c>
      <c r="W20" s="211"/>
      <c r="X20" s="211"/>
      <c r="Y20" s="211"/>
      <c r="Z20" s="211"/>
      <c r="AA20" s="211"/>
    </row>
    <row r="21" spans="2:27">
      <c r="B21" s="1771" t="s">
        <v>467</v>
      </c>
      <c r="C21" s="1768">
        <v>123196.86845245279</v>
      </c>
      <c r="D21" s="1959">
        <v>101709.3849685108</v>
      </c>
      <c r="E21" s="1959">
        <v>113728.7652154497</v>
      </c>
      <c r="F21" s="1959">
        <v>134023.87628496232</v>
      </c>
      <c r="G21" s="1959">
        <v>138719.8025530164</v>
      </c>
      <c r="H21" s="1959">
        <v>175573.37767390852</v>
      </c>
      <c r="I21" s="1959">
        <v>192488.7673473224</v>
      </c>
      <c r="J21" s="1959">
        <v>385143.86130447767</v>
      </c>
      <c r="K21" s="1959">
        <v>386072.5269326244</v>
      </c>
      <c r="L21" s="1959">
        <v>393291.96716124821</v>
      </c>
      <c r="M21" s="1959">
        <v>414891.63518148026</v>
      </c>
      <c r="N21" s="1959">
        <v>430775.39616172394</v>
      </c>
      <c r="O21" s="1959">
        <v>368349.61813644564</v>
      </c>
      <c r="P21" s="1959">
        <v>350794.93186872033</v>
      </c>
      <c r="Q21" s="1959">
        <v>316285.96365755331</v>
      </c>
      <c r="R21" s="1959">
        <v>304873.08384511148</v>
      </c>
      <c r="S21" s="1959">
        <v>290841.82694043068</v>
      </c>
      <c r="T21" s="1959">
        <v>262197.44062286569</v>
      </c>
      <c r="U21" s="1959">
        <v>270614.34638668515</v>
      </c>
      <c r="V21" s="1960">
        <v>309864.54800731805</v>
      </c>
      <c r="W21" s="211"/>
      <c r="X21" s="211"/>
      <c r="Y21" s="211"/>
      <c r="Z21" s="211"/>
      <c r="AA21" s="211"/>
    </row>
    <row r="22" spans="2:27">
      <c r="B22" s="782" t="s">
        <v>518</v>
      </c>
      <c r="C22" s="1768">
        <v>9847641.8048371971</v>
      </c>
      <c r="D22" s="1959">
        <v>9844408.1693836544</v>
      </c>
      <c r="E22" s="1959">
        <v>10333510.548006648</v>
      </c>
      <c r="F22" s="1959">
        <v>10480928.225291526</v>
      </c>
      <c r="G22" s="1959">
        <v>11358690.341424379</v>
      </c>
      <c r="H22" s="1959">
        <v>11538053.230370861</v>
      </c>
      <c r="I22" s="1959">
        <v>11725856.122537425</v>
      </c>
      <c r="J22" s="1959">
        <v>12472420.028404403</v>
      </c>
      <c r="K22" s="1959">
        <v>12469668.948559586</v>
      </c>
      <c r="L22" s="1959">
        <v>13113320.239912098</v>
      </c>
      <c r="M22" s="1959">
        <v>14348015.620475778</v>
      </c>
      <c r="N22" s="1959">
        <v>13799815.629200539</v>
      </c>
      <c r="O22" s="1959">
        <v>12737245.90642184</v>
      </c>
      <c r="P22" s="1959">
        <v>13079705.465320153</v>
      </c>
      <c r="Q22" s="1959">
        <v>13143378.269560605</v>
      </c>
      <c r="R22" s="1959">
        <v>12697793.367355915</v>
      </c>
      <c r="S22" s="1959">
        <v>12972072.851130489</v>
      </c>
      <c r="T22" s="1959">
        <v>12727516.222148543</v>
      </c>
      <c r="U22" s="1959">
        <v>13601635.458432546</v>
      </c>
      <c r="V22" s="1960">
        <v>13500877.2696201</v>
      </c>
      <c r="W22" s="211"/>
      <c r="X22" s="211"/>
      <c r="Y22" s="211"/>
      <c r="Z22" s="211"/>
      <c r="AA22" s="211"/>
    </row>
    <row r="23" spans="2:27">
      <c r="B23" s="782"/>
      <c r="C23" s="1768"/>
      <c r="D23" s="1959"/>
      <c r="E23" s="1959"/>
      <c r="F23" s="1959"/>
      <c r="G23" s="1959"/>
      <c r="H23" s="1959"/>
      <c r="I23" s="1959"/>
      <c r="J23" s="1959"/>
      <c r="K23" s="1959"/>
      <c r="L23" s="1959"/>
      <c r="M23" s="1959"/>
      <c r="N23" s="1959"/>
      <c r="O23" s="1959"/>
      <c r="P23" s="1959"/>
      <c r="Q23" s="1959"/>
      <c r="R23" s="1959"/>
      <c r="S23" s="1959"/>
      <c r="T23" s="1959"/>
      <c r="U23" s="1959"/>
      <c r="V23" s="1960"/>
      <c r="W23" s="211"/>
      <c r="X23" s="211"/>
      <c r="Y23" s="211"/>
      <c r="Z23" s="211"/>
      <c r="AA23" s="211"/>
    </row>
    <row r="24" spans="2:27">
      <c r="B24" s="1769" t="s">
        <v>468</v>
      </c>
      <c r="C24" s="1768"/>
      <c r="D24" s="1959"/>
      <c r="E24" s="1959"/>
      <c r="F24" s="1959"/>
      <c r="G24" s="1959"/>
      <c r="H24" s="1959"/>
      <c r="I24" s="1959"/>
      <c r="J24" s="1959"/>
      <c r="K24" s="1959"/>
      <c r="L24" s="1959"/>
      <c r="M24" s="1959"/>
      <c r="N24" s="1959"/>
      <c r="O24" s="1959"/>
      <c r="P24" s="1959"/>
      <c r="Q24" s="1959"/>
      <c r="R24" s="1959"/>
      <c r="S24" s="1959"/>
      <c r="T24" s="1959"/>
      <c r="U24" s="1959"/>
      <c r="V24" s="1960"/>
      <c r="W24" s="211"/>
      <c r="X24" s="211"/>
      <c r="Y24" s="211"/>
      <c r="Z24" s="211"/>
      <c r="AA24" s="211"/>
    </row>
    <row r="25" spans="2:27">
      <c r="B25" s="1529" t="s">
        <v>59</v>
      </c>
      <c r="C25" s="1768">
        <v>8728072.790942071</v>
      </c>
      <c r="D25" s="1959">
        <v>8589044.5780908372</v>
      </c>
      <c r="E25" s="1959">
        <v>8985603.2844212838</v>
      </c>
      <c r="F25" s="1959">
        <v>8965775.8955488447</v>
      </c>
      <c r="G25" s="1959">
        <v>9769903.4889342077</v>
      </c>
      <c r="H25" s="1959">
        <v>9990772.9116299301</v>
      </c>
      <c r="I25" s="1959">
        <v>10023972.707248596</v>
      </c>
      <c r="J25" s="1959">
        <v>10722703.438451521</v>
      </c>
      <c r="K25" s="1959">
        <v>10691223.606833635</v>
      </c>
      <c r="L25" s="1959">
        <v>11057286.479704965</v>
      </c>
      <c r="M25" s="1959">
        <v>12114177.792850811</v>
      </c>
      <c r="N25" s="1959">
        <v>11554074.823980074</v>
      </c>
      <c r="O25" s="1959">
        <v>10678175.226433899</v>
      </c>
      <c r="P25" s="1959">
        <v>10955468.3711551</v>
      </c>
      <c r="Q25" s="1959">
        <v>11173681.97756719</v>
      </c>
      <c r="R25" s="1959">
        <v>10985891.734518165</v>
      </c>
      <c r="S25" s="1959">
        <v>10836041.232248062</v>
      </c>
      <c r="T25" s="1959">
        <v>10637386.332858099</v>
      </c>
      <c r="U25" s="1959">
        <v>11422220.594427701</v>
      </c>
      <c r="V25" s="1960">
        <v>11482143.353775481</v>
      </c>
      <c r="W25" s="211"/>
      <c r="X25" s="211"/>
      <c r="Y25" s="211"/>
      <c r="Z25" s="211"/>
      <c r="AA25" s="211"/>
    </row>
    <row r="26" spans="2:27">
      <c r="B26" s="1529" t="s">
        <v>183</v>
      </c>
      <c r="C26" s="1768">
        <v>29033.945517267399</v>
      </c>
      <c r="D26" s="1959">
        <v>27150.669974633398</v>
      </c>
      <c r="E26" s="1959">
        <v>29500.850622898197</v>
      </c>
      <c r="F26" s="1959">
        <v>42434.895622694698</v>
      </c>
      <c r="G26" s="1959">
        <v>55691.353535784197</v>
      </c>
      <c r="H26" s="1959">
        <v>54570.589271860503</v>
      </c>
      <c r="I26" s="1959">
        <v>83659.520073816195</v>
      </c>
      <c r="J26" s="1959">
        <v>78187.064433093401</v>
      </c>
      <c r="K26" s="1959">
        <v>89702.144599495688</v>
      </c>
      <c r="L26" s="1959">
        <v>119795.37239379161</v>
      </c>
      <c r="M26" s="1959">
        <v>89696.902632773796</v>
      </c>
      <c r="N26" s="1959">
        <v>106430.1714043195</v>
      </c>
      <c r="O26" s="1959">
        <v>89938.315112297001</v>
      </c>
      <c r="P26" s="1959">
        <v>86638.687567760906</v>
      </c>
      <c r="Q26" s="1959">
        <v>86985.656675756196</v>
      </c>
      <c r="R26" s="1959">
        <v>77909.216812930594</v>
      </c>
      <c r="S26" s="1959">
        <v>81653.013950705397</v>
      </c>
      <c r="T26" s="1959">
        <v>81339.222310050507</v>
      </c>
      <c r="U26" s="1959">
        <v>91032.695909618793</v>
      </c>
      <c r="V26" s="1960">
        <v>78295.891346201402</v>
      </c>
      <c r="W26" s="211"/>
      <c r="X26" s="211"/>
      <c r="Y26" s="211"/>
      <c r="Z26" s="211"/>
      <c r="AA26" s="211"/>
    </row>
    <row r="27" spans="2:27">
      <c r="B27" s="1529" t="s">
        <v>519</v>
      </c>
      <c r="C27" s="1768">
        <v>103558.82738838141</v>
      </c>
      <c r="D27" s="1959">
        <v>102966.02533139031</v>
      </c>
      <c r="E27" s="1959">
        <v>105677.80474600909</v>
      </c>
      <c r="F27" s="1959">
        <v>103916.0948477521</v>
      </c>
      <c r="G27" s="1959">
        <v>106703.3405982883</v>
      </c>
      <c r="H27" s="1959">
        <v>111239.075279349</v>
      </c>
      <c r="I27" s="1959">
        <v>110625.1151916595</v>
      </c>
      <c r="J27" s="1959">
        <v>168936.39696914921</v>
      </c>
      <c r="K27" s="1959">
        <v>173207.8510694053</v>
      </c>
      <c r="L27" s="1959">
        <v>178578.28059195288</v>
      </c>
      <c r="M27" s="1959">
        <v>191218.32192775351</v>
      </c>
      <c r="N27" s="1959">
        <v>185591.7790536877</v>
      </c>
      <c r="O27" s="1959">
        <v>171787.49465666991</v>
      </c>
      <c r="P27" s="1959">
        <v>178395.157562637</v>
      </c>
      <c r="Q27" s="1959">
        <v>101756.96061059549</v>
      </c>
      <c r="R27" s="1959">
        <v>99065.211106062503</v>
      </c>
      <c r="S27" s="1959">
        <v>94606.643497321609</v>
      </c>
      <c r="T27" s="1959">
        <v>154264.00566988142</v>
      </c>
      <c r="U27" s="1959">
        <v>162809.0964282885</v>
      </c>
      <c r="V27" s="1960">
        <v>161916.33924519341</v>
      </c>
      <c r="W27" s="211"/>
      <c r="X27" s="211"/>
      <c r="Y27" s="211"/>
      <c r="Z27" s="211"/>
      <c r="AA27" s="211"/>
    </row>
    <row r="28" spans="2:27">
      <c r="B28" s="1529" t="s">
        <v>448</v>
      </c>
      <c r="C28" s="1768">
        <v>320460.60950900696</v>
      </c>
      <c r="D28" s="1959">
        <v>434668.29237321892</v>
      </c>
      <c r="E28" s="1959">
        <v>478254.50390176178</v>
      </c>
      <c r="F28" s="1959">
        <v>632328.10294561472</v>
      </c>
      <c r="G28" s="1959">
        <v>716331.9831624853</v>
      </c>
      <c r="H28" s="1959">
        <v>683891.55014777335</v>
      </c>
      <c r="I28" s="1959">
        <v>824117.38103604631</v>
      </c>
      <c r="J28" s="1959">
        <v>811552.99489535345</v>
      </c>
      <c r="K28" s="1959">
        <v>795200.15263449203</v>
      </c>
      <c r="L28" s="1959">
        <v>994580.23285328003</v>
      </c>
      <c r="M28" s="1959">
        <v>1111165.6058860929</v>
      </c>
      <c r="N28" s="1959">
        <v>1119145.1089640553</v>
      </c>
      <c r="O28" s="1959">
        <v>1007946.1509458097</v>
      </c>
      <c r="P28" s="1959">
        <v>1038526.6616197636</v>
      </c>
      <c r="Q28" s="1959">
        <v>909267.54347510624</v>
      </c>
      <c r="R28" s="1959">
        <v>675099.25635000551</v>
      </c>
      <c r="S28" s="1959">
        <v>1109657.1433565903</v>
      </c>
      <c r="T28" s="1959">
        <v>999370.11550242035</v>
      </c>
      <c r="U28" s="1959">
        <v>1035891.1559164104</v>
      </c>
      <c r="V28" s="1960">
        <v>889949.10447088641</v>
      </c>
      <c r="W28" s="211"/>
      <c r="X28" s="211"/>
      <c r="Y28" s="211"/>
      <c r="Z28" s="211"/>
      <c r="AA28" s="211"/>
    </row>
    <row r="29" spans="2:27">
      <c r="B29" s="782" t="s">
        <v>520</v>
      </c>
      <c r="C29" s="1768">
        <v>9181126.1733567268</v>
      </c>
      <c r="D29" s="1959">
        <v>9153829.5657700803</v>
      </c>
      <c r="E29" s="1959">
        <v>9599036.4436919522</v>
      </c>
      <c r="F29" s="1959">
        <v>9744454.988964906</v>
      </c>
      <c r="G29" s="1959">
        <v>10648630.166230766</v>
      </c>
      <c r="H29" s="1959">
        <v>10840474.126328913</v>
      </c>
      <c r="I29" s="1959">
        <v>11042374.723550119</v>
      </c>
      <c r="J29" s="1959">
        <v>11781379.894749118</v>
      </c>
      <c r="K29" s="1959">
        <v>11749333.755137028</v>
      </c>
      <c r="L29" s="1959">
        <v>12350240.365543991</v>
      </c>
      <c r="M29" s="1959">
        <v>13506258.623297431</v>
      </c>
      <c r="N29" s="1959">
        <v>12965241.883402137</v>
      </c>
      <c r="O29" s="1959">
        <v>11947847.187148675</v>
      </c>
      <c r="P29" s="1959">
        <v>12259028.877905263</v>
      </c>
      <c r="Q29" s="1959">
        <v>12271692.138328647</v>
      </c>
      <c r="R29" s="1959">
        <v>11837965.418787163</v>
      </c>
      <c r="S29" s="1959">
        <v>12121958.033052679</v>
      </c>
      <c r="T29" s="1959">
        <v>11872359.676340451</v>
      </c>
      <c r="U29" s="1959">
        <v>12711953.542682018</v>
      </c>
      <c r="V29" s="1960">
        <v>12612304.688837761</v>
      </c>
      <c r="W29" s="211"/>
      <c r="X29" s="211"/>
      <c r="Y29" s="211"/>
      <c r="Z29" s="211"/>
      <c r="AA29" s="211"/>
    </row>
    <row r="30" spans="2:27">
      <c r="B30" s="1772"/>
      <c r="C30" s="1768"/>
      <c r="D30" s="1959"/>
      <c r="E30" s="1959"/>
      <c r="F30" s="1959"/>
      <c r="G30" s="1959"/>
      <c r="H30" s="1959"/>
      <c r="I30" s="1959"/>
      <c r="J30" s="1959"/>
      <c r="K30" s="1959"/>
      <c r="L30" s="1959"/>
      <c r="M30" s="1959"/>
      <c r="N30" s="1959"/>
      <c r="O30" s="1959"/>
      <c r="P30" s="1959"/>
      <c r="Q30" s="1959"/>
      <c r="R30" s="1959"/>
      <c r="S30" s="1959"/>
      <c r="T30" s="1959"/>
      <c r="U30" s="1959"/>
      <c r="V30" s="1960"/>
      <c r="W30" s="211"/>
      <c r="X30" s="211"/>
      <c r="Y30" s="211"/>
      <c r="Z30" s="211"/>
      <c r="AA30" s="211"/>
    </row>
    <row r="31" spans="2:27">
      <c r="B31" s="1765" t="s">
        <v>60</v>
      </c>
      <c r="C31" s="1768">
        <v>666515.63101130712</v>
      </c>
      <c r="D31" s="1959">
        <v>690578.60346982675</v>
      </c>
      <c r="E31" s="1959">
        <v>734474.10434921668</v>
      </c>
      <c r="F31" s="1959">
        <v>736473.23637975787</v>
      </c>
      <c r="G31" s="1959">
        <v>710060.17540971062</v>
      </c>
      <c r="H31" s="1959">
        <v>697579.10417114</v>
      </c>
      <c r="I31" s="1959">
        <v>683481.39911747002</v>
      </c>
      <c r="J31" s="1959">
        <v>691040.13378848333</v>
      </c>
      <c r="K31" s="1959">
        <v>720335.19356521918</v>
      </c>
      <c r="L31" s="1959">
        <v>763079.8745313792</v>
      </c>
      <c r="M31" s="1959">
        <v>841756.99731755548</v>
      </c>
      <c r="N31" s="1959">
        <v>834573.74602055072</v>
      </c>
      <c r="O31" s="1959">
        <v>789398.71941989195</v>
      </c>
      <c r="P31" s="1959">
        <v>820676.58751037775</v>
      </c>
      <c r="Q31" s="1959">
        <v>871686.1313539471</v>
      </c>
      <c r="R31" s="1959">
        <v>859827.9486411002</v>
      </c>
      <c r="S31" s="1959">
        <v>850114.81816557702</v>
      </c>
      <c r="T31" s="1959">
        <v>855156.54594573076</v>
      </c>
      <c r="U31" s="1959">
        <v>889681.915800335</v>
      </c>
      <c r="V31" s="1960">
        <v>888572.58091210062</v>
      </c>
      <c r="W31" s="211"/>
      <c r="X31" s="211"/>
      <c r="Y31" s="211"/>
      <c r="Z31" s="211"/>
      <c r="AA31" s="211"/>
    </row>
    <row r="32" spans="2:27">
      <c r="B32" s="1529"/>
      <c r="C32" s="1768"/>
      <c r="D32" s="1959"/>
      <c r="E32" s="1959"/>
      <c r="F32" s="1959"/>
      <c r="G32" s="1959"/>
      <c r="H32" s="1959"/>
      <c r="I32" s="1959"/>
      <c r="J32" s="1959"/>
      <c r="K32" s="1959"/>
      <c r="L32" s="1959"/>
      <c r="M32" s="1959"/>
      <c r="N32" s="1959"/>
      <c r="O32" s="1959"/>
      <c r="P32" s="1959"/>
      <c r="Q32" s="1959"/>
      <c r="R32" s="1959"/>
      <c r="S32" s="1959"/>
      <c r="T32" s="1959"/>
      <c r="U32" s="1959"/>
      <c r="V32" s="1960"/>
      <c r="W32" s="211"/>
      <c r="X32" s="211"/>
      <c r="Y32" s="211"/>
      <c r="Z32" s="211"/>
      <c r="AA32" s="211"/>
    </row>
    <row r="33" spans="2:27" ht="13.5" thickBot="1">
      <c r="B33" s="1773" t="s">
        <v>521</v>
      </c>
      <c r="C33" s="1961">
        <v>9847641.804368034</v>
      </c>
      <c r="D33" s="1962">
        <v>9844408.1692399066</v>
      </c>
      <c r="E33" s="1962">
        <v>10333510.548041169</v>
      </c>
      <c r="F33" s="1962">
        <v>10480928.225344663</v>
      </c>
      <c r="G33" s="1962">
        <v>11358690.341640476</v>
      </c>
      <c r="H33" s="1962">
        <v>11538053.230500054</v>
      </c>
      <c r="I33" s="1962">
        <v>11725856.122667588</v>
      </c>
      <c r="J33" s="1962">
        <v>12472420.028537601</v>
      </c>
      <c r="K33" s="1962">
        <v>12469668.948702248</v>
      </c>
      <c r="L33" s="1962">
        <v>13113320.24007537</v>
      </c>
      <c r="M33" s="1962">
        <v>14348015.620614987</v>
      </c>
      <c r="N33" s="1962">
        <v>13799815.629422687</v>
      </c>
      <c r="O33" s="1962">
        <v>12737245.906568568</v>
      </c>
      <c r="P33" s="1962">
        <v>13079705.46541564</v>
      </c>
      <c r="Q33" s="1962">
        <v>13143378.269682594</v>
      </c>
      <c r="R33" s="1962">
        <v>12697793.367428264</v>
      </c>
      <c r="S33" s="1962">
        <v>12972072.851218257</v>
      </c>
      <c r="T33" s="1962">
        <v>12727516.222286182</v>
      </c>
      <c r="U33" s="1962">
        <v>13601635.458482353</v>
      </c>
      <c r="V33" s="1963">
        <v>13500877.269749861</v>
      </c>
      <c r="W33" s="211"/>
      <c r="X33" s="211"/>
      <c r="Y33" s="211"/>
      <c r="Z33" s="211"/>
      <c r="AA33" s="211"/>
    </row>
    <row r="34" spans="2:27" ht="13.5" thickBot="1">
      <c r="B34" s="523"/>
      <c r="C34" s="1729"/>
      <c r="D34" s="1729"/>
      <c r="E34" s="1729"/>
      <c r="F34" s="1729"/>
      <c r="G34" s="1729"/>
      <c r="H34" s="1729"/>
      <c r="I34" s="1729"/>
      <c r="J34" s="1729"/>
      <c r="K34" s="1729"/>
      <c r="L34" s="1729"/>
      <c r="M34" s="1729"/>
      <c r="N34" s="1729"/>
      <c r="O34" s="1729"/>
      <c r="P34" s="1729"/>
      <c r="Q34" s="1729"/>
      <c r="R34" s="1729"/>
      <c r="S34" s="1729"/>
      <c r="T34" s="1729"/>
      <c r="U34" s="211"/>
      <c r="V34" s="211"/>
      <c r="W34" s="211"/>
      <c r="X34" s="211"/>
      <c r="Y34" s="211"/>
      <c r="Z34" s="211"/>
      <c r="AA34" s="211"/>
    </row>
    <row r="35" spans="2:27">
      <c r="B35" s="1743"/>
      <c r="C35" s="1418" t="s">
        <v>28</v>
      </c>
      <c r="D35" s="1420"/>
      <c r="E35" s="1420"/>
      <c r="F35" s="1420"/>
      <c r="G35" s="1420"/>
      <c r="H35" s="1420"/>
      <c r="I35" s="1420"/>
      <c r="J35" s="1420"/>
      <c r="K35" s="1420"/>
      <c r="L35" s="1420"/>
      <c r="M35" s="1420"/>
      <c r="N35" s="1420"/>
      <c r="O35" s="1420"/>
      <c r="P35" s="1420"/>
      <c r="Q35" s="1420"/>
      <c r="R35" s="1420"/>
      <c r="S35" s="1420"/>
      <c r="T35" s="1420"/>
      <c r="U35" s="1420"/>
      <c r="V35" s="1420"/>
      <c r="W35" s="832"/>
      <c r="X35" s="833"/>
      <c r="Y35" s="833"/>
      <c r="Z35" s="833"/>
      <c r="AA35" s="834"/>
    </row>
    <row r="36" spans="2:27" ht="13.5" thickBot="1">
      <c r="B36" s="1776"/>
      <c r="C36" s="90" t="s">
        <v>32</v>
      </c>
      <c r="D36" s="91" t="s">
        <v>33</v>
      </c>
      <c r="E36" s="91" t="s">
        <v>22</v>
      </c>
      <c r="F36" s="91" t="s">
        <v>34</v>
      </c>
      <c r="G36" s="91" t="s">
        <v>35</v>
      </c>
      <c r="H36" s="91" t="s">
        <v>36</v>
      </c>
      <c r="I36" s="91" t="s">
        <v>37</v>
      </c>
      <c r="J36" s="91" t="s">
        <v>38</v>
      </c>
      <c r="K36" s="91" t="s">
        <v>39</v>
      </c>
      <c r="L36" s="91" t="s">
        <v>40</v>
      </c>
      <c r="M36" s="91" t="s">
        <v>23</v>
      </c>
      <c r="N36" s="91" t="s">
        <v>41</v>
      </c>
      <c r="O36" s="91" t="s">
        <v>42</v>
      </c>
      <c r="P36" s="91" t="s">
        <v>43</v>
      </c>
      <c r="Q36" s="91" t="s">
        <v>24</v>
      </c>
      <c r="R36" s="91" t="s">
        <v>44</v>
      </c>
      <c r="S36" s="124" t="s">
        <v>840</v>
      </c>
      <c r="T36" s="91" t="s">
        <v>905</v>
      </c>
      <c r="U36" s="91" t="s">
        <v>925</v>
      </c>
      <c r="V36" s="91" t="s">
        <v>1076</v>
      </c>
      <c r="W36" s="2013" t="s">
        <v>45</v>
      </c>
      <c r="X36" s="1611" t="s">
        <v>46</v>
      </c>
      <c r="Y36" s="1611" t="s">
        <v>47</v>
      </c>
      <c r="Z36" s="1611" t="s">
        <v>48</v>
      </c>
      <c r="AA36" s="2014" t="s">
        <v>942</v>
      </c>
    </row>
    <row r="37" spans="2:27">
      <c r="B37" s="572" t="s">
        <v>201</v>
      </c>
      <c r="C37" s="1777"/>
      <c r="D37" s="1778">
        <v>81048.299514296988</v>
      </c>
      <c r="E37" s="1778">
        <v>84320.992811780307</v>
      </c>
      <c r="F37" s="1778">
        <v>85969.712761861767</v>
      </c>
      <c r="G37" s="1778">
        <v>86645.654913023289</v>
      </c>
      <c r="H37" s="1778">
        <v>83163.657945856219</v>
      </c>
      <c r="I37" s="1778">
        <v>91255.387632728991</v>
      </c>
      <c r="J37" s="1778">
        <v>-79372.570013310193</v>
      </c>
      <c r="K37" s="1778">
        <v>75189.078095973484</v>
      </c>
      <c r="L37" s="1778">
        <v>79896.661190454703</v>
      </c>
      <c r="M37" s="1778">
        <v>97602.539611770786</v>
      </c>
      <c r="N37" s="1778">
        <v>83841.968164649428</v>
      </c>
      <c r="O37" s="1778">
        <v>81156.920423972886</v>
      </c>
      <c r="P37" s="1778">
        <v>82085.753259327699</v>
      </c>
      <c r="Q37" s="1778">
        <v>82406.521013633872</v>
      </c>
      <c r="R37" s="1778">
        <v>78976.502502586009</v>
      </c>
      <c r="S37" s="1778">
        <v>82670.151661309283</v>
      </c>
      <c r="T37" s="1778">
        <v>82279.374249321452</v>
      </c>
      <c r="U37" s="1778">
        <v>83227.290461001307</v>
      </c>
      <c r="V37" s="1778">
        <v>84160.405996738016</v>
      </c>
      <c r="W37" s="1779">
        <v>329032.79742178548</v>
      </c>
      <c r="X37" s="1780">
        <v>181692.13047829832</v>
      </c>
      <c r="Y37" s="1780">
        <v>336530.24706284842</v>
      </c>
      <c r="Z37" s="1780">
        <v>324625.69719952048</v>
      </c>
      <c r="AA37" s="1781">
        <v>332337.22236837004</v>
      </c>
    </row>
    <row r="38" spans="2:27">
      <c r="B38" s="266" t="s">
        <v>522</v>
      </c>
      <c r="C38" s="1768">
        <v>-14559.599063007301</v>
      </c>
      <c r="D38" s="1764">
        <v>-13459.379828749901</v>
      </c>
      <c r="E38" s="1764">
        <v>-8865.6889424383007</v>
      </c>
      <c r="F38" s="1764">
        <v>-23776.794891744197</v>
      </c>
      <c r="G38" s="1764">
        <v>-36009.867852835603</v>
      </c>
      <c r="H38" s="1764">
        <v>-100706.51618836752</v>
      </c>
      <c r="I38" s="1764">
        <v>-71995.883425505279</v>
      </c>
      <c r="J38" s="1764">
        <v>-36599.027357782841</v>
      </c>
      <c r="K38" s="1764">
        <v>-23581.381283058501</v>
      </c>
      <c r="L38" s="1764">
        <v>49115.769629338203</v>
      </c>
      <c r="M38" s="1764">
        <v>-23161.291410604499</v>
      </c>
      <c r="N38" s="1764">
        <v>-7908.3150342827012</v>
      </c>
      <c r="O38" s="1764">
        <v>2858.1724915974</v>
      </c>
      <c r="P38" s="1764">
        <v>-31509.131799197596</v>
      </c>
      <c r="Q38" s="1764">
        <v>-6341.6046251812022</v>
      </c>
      <c r="R38" s="1764">
        <v>-17126.126534108505</v>
      </c>
      <c r="S38" s="1764">
        <v>-3349.1799861918998</v>
      </c>
      <c r="T38" s="1764">
        <v>4336.5399707830002</v>
      </c>
      <c r="U38" s="1764">
        <v>-11497.067128921401</v>
      </c>
      <c r="V38" s="1764">
        <v>-27530.334561125197</v>
      </c>
      <c r="W38" s="1782">
        <v>-60661.462725939702</v>
      </c>
      <c r="X38" s="1783">
        <v>-245311.29482449123</v>
      </c>
      <c r="Y38" s="1783">
        <v>-5535.2180986075009</v>
      </c>
      <c r="Z38" s="1783">
        <v>-54976.862958487305</v>
      </c>
      <c r="AA38" s="2015">
        <v>-38040.0417054555</v>
      </c>
    </row>
    <row r="39" spans="2:27">
      <c r="B39" s="267" t="s">
        <v>523</v>
      </c>
      <c r="C39" s="1784">
        <v>63134.193270839103</v>
      </c>
      <c r="D39" s="1766">
        <v>67588.919685547095</v>
      </c>
      <c r="E39" s="1766">
        <v>75455.303869342009</v>
      </c>
      <c r="F39" s="1766">
        <v>62192.91787011757</v>
      </c>
      <c r="G39" s="1766">
        <v>50635.787060187686</v>
      </c>
      <c r="H39" s="1766">
        <v>-17542.858242511298</v>
      </c>
      <c r="I39" s="1766">
        <v>19259.504207223712</v>
      </c>
      <c r="J39" s="1766">
        <v>-115971.59737109303</v>
      </c>
      <c r="K39" s="1766">
        <v>51607.696812914983</v>
      </c>
      <c r="L39" s="1766">
        <v>129012.43081979291</v>
      </c>
      <c r="M39" s="1766">
        <v>74441.24820116628</v>
      </c>
      <c r="N39" s="1766">
        <v>75933.653130366729</v>
      </c>
      <c r="O39" s="1766">
        <v>84015.092915570291</v>
      </c>
      <c r="P39" s="1766">
        <v>50576.621460130104</v>
      </c>
      <c r="Q39" s="1766">
        <v>157221.83681242555</v>
      </c>
      <c r="R39" s="1766">
        <v>61850.3759684775</v>
      </c>
      <c r="S39" s="1766">
        <v>79320.971675117384</v>
      </c>
      <c r="T39" s="1766">
        <v>86615.91422010446</v>
      </c>
      <c r="U39" s="1766">
        <v>71730.223332079913</v>
      </c>
      <c r="V39" s="1766">
        <v>56630.071435612816</v>
      </c>
      <c r="W39" s="2271">
        <v>268371.33469584578</v>
      </c>
      <c r="X39" s="2272">
        <v>-63619.164346192905</v>
      </c>
      <c r="Y39" s="2272">
        <v>330995.02896424092</v>
      </c>
      <c r="Z39" s="2272">
        <v>269648.83424103318</v>
      </c>
      <c r="AA39" s="2273">
        <v>294297.18066291453</v>
      </c>
    </row>
    <row r="40" spans="2:27">
      <c r="B40" s="266" t="s">
        <v>419</v>
      </c>
      <c r="C40" s="1768">
        <v>29012.260901737696</v>
      </c>
      <c r="D40" s="1764">
        <v>30231.847816049911</v>
      </c>
      <c r="E40" s="1764">
        <v>34035.595362011489</v>
      </c>
      <c r="F40" s="1764">
        <v>28622.375526493404</v>
      </c>
      <c r="G40" s="1764">
        <v>26452.168189575495</v>
      </c>
      <c r="H40" s="1764">
        <v>24950.914680230002</v>
      </c>
      <c r="I40" s="1764">
        <v>27560.961223159404</v>
      </c>
      <c r="J40" s="1764">
        <v>31186.766814382314</v>
      </c>
      <c r="K40" s="1764">
        <v>35623.2570496521</v>
      </c>
      <c r="L40" s="1764">
        <v>37598.496698652401</v>
      </c>
      <c r="M40" s="1764">
        <v>44902.458398176881</v>
      </c>
      <c r="N40" s="1764">
        <v>48201.891207136046</v>
      </c>
      <c r="O40" s="1764">
        <v>39644.500906626192</v>
      </c>
      <c r="P40" s="1764">
        <v>43982.486646813792</v>
      </c>
      <c r="Q40" s="1764">
        <v>86685.074610479802</v>
      </c>
      <c r="R40" s="1764">
        <v>46134.198435919803</v>
      </c>
      <c r="S40" s="1764">
        <v>45305.703570142898</v>
      </c>
      <c r="T40" s="1764">
        <v>57443.902693416312</v>
      </c>
      <c r="U40" s="1764">
        <v>59540.885901561276</v>
      </c>
      <c r="V40" s="1764">
        <v>48426.628038725285</v>
      </c>
      <c r="W40" s="1782">
        <v>121902.07960629251</v>
      </c>
      <c r="X40" s="1783">
        <v>110150.81090734722</v>
      </c>
      <c r="Y40" s="1783">
        <v>166326.10335361742</v>
      </c>
      <c r="Z40" s="1783">
        <v>176801.75969321339</v>
      </c>
      <c r="AA40" s="2015">
        <v>210717.12020384576</v>
      </c>
    </row>
    <row r="41" spans="2:27">
      <c r="B41" s="266" t="s">
        <v>432</v>
      </c>
      <c r="C41" s="1768">
        <v>-72995.092760331594</v>
      </c>
      <c r="D41" s="1764">
        <v>-60149.428679251701</v>
      </c>
      <c r="E41" s="1764">
        <v>-66523.421271985586</v>
      </c>
      <c r="F41" s="1764">
        <v>-69054.735849818884</v>
      </c>
      <c r="G41" s="1764">
        <v>-64024.824467655097</v>
      </c>
      <c r="H41" s="1764">
        <v>-55333.842222353604</v>
      </c>
      <c r="I41" s="1764">
        <v>-61479.661986952189</v>
      </c>
      <c r="J41" s="1764">
        <v>-79517.303837803804</v>
      </c>
      <c r="K41" s="1764">
        <v>-64742.772687874603</v>
      </c>
      <c r="L41" s="1764">
        <v>-127984.57824830021</v>
      </c>
      <c r="M41" s="1764">
        <v>-78514.465336339897</v>
      </c>
      <c r="N41" s="1764">
        <v>-90747.465479853388</v>
      </c>
      <c r="O41" s="1764">
        <v>-72562.666601145596</v>
      </c>
      <c r="P41" s="1764">
        <v>-44295.62005506891</v>
      </c>
      <c r="Q41" s="1764">
        <v>-138412.99495772328</v>
      </c>
      <c r="R41" s="1764">
        <v>-84186.268001503908</v>
      </c>
      <c r="S41" s="1764">
        <v>-92548.632097027192</v>
      </c>
      <c r="T41" s="1764">
        <v>-92554.588530813198</v>
      </c>
      <c r="U41" s="1764">
        <v>-91978.335811104596</v>
      </c>
      <c r="V41" s="1764">
        <v>-82729.567789421082</v>
      </c>
      <c r="W41" s="1782">
        <v>-268722.67856138776</v>
      </c>
      <c r="X41" s="1783">
        <v>-260355.6325147647</v>
      </c>
      <c r="Y41" s="1783">
        <v>-361989.28175236809</v>
      </c>
      <c r="Z41" s="1783">
        <v>-266894.88301429612</v>
      </c>
      <c r="AA41" s="2015">
        <v>-359811.12422836607</v>
      </c>
    </row>
    <row r="42" spans="2:27">
      <c r="B42" s="266" t="s">
        <v>524</v>
      </c>
      <c r="C42" s="1768">
        <v>-6.8533527904999998</v>
      </c>
      <c r="D42" s="1764">
        <v>-0.58581265269999949</v>
      </c>
      <c r="E42" s="1764">
        <v>-6.7223827898000001</v>
      </c>
      <c r="F42" s="1764">
        <v>34.604856495599996</v>
      </c>
      <c r="G42" s="1764">
        <v>-27.478012976999999</v>
      </c>
      <c r="H42" s="1764">
        <v>38.416020045799996</v>
      </c>
      <c r="I42" s="1764">
        <v>-92.683689301099989</v>
      </c>
      <c r="J42" s="1764">
        <v>215.49508810619997</v>
      </c>
      <c r="K42" s="1764">
        <v>-12.299689296299999</v>
      </c>
      <c r="L42" s="1764">
        <v>20.955386558799997</v>
      </c>
      <c r="M42" s="1764">
        <v>-88.82464870470001</v>
      </c>
      <c r="N42" s="1764">
        <v>10.0644523051</v>
      </c>
      <c r="O42" s="1764">
        <v>17.002090792099999</v>
      </c>
      <c r="P42" s="1764">
        <v>-41.342896935399999</v>
      </c>
      <c r="Q42" s="1764">
        <v>-52.3575367535</v>
      </c>
      <c r="R42" s="1764">
        <v>188.21068447889999</v>
      </c>
      <c r="S42" s="1764">
        <v>-50.961084595199999</v>
      </c>
      <c r="T42" s="1764">
        <v>-58.707474647300003</v>
      </c>
      <c r="U42" s="1764">
        <v>-30.779542362599997</v>
      </c>
      <c r="V42" s="1764">
        <v>190.04477360600001</v>
      </c>
      <c r="W42" s="1782">
        <v>20.443308262599999</v>
      </c>
      <c r="X42" s="1783">
        <v>133.7494058739</v>
      </c>
      <c r="Y42" s="1783">
        <v>-70.104499137100007</v>
      </c>
      <c r="Z42" s="1783">
        <v>94.510250790000001</v>
      </c>
      <c r="AA42" s="2015">
        <v>49.5966720009</v>
      </c>
    </row>
    <row r="43" spans="2:27">
      <c r="B43" s="266" t="s">
        <v>525</v>
      </c>
      <c r="C43" s="1768">
        <v>-6504.8366125363</v>
      </c>
      <c r="D43" s="1764">
        <v>-10864.191218051401</v>
      </c>
      <c r="E43" s="1764">
        <v>-17385.874812375299</v>
      </c>
      <c r="F43" s="1764">
        <v>-8308.5311364163972</v>
      </c>
      <c r="G43" s="1764">
        <v>-6206.8887719515005</v>
      </c>
      <c r="H43" s="1764">
        <v>8304.9816109953008</v>
      </c>
      <c r="I43" s="1764">
        <v>-6164.591637746099</v>
      </c>
      <c r="J43" s="1764">
        <v>143500.23002330138</v>
      </c>
      <c r="K43" s="1764">
        <v>-11022.6658251472</v>
      </c>
      <c r="L43" s="1764">
        <v>-23485.881393275897</v>
      </c>
      <c r="M43" s="1764">
        <v>-17619.263673009202</v>
      </c>
      <c r="N43" s="1764">
        <v>-10866.468568414099</v>
      </c>
      <c r="O43" s="1764">
        <v>-30639.872397314801</v>
      </c>
      <c r="P43" s="1764">
        <v>-33363.5591994071</v>
      </c>
      <c r="Q43" s="1764">
        <v>-71046.245949472199</v>
      </c>
      <c r="R43" s="1764">
        <v>-7227.8227463106959</v>
      </c>
      <c r="S43" s="1764">
        <v>-11289.5796148187</v>
      </c>
      <c r="T43" s="1764">
        <v>-29843.936213868605</v>
      </c>
      <c r="U43" s="1764">
        <v>-18203.466627841994</v>
      </c>
      <c r="V43" s="1764">
        <v>-2864.840689855002</v>
      </c>
      <c r="W43" s="1782">
        <v>-43063.433779379397</v>
      </c>
      <c r="X43" s="1783">
        <v>139433.73122459909</v>
      </c>
      <c r="Y43" s="1783">
        <v>-62994.279459846402</v>
      </c>
      <c r="Z43" s="1783">
        <v>-111637.62789519</v>
      </c>
      <c r="AA43" s="2015">
        <v>-62201.823146384297</v>
      </c>
    </row>
    <row r="44" spans="2:27" ht="13.5" thickBot="1">
      <c r="B44" s="1785" t="s">
        <v>486</v>
      </c>
      <c r="C44" s="1786">
        <v>12639.671446918415</v>
      </c>
      <c r="D44" s="1774">
        <v>26806.561791641197</v>
      </c>
      <c r="E44" s="1774">
        <v>25574.880764202815</v>
      </c>
      <c r="F44" s="1774">
        <v>13486.631266871289</v>
      </c>
      <c r="G44" s="1774">
        <v>6828.7639971795834</v>
      </c>
      <c r="H44" s="1774">
        <v>-39582.388153593798</v>
      </c>
      <c r="I44" s="1774">
        <v>-20916.471883616268</v>
      </c>
      <c r="J44" s="1774">
        <v>-20586.409283106943</v>
      </c>
      <c r="K44" s="1774">
        <v>11453.215660248981</v>
      </c>
      <c r="L44" s="1774">
        <v>15161.423263427994</v>
      </c>
      <c r="M44" s="1774">
        <v>23121.152941289361</v>
      </c>
      <c r="N44" s="1774">
        <v>22531.674741540381</v>
      </c>
      <c r="O44" s="1774">
        <v>20474.056914528177</v>
      </c>
      <c r="P44" s="1774">
        <v>16858.585955532486</v>
      </c>
      <c r="Q44" s="1774">
        <v>34395.312978956368</v>
      </c>
      <c r="R44" s="1774">
        <v>16758.694341061608</v>
      </c>
      <c r="S44" s="1775">
        <v>20737.502448819188</v>
      </c>
      <c r="T44" s="1774">
        <v>21602.584694191668</v>
      </c>
      <c r="U44" s="1774">
        <v>21058.527252331991</v>
      </c>
      <c r="V44" s="1774">
        <v>19652.33576866801</v>
      </c>
      <c r="W44" s="2275">
        <v>78507.745269633713</v>
      </c>
      <c r="X44" s="2276">
        <v>-74256.505323137389</v>
      </c>
      <c r="Y44" s="2276">
        <v>72267.466606506758</v>
      </c>
      <c r="Z44" s="2276">
        <v>68012.593275550433</v>
      </c>
      <c r="AA44" s="2277">
        <v>83050.950164010836</v>
      </c>
    </row>
    <row r="45" spans="2:27" ht="13.5" thickBot="1">
      <c r="B45" s="523"/>
      <c r="C45" s="1729"/>
      <c r="D45" s="1729"/>
      <c r="E45" s="1729"/>
      <c r="F45" s="1729"/>
      <c r="G45" s="1729"/>
      <c r="H45" s="1729"/>
      <c r="I45" s="1729"/>
      <c r="J45" s="1729"/>
      <c r="K45" s="1729"/>
      <c r="L45" s="1729"/>
      <c r="M45" s="1729"/>
      <c r="N45" s="1729"/>
      <c r="O45" s="1729"/>
      <c r="P45" s="1729"/>
      <c r="Q45" s="1729"/>
      <c r="R45" s="1729"/>
      <c r="S45" s="1729"/>
      <c r="T45" s="1729"/>
      <c r="U45" s="1729"/>
      <c r="V45" s="1729"/>
      <c r="W45" s="211"/>
      <c r="X45" s="211"/>
      <c r="Y45" s="211"/>
      <c r="Z45" s="211"/>
      <c r="AA45" s="211"/>
    </row>
    <row r="46" spans="2:27">
      <c r="B46" s="264" t="s">
        <v>526</v>
      </c>
      <c r="C46" s="1787">
        <v>0.61814977416661132</v>
      </c>
      <c r="D46" s="1788">
        <v>0.61672306567455426</v>
      </c>
      <c r="E46" s="1788">
        <v>0.56788156287353153</v>
      </c>
      <c r="F46" s="1788">
        <v>0.60091693518957812</v>
      </c>
      <c r="G46" s="1788">
        <v>0.5636157942661626</v>
      </c>
      <c r="H46" s="1788">
        <v>0.50957207750248346</v>
      </c>
      <c r="I46" s="1788">
        <v>0.51233227839824236</v>
      </c>
      <c r="J46" s="1788" t="s">
        <v>668</v>
      </c>
      <c r="K46" s="1788">
        <v>0.59720244102583453</v>
      </c>
      <c r="L46" s="1788">
        <v>0.58857480865403577</v>
      </c>
      <c r="M46" s="1788">
        <v>0.53048105114561839</v>
      </c>
      <c r="N46" s="1788">
        <v>0.70215140734055403</v>
      </c>
      <c r="O46" s="1788">
        <v>0.5988039169179683</v>
      </c>
      <c r="P46" s="1788">
        <v>0.57990589628849698</v>
      </c>
      <c r="Q46" s="1788">
        <v>0.61310288544671498</v>
      </c>
      <c r="R46" s="1788">
        <v>0.63433584061415538</v>
      </c>
      <c r="S46" s="1788">
        <v>0.59316122324928511</v>
      </c>
      <c r="T46" s="1788">
        <v>0.60605009301366575</v>
      </c>
      <c r="U46" s="1788">
        <v>0.65328369905956107</v>
      </c>
      <c r="V46" s="1788">
        <v>0.59000152906429315</v>
      </c>
      <c r="W46" s="2228">
        <v>0.60023920833711664</v>
      </c>
      <c r="X46" s="1789">
        <v>0.87809789846363728</v>
      </c>
      <c r="Y46" s="1789">
        <v>0.59636166802199686</v>
      </c>
      <c r="Z46" s="1789">
        <v>0.60899117105687339</v>
      </c>
      <c r="AA46" s="1790">
        <v>0.61321152687766967</v>
      </c>
    </row>
    <row r="47" spans="2:27" ht="13.5" thickBot="1">
      <c r="B47" s="13" t="s">
        <v>62</v>
      </c>
      <c r="C47" s="1791">
        <v>7.4481676022563989E-2</v>
      </c>
      <c r="D47" s="2008">
        <v>0.15802328893919629</v>
      </c>
      <c r="E47" s="2008">
        <v>0.14357296750570636</v>
      </c>
      <c r="F47" s="2008">
        <v>7.5605557641369975E-2</v>
      </c>
      <c r="G47" s="2008">
        <v>3.7766228925092883E-2</v>
      </c>
      <c r="H47" s="2008">
        <v>-0.22495756535228342</v>
      </c>
      <c r="I47" s="2008">
        <v>-0.12116179897294603</v>
      </c>
      <c r="J47" s="2008">
        <v>-0.11860074364722598</v>
      </c>
      <c r="K47" s="2008">
        <v>6.4919460831009371E-2</v>
      </c>
      <c r="L47" s="2008">
        <v>8.1764968359837181E-2</v>
      </c>
      <c r="M47" s="2008">
        <v>0.11525733660220046</v>
      </c>
      <c r="N47" s="2008">
        <v>0.1075285403245551</v>
      </c>
      <c r="O47" s="2008">
        <v>0.10085913326849591</v>
      </c>
      <c r="P47" s="2008">
        <v>8.3765453121194267E-2</v>
      </c>
      <c r="Q47" s="2008">
        <v>0.16259073824097284</v>
      </c>
      <c r="R47" s="2008">
        <v>7.7429087223406717E-2</v>
      </c>
      <c r="S47" s="2008">
        <v>9.7020802573627787E-2</v>
      </c>
      <c r="T47" s="2008">
        <v>0.10134497135803237</v>
      </c>
      <c r="U47" s="2008">
        <v>9.6552329463249528E-2</v>
      </c>
      <c r="V47" s="2008">
        <v>8.841180294496899E-2</v>
      </c>
      <c r="W47" s="2229">
        <v>0.1099923081776546</v>
      </c>
      <c r="X47" s="1792">
        <v>-0.10403616088637523</v>
      </c>
      <c r="Y47" s="1792">
        <v>9.4738868809390586E-2</v>
      </c>
      <c r="Z47" s="1792">
        <v>0.18043261306789216</v>
      </c>
      <c r="AA47" s="2230">
        <v>0.19750656534401517</v>
      </c>
    </row>
    <row r="48" spans="2:27">
      <c r="B48" s="1533" t="s">
        <v>527</v>
      </c>
      <c r="C48" s="1793">
        <v>0.8336103737398729</v>
      </c>
      <c r="D48" s="2010">
        <v>0.84724852809774243</v>
      </c>
      <c r="E48" s="2010">
        <v>0.85173691942102081</v>
      </c>
      <c r="F48" s="2010">
        <v>0.84988997284114942</v>
      </c>
      <c r="G48" s="2010">
        <v>0.81323776126995762</v>
      </c>
      <c r="H48" s="2010">
        <v>0.83823172252813949</v>
      </c>
      <c r="I48" s="2010">
        <v>0.84294094131353658</v>
      </c>
      <c r="J48" s="2010">
        <v>0.82425866874169129</v>
      </c>
      <c r="K48" s="2010">
        <v>0.82524780957948551</v>
      </c>
      <c r="L48" s="2010">
        <v>0.83182785765292078</v>
      </c>
      <c r="M48" s="2010">
        <v>0.81880112306487474</v>
      </c>
      <c r="N48" s="2010">
        <v>0.81880112306487474</v>
      </c>
      <c r="O48" s="2010">
        <v>0.83262802907838263</v>
      </c>
      <c r="P48" s="2010">
        <v>0.84049875105140726</v>
      </c>
      <c r="Q48" s="2010">
        <v>0.86300844957859191</v>
      </c>
      <c r="R48" s="2010">
        <v>0.86300844957859191</v>
      </c>
      <c r="S48" s="2010">
        <v>0.86397972067164064</v>
      </c>
      <c r="T48" s="2010">
        <v>0.85428875630329448</v>
      </c>
      <c r="U48" s="2010">
        <v>0.84032634496048553</v>
      </c>
      <c r="V48" s="1821">
        <v>0.81881924902293723</v>
      </c>
      <c r="W48" s="211"/>
      <c r="X48" s="211"/>
      <c r="Y48" s="211"/>
      <c r="Z48" s="211"/>
      <c r="AA48" s="211"/>
    </row>
    <row r="49" spans="2:27">
      <c r="B49" s="266" t="s">
        <v>131</v>
      </c>
      <c r="C49" s="1794">
        <v>2.1324771273219138E-2</v>
      </c>
      <c r="D49" s="2011">
        <v>1.9168051422834457E-2</v>
      </c>
      <c r="E49" s="2011">
        <v>2.0322178183757509E-2</v>
      </c>
      <c r="F49" s="2011">
        <v>1.7483035336312101E-2</v>
      </c>
      <c r="G49" s="2011">
        <v>1.8554635617830585E-2</v>
      </c>
      <c r="H49" s="2011">
        <v>1.5337058608317711E-2</v>
      </c>
      <c r="I49" s="2011">
        <v>1.1938457610444398E-2</v>
      </c>
      <c r="J49" s="2011">
        <v>1.0124301920307662E-2</v>
      </c>
      <c r="K49" s="2011">
        <v>2.1357180413737752E-2</v>
      </c>
      <c r="L49" s="2011">
        <v>1.217737841132626E-2</v>
      </c>
      <c r="M49" s="2011">
        <v>9.6531977399473626E-3</v>
      </c>
      <c r="N49" s="2011">
        <v>9.6531977399473626E-3</v>
      </c>
      <c r="O49" s="2011">
        <v>1.922601210015069E-2</v>
      </c>
      <c r="P49" s="2011">
        <v>2.0743468900619063E-2</v>
      </c>
      <c r="Q49" s="2011">
        <v>2.1146449380424707E-2</v>
      </c>
      <c r="R49" s="2011">
        <v>2.1146449380424707E-2</v>
      </c>
      <c r="S49" s="2011">
        <v>2.4374307231274765E-2</v>
      </c>
      <c r="T49" s="2011">
        <v>2.6674234918959563E-2</v>
      </c>
      <c r="U49" s="2011">
        <v>2.6231380940035708E-2</v>
      </c>
      <c r="V49" s="2012">
        <v>2.5583190454270911E-2</v>
      </c>
      <c r="W49" s="211"/>
      <c r="X49" s="211"/>
      <c r="Y49" s="211"/>
      <c r="Z49" s="211"/>
      <c r="AA49" s="211"/>
    </row>
    <row r="50" spans="2:27">
      <c r="B50" s="266" t="s">
        <v>492</v>
      </c>
      <c r="C50" s="1794">
        <v>2.4719663304309771E-2</v>
      </c>
      <c r="D50" s="2011">
        <v>2.2199663720124559E-2</v>
      </c>
      <c r="E50" s="2011">
        <v>2.274901360857115E-2</v>
      </c>
      <c r="F50" s="2011">
        <v>2.0410032232928449E-2</v>
      </c>
      <c r="G50" s="2011">
        <v>2.1311419226080253E-2</v>
      </c>
      <c r="H50" s="2011">
        <v>1.8289403673394902E-2</v>
      </c>
      <c r="I50" s="2011">
        <v>1.5114389194991628E-2</v>
      </c>
      <c r="J50" s="2011">
        <v>1.5217345432491685E-2</v>
      </c>
      <c r="K50" s="2011">
        <v>4.388461921813603E-2</v>
      </c>
      <c r="L50" s="2011">
        <v>1.6575693237681727E-2</v>
      </c>
      <c r="M50" s="2011">
        <v>1.3743437519070327E-2</v>
      </c>
      <c r="N50" s="2011">
        <v>1.3743437519070327E-2</v>
      </c>
      <c r="O50" s="2011">
        <v>2.2799486684907937E-2</v>
      </c>
      <c r="P50" s="2011">
        <v>2.3965556023038164E-2</v>
      </c>
      <c r="Q50" s="2011">
        <v>2.3969983731880133E-2</v>
      </c>
      <c r="R50" s="2011">
        <v>2.3969983731880133E-2</v>
      </c>
      <c r="S50" s="2011">
        <v>2.7137498443470104E-2</v>
      </c>
      <c r="T50" s="2011">
        <v>2.9872542703361614E-2</v>
      </c>
      <c r="U50" s="2011">
        <v>3.1117106925977724E-2</v>
      </c>
      <c r="V50" s="2012">
        <v>3.0799261833795756E-2</v>
      </c>
      <c r="W50" s="211"/>
      <c r="X50" s="211"/>
      <c r="Y50" s="211"/>
      <c r="Z50" s="211"/>
      <c r="AA50" s="211"/>
    </row>
    <row r="51" spans="2:27">
      <c r="B51" s="266" t="s">
        <v>493</v>
      </c>
      <c r="C51" s="1794">
        <v>1.5151078070976494</v>
      </c>
      <c r="D51" s="2011">
        <v>1.6619040488076908</v>
      </c>
      <c r="E51" s="2011">
        <v>1.5134909685263069</v>
      </c>
      <c r="F51" s="2011">
        <v>1.7406234994824377</v>
      </c>
      <c r="G51" s="2011">
        <v>1.7890650443440961</v>
      </c>
      <c r="H51" s="2011">
        <v>2.9293228762281815</v>
      </c>
      <c r="I51" s="2011">
        <v>4.3070113596164958</v>
      </c>
      <c r="J51" s="2011">
        <v>6.865526978958135</v>
      </c>
      <c r="K51" s="2011">
        <v>2.5853340051656089</v>
      </c>
      <c r="L51" s="2011">
        <v>3.8744187671306127</v>
      </c>
      <c r="M51" s="2011">
        <v>4.883317345317689</v>
      </c>
      <c r="N51" s="2011">
        <v>4.883317345317689</v>
      </c>
      <c r="O51" s="2011">
        <v>2.3638963338714274</v>
      </c>
      <c r="P51" s="2011">
        <v>2.1645591424620312</v>
      </c>
      <c r="Q51" s="2011">
        <v>2.0336774063949465</v>
      </c>
      <c r="R51" s="2011">
        <v>2.0336774063949465</v>
      </c>
      <c r="S51" s="2011">
        <v>1.7211688493591975</v>
      </c>
      <c r="T51" s="2011">
        <v>1.4954466032242497</v>
      </c>
      <c r="U51" s="2011">
        <v>1.5006877939198449</v>
      </c>
      <c r="V51" s="2012">
        <v>1.4621481729845158</v>
      </c>
      <c r="W51" s="211"/>
      <c r="X51" s="211"/>
      <c r="Y51" s="211"/>
      <c r="Z51" s="211"/>
      <c r="AA51" s="211"/>
    </row>
    <row r="52" spans="2:27">
      <c r="B52" s="266" t="s">
        <v>494</v>
      </c>
      <c r="C52" s="1794">
        <v>1.3070294300890821</v>
      </c>
      <c r="D52" s="2011">
        <v>1.4349524690540614</v>
      </c>
      <c r="E52" s="2011">
        <v>1.3520337044552495</v>
      </c>
      <c r="F52" s="2011">
        <v>1.4910011802710594</v>
      </c>
      <c r="G52" s="2011">
        <v>1.5576367600041887</v>
      </c>
      <c r="H52" s="2011">
        <v>2.4564604422150627</v>
      </c>
      <c r="I52" s="2011">
        <v>3.4019947403182185</v>
      </c>
      <c r="J52" s="2011">
        <v>4.5677262361789319</v>
      </c>
      <c r="K52" s="2011">
        <v>1.2581958271902798</v>
      </c>
      <c r="L52" s="2011">
        <v>2.8463523530972541</v>
      </c>
      <c r="M52" s="2011">
        <v>3.4299736071019891</v>
      </c>
      <c r="N52" s="2011">
        <v>3.4299736071019891</v>
      </c>
      <c r="O52" s="2011">
        <v>1.9933913489639357</v>
      </c>
      <c r="P52" s="2011">
        <v>1.8735415615664772</v>
      </c>
      <c r="Q52" s="2011">
        <v>1.7941212147443937</v>
      </c>
      <c r="R52" s="2011">
        <v>1.7941212147443937</v>
      </c>
      <c r="S52" s="2011">
        <v>1.5459161948390796</v>
      </c>
      <c r="T52" s="2011">
        <v>1.3353364124130906</v>
      </c>
      <c r="U52" s="2011">
        <v>1.2650634034846531</v>
      </c>
      <c r="V52" s="2012">
        <v>1.2145231071993223</v>
      </c>
      <c r="W52" s="211"/>
      <c r="X52" s="211"/>
      <c r="Y52" s="211"/>
      <c r="Z52" s="211"/>
      <c r="AA52" s="211"/>
    </row>
    <row r="53" spans="2:27">
      <c r="B53" s="266" t="s">
        <v>399</v>
      </c>
      <c r="C53" s="1715">
        <v>56</v>
      </c>
      <c r="D53" s="1716">
        <v>56</v>
      </c>
      <c r="E53" s="1716">
        <v>56</v>
      </c>
      <c r="F53" s="1716">
        <v>54</v>
      </c>
      <c r="G53" s="1716">
        <v>55</v>
      </c>
      <c r="H53" s="1716">
        <v>55</v>
      </c>
      <c r="I53" s="1716">
        <v>54</v>
      </c>
      <c r="J53" s="1716">
        <v>54</v>
      </c>
      <c r="K53" s="1716">
        <v>55</v>
      </c>
      <c r="L53" s="1716">
        <v>48</v>
      </c>
      <c r="M53" s="1716">
        <v>43</v>
      </c>
      <c r="N53" s="1716">
        <v>45</v>
      </c>
      <c r="O53" s="1716">
        <v>45</v>
      </c>
      <c r="P53" s="1716">
        <v>45</v>
      </c>
      <c r="Q53" s="1716">
        <v>45</v>
      </c>
      <c r="R53" s="1716">
        <v>45</v>
      </c>
      <c r="S53" s="1716">
        <v>46</v>
      </c>
      <c r="T53" s="1716">
        <v>46</v>
      </c>
      <c r="U53" s="1716">
        <v>46</v>
      </c>
      <c r="V53" s="1717">
        <v>46</v>
      </c>
      <c r="W53" s="211"/>
      <c r="X53" s="211"/>
      <c r="Y53" s="211"/>
      <c r="Z53" s="211"/>
      <c r="AA53" s="211"/>
    </row>
    <row r="54" spans="2:27">
      <c r="B54" s="266" t="s">
        <v>405</v>
      </c>
      <c r="C54" s="1715">
        <v>363</v>
      </c>
      <c r="D54" s="1716">
        <v>388</v>
      </c>
      <c r="E54" s="1716">
        <v>438</v>
      </c>
      <c r="F54" s="1716">
        <v>446</v>
      </c>
      <c r="G54" s="1716">
        <v>555</v>
      </c>
      <c r="H54" s="1716">
        <v>583</v>
      </c>
      <c r="I54" s="1716">
        <v>664</v>
      </c>
      <c r="J54" s="1716">
        <v>851</v>
      </c>
      <c r="K54" s="1716">
        <v>850</v>
      </c>
      <c r="L54" s="1716">
        <v>851</v>
      </c>
      <c r="M54" s="1716">
        <v>876</v>
      </c>
      <c r="N54" s="1716">
        <v>1011</v>
      </c>
      <c r="O54" s="1716">
        <v>1078</v>
      </c>
      <c r="P54" s="1716">
        <v>1090</v>
      </c>
      <c r="Q54" s="1716">
        <v>1177</v>
      </c>
      <c r="R54" s="1716">
        <v>1355</v>
      </c>
      <c r="S54" s="1716">
        <v>1355</v>
      </c>
      <c r="T54" s="1716">
        <v>1355</v>
      </c>
      <c r="U54" s="1716">
        <v>1351</v>
      </c>
      <c r="V54" s="1717">
        <v>1350</v>
      </c>
      <c r="W54" s="211"/>
      <c r="X54" s="211"/>
      <c r="Y54" s="211"/>
      <c r="Z54" s="211"/>
      <c r="AA54" s="211"/>
    </row>
    <row r="55" spans="2:27">
      <c r="B55" s="266" t="s">
        <v>400</v>
      </c>
      <c r="C55" s="1715">
        <v>299</v>
      </c>
      <c r="D55" s="1716">
        <v>300</v>
      </c>
      <c r="E55" s="1716">
        <v>303</v>
      </c>
      <c r="F55" s="1716">
        <v>301</v>
      </c>
      <c r="G55" s="1716">
        <v>307</v>
      </c>
      <c r="H55" s="1716">
        <v>308</v>
      </c>
      <c r="I55" s="1716">
        <v>310</v>
      </c>
      <c r="J55" s="1716">
        <v>310</v>
      </c>
      <c r="K55" s="1716">
        <v>310</v>
      </c>
      <c r="L55" s="1716">
        <v>305</v>
      </c>
      <c r="M55" s="1716">
        <v>306</v>
      </c>
      <c r="N55" s="1716">
        <v>310</v>
      </c>
      <c r="O55" s="1716">
        <v>310</v>
      </c>
      <c r="P55" s="1716">
        <v>312</v>
      </c>
      <c r="Q55" s="1716">
        <v>311</v>
      </c>
      <c r="R55" s="1716">
        <v>312</v>
      </c>
      <c r="S55" s="1716">
        <v>313</v>
      </c>
      <c r="T55" s="1716">
        <v>314</v>
      </c>
      <c r="U55" s="1716">
        <v>314</v>
      </c>
      <c r="V55" s="1717">
        <v>315</v>
      </c>
      <c r="W55" s="211"/>
      <c r="X55" s="211"/>
      <c r="Y55" s="211"/>
      <c r="Z55" s="211"/>
      <c r="AA55" s="211"/>
    </row>
    <row r="56" spans="2:27" ht="13.5" thickBot="1">
      <c r="B56" s="1795" t="s">
        <v>67</v>
      </c>
      <c r="C56" s="1721">
        <v>1663</v>
      </c>
      <c r="D56" s="1735">
        <v>1713</v>
      </c>
      <c r="E56" s="1735">
        <v>1732</v>
      </c>
      <c r="F56" s="1735">
        <v>1745</v>
      </c>
      <c r="G56" s="1735">
        <v>1748</v>
      </c>
      <c r="H56" s="1735">
        <v>1692</v>
      </c>
      <c r="I56" s="1735">
        <v>1659</v>
      </c>
      <c r="J56" s="1735">
        <v>1650</v>
      </c>
      <c r="K56" s="1735">
        <v>1618</v>
      </c>
      <c r="L56" s="1735">
        <v>1564</v>
      </c>
      <c r="M56" s="1735">
        <v>1575</v>
      </c>
      <c r="N56" s="1735">
        <v>1568</v>
      </c>
      <c r="O56" s="1735">
        <v>1586</v>
      </c>
      <c r="P56" s="1735">
        <v>1604</v>
      </c>
      <c r="Q56" s="1735">
        <v>1622</v>
      </c>
      <c r="R56" s="1735">
        <v>1696</v>
      </c>
      <c r="S56" s="1735">
        <v>1690</v>
      </c>
      <c r="T56" s="1735">
        <v>1729</v>
      </c>
      <c r="U56" s="1735">
        <v>1732</v>
      </c>
      <c r="V56" s="1796">
        <v>1726</v>
      </c>
      <c r="W56" s="211"/>
      <c r="X56" s="211"/>
      <c r="Y56" s="211"/>
      <c r="Z56" s="211"/>
      <c r="AA56" s="211"/>
    </row>
    <row r="57" spans="2:27">
      <c r="B57" s="276"/>
      <c r="C57" s="1776"/>
      <c r="D57" s="1776"/>
      <c r="E57" s="1776"/>
      <c r="F57" s="1776"/>
      <c r="G57" s="1776"/>
      <c r="H57" s="1776"/>
      <c r="I57" s="1776"/>
      <c r="J57" s="1776"/>
      <c r="K57" s="1776"/>
      <c r="L57" s="1776"/>
      <c r="M57" s="1776"/>
      <c r="N57" s="1776"/>
      <c r="O57" s="1776"/>
      <c r="P57" s="1776"/>
      <c r="Q57" s="1776"/>
      <c r="R57" s="1776"/>
      <c r="S57" s="1776"/>
      <c r="T57" s="1776"/>
      <c r="V57" s="211"/>
      <c r="W57" s="211"/>
      <c r="X57" s="211"/>
      <c r="Y57" s="211"/>
      <c r="Z57" s="211"/>
      <c r="AA57" s="211"/>
    </row>
    <row r="58" spans="2:27">
      <c r="B58" s="1797"/>
      <c r="C58" s="1797"/>
      <c r="D58" s="1797"/>
      <c r="E58" s="1797"/>
      <c r="F58" s="1797"/>
      <c r="G58" s="1797"/>
      <c r="H58" s="1797"/>
      <c r="I58" s="1797"/>
      <c r="J58" s="1797"/>
      <c r="K58" s="1797"/>
      <c r="L58" s="1797"/>
      <c r="M58" s="1797"/>
      <c r="N58" s="1797"/>
      <c r="O58" s="1797"/>
      <c r="P58" s="1797"/>
      <c r="Q58" s="1797"/>
      <c r="R58" s="1797"/>
      <c r="S58" s="1797"/>
      <c r="T58" s="1797"/>
      <c r="U58" s="211"/>
      <c r="V58" s="211"/>
      <c r="W58" s="211"/>
      <c r="X58" s="211"/>
      <c r="Y58" s="211"/>
      <c r="Z58" s="211"/>
      <c r="AA58" s="211"/>
    </row>
  </sheetData>
  <hyperlinks>
    <hyperlink ref="B1" location="Index!A1" display="Back to index" xr:uid="{AC8EADFC-4754-4507-AE85-8E969B6ACBFB}"/>
  </hyperlinks>
  <pageMargins left="0.7" right="0.7" top="0.75" bottom="0.75" header="0.3" footer="0.3"/>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sheetPr>
  <dimension ref="B1:AI34"/>
  <sheetViews>
    <sheetView showGridLines="0" zoomScale="77" zoomScaleNormal="70" workbookViewId="0">
      <pane xSplit="2" topLeftCell="X1" activePane="topRight" state="frozen"/>
      <selection pane="topRight" activeCell="AH5" sqref="AH5"/>
    </sheetView>
  </sheetViews>
  <sheetFormatPr baseColWidth="10" defaultColWidth="11.42578125" defaultRowHeight="15"/>
  <cols>
    <col min="2" max="2" width="52.5703125" customWidth="1"/>
    <col min="3" max="15" width="15.85546875" customWidth="1"/>
    <col min="16" max="17" width="16.85546875" customWidth="1"/>
    <col min="18" max="18" width="16.5703125" customWidth="1"/>
    <col min="19" max="19" width="14.5703125" bestFit="1" customWidth="1"/>
    <col min="20" max="20" width="12.42578125" bestFit="1" customWidth="1"/>
    <col min="21" max="21" width="14.5703125" bestFit="1" customWidth="1"/>
    <col min="22" max="22" width="14.5703125" customWidth="1"/>
    <col min="23" max="23" width="11.42578125" style="196"/>
    <col min="24" max="24" width="47.7109375" bestFit="1" customWidth="1"/>
    <col min="25" max="25" width="11.7109375" bestFit="1" customWidth="1"/>
    <col min="26" max="26" width="11.28515625" bestFit="1" customWidth="1"/>
    <col min="27" max="28" width="11.28515625" customWidth="1"/>
    <col min="29" max="31" width="14.28515625" customWidth="1"/>
    <col min="32" max="32" width="14" customWidth="1"/>
    <col min="34" max="34" width="13.7109375" customWidth="1"/>
    <col min="35" max="35" width="14.28515625" customWidth="1"/>
  </cols>
  <sheetData>
    <row r="1" spans="2:35">
      <c r="B1" s="350" t="s">
        <v>31</v>
      </c>
      <c r="C1" s="211"/>
      <c r="D1" s="211"/>
      <c r="E1" s="211"/>
      <c r="F1" s="211"/>
      <c r="G1" s="211"/>
      <c r="H1" s="211"/>
      <c r="I1" s="211"/>
      <c r="J1" s="211"/>
      <c r="K1" s="211"/>
      <c r="L1" s="211"/>
      <c r="M1" s="211"/>
      <c r="N1" s="211"/>
      <c r="O1" s="211"/>
      <c r="P1" s="211"/>
      <c r="Q1" s="211"/>
      <c r="R1" s="211"/>
      <c r="S1" s="211"/>
      <c r="T1" s="211"/>
      <c r="U1" s="211"/>
      <c r="V1" s="211"/>
      <c r="W1" s="334"/>
      <c r="X1" s="211"/>
      <c r="Y1" s="211"/>
      <c r="Z1" s="211"/>
      <c r="AA1" s="211"/>
      <c r="AB1" s="211"/>
      <c r="AC1" s="211"/>
      <c r="AD1" s="211"/>
      <c r="AE1" s="211"/>
      <c r="AF1" s="211"/>
      <c r="AG1" s="211"/>
    </row>
    <row r="2" spans="2:35" ht="15.75" thickBot="1">
      <c r="B2" s="210"/>
      <c r="C2" s="211"/>
      <c r="D2" s="211"/>
      <c r="E2" s="211"/>
      <c r="F2" s="211"/>
      <c r="G2" s="211"/>
      <c r="H2" s="211"/>
      <c r="I2" s="211"/>
      <c r="J2" s="211"/>
      <c r="K2" s="211"/>
      <c r="L2" s="211"/>
      <c r="M2" s="211"/>
      <c r="N2" s="211"/>
      <c r="O2" s="211"/>
      <c r="P2" s="211"/>
      <c r="Q2" s="211"/>
      <c r="R2" s="211"/>
      <c r="S2" s="211"/>
      <c r="T2" s="211"/>
      <c r="U2" s="211"/>
      <c r="V2" s="211"/>
      <c r="W2" s="334"/>
      <c r="X2" s="210" t="s">
        <v>1071</v>
      </c>
      <c r="Y2" s="211"/>
      <c r="Z2" s="211"/>
      <c r="AA2" s="211"/>
      <c r="AB2" s="211"/>
      <c r="AC2" s="211"/>
      <c r="AD2" s="211"/>
      <c r="AE2" s="211"/>
      <c r="AF2" s="211"/>
      <c r="AG2" s="211"/>
    </row>
    <row r="3" spans="2:35" s="64" customFormat="1" ht="15.75" thickBot="1">
      <c r="B3" s="337" t="s">
        <v>81</v>
      </c>
      <c r="C3" s="2288" t="s">
        <v>28</v>
      </c>
      <c r="D3" s="2287"/>
      <c r="E3" s="2287"/>
      <c r="F3" s="2287"/>
      <c r="G3" s="2287"/>
      <c r="H3" s="2287"/>
      <c r="I3" s="2287"/>
      <c r="J3" s="2287"/>
      <c r="K3" s="2287"/>
      <c r="L3" s="2287"/>
      <c r="M3" s="2287"/>
      <c r="N3" s="2287"/>
      <c r="O3" s="2287"/>
      <c r="P3" s="2287"/>
      <c r="Q3" s="2287"/>
      <c r="R3" s="2287"/>
      <c r="S3" s="2287" t="s">
        <v>29</v>
      </c>
      <c r="T3" s="2287"/>
      <c r="U3" s="2287"/>
      <c r="V3" s="2287"/>
      <c r="W3" s="334"/>
      <c r="X3" s="337" t="s">
        <v>81</v>
      </c>
      <c r="Y3" s="167"/>
      <c r="Z3" s="167"/>
      <c r="AA3" s="1854"/>
      <c r="AB3" s="2233"/>
      <c r="AC3" s="167"/>
      <c r="AD3" s="167"/>
      <c r="AE3" s="1951"/>
      <c r="AF3" s="168"/>
      <c r="AG3" s="335"/>
      <c r="AH3" s="2287" t="s">
        <v>1116</v>
      </c>
      <c r="AI3" s="2291"/>
    </row>
    <row r="4" spans="2:35" s="64" customFormat="1">
      <c r="B4" s="339" t="s">
        <v>30</v>
      </c>
      <c r="C4" s="2235"/>
      <c r="D4" s="341"/>
      <c r="E4" s="341"/>
      <c r="F4" s="341"/>
      <c r="G4" s="341"/>
      <c r="H4" s="341"/>
      <c r="I4" s="341"/>
      <c r="J4" s="341"/>
      <c r="K4" s="341"/>
      <c r="L4" s="341"/>
      <c r="M4" s="341"/>
      <c r="N4" s="341"/>
      <c r="O4" s="341"/>
      <c r="P4" s="341"/>
      <c r="Q4" s="341"/>
      <c r="R4" s="342"/>
      <c r="S4" s="2287"/>
      <c r="T4" s="2287"/>
      <c r="U4" s="2287"/>
      <c r="V4" s="2287"/>
      <c r="W4" s="334"/>
      <c r="X4" s="339" t="s">
        <v>30</v>
      </c>
      <c r="Y4" s="343"/>
      <c r="Z4" s="343"/>
      <c r="AA4" s="1855"/>
      <c r="AB4" s="2232"/>
      <c r="AC4" s="343"/>
      <c r="AD4" s="343"/>
      <c r="AE4" s="1949"/>
      <c r="AF4" s="342"/>
      <c r="AG4" s="335"/>
      <c r="AH4" s="2289"/>
      <c r="AI4" s="2292"/>
    </row>
    <row r="5" spans="2:35" s="64" customFormat="1" ht="15.75" thickBot="1">
      <c r="B5" s="257"/>
      <c r="C5" s="259" t="s">
        <v>32</v>
      </c>
      <c r="D5" s="259" t="s">
        <v>33</v>
      </c>
      <c r="E5" s="259" t="s">
        <v>22</v>
      </c>
      <c r="F5" s="259" t="s">
        <v>34</v>
      </c>
      <c r="G5" s="259" t="s">
        <v>35</v>
      </c>
      <c r="H5" s="259" t="s">
        <v>36</v>
      </c>
      <c r="I5" s="259" t="s">
        <v>37</v>
      </c>
      <c r="J5" s="259" t="s">
        <v>38</v>
      </c>
      <c r="K5" s="259" t="s">
        <v>39</v>
      </c>
      <c r="L5" s="259" t="s">
        <v>40</v>
      </c>
      <c r="M5" s="259" t="s">
        <v>23</v>
      </c>
      <c r="N5" s="259" t="s">
        <v>41</v>
      </c>
      <c r="O5" s="259" t="s">
        <v>42</v>
      </c>
      <c r="P5" s="259" t="s">
        <v>43</v>
      </c>
      <c r="Q5" s="259" t="s">
        <v>24</v>
      </c>
      <c r="R5" s="352" t="s">
        <v>44</v>
      </c>
      <c r="S5" s="345" t="s">
        <v>45</v>
      </c>
      <c r="T5" s="346" t="s">
        <v>46</v>
      </c>
      <c r="U5" s="346" t="s">
        <v>47</v>
      </c>
      <c r="V5" s="347" t="s">
        <v>48</v>
      </c>
      <c r="W5" s="334"/>
      <c r="X5" s="2199"/>
      <c r="Y5" s="262" t="s">
        <v>914</v>
      </c>
      <c r="Z5" s="262" t="s">
        <v>43</v>
      </c>
      <c r="AA5" s="262" t="s">
        <v>24</v>
      </c>
      <c r="AB5" s="262" t="s">
        <v>44</v>
      </c>
      <c r="AC5" s="262" t="s">
        <v>840</v>
      </c>
      <c r="AD5" s="262" t="s">
        <v>905</v>
      </c>
      <c r="AE5" s="262" t="s">
        <v>925</v>
      </c>
      <c r="AF5" s="263" t="s">
        <v>1076</v>
      </c>
      <c r="AG5" s="335"/>
      <c r="AH5" s="258" t="s">
        <v>48</v>
      </c>
      <c r="AI5" s="352" t="s">
        <v>942</v>
      </c>
    </row>
    <row r="6" spans="2:35" s="64" customFormat="1">
      <c r="B6" s="348" t="s">
        <v>82</v>
      </c>
      <c r="C6" s="354"/>
      <c r="D6" s="354"/>
      <c r="E6" s="354"/>
      <c r="F6" s="354"/>
      <c r="G6" s="354"/>
      <c r="H6" s="354"/>
      <c r="I6" s="354"/>
      <c r="J6" s="354"/>
      <c r="K6" s="354"/>
      <c r="L6" s="354"/>
      <c r="M6" s="354"/>
      <c r="N6" s="354"/>
      <c r="O6" s="354"/>
      <c r="P6" s="354"/>
      <c r="Q6" s="354"/>
      <c r="R6" s="354"/>
      <c r="S6" s="353"/>
      <c r="T6" s="354"/>
      <c r="U6" s="354"/>
      <c r="V6" s="355"/>
      <c r="W6" s="334"/>
      <c r="X6" s="2263" t="s">
        <v>82</v>
      </c>
      <c r="Y6" s="354"/>
      <c r="Z6" s="354"/>
      <c r="AA6" s="354"/>
      <c r="AB6" s="354"/>
      <c r="AC6" s="354"/>
      <c r="AD6" s="354"/>
      <c r="AE6" s="354"/>
      <c r="AF6" s="355"/>
      <c r="AG6" s="335"/>
      <c r="AH6" s="353"/>
      <c r="AI6" s="355"/>
    </row>
    <row r="7" spans="2:35" s="64" customFormat="1">
      <c r="B7" s="349" t="s">
        <v>83</v>
      </c>
      <c r="C7" s="202">
        <v>815966</v>
      </c>
      <c r="D7" s="202">
        <v>790383</v>
      </c>
      <c r="E7" s="202">
        <v>831423</v>
      </c>
      <c r="F7" s="202">
        <v>725464</v>
      </c>
      <c r="G7" s="202">
        <v>142204</v>
      </c>
      <c r="H7" s="202">
        <v>-528404</v>
      </c>
      <c r="I7" s="202">
        <v>421769.7821907</v>
      </c>
      <c r="J7" s="202">
        <v>570181</v>
      </c>
      <c r="K7" s="202">
        <v>724546.83868289995</v>
      </c>
      <c r="L7" s="202">
        <v>727577.16131710005</v>
      </c>
      <c r="M7" s="202">
        <v>960660.75239519984</v>
      </c>
      <c r="N7" s="202">
        <v>899413.81325640017</v>
      </c>
      <c r="O7" s="202">
        <v>1034578.588602</v>
      </c>
      <c r="P7" s="202">
        <v>1009693.3432871999</v>
      </c>
      <c r="Q7" s="202">
        <v>1123104.4206252003</v>
      </c>
      <c r="R7" s="202">
        <v>993377.82543479977</v>
      </c>
      <c r="S7" s="201">
        <v>3163236</v>
      </c>
      <c r="T7" s="202">
        <v>605751</v>
      </c>
      <c r="U7" s="202">
        <v>3312198</v>
      </c>
      <c r="V7" s="203">
        <v>4160754.1779491999</v>
      </c>
      <c r="W7" s="334"/>
      <c r="X7" s="349" t="s">
        <v>83</v>
      </c>
      <c r="Y7" s="202">
        <v>1034579</v>
      </c>
      <c r="Z7" s="202">
        <v>1009693.3432871999</v>
      </c>
      <c r="AA7" s="202">
        <v>1123104.4206252003</v>
      </c>
      <c r="AB7" s="202">
        <v>993377.8254348</v>
      </c>
      <c r="AC7" s="202">
        <v>1212853</v>
      </c>
      <c r="AD7" s="202">
        <v>1163318.0231243998</v>
      </c>
      <c r="AE7" s="202">
        <v>1022936.9344271999</v>
      </c>
      <c r="AF7" s="203">
        <v>881642.96645879978</v>
      </c>
      <c r="AG7" s="335"/>
      <c r="AH7" s="201">
        <v>4160754</v>
      </c>
      <c r="AI7" s="203">
        <v>4280751</v>
      </c>
    </row>
    <row r="8" spans="2:35" s="64" customFormat="1">
      <c r="B8" s="349" t="s">
        <v>84</v>
      </c>
      <c r="C8" s="202">
        <v>12640</v>
      </c>
      <c r="D8" s="202">
        <v>26806</v>
      </c>
      <c r="E8" s="202">
        <v>25575</v>
      </c>
      <c r="F8" s="202">
        <v>13487</v>
      </c>
      <c r="G8" s="202">
        <v>6829</v>
      </c>
      <c r="H8" s="202">
        <v>-39583</v>
      </c>
      <c r="I8" s="202">
        <v>-20753</v>
      </c>
      <c r="J8" s="202">
        <v>-20750</v>
      </c>
      <c r="K8" s="202">
        <v>11453</v>
      </c>
      <c r="L8" s="202">
        <v>15162</v>
      </c>
      <c r="M8" s="202">
        <v>23121</v>
      </c>
      <c r="N8" s="202">
        <v>22531</v>
      </c>
      <c r="O8" s="202">
        <v>20474</v>
      </c>
      <c r="P8" s="202">
        <v>16859</v>
      </c>
      <c r="Q8" s="202">
        <v>13921</v>
      </c>
      <c r="R8" s="202">
        <v>16759</v>
      </c>
      <c r="S8" s="201">
        <v>78508</v>
      </c>
      <c r="T8" s="202">
        <v>-74257</v>
      </c>
      <c r="U8" s="202">
        <v>72267</v>
      </c>
      <c r="V8" s="203">
        <v>68013</v>
      </c>
      <c r="W8" s="334"/>
      <c r="X8" s="349" t="s">
        <v>84</v>
      </c>
      <c r="Y8" s="202">
        <v>20474</v>
      </c>
      <c r="Z8" s="202">
        <v>16859</v>
      </c>
      <c r="AA8" s="202">
        <v>13921</v>
      </c>
      <c r="AB8" s="202">
        <v>16759</v>
      </c>
      <c r="AC8" s="202">
        <v>20738</v>
      </c>
      <c r="AD8" s="202">
        <v>21602</v>
      </c>
      <c r="AE8" s="202">
        <v>21059</v>
      </c>
      <c r="AF8" s="203">
        <v>19652</v>
      </c>
      <c r="AG8" s="335"/>
      <c r="AH8" s="201">
        <v>68013</v>
      </c>
      <c r="AI8" s="203">
        <v>83051</v>
      </c>
    </row>
    <row r="9" spans="2:35" s="64" customFormat="1">
      <c r="B9" s="348" t="s">
        <v>85</v>
      </c>
      <c r="C9" s="205"/>
      <c r="D9" s="205"/>
      <c r="E9" s="205"/>
      <c r="F9" s="205"/>
      <c r="G9" s="205"/>
      <c r="H9" s="205"/>
      <c r="I9" s="205"/>
      <c r="J9" s="205"/>
      <c r="K9" s="205"/>
      <c r="L9" s="205"/>
      <c r="M9" s="205"/>
      <c r="N9" s="205"/>
      <c r="O9" s="205"/>
      <c r="P9" s="205"/>
      <c r="Q9" s="205"/>
      <c r="R9" s="205"/>
      <c r="S9" s="204"/>
      <c r="T9" s="205"/>
      <c r="U9" s="205"/>
      <c r="V9" s="206"/>
      <c r="W9" s="334"/>
      <c r="X9" s="348" t="s">
        <v>85</v>
      </c>
      <c r="Y9" s="205"/>
      <c r="Z9" s="205"/>
      <c r="AA9" s="205"/>
      <c r="AB9" s="205"/>
      <c r="AC9" s="205"/>
      <c r="AD9" s="205"/>
      <c r="AE9" s="205"/>
      <c r="AF9" s="203"/>
      <c r="AG9" s="335"/>
      <c r="AH9" s="204"/>
      <c r="AI9" s="203"/>
    </row>
    <row r="10" spans="2:35" s="64" customFormat="1" ht="15.75">
      <c r="B10" s="349" t="s">
        <v>926</v>
      </c>
      <c r="C10" s="202">
        <v>99611</v>
      </c>
      <c r="D10" s="202">
        <v>96906</v>
      </c>
      <c r="E10" s="202">
        <v>95137</v>
      </c>
      <c r="F10" s="202">
        <v>100034</v>
      </c>
      <c r="G10" s="202">
        <v>33326</v>
      </c>
      <c r="H10" s="202">
        <v>-271439</v>
      </c>
      <c r="I10" s="202">
        <v>-154812.36628896522</v>
      </c>
      <c r="J10" s="202">
        <v>22461</v>
      </c>
      <c r="K10" s="202">
        <v>13738.277971368956</v>
      </c>
      <c r="L10" s="202">
        <v>54057.729318238329</v>
      </c>
      <c r="M10" s="202">
        <v>75223.476840118732</v>
      </c>
      <c r="N10" s="202">
        <v>117195.20932291207</v>
      </c>
      <c r="O10" s="202">
        <v>100644.30924629915</v>
      </c>
      <c r="P10" s="202">
        <v>125133.47003398079</v>
      </c>
      <c r="Q10" s="202">
        <v>143769.67430229892</v>
      </c>
      <c r="R10" s="202">
        <v>45909.071274121874</v>
      </c>
      <c r="S10" s="201">
        <v>391688</v>
      </c>
      <c r="T10" s="202">
        <v>-370465</v>
      </c>
      <c r="U10" s="202">
        <v>260215</v>
      </c>
      <c r="V10" s="203">
        <v>415456.52485670074</v>
      </c>
      <c r="W10" s="334"/>
      <c r="X10" s="349" t="s">
        <v>926</v>
      </c>
      <c r="Y10" s="202">
        <v>100644</v>
      </c>
      <c r="Z10" s="202">
        <v>125133.47003398079</v>
      </c>
      <c r="AA10" s="202">
        <v>143769.67430229892</v>
      </c>
      <c r="AB10" s="202">
        <v>45909.071274121903</v>
      </c>
      <c r="AC10" s="202">
        <v>22627</v>
      </c>
      <c r="AD10" s="202">
        <v>64882.746386349208</v>
      </c>
      <c r="AE10" s="202">
        <v>59035.985052359625</v>
      </c>
      <c r="AF10" s="203">
        <v>52693.627622015396</v>
      </c>
      <c r="AG10" s="335"/>
      <c r="AH10" s="201">
        <v>415457</v>
      </c>
      <c r="AI10" s="203">
        <v>199240</v>
      </c>
    </row>
    <row r="11" spans="2:35" s="64" customFormat="1">
      <c r="B11" s="349" t="s">
        <v>86</v>
      </c>
      <c r="C11" s="202">
        <v>1825</v>
      </c>
      <c r="D11" s="202">
        <v>1263</v>
      </c>
      <c r="E11" s="202">
        <v>852</v>
      </c>
      <c r="F11" s="202">
        <v>-307</v>
      </c>
      <c r="G11" s="202">
        <v>-2365</v>
      </c>
      <c r="H11" s="202">
        <v>-14096</v>
      </c>
      <c r="I11" s="202">
        <v>-68382.690757300006</v>
      </c>
      <c r="J11" s="202">
        <v>-12537</v>
      </c>
      <c r="K11" s="202">
        <v>1358.1688830000001</v>
      </c>
      <c r="L11" s="202">
        <v>5202.4629110000005</v>
      </c>
      <c r="M11" s="202">
        <v>13161.486611</v>
      </c>
      <c r="N11" s="202">
        <v>17113.612572999999</v>
      </c>
      <c r="O11" s="202">
        <v>4312.4215510000004</v>
      </c>
      <c r="P11" s="202">
        <v>9034.7756130000016</v>
      </c>
      <c r="Q11" s="202">
        <v>5227.2813720000013</v>
      </c>
      <c r="R11" s="202">
        <v>-7077.4785359999996</v>
      </c>
      <c r="S11" s="201">
        <v>3633</v>
      </c>
      <c r="T11" s="202">
        <v>-97380</v>
      </c>
      <c r="U11" s="202">
        <v>36836</v>
      </c>
      <c r="V11" s="203">
        <v>11497</v>
      </c>
      <c r="W11" s="334"/>
      <c r="X11" s="349" t="s">
        <v>86</v>
      </c>
      <c r="Y11" s="202">
        <v>4312</v>
      </c>
      <c r="Z11" s="202">
        <v>9034.7756130000016</v>
      </c>
      <c r="AA11" s="202">
        <v>5227.2813720000013</v>
      </c>
      <c r="AB11" s="202">
        <v>-7077.4785359999996</v>
      </c>
      <c r="AC11" s="202">
        <v>-3674</v>
      </c>
      <c r="AD11" s="202">
        <v>-8551.8935247999998</v>
      </c>
      <c r="AE11" s="202">
        <v>-12272.738769199999</v>
      </c>
      <c r="AF11" s="203">
        <v>-39929</v>
      </c>
      <c r="AG11" s="335"/>
      <c r="AH11" s="201">
        <v>11497</v>
      </c>
      <c r="AI11" s="203">
        <v>-64428</v>
      </c>
    </row>
    <row r="12" spans="2:35" s="64" customFormat="1">
      <c r="B12" s="348" t="s">
        <v>87</v>
      </c>
      <c r="C12" s="205"/>
      <c r="D12" s="205"/>
      <c r="E12" s="205"/>
      <c r="F12" s="205"/>
      <c r="G12" s="205"/>
      <c r="H12" s="205"/>
      <c r="I12" s="205"/>
      <c r="J12" s="205"/>
      <c r="K12" s="205"/>
      <c r="L12" s="205"/>
      <c r="M12" s="205"/>
      <c r="N12" s="205"/>
      <c r="O12" s="205"/>
      <c r="P12" s="205"/>
      <c r="Q12" s="205"/>
      <c r="R12" s="205"/>
      <c r="S12" s="204"/>
      <c r="T12" s="205"/>
      <c r="U12" s="205"/>
      <c r="V12" s="206"/>
      <c r="W12" s="334"/>
      <c r="X12" s="348" t="s">
        <v>87</v>
      </c>
      <c r="Y12" s="205"/>
      <c r="Z12" s="205"/>
      <c r="AA12" s="205"/>
      <c r="AB12" s="205"/>
      <c r="AC12" s="205"/>
      <c r="AD12" s="205"/>
      <c r="AE12" s="205"/>
      <c r="AF12" s="203"/>
      <c r="AG12" s="335"/>
      <c r="AH12" s="204"/>
      <c r="AI12" s="203"/>
    </row>
    <row r="13" spans="2:35" s="64" customFormat="1" ht="15.75">
      <c r="B13" s="349" t="s">
        <v>927</v>
      </c>
      <c r="C13" s="202">
        <v>77157</v>
      </c>
      <c r="D13" s="202">
        <v>97133</v>
      </c>
      <c r="E13" s="202">
        <v>88949</v>
      </c>
      <c r="F13" s="202">
        <v>113760</v>
      </c>
      <c r="G13" s="202">
        <v>98661</v>
      </c>
      <c r="H13" s="202">
        <v>99686</v>
      </c>
      <c r="I13" s="202">
        <v>-14545</v>
      </c>
      <c r="J13" s="202">
        <v>8528</v>
      </c>
      <c r="K13" s="202">
        <v>-95573</v>
      </c>
      <c r="L13" s="202">
        <v>-158052</v>
      </c>
      <c r="M13" s="202">
        <v>63058</v>
      </c>
      <c r="N13" s="202">
        <v>61617</v>
      </c>
      <c r="O13" s="202">
        <v>71483</v>
      </c>
      <c r="P13" s="202">
        <v>99928</v>
      </c>
      <c r="Q13" s="202">
        <v>157597</v>
      </c>
      <c r="R13" s="202">
        <v>117580</v>
      </c>
      <c r="S13" s="201">
        <v>376999</v>
      </c>
      <c r="T13" s="202">
        <v>192330</v>
      </c>
      <c r="U13" s="202">
        <v>-128950</v>
      </c>
      <c r="V13" s="203">
        <v>446588</v>
      </c>
      <c r="W13" s="334"/>
      <c r="X13" s="349" t="s">
        <v>927</v>
      </c>
      <c r="Y13" s="202">
        <v>106134</v>
      </c>
      <c r="Z13" s="202">
        <v>120803</v>
      </c>
      <c r="AA13" s="202">
        <v>177852</v>
      </c>
      <c r="AB13" s="202">
        <v>56353</v>
      </c>
      <c r="AC13" s="202">
        <v>218904</v>
      </c>
      <c r="AD13" s="202">
        <v>204340</v>
      </c>
      <c r="AE13" s="202">
        <v>243531</v>
      </c>
      <c r="AF13" s="203">
        <v>134469</v>
      </c>
      <c r="AG13" s="335"/>
      <c r="AH13" s="201">
        <v>461142</v>
      </c>
      <c r="AI13" s="203">
        <v>801244</v>
      </c>
    </row>
    <row r="14" spans="2:35" s="64" customFormat="1">
      <c r="B14" s="349" t="s">
        <v>88</v>
      </c>
      <c r="C14" s="202">
        <v>57000</v>
      </c>
      <c r="D14" s="202">
        <v>50367</v>
      </c>
      <c r="E14" s="202">
        <v>42394</v>
      </c>
      <c r="F14" s="202">
        <v>46829</v>
      </c>
      <c r="G14" s="202">
        <v>-4079</v>
      </c>
      <c r="H14" s="202">
        <v>51232</v>
      </c>
      <c r="I14" s="202">
        <v>38037</v>
      </c>
      <c r="J14" s="202">
        <v>62951</v>
      </c>
      <c r="K14" s="202">
        <v>34596</v>
      </c>
      <c r="L14" s="202">
        <v>44301</v>
      </c>
      <c r="M14" s="202">
        <v>31697</v>
      </c>
      <c r="N14" s="202">
        <v>35463</v>
      </c>
      <c r="O14" s="202">
        <v>24434</v>
      </c>
      <c r="P14" s="202">
        <v>14093</v>
      </c>
      <c r="Q14" s="202">
        <v>30730</v>
      </c>
      <c r="R14" s="202">
        <v>40254</v>
      </c>
      <c r="S14" s="201">
        <v>196590</v>
      </c>
      <c r="T14" s="202">
        <v>148141</v>
      </c>
      <c r="U14" s="202">
        <v>146057</v>
      </c>
      <c r="V14" s="203">
        <v>109511</v>
      </c>
      <c r="W14" s="334"/>
      <c r="X14" s="349" t="s">
        <v>88</v>
      </c>
      <c r="Y14" s="202">
        <v>24434</v>
      </c>
      <c r="Z14" s="202">
        <v>14093</v>
      </c>
      <c r="AA14" s="202">
        <v>30730</v>
      </c>
      <c r="AB14" s="202">
        <v>40254</v>
      </c>
      <c r="AC14" s="202">
        <v>39758</v>
      </c>
      <c r="AD14" s="202">
        <v>37413</v>
      </c>
      <c r="AE14" s="202">
        <v>31998</v>
      </c>
      <c r="AF14" s="203">
        <v>40380</v>
      </c>
      <c r="AG14" s="335"/>
      <c r="AH14" s="201">
        <v>109511</v>
      </c>
      <c r="AI14" s="203">
        <v>149549</v>
      </c>
    </row>
    <row r="15" spans="2:35" s="64" customFormat="1">
      <c r="B15" s="348" t="s">
        <v>89</v>
      </c>
      <c r="C15" s="202"/>
      <c r="D15" s="202"/>
      <c r="E15" s="202"/>
      <c r="F15" s="202"/>
      <c r="G15" s="202"/>
      <c r="H15" s="202"/>
      <c r="I15" s="202"/>
      <c r="J15" s="202"/>
      <c r="K15" s="202"/>
      <c r="L15" s="202"/>
      <c r="M15" s="202"/>
      <c r="N15" s="202"/>
      <c r="O15" s="202"/>
      <c r="P15" s="202"/>
      <c r="Q15" s="202"/>
      <c r="R15" s="202"/>
      <c r="S15" s="201"/>
      <c r="T15" s="202"/>
      <c r="U15" s="202"/>
      <c r="V15" s="203"/>
      <c r="W15" s="334"/>
      <c r="X15" s="348" t="s">
        <v>89</v>
      </c>
      <c r="Y15" s="202"/>
      <c r="Z15" s="202"/>
      <c r="AA15" s="202"/>
      <c r="AB15" s="202"/>
      <c r="AC15" s="202"/>
      <c r="AD15" s="202"/>
      <c r="AE15" s="202"/>
      <c r="AF15" s="203"/>
      <c r="AG15" s="335"/>
      <c r="AH15" s="201"/>
      <c r="AI15" s="203"/>
    </row>
    <row r="16" spans="2:35" s="64" customFormat="1">
      <c r="B16" s="349" t="s">
        <v>90</v>
      </c>
      <c r="C16" s="202">
        <v>15419</v>
      </c>
      <c r="D16" s="202">
        <v>10823</v>
      </c>
      <c r="E16" s="202">
        <v>13010</v>
      </c>
      <c r="F16" s="202">
        <v>4631</v>
      </c>
      <c r="G16" s="202">
        <v>359</v>
      </c>
      <c r="H16" s="202">
        <v>15616</v>
      </c>
      <c r="I16" s="202">
        <v>26782</v>
      </c>
      <c r="J16" s="202">
        <v>13140</v>
      </c>
      <c r="K16" s="202">
        <v>11377</v>
      </c>
      <c r="L16" s="202">
        <v>19071</v>
      </c>
      <c r="M16" s="202">
        <v>11222</v>
      </c>
      <c r="N16" s="202">
        <v>14581</v>
      </c>
      <c r="O16" s="202">
        <v>11620</v>
      </c>
      <c r="P16" s="202">
        <v>5187</v>
      </c>
      <c r="Q16" s="202">
        <v>18755</v>
      </c>
      <c r="R16" s="202">
        <v>18786</v>
      </c>
      <c r="S16" s="201">
        <v>43883</v>
      </c>
      <c r="T16" s="202">
        <v>55897</v>
      </c>
      <c r="U16" s="202">
        <v>56251</v>
      </c>
      <c r="V16" s="203">
        <v>54348</v>
      </c>
      <c r="W16" s="334"/>
      <c r="X16" s="349" t="s">
        <v>90</v>
      </c>
      <c r="Y16" s="202">
        <v>11620</v>
      </c>
      <c r="Z16" s="202">
        <v>5187</v>
      </c>
      <c r="AA16" s="202">
        <v>18755</v>
      </c>
      <c r="AB16" s="202">
        <v>18786</v>
      </c>
      <c r="AC16" s="202">
        <v>11433</v>
      </c>
      <c r="AD16" s="202">
        <v>8463</v>
      </c>
      <c r="AE16" s="202">
        <v>-952</v>
      </c>
      <c r="AF16" s="203">
        <v>21578</v>
      </c>
      <c r="AG16" s="335"/>
      <c r="AH16" s="201">
        <v>54348</v>
      </c>
      <c r="AI16" s="203">
        <v>40522</v>
      </c>
    </row>
    <row r="17" spans="2:35" s="64" customFormat="1">
      <c r="B17" s="349" t="s">
        <v>91</v>
      </c>
      <c r="C17" s="202">
        <v>49748</v>
      </c>
      <c r="D17" s="202">
        <v>50592</v>
      </c>
      <c r="E17" s="202">
        <v>43376</v>
      </c>
      <c r="F17" s="202">
        <v>42824</v>
      </c>
      <c r="G17" s="202">
        <v>-512</v>
      </c>
      <c r="H17" s="202">
        <v>127105</v>
      </c>
      <c r="I17" s="202">
        <v>-60949</v>
      </c>
      <c r="J17" s="202">
        <v>70233</v>
      </c>
      <c r="K17" s="202">
        <v>25324</v>
      </c>
      <c r="L17" s="202">
        <v>45372</v>
      </c>
      <c r="M17" s="202">
        <v>42889</v>
      </c>
      <c r="N17" s="202">
        <v>-5946</v>
      </c>
      <c r="O17" s="202">
        <v>23154</v>
      </c>
      <c r="P17" s="202">
        <v>-674</v>
      </c>
      <c r="Q17" s="202">
        <v>9475</v>
      </c>
      <c r="R17" s="202">
        <v>20235</v>
      </c>
      <c r="S17" s="201">
        <v>186540</v>
      </c>
      <c r="T17" s="202">
        <v>135877</v>
      </c>
      <c r="U17" s="202">
        <v>107639</v>
      </c>
      <c r="V17" s="203">
        <v>52190</v>
      </c>
      <c r="W17" s="334"/>
      <c r="X17" s="349" t="s">
        <v>91</v>
      </c>
      <c r="Y17" s="202">
        <v>23154</v>
      </c>
      <c r="Z17" s="202">
        <v>-674</v>
      </c>
      <c r="AA17" s="202">
        <v>9475</v>
      </c>
      <c r="AB17" s="202">
        <v>20235</v>
      </c>
      <c r="AC17" s="202">
        <v>32849</v>
      </c>
      <c r="AD17" s="202">
        <v>45137</v>
      </c>
      <c r="AE17" s="202">
        <v>26871</v>
      </c>
      <c r="AF17" s="203">
        <v>27972</v>
      </c>
      <c r="AG17" s="335"/>
      <c r="AH17" s="201">
        <v>52190</v>
      </c>
      <c r="AI17" s="203">
        <v>132829</v>
      </c>
    </row>
    <row r="18" spans="2:35" s="64" customFormat="1" ht="15.75">
      <c r="B18" s="348" t="s">
        <v>928</v>
      </c>
      <c r="C18" s="202">
        <v>-28499</v>
      </c>
      <c r="D18" s="202">
        <v>-25700</v>
      </c>
      <c r="E18" s="202">
        <v>-47682</v>
      </c>
      <c r="F18" s="202">
        <v>-73892</v>
      </c>
      <c r="G18" s="202">
        <v>-65150</v>
      </c>
      <c r="H18" s="202">
        <v>-60507</v>
      </c>
      <c r="I18" s="202">
        <v>-62540.725144434778</v>
      </c>
      <c r="J18" s="202">
        <v>-60803</v>
      </c>
      <c r="K18" s="202">
        <v>-66022.285537268908</v>
      </c>
      <c r="L18" s="202">
        <v>-53222.217031507273</v>
      </c>
      <c r="M18" s="202">
        <v>-57333.715846318592</v>
      </c>
      <c r="N18" s="202">
        <v>-101352.635152312</v>
      </c>
      <c r="O18" s="202">
        <v>-153874.31939929919</v>
      </c>
      <c r="P18" s="202">
        <v>-157494.58893418065</v>
      </c>
      <c r="Q18" s="202">
        <v>-200159.37629949918</v>
      </c>
      <c r="R18" s="202">
        <v>-173733.41817292169</v>
      </c>
      <c r="S18" s="201">
        <v>-175773</v>
      </c>
      <c r="T18" s="202">
        <v>-248999</v>
      </c>
      <c r="U18" s="202">
        <v>-277931</v>
      </c>
      <c r="V18" s="203">
        <v>-685261.70280590071</v>
      </c>
      <c r="W18" s="334"/>
      <c r="X18" s="348" t="s">
        <v>928</v>
      </c>
      <c r="Y18" s="202">
        <v>-153474</v>
      </c>
      <c r="Z18" s="202">
        <v>-157252.58893418065</v>
      </c>
      <c r="AA18" s="202">
        <v>-199925.37629949918</v>
      </c>
      <c r="AB18" s="202">
        <v>-174441</v>
      </c>
      <c r="AC18" s="202">
        <v>-171215</v>
      </c>
      <c r="AD18" s="202">
        <v>-135336.87598594901</v>
      </c>
      <c r="AE18" s="202">
        <v>-154034.18071035953</v>
      </c>
      <c r="AF18" s="203">
        <v>-232508.594080815</v>
      </c>
      <c r="AG18" s="335"/>
      <c r="AH18" s="201">
        <v>-685094</v>
      </c>
      <c r="AI18" s="203">
        <v>-693094.65845343785</v>
      </c>
    </row>
    <row r="19" spans="2:35" s="64" customFormat="1" ht="15.75" thickBot="1">
      <c r="B19" s="2262" t="s">
        <v>1117</v>
      </c>
      <c r="C19" s="202"/>
      <c r="D19" s="202"/>
      <c r="E19" s="202"/>
      <c r="F19" s="202"/>
      <c r="G19" s="202"/>
      <c r="H19" s="202"/>
      <c r="I19" s="202"/>
      <c r="J19" s="202"/>
      <c r="K19" s="202"/>
      <c r="L19" s="202"/>
      <c r="M19" s="202"/>
      <c r="N19" s="202"/>
      <c r="O19" s="202"/>
      <c r="P19" s="202"/>
      <c r="Q19" s="202"/>
      <c r="R19" s="202"/>
      <c r="S19" s="201"/>
      <c r="T19" s="202"/>
      <c r="U19" s="202"/>
      <c r="V19" s="203"/>
      <c r="W19" s="334"/>
      <c r="X19" s="2262" t="s">
        <v>1117</v>
      </c>
      <c r="Y19" s="202"/>
      <c r="Z19" s="202"/>
      <c r="AA19" s="202"/>
      <c r="AB19" s="202"/>
      <c r="AC19" s="202"/>
      <c r="AD19" s="202"/>
      <c r="AE19" s="202"/>
      <c r="AF19" s="203">
        <v>-64123</v>
      </c>
      <c r="AG19" s="335"/>
      <c r="AH19" s="201"/>
      <c r="AI19" s="203">
        <v>-64123</v>
      </c>
    </row>
    <row r="20" spans="2:35" s="64" customFormat="1" ht="15.75" thickBot="1">
      <c r="B20" s="351" t="s">
        <v>57</v>
      </c>
      <c r="C20" s="356">
        <v>1100867</v>
      </c>
      <c r="D20" s="357">
        <v>1098573</v>
      </c>
      <c r="E20" s="357">
        <v>1093034</v>
      </c>
      <c r="F20" s="357">
        <v>972830</v>
      </c>
      <c r="G20" s="357">
        <v>209273</v>
      </c>
      <c r="H20" s="357">
        <v>-620390</v>
      </c>
      <c r="I20" s="357">
        <v>104606</v>
      </c>
      <c r="J20" s="357">
        <v>653404</v>
      </c>
      <c r="K20" s="357">
        <v>660798</v>
      </c>
      <c r="L20" s="357">
        <v>699469.1365148311</v>
      </c>
      <c r="M20" s="357">
        <v>1163699</v>
      </c>
      <c r="N20" s="357">
        <v>1060616.0000000002</v>
      </c>
      <c r="O20" s="357">
        <v>1136826</v>
      </c>
      <c r="P20" s="357">
        <v>1121760</v>
      </c>
      <c r="Q20" s="357">
        <v>1302420</v>
      </c>
      <c r="R20" s="357">
        <v>1072089.9999999998</v>
      </c>
      <c r="S20" s="711">
        <v>4265304</v>
      </c>
      <c r="T20" s="712">
        <v>346895</v>
      </c>
      <c r="U20" s="712">
        <v>3584582</v>
      </c>
      <c r="V20" s="717">
        <v>4633095.9999999991</v>
      </c>
      <c r="W20" s="334"/>
      <c r="X20" s="2264" t="s">
        <v>57</v>
      </c>
      <c r="Y20" s="357">
        <v>1171877</v>
      </c>
      <c r="Z20" s="357">
        <v>1142877</v>
      </c>
      <c r="AA20" s="357">
        <v>1322909</v>
      </c>
      <c r="AB20" s="357">
        <v>1010155.418172922</v>
      </c>
      <c r="AC20" s="357">
        <v>1384273</v>
      </c>
      <c r="AD20" s="357">
        <v>1401267</v>
      </c>
      <c r="AE20" s="357">
        <v>1238173</v>
      </c>
      <c r="AF20" s="358">
        <v>841827.00000000012</v>
      </c>
      <c r="AG20" s="335"/>
      <c r="AH20" s="356">
        <v>4647818</v>
      </c>
      <c r="AI20" s="358">
        <v>4865540.3415465625</v>
      </c>
    </row>
    <row r="21" spans="2:35">
      <c r="B21" s="211"/>
      <c r="C21" s="211"/>
      <c r="D21" s="211"/>
      <c r="E21" s="211"/>
      <c r="F21" s="211"/>
      <c r="G21" s="211"/>
      <c r="H21" s="211"/>
      <c r="I21" s="211"/>
      <c r="J21" s="211"/>
      <c r="K21" s="211"/>
      <c r="L21" s="211"/>
      <c r="M21" s="211"/>
      <c r="N21" s="211"/>
      <c r="O21" s="211"/>
      <c r="P21" s="211"/>
      <c r="Q21" s="211"/>
      <c r="R21" s="211"/>
      <c r="S21" s="211"/>
      <c r="T21" s="211"/>
      <c r="U21" s="211"/>
      <c r="V21" s="211"/>
      <c r="W21" s="334"/>
      <c r="X21" s="211"/>
      <c r="Y21" s="211"/>
      <c r="Z21" s="211"/>
      <c r="AA21" s="211"/>
      <c r="AB21" s="211"/>
      <c r="AC21" s="211"/>
      <c r="AD21" s="211"/>
      <c r="AE21" s="211"/>
      <c r="AF21" s="211"/>
      <c r="AG21" s="211"/>
    </row>
    <row r="22" spans="2:35">
      <c r="B22" s="211"/>
      <c r="C22" s="211"/>
      <c r="D22" s="211"/>
      <c r="E22" s="211"/>
      <c r="F22" s="211"/>
      <c r="G22" s="211"/>
      <c r="H22" s="211"/>
      <c r="I22" s="211"/>
      <c r="J22" s="211"/>
      <c r="K22" s="211"/>
      <c r="L22" s="211"/>
      <c r="M22" s="211"/>
      <c r="N22" s="211"/>
      <c r="O22" s="211"/>
      <c r="P22" s="211"/>
      <c r="Q22" s="211"/>
      <c r="R22" s="211"/>
      <c r="S22" s="211"/>
      <c r="T22" s="211"/>
      <c r="U22" s="211"/>
      <c r="V22" s="211"/>
      <c r="W22" s="334"/>
      <c r="X22" s="211"/>
      <c r="Y22" s="211"/>
      <c r="Z22" s="211"/>
      <c r="AA22" s="211"/>
      <c r="AB22" s="211"/>
      <c r="AC22" s="211"/>
      <c r="AD22" s="211"/>
      <c r="AE22" s="211"/>
      <c r="AF22" s="211"/>
      <c r="AG22" s="211"/>
    </row>
    <row r="23" spans="2:35">
      <c r="B23" s="280" t="s">
        <v>92</v>
      </c>
      <c r="C23" s="280"/>
      <c r="D23" s="280"/>
      <c r="E23" s="280"/>
      <c r="F23" s="280"/>
      <c r="G23" s="280"/>
      <c r="H23" s="280"/>
      <c r="I23" s="280"/>
      <c r="J23" s="280"/>
      <c r="K23" s="280"/>
      <c r="L23" s="280"/>
      <c r="M23" s="280"/>
      <c r="N23" s="280"/>
      <c r="O23" s="280"/>
      <c r="P23" s="280"/>
      <c r="Q23" s="280"/>
      <c r="R23" s="280"/>
      <c r="S23" s="280"/>
      <c r="T23" s="280"/>
      <c r="U23" s="280"/>
      <c r="V23" s="211"/>
      <c r="W23" s="334"/>
      <c r="X23" s="211"/>
      <c r="Y23" s="211"/>
      <c r="Z23" s="211"/>
      <c r="AA23" s="211"/>
      <c r="AB23" s="211"/>
      <c r="AC23" s="211"/>
      <c r="AD23" s="211"/>
      <c r="AE23" s="211"/>
      <c r="AF23" s="211"/>
      <c r="AG23" s="211"/>
    </row>
    <row r="24" spans="2:35">
      <c r="B24" s="280" t="s">
        <v>93</v>
      </c>
      <c r="C24" s="280"/>
      <c r="D24" s="280"/>
      <c r="E24" s="280"/>
      <c r="F24" s="280"/>
      <c r="G24" s="280"/>
      <c r="H24" s="280"/>
      <c r="I24" s="280"/>
      <c r="J24" s="280"/>
      <c r="K24" s="280"/>
      <c r="L24" s="280"/>
      <c r="M24" s="280"/>
      <c r="N24" s="280"/>
      <c r="O24" s="280"/>
      <c r="P24" s="280"/>
      <c r="Q24" s="280"/>
      <c r="R24" s="280"/>
      <c r="S24" s="280"/>
      <c r="T24" s="280"/>
      <c r="U24" s="280"/>
      <c r="V24" s="211"/>
      <c r="W24" s="334"/>
      <c r="X24" s="211"/>
      <c r="Y24" s="211"/>
      <c r="Z24" s="211"/>
      <c r="AA24" s="211"/>
      <c r="AB24" s="211"/>
      <c r="AC24" s="211"/>
      <c r="AD24" s="211"/>
      <c r="AE24" s="211"/>
      <c r="AF24" s="211"/>
      <c r="AG24" s="211"/>
    </row>
    <row r="25" spans="2:35">
      <c r="B25" s="280" t="s">
        <v>834</v>
      </c>
      <c r="C25" s="280"/>
      <c r="D25" s="280"/>
      <c r="E25" s="280"/>
      <c r="F25" s="280"/>
      <c r="G25" s="280"/>
      <c r="H25" s="280"/>
      <c r="I25" s="280"/>
      <c r="J25" s="280"/>
      <c r="K25" s="280"/>
      <c r="L25" s="280"/>
      <c r="M25" s="280"/>
      <c r="N25" s="280"/>
      <c r="O25" s="280"/>
      <c r="P25" s="280"/>
      <c r="Q25" s="280"/>
      <c r="R25" s="280"/>
      <c r="S25" s="280"/>
      <c r="T25" s="280"/>
      <c r="U25" s="280"/>
      <c r="V25" s="211"/>
      <c r="W25" s="334"/>
      <c r="X25" s="211"/>
      <c r="Y25" s="211"/>
      <c r="Z25" s="211"/>
      <c r="AA25" s="211"/>
      <c r="AB25" s="211"/>
      <c r="AC25" s="211"/>
      <c r="AD25" s="211"/>
      <c r="AE25" s="211"/>
      <c r="AF25" s="211"/>
      <c r="AG25" s="211"/>
    </row>
    <row r="26" spans="2:35">
      <c r="B26" s="280" t="s">
        <v>835</v>
      </c>
      <c r="C26" s="280"/>
      <c r="D26" s="280"/>
      <c r="E26" s="280"/>
      <c r="F26" s="280"/>
      <c r="G26" s="280"/>
      <c r="H26" s="280"/>
      <c r="I26" s="280"/>
      <c r="J26" s="280"/>
      <c r="K26" s="280"/>
      <c r="L26" s="280"/>
      <c r="M26" s="280"/>
      <c r="N26" s="280"/>
      <c r="O26" s="280"/>
      <c r="P26" s="280"/>
      <c r="Q26" s="280"/>
      <c r="R26" s="280"/>
      <c r="S26" s="280"/>
      <c r="T26" s="280"/>
      <c r="U26" s="280"/>
      <c r="V26" s="211"/>
      <c r="W26" s="334"/>
      <c r="X26" s="211"/>
      <c r="Y26" s="211"/>
      <c r="Z26" s="211"/>
      <c r="AA26" s="211"/>
      <c r="AB26" s="211"/>
      <c r="AC26" s="211"/>
      <c r="AD26" s="211"/>
      <c r="AE26" s="211"/>
      <c r="AF26" s="211"/>
      <c r="AG26" s="211"/>
    </row>
    <row r="27" spans="2:35">
      <c r="B27" s="280" t="s">
        <v>94</v>
      </c>
      <c r="C27" s="211"/>
      <c r="D27" s="211"/>
      <c r="E27" s="211"/>
      <c r="F27" s="211"/>
      <c r="G27" s="211"/>
      <c r="H27" s="211"/>
      <c r="I27" s="211"/>
      <c r="J27" s="211"/>
      <c r="K27" s="211"/>
      <c r="L27" s="211"/>
      <c r="M27" s="211"/>
      <c r="N27" s="211"/>
      <c r="O27" s="211"/>
      <c r="P27" s="211"/>
      <c r="Q27" s="211"/>
      <c r="R27" s="211"/>
      <c r="S27" s="211"/>
      <c r="T27" s="211"/>
      <c r="U27" s="211"/>
      <c r="V27" s="211"/>
      <c r="W27" s="334"/>
      <c r="X27" s="211"/>
      <c r="Y27" s="211"/>
      <c r="Z27" s="211"/>
      <c r="AA27" s="211"/>
      <c r="AB27" s="211"/>
      <c r="AC27" s="211"/>
      <c r="AD27" s="211"/>
      <c r="AE27" s="211"/>
      <c r="AF27" s="211"/>
      <c r="AG27" s="211"/>
    </row>
    <row r="28" spans="2:35">
      <c r="B28" s="211"/>
      <c r="C28" s="211"/>
      <c r="D28" s="211"/>
      <c r="E28" s="211"/>
      <c r="F28" s="211"/>
      <c r="G28" s="211"/>
      <c r="H28" s="211"/>
      <c r="I28" s="211"/>
      <c r="J28" s="211"/>
      <c r="K28" s="211"/>
      <c r="L28" s="211"/>
      <c r="M28" s="211"/>
      <c r="N28" s="211"/>
      <c r="O28" s="211"/>
      <c r="P28" s="211"/>
      <c r="Q28" s="211"/>
      <c r="R28" s="211"/>
      <c r="S28" s="211"/>
      <c r="T28" s="211"/>
      <c r="U28" s="211"/>
      <c r="V28" s="211"/>
      <c r="W28" s="334"/>
      <c r="X28" s="211"/>
      <c r="Y28" s="211"/>
      <c r="Z28" s="211"/>
      <c r="AA28" s="211"/>
      <c r="AB28" s="211"/>
      <c r="AC28" s="211"/>
      <c r="AD28" s="211"/>
      <c r="AE28" s="211"/>
      <c r="AF28" s="211"/>
      <c r="AG28" s="211"/>
    </row>
    <row r="29" spans="2:35">
      <c r="B29" s="211"/>
      <c r="C29" s="211"/>
      <c r="D29" s="211"/>
      <c r="E29" s="211"/>
      <c r="F29" s="211"/>
      <c r="G29" s="211"/>
      <c r="H29" s="211"/>
      <c r="I29" s="211"/>
      <c r="J29" s="211"/>
      <c r="K29" s="211"/>
      <c r="L29" s="211"/>
      <c r="M29" s="211"/>
      <c r="N29" s="211"/>
      <c r="O29" s="211"/>
      <c r="P29" s="211"/>
      <c r="Q29" s="211"/>
      <c r="R29" s="211"/>
      <c r="S29" s="211"/>
      <c r="T29" s="211"/>
      <c r="U29" s="211"/>
      <c r="V29" s="211"/>
      <c r="W29" s="334"/>
      <c r="X29" s="211"/>
      <c r="Y29" s="211"/>
      <c r="Z29" s="211"/>
      <c r="AA29" s="211"/>
      <c r="AB29" s="211"/>
      <c r="AC29" s="211"/>
      <c r="AD29" s="211"/>
      <c r="AE29" s="211"/>
      <c r="AF29" s="211"/>
      <c r="AG29" s="211"/>
    </row>
    <row r="30" spans="2:35">
      <c r="B30" s="211"/>
      <c r="C30" s="211"/>
      <c r="D30" s="211"/>
      <c r="E30" s="211"/>
      <c r="F30" s="211"/>
      <c r="G30" s="211"/>
      <c r="H30" s="211"/>
      <c r="I30" s="211"/>
      <c r="J30" s="211"/>
      <c r="K30" s="211"/>
      <c r="L30" s="211"/>
      <c r="M30" s="211"/>
      <c r="N30" s="211"/>
      <c r="O30" s="211"/>
      <c r="P30" s="211"/>
      <c r="Q30" s="211"/>
      <c r="R30" s="211"/>
      <c r="S30" s="211"/>
      <c r="T30" s="211"/>
      <c r="U30" s="211"/>
      <c r="V30" s="211"/>
      <c r="W30" s="334"/>
      <c r="X30" s="211"/>
      <c r="Y30" s="211"/>
      <c r="Z30" s="211"/>
      <c r="AA30" s="211"/>
      <c r="AB30" s="211"/>
      <c r="AC30" s="211"/>
      <c r="AD30" s="211"/>
      <c r="AE30" s="211"/>
      <c r="AF30" s="211"/>
      <c r="AG30" s="211"/>
    </row>
    <row r="31" spans="2:35">
      <c r="B31" s="211"/>
      <c r="C31" s="211"/>
      <c r="D31" s="211"/>
      <c r="E31" s="211"/>
      <c r="F31" s="211"/>
      <c r="G31" s="211"/>
      <c r="H31" s="211"/>
      <c r="I31" s="211"/>
      <c r="J31" s="211"/>
      <c r="K31" s="211"/>
      <c r="L31" s="211"/>
      <c r="M31" s="211"/>
      <c r="N31" s="211"/>
      <c r="O31" s="211"/>
      <c r="P31" s="211"/>
      <c r="Q31" s="211"/>
      <c r="R31" s="211"/>
      <c r="S31" s="211"/>
      <c r="T31" s="211"/>
      <c r="U31" s="211"/>
      <c r="V31" s="211"/>
      <c r="W31" s="334"/>
      <c r="X31" s="211"/>
      <c r="Y31" s="211"/>
      <c r="Z31" s="211"/>
      <c r="AA31" s="211"/>
      <c r="AB31" s="211"/>
      <c r="AC31" s="211"/>
      <c r="AD31" s="211"/>
      <c r="AE31" s="211"/>
      <c r="AF31" s="211"/>
      <c r="AG31" s="211"/>
    </row>
    <row r="32" spans="2:35">
      <c r="B32" s="211"/>
      <c r="C32" s="211"/>
      <c r="D32" s="211"/>
      <c r="E32" s="211"/>
      <c r="F32" s="211"/>
      <c r="G32" s="211"/>
      <c r="H32" s="211"/>
      <c r="I32" s="211"/>
      <c r="J32" s="211"/>
      <c r="K32" s="211"/>
      <c r="L32" s="211"/>
      <c r="M32" s="211"/>
      <c r="N32" s="211"/>
      <c r="O32" s="211"/>
      <c r="P32" s="211"/>
      <c r="Q32" s="211"/>
      <c r="R32" s="211"/>
      <c r="S32" s="211"/>
      <c r="T32" s="211"/>
      <c r="U32" s="211"/>
      <c r="V32" s="211"/>
      <c r="W32" s="334"/>
      <c r="X32" s="211"/>
      <c r="Y32" s="211"/>
      <c r="Z32" s="211"/>
      <c r="AA32" s="211"/>
      <c r="AB32" s="211"/>
      <c r="AC32" s="211"/>
      <c r="AD32" s="211"/>
      <c r="AE32" s="211"/>
      <c r="AF32" s="211"/>
      <c r="AG32" s="211"/>
    </row>
    <row r="33" spans="2:33">
      <c r="B33" s="211"/>
      <c r="C33" s="211"/>
      <c r="D33" s="211"/>
      <c r="E33" s="211"/>
      <c r="F33" s="211"/>
      <c r="G33" s="211"/>
      <c r="H33" s="211"/>
      <c r="I33" s="211"/>
      <c r="J33" s="211"/>
      <c r="K33" s="211"/>
      <c r="L33" s="211"/>
      <c r="M33" s="211"/>
      <c r="N33" s="211"/>
      <c r="O33" s="211"/>
      <c r="P33" s="211"/>
      <c r="Q33" s="211"/>
      <c r="R33" s="211"/>
      <c r="S33" s="211"/>
      <c r="T33" s="211"/>
      <c r="U33" s="211"/>
      <c r="V33" s="211"/>
      <c r="W33" s="334"/>
      <c r="X33" s="211"/>
      <c r="Y33" s="211"/>
      <c r="Z33" s="211"/>
      <c r="AA33" s="211"/>
      <c r="AB33" s="211"/>
      <c r="AC33" s="211"/>
      <c r="AD33" s="211"/>
      <c r="AE33" s="211"/>
      <c r="AF33" s="211"/>
      <c r="AG33" s="211"/>
    </row>
    <row r="34" spans="2:33">
      <c r="B34" s="211"/>
      <c r="C34" s="211"/>
      <c r="D34" s="211"/>
      <c r="E34" s="211"/>
      <c r="F34" s="211"/>
      <c r="G34" s="211"/>
      <c r="H34" s="211"/>
      <c r="I34" s="211"/>
      <c r="J34" s="211"/>
      <c r="K34" s="211"/>
      <c r="L34" s="211"/>
      <c r="M34" s="211"/>
      <c r="N34" s="211"/>
      <c r="O34" s="211"/>
      <c r="P34" s="211"/>
      <c r="Q34" s="211"/>
      <c r="R34" s="211"/>
      <c r="S34" s="211"/>
      <c r="T34" s="211"/>
      <c r="U34" s="211"/>
      <c r="V34" s="211"/>
      <c r="W34" s="334"/>
      <c r="X34" s="211"/>
      <c r="Y34" s="211"/>
      <c r="Z34" s="211"/>
      <c r="AA34" s="211"/>
      <c r="AB34" s="211"/>
      <c r="AC34" s="211"/>
      <c r="AD34" s="211"/>
      <c r="AE34" s="211"/>
      <c r="AF34" s="211"/>
      <c r="AG34" s="211"/>
    </row>
  </sheetData>
  <mergeCells count="3">
    <mergeCell ref="S3:V4"/>
    <mergeCell ref="C3:R3"/>
    <mergeCell ref="AH3:AI4"/>
  </mergeCells>
  <hyperlinks>
    <hyperlink ref="B1" location="Index!A1" display="Back to index" xr:uid="{BD7C5831-0615-4FCA-A41B-6B9BA3A9885F}"/>
  </hyperlinks>
  <pageMargins left="0.7" right="0.7" top="0.75" bottom="0.75" header="0.3" footer="0.3"/>
  <headerFooter>
    <oddFooter>&amp;C_x000D_&amp;1#&amp;"Calibri"&amp;8&amp;K0000FF Datos elaborados por BCP para uso Interno</oddFooter>
  </headerFooter>
  <ignoredErrors>
    <ignoredError sqref="S5:V5 B4 X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AK64"/>
  <sheetViews>
    <sheetView showGridLines="0" topLeftCell="A34" zoomScale="110" zoomScaleNormal="110" workbookViewId="0">
      <pane xSplit="2" topLeftCell="R1" activePane="topRight" state="frozen"/>
      <selection pane="topRight" activeCell="B51" sqref="B51"/>
    </sheetView>
  </sheetViews>
  <sheetFormatPr baseColWidth="10" defaultColWidth="11.42578125" defaultRowHeight="12.75"/>
  <cols>
    <col min="1" max="1" width="11.42578125" style="59"/>
    <col min="2" max="2" width="41.5703125" style="59" customWidth="1"/>
    <col min="3" max="15" width="14.85546875" style="59" customWidth="1"/>
    <col min="16" max="16" width="15.140625" style="59" customWidth="1"/>
    <col min="17" max="21" width="15.5703125" style="59" customWidth="1"/>
    <col min="22" max="24" width="10.85546875" style="59" bestFit="1" customWidth="1"/>
    <col min="25" max="25" width="13.140625" style="59" customWidth="1"/>
    <col min="26" max="37" width="11.42578125" style="59"/>
    <col min="38" max="39" width="14.85546875" style="59" bestFit="1" customWidth="1"/>
    <col min="40" max="16384" width="11.42578125" style="59"/>
  </cols>
  <sheetData>
    <row r="1" spans="1:37">
      <c r="A1" s="211"/>
      <c r="B1" s="589" t="s">
        <v>31</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row>
    <row r="2" spans="1:37">
      <c r="A2" s="211"/>
      <c r="B2" s="210"/>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row>
    <row r="3" spans="1:37">
      <c r="A3" s="211"/>
      <c r="B3" s="210"/>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row>
    <row r="4" spans="1:37" s="1531" customFormat="1">
      <c r="A4" s="1532"/>
      <c r="B4" s="1798"/>
      <c r="C4" s="1798"/>
      <c r="D4" s="1798"/>
      <c r="E4" s="1798"/>
      <c r="F4" s="1798"/>
      <c r="G4" s="1798"/>
      <c r="H4" s="1798"/>
      <c r="I4" s="1798"/>
      <c r="J4" s="1799" t="s">
        <v>25</v>
      </c>
      <c r="K4" s="1798"/>
      <c r="L4" s="1798"/>
      <c r="M4" s="1798"/>
      <c r="N4" s="1798"/>
      <c r="O4" s="1798"/>
      <c r="P4" s="1798"/>
      <c r="Q4" s="1798"/>
      <c r="R4" s="1798"/>
      <c r="S4" s="1798"/>
      <c r="T4" s="1798"/>
      <c r="U4" s="1798"/>
      <c r="V4" s="1532"/>
      <c r="W4" s="1532"/>
      <c r="X4" s="1532"/>
      <c r="Y4" s="1532"/>
      <c r="Z4" s="1532"/>
      <c r="AA4" s="1532"/>
      <c r="AB4" s="1532"/>
      <c r="AC4" s="1532"/>
      <c r="AD4" s="1532"/>
      <c r="AE4" s="1532"/>
      <c r="AF4" s="1532"/>
      <c r="AG4" s="1532"/>
      <c r="AH4" s="1532"/>
      <c r="AI4" s="1532"/>
      <c r="AJ4" s="1532"/>
      <c r="AK4" s="1532"/>
    </row>
    <row r="5" spans="1:37" s="1531" customFormat="1">
      <c r="A5" s="1532"/>
      <c r="B5" s="1798"/>
      <c r="C5" s="1798"/>
      <c r="D5" s="1798"/>
      <c r="E5" s="1798"/>
      <c r="F5" s="1798"/>
      <c r="G5" s="1798"/>
      <c r="H5" s="1798"/>
      <c r="I5" s="1798"/>
      <c r="J5" s="1799" t="s">
        <v>1023</v>
      </c>
      <c r="K5" s="1798"/>
      <c r="L5" s="1798"/>
      <c r="M5" s="1798"/>
      <c r="N5" s="1798"/>
      <c r="O5" s="1798"/>
      <c r="P5" s="1798"/>
      <c r="Q5" s="1798"/>
      <c r="R5" s="1798"/>
      <c r="S5" s="1798"/>
      <c r="T5" s="1798"/>
      <c r="U5" s="1798"/>
      <c r="V5" s="1532"/>
      <c r="W5" s="1532"/>
      <c r="X5" s="1532"/>
      <c r="Y5" s="1532"/>
      <c r="Z5" s="1532"/>
      <c r="AA5" s="1532"/>
      <c r="AB5" s="1532"/>
      <c r="AC5" s="1532"/>
      <c r="AD5" s="1532"/>
      <c r="AE5" s="1532"/>
      <c r="AF5" s="1532"/>
      <c r="AG5" s="1532"/>
      <c r="AH5" s="1532"/>
      <c r="AI5" s="1532"/>
      <c r="AJ5" s="1532"/>
      <c r="AK5" s="1532"/>
    </row>
    <row r="6" spans="1:37" s="1531" customFormat="1">
      <c r="A6" s="1532"/>
      <c r="B6" s="1757"/>
      <c r="C6" s="1800"/>
      <c r="D6" s="1800"/>
      <c r="E6" s="1800"/>
      <c r="F6" s="1800"/>
      <c r="G6" s="1800"/>
      <c r="H6" s="1800"/>
      <c r="I6" s="1800"/>
      <c r="J6" s="1799" t="s">
        <v>409</v>
      </c>
      <c r="K6" s="1800"/>
      <c r="L6" s="1800"/>
      <c r="M6" s="1800"/>
      <c r="N6" s="1800"/>
      <c r="O6" s="1800"/>
      <c r="P6" s="1800"/>
      <c r="Q6" s="1800"/>
      <c r="R6" s="1800"/>
      <c r="S6" s="1800"/>
      <c r="T6" s="1800"/>
      <c r="U6" s="1800"/>
      <c r="V6" s="1532"/>
      <c r="W6" s="1532"/>
      <c r="X6" s="1532"/>
      <c r="Y6" s="1532"/>
      <c r="Z6" s="1532"/>
      <c r="AA6" s="1532"/>
      <c r="AB6" s="1532"/>
      <c r="AC6" s="1532"/>
      <c r="AD6" s="1532"/>
      <c r="AE6" s="1532"/>
      <c r="AF6" s="1532"/>
      <c r="AG6" s="1532"/>
      <c r="AH6" s="1532"/>
      <c r="AI6" s="1532"/>
      <c r="AJ6" s="1532"/>
      <c r="AK6" s="1532"/>
    </row>
    <row r="7" spans="1:37" s="1531" customFormat="1" ht="13.5" thickBot="1">
      <c r="A7" s="1532"/>
      <c r="B7" s="1757"/>
      <c r="C7" s="1800"/>
      <c r="D7" s="1800"/>
      <c r="E7" s="1800"/>
      <c r="F7" s="1800"/>
      <c r="G7" s="1800"/>
      <c r="H7" s="1800"/>
      <c r="I7" s="1800"/>
      <c r="J7" s="1799"/>
      <c r="K7" s="1800"/>
      <c r="L7" s="1800"/>
      <c r="M7" s="1800"/>
      <c r="N7" s="1800"/>
      <c r="O7" s="1800"/>
      <c r="P7" s="1800"/>
      <c r="Q7" s="1800"/>
      <c r="R7" s="1800"/>
      <c r="S7" s="1800"/>
      <c r="T7" s="1800"/>
      <c r="U7" s="1800"/>
      <c r="V7" s="1532"/>
      <c r="W7" s="1532"/>
      <c r="X7" s="1532"/>
      <c r="Y7" s="1532"/>
      <c r="Z7" s="1532"/>
      <c r="AA7" s="1532"/>
      <c r="AB7" s="1532"/>
      <c r="AC7" s="1532"/>
      <c r="AD7" s="1532"/>
      <c r="AE7" s="1532"/>
      <c r="AF7" s="1532"/>
      <c r="AG7" s="1532"/>
      <c r="AH7" s="1532"/>
      <c r="AI7" s="1532"/>
      <c r="AJ7" s="1532"/>
      <c r="AK7" s="1532"/>
    </row>
    <row r="8" spans="1:37" ht="14.45" customHeight="1">
      <c r="A8" s="211"/>
      <c r="B8" s="1759"/>
      <c r="C8" s="2534" t="s">
        <v>29</v>
      </c>
      <c r="D8" s="2534"/>
      <c r="E8" s="2534"/>
      <c r="F8" s="2534"/>
      <c r="G8" s="2534"/>
      <c r="H8" s="2534"/>
      <c r="I8" s="2534"/>
      <c r="J8" s="2534"/>
      <c r="K8" s="2534"/>
      <c r="L8" s="2534"/>
      <c r="M8" s="2534"/>
      <c r="N8" s="2534"/>
      <c r="O8" s="2534"/>
      <c r="P8" s="2534"/>
      <c r="Q8" s="2534"/>
      <c r="R8" s="1801"/>
      <c r="S8" s="1801"/>
      <c r="T8" s="1801"/>
      <c r="U8" s="1985"/>
      <c r="V8" s="1802"/>
      <c r="W8" s="211"/>
      <c r="X8" s="211"/>
      <c r="Y8" s="211"/>
      <c r="Z8" s="211"/>
      <c r="AA8" s="211"/>
      <c r="AB8" s="211"/>
      <c r="AC8" s="211"/>
      <c r="AD8" s="211"/>
      <c r="AE8" s="211"/>
      <c r="AF8" s="211"/>
      <c r="AG8" s="211"/>
      <c r="AH8" s="211"/>
      <c r="AI8" s="211"/>
      <c r="AJ8" s="211"/>
      <c r="AK8" s="211"/>
    </row>
    <row r="9" spans="1:37" ht="13.5" thickBot="1">
      <c r="A9" s="211"/>
      <c r="B9" s="1760"/>
      <c r="C9" s="346" t="s">
        <v>171</v>
      </c>
      <c r="D9" s="346" t="s">
        <v>170</v>
      </c>
      <c r="E9" s="346" t="s">
        <v>607</v>
      </c>
      <c r="F9" s="346" t="s">
        <v>609</v>
      </c>
      <c r="G9" s="346" t="s">
        <v>166</v>
      </c>
      <c r="H9" s="346" t="s">
        <v>165</v>
      </c>
      <c r="I9" s="346" t="s">
        <v>606</v>
      </c>
      <c r="J9" s="346" t="s">
        <v>705</v>
      </c>
      <c r="K9" s="346" t="s">
        <v>163</v>
      </c>
      <c r="L9" s="346" t="s">
        <v>161</v>
      </c>
      <c r="M9" s="346" t="s">
        <v>95</v>
      </c>
      <c r="N9" s="346" t="s">
        <v>153</v>
      </c>
      <c r="O9" s="1803" t="s">
        <v>162</v>
      </c>
      <c r="P9" s="346" t="s">
        <v>102</v>
      </c>
      <c r="Q9" s="346" t="s">
        <v>96</v>
      </c>
      <c r="R9" s="346" t="s">
        <v>682</v>
      </c>
      <c r="S9" s="346" t="s">
        <v>843</v>
      </c>
      <c r="T9" s="346" t="s">
        <v>906</v>
      </c>
      <c r="U9" s="346" t="s">
        <v>929</v>
      </c>
      <c r="V9" s="347" t="s">
        <v>1077</v>
      </c>
      <c r="W9" s="211"/>
      <c r="X9" s="211"/>
      <c r="Y9" s="211"/>
      <c r="Z9" s="211"/>
      <c r="AA9" s="211"/>
      <c r="AB9" s="211"/>
      <c r="AC9" s="211"/>
      <c r="AD9" s="211"/>
      <c r="AE9" s="211"/>
      <c r="AF9" s="211"/>
      <c r="AG9" s="211"/>
      <c r="AH9" s="211"/>
      <c r="AI9" s="211"/>
      <c r="AJ9" s="211"/>
      <c r="AK9" s="211"/>
    </row>
    <row r="10" spans="1:37">
      <c r="A10" s="211"/>
      <c r="B10" s="1740" t="s">
        <v>411</v>
      </c>
      <c r="C10" s="1804"/>
      <c r="D10" s="1778"/>
      <c r="E10" s="1778"/>
      <c r="F10" s="1778"/>
      <c r="G10" s="1778"/>
      <c r="H10" s="1778"/>
      <c r="I10" s="1778"/>
      <c r="J10" s="1778"/>
      <c r="K10" s="1778"/>
      <c r="L10" s="1778"/>
      <c r="M10" s="1778"/>
      <c r="N10" s="1778"/>
      <c r="O10" s="1778"/>
      <c r="P10" s="1805"/>
      <c r="Q10" s="1805"/>
      <c r="R10" s="1805"/>
      <c r="S10" s="1805"/>
      <c r="T10" s="1805"/>
      <c r="U10" s="1805"/>
      <c r="V10" s="1806"/>
      <c r="W10" s="211"/>
      <c r="X10" s="211"/>
      <c r="Y10" s="211"/>
      <c r="Z10" s="211"/>
      <c r="AA10" s="211"/>
      <c r="AB10" s="211"/>
      <c r="AC10" s="211"/>
      <c r="AD10" s="211"/>
      <c r="AE10" s="211"/>
      <c r="AF10" s="211"/>
      <c r="AG10" s="211"/>
      <c r="AH10" s="211"/>
      <c r="AI10" s="211"/>
      <c r="AJ10" s="211"/>
      <c r="AK10" s="211"/>
    </row>
    <row r="11" spans="1:37">
      <c r="A11" s="211"/>
      <c r="B11" s="1533" t="s">
        <v>173</v>
      </c>
      <c r="C11" s="1807">
        <v>1013958.9553799999</v>
      </c>
      <c r="D11" s="1764">
        <v>1021867.04342</v>
      </c>
      <c r="E11" s="1764">
        <v>1138735.7129300002</v>
      </c>
      <c r="F11" s="1764">
        <v>1146596.4930799999</v>
      </c>
      <c r="G11" s="1764">
        <v>919001.05105000001</v>
      </c>
      <c r="H11" s="1764">
        <v>1516398.77899</v>
      </c>
      <c r="I11" s="1764">
        <v>1532886.3393299999</v>
      </c>
      <c r="J11" s="1764">
        <v>1861010.8222000001</v>
      </c>
      <c r="K11" s="1764">
        <v>1373259.3770399999</v>
      </c>
      <c r="L11" s="1764">
        <v>1477526.5960899999</v>
      </c>
      <c r="M11" s="1764">
        <v>1577390.54935</v>
      </c>
      <c r="N11" s="1764">
        <v>1107338.78568</v>
      </c>
      <c r="O11" s="1764">
        <v>1400084.6195499999</v>
      </c>
      <c r="P11" s="1763">
        <v>1242266.8446099998</v>
      </c>
      <c r="Q11" s="1763">
        <v>1869624.02678</v>
      </c>
      <c r="R11" s="1763">
        <v>1850880.53247</v>
      </c>
      <c r="S11" s="1763">
        <v>1733555.59286</v>
      </c>
      <c r="T11" s="1763">
        <v>1605461.92245</v>
      </c>
      <c r="U11" s="1763">
        <v>1618194.3077199999</v>
      </c>
      <c r="V11" s="1808">
        <v>1121452.2306600001</v>
      </c>
      <c r="W11" s="211"/>
      <c r="X11" s="211"/>
      <c r="Y11" s="211"/>
      <c r="Z11" s="211"/>
      <c r="AA11" s="211"/>
      <c r="AB11" s="211"/>
      <c r="AC11" s="211"/>
      <c r="AD11" s="211"/>
      <c r="AE11" s="211"/>
      <c r="AF11" s="211"/>
      <c r="AG11" s="211"/>
      <c r="AH11" s="211"/>
      <c r="AI11" s="211"/>
      <c r="AJ11" s="211"/>
      <c r="AK11" s="211"/>
    </row>
    <row r="12" spans="1:37">
      <c r="A12" s="211"/>
      <c r="B12" s="1533" t="s">
        <v>214</v>
      </c>
      <c r="C12" s="1807">
        <v>1910966.73169</v>
      </c>
      <c r="D12" s="1764">
        <v>1807916.5317800001</v>
      </c>
      <c r="E12" s="1764">
        <v>1608428.39705</v>
      </c>
      <c r="F12" s="1764">
        <v>1521121.40864</v>
      </c>
      <c r="G12" s="1764">
        <v>1744787.5167</v>
      </c>
      <c r="H12" s="1764">
        <v>1419390.24541</v>
      </c>
      <c r="I12" s="1764">
        <v>1453377.3840699999</v>
      </c>
      <c r="J12" s="1764">
        <v>1435435.5918399999</v>
      </c>
      <c r="K12" s="1764">
        <v>1528707.65325</v>
      </c>
      <c r="L12" s="1764">
        <v>1533808.00434</v>
      </c>
      <c r="M12" s="1764">
        <v>1525591.91365</v>
      </c>
      <c r="N12" s="1764">
        <v>1591562.2021900001</v>
      </c>
      <c r="O12" s="1764">
        <v>1746228.3288199999</v>
      </c>
      <c r="P12" s="1763">
        <v>1597228.22539</v>
      </c>
      <c r="Q12" s="1763">
        <v>1771297.7940699998</v>
      </c>
      <c r="R12" s="1763">
        <v>1459433.6097800001</v>
      </c>
      <c r="S12" s="1763">
        <v>1412862.5118399998</v>
      </c>
      <c r="T12" s="1763">
        <v>1574763.4406099999</v>
      </c>
      <c r="U12" s="1763">
        <v>1789628.2967699999</v>
      </c>
      <c r="V12" s="1808">
        <v>2556435.8200100004</v>
      </c>
      <c r="W12" s="211"/>
      <c r="X12" s="211"/>
      <c r="Y12" s="211"/>
      <c r="Z12" s="211"/>
      <c r="AA12" s="211"/>
      <c r="AB12" s="211"/>
      <c r="AC12" s="211"/>
      <c r="AD12" s="211"/>
      <c r="AE12" s="211"/>
      <c r="AF12" s="211"/>
      <c r="AG12" s="211"/>
      <c r="AH12" s="211"/>
      <c r="AI12" s="211"/>
      <c r="AJ12" s="211"/>
      <c r="AK12" s="211"/>
    </row>
    <row r="13" spans="1:37">
      <c r="A13" s="211"/>
      <c r="B13" s="1739" t="s">
        <v>125</v>
      </c>
      <c r="C13" s="1809">
        <v>10192327.25492</v>
      </c>
      <c r="D13" s="1766">
        <v>10256643.41144</v>
      </c>
      <c r="E13" s="1766">
        <v>10348630.07016</v>
      </c>
      <c r="F13" s="1766">
        <v>10728371.5184</v>
      </c>
      <c r="G13" s="1766">
        <v>10732068.15172</v>
      </c>
      <c r="H13" s="1766">
        <v>10773465.595719999</v>
      </c>
      <c r="I13" s="1766">
        <v>12146974.55789</v>
      </c>
      <c r="J13" s="1766">
        <v>12928787.017669998</v>
      </c>
      <c r="K13" s="1766">
        <v>12990370.37152</v>
      </c>
      <c r="L13" s="1766">
        <v>13039315.99274</v>
      </c>
      <c r="M13" s="1766">
        <v>13288671.542369997</v>
      </c>
      <c r="N13" s="1766">
        <v>13512891.971789999</v>
      </c>
      <c r="O13" s="1766">
        <v>13983905.464329999</v>
      </c>
      <c r="P13" s="1770">
        <v>14434897.821729999</v>
      </c>
      <c r="Q13" s="1770">
        <v>14228230.93778</v>
      </c>
      <c r="R13" s="1770">
        <v>14089071.090329999</v>
      </c>
      <c r="S13" s="1770">
        <v>14006154.173250003</v>
      </c>
      <c r="T13" s="1770">
        <v>14198690.17271</v>
      </c>
      <c r="U13" s="1770">
        <v>13562314.025979999</v>
      </c>
      <c r="V13" s="1810">
        <v>13269017.524969999</v>
      </c>
      <c r="W13" s="211"/>
      <c r="X13" s="211"/>
      <c r="Y13" s="211"/>
      <c r="Z13" s="211"/>
      <c r="AA13" s="211"/>
      <c r="AB13" s="211"/>
      <c r="AC13" s="211"/>
      <c r="AD13" s="211"/>
      <c r="AE13" s="211"/>
      <c r="AF13" s="211"/>
      <c r="AG13" s="211"/>
      <c r="AH13" s="211"/>
      <c r="AI13" s="211"/>
      <c r="AJ13" s="211"/>
      <c r="AK13" s="211"/>
    </row>
    <row r="14" spans="1:37">
      <c r="A14" s="211"/>
      <c r="B14" s="1811" t="s">
        <v>421</v>
      </c>
      <c r="C14" s="1807">
        <v>9534597.7575100008</v>
      </c>
      <c r="D14" s="1764">
        <v>9591920.4507299997</v>
      </c>
      <c r="E14" s="1764">
        <v>9680998.5133299995</v>
      </c>
      <c r="F14" s="1764">
        <v>10055026.885840001</v>
      </c>
      <c r="G14" s="1764">
        <v>10061078.456010001</v>
      </c>
      <c r="H14" s="1764">
        <v>9963250.8413399998</v>
      </c>
      <c r="I14" s="1764">
        <v>11271599.350889999</v>
      </c>
      <c r="J14" s="1764">
        <v>11904708.031059999</v>
      </c>
      <c r="K14" s="1764">
        <v>11724304.623569999</v>
      </c>
      <c r="L14" s="1764">
        <v>11824809.67691</v>
      </c>
      <c r="M14" s="1764">
        <v>12172178.826049998</v>
      </c>
      <c r="N14" s="1764">
        <v>12544853.189819999</v>
      </c>
      <c r="O14" s="1764">
        <v>12965841.34193</v>
      </c>
      <c r="P14" s="1763">
        <v>13379070.92433</v>
      </c>
      <c r="Q14" s="1763">
        <v>13213978.61603</v>
      </c>
      <c r="R14" s="1763">
        <v>13228543.40928</v>
      </c>
      <c r="S14" s="1763">
        <v>13204562.808780001</v>
      </c>
      <c r="T14" s="1763">
        <v>13220656.77722</v>
      </c>
      <c r="U14" s="1763">
        <v>12622778.19775</v>
      </c>
      <c r="V14" s="1808">
        <v>12333980.04173</v>
      </c>
      <c r="W14" s="211"/>
      <c r="X14" s="211"/>
      <c r="Y14" s="211"/>
      <c r="Z14" s="211"/>
      <c r="AA14" s="211"/>
      <c r="AB14" s="211"/>
      <c r="AC14" s="211"/>
      <c r="AD14" s="211"/>
      <c r="AE14" s="211"/>
      <c r="AF14" s="211"/>
      <c r="AG14" s="211"/>
      <c r="AH14" s="211"/>
      <c r="AI14" s="211"/>
      <c r="AJ14" s="211"/>
      <c r="AK14" s="211"/>
    </row>
    <row r="15" spans="1:37">
      <c r="A15" s="211"/>
      <c r="B15" s="1811" t="s">
        <v>422</v>
      </c>
      <c r="C15" s="1807">
        <v>539298.66376999998</v>
      </c>
      <c r="D15" s="1764">
        <v>548278.34702999995</v>
      </c>
      <c r="E15" s="1764">
        <v>560695.16723999998</v>
      </c>
      <c r="F15" s="1764">
        <v>572042.85596000007</v>
      </c>
      <c r="G15" s="1764">
        <v>574898.53088999994</v>
      </c>
      <c r="H15" s="1764">
        <v>710550.55520000006</v>
      </c>
      <c r="I15" s="1764">
        <v>732963.59081999992</v>
      </c>
      <c r="J15" s="1764">
        <v>913273.48506999994</v>
      </c>
      <c r="K15" s="1764">
        <v>1187277.10348</v>
      </c>
      <c r="L15" s="1764">
        <v>1158977.2955800002</v>
      </c>
      <c r="M15" s="1764">
        <v>1067141.7935800001</v>
      </c>
      <c r="N15" s="1764">
        <v>905081.86082000006</v>
      </c>
      <c r="O15" s="1764">
        <v>951029.47898999997</v>
      </c>
      <c r="P15" s="1763">
        <v>979685.09629000002</v>
      </c>
      <c r="Q15" s="1763">
        <v>933424.94489000004</v>
      </c>
      <c r="R15" s="1763">
        <v>776022.69583999994</v>
      </c>
      <c r="S15" s="1763">
        <v>696786.70074999996</v>
      </c>
      <c r="T15" s="1763">
        <v>887987.26471999998</v>
      </c>
      <c r="U15" s="1763">
        <v>845479.07472999999</v>
      </c>
      <c r="V15" s="1808">
        <v>834355.87582000007</v>
      </c>
      <c r="W15" s="211"/>
      <c r="X15" s="211"/>
      <c r="Y15" s="211"/>
      <c r="Z15" s="211"/>
      <c r="AA15" s="211"/>
      <c r="AB15" s="211"/>
      <c r="AC15" s="211"/>
      <c r="AD15" s="211"/>
      <c r="AE15" s="211"/>
      <c r="AF15" s="211"/>
      <c r="AG15" s="211"/>
      <c r="AH15" s="211"/>
      <c r="AI15" s="211"/>
      <c r="AJ15" s="211"/>
      <c r="AK15" s="211"/>
    </row>
    <row r="16" spans="1:37">
      <c r="A16" s="211"/>
      <c r="B16" s="1811" t="s">
        <v>515</v>
      </c>
      <c r="C16" s="1807">
        <v>118430.83364</v>
      </c>
      <c r="D16" s="1764">
        <v>116444.61368000001</v>
      </c>
      <c r="E16" s="1764">
        <v>106936.38959000001</v>
      </c>
      <c r="F16" s="1764">
        <v>101301.7766</v>
      </c>
      <c r="G16" s="1764">
        <v>96091.164819999991</v>
      </c>
      <c r="H16" s="1764">
        <v>99664.199180000011</v>
      </c>
      <c r="I16" s="1764">
        <v>142411.61618000001</v>
      </c>
      <c r="J16" s="1764">
        <v>110805.50154000001</v>
      </c>
      <c r="K16" s="1764">
        <v>78788.644469999999</v>
      </c>
      <c r="L16" s="1764">
        <v>55529.020250000001</v>
      </c>
      <c r="M16" s="1764">
        <v>49350.922740000002</v>
      </c>
      <c r="N16" s="1764">
        <v>62956.921150000002</v>
      </c>
      <c r="O16" s="1764">
        <v>67034.64340999999</v>
      </c>
      <c r="P16" s="1763">
        <v>76141.80111</v>
      </c>
      <c r="Q16" s="1763">
        <v>80827.376860000004</v>
      </c>
      <c r="R16" s="1763">
        <v>84504.985209999999</v>
      </c>
      <c r="S16" s="1763">
        <v>104804.66372</v>
      </c>
      <c r="T16" s="1763">
        <v>90046.130769999989</v>
      </c>
      <c r="U16" s="1763">
        <v>94056.753500000006</v>
      </c>
      <c r="V16" s="1808">
        <v>100681.60742</v>
      </c>
      <c r="W16" s="211"/>
      <c r="X16" s="211"/>
      <c r="Y16" s="211"/>
      <c r="Z16" s="211"/>
      <c r="AA16" s="211"/>
      <c r="AB16" s="211"/>
      <c r="AC16" s="211"/>
      <c r="AD16" s="211"/>
      <c r="AE16" s="211"/>
      <c r="AF16" s="211"/>
      <c r="AG16" s="211"/>
      <c r="AH16" s="211"/>
      <c r="AI16" s="211"/>
      <c r="AJ16" s="211"/>
      <c r="AK16" s="211"/>
    </row>
    <row r="17" spans="1:37">
      <c r="A17" s="211"/>
      <c r="B17" s="1811" t="s">
        <v>129</v>
      </c>
      <c r="C17" s="1807">
        <v>-908750.98600000003</v>
      </c>
      <c r="D17" s="1764">
        <v>-909003.70377999998</v>
      </c>
      <c r="E17" s="1764">
        <v>-925705.14719000005</v>
      </c>
      <c r="F17" s="1764">
        <v>-937075.17723000003</v>
      </c>
      <c r="G17" s="1764">
        <v>-1051740.7487999999</v>
      </c>
      <c r="H17" s="1764">
        <v>-1460508.4475400001</v>
      </c>
      <c r="I17" s="1764">
        <v>-1807821.6389900001</v>
      </c>
      <c r="J17" s="1764">
        <v>-1821546.0164699999</v>
      </c>
      <c r="K17" s="1764">
        <v>-1862738.87796</v>
      </c>
      <c r="L17" s="1764">
        <v>-1662457.1630200001</v>
      </c>
      <c r="M17" s="1764">
        <v>-1487787.2643900001</v>
      </c>
      <c r="N17" s="1764">
        <v>-1145702.00627</v>
      </c>
      <c r="O17" s="1764">
        <v>-1146067.1571900002</v>
      </c>
      <c r="P17" s="1763">
        <v>-1168604.23676</v>
      </c>
      <c r="Q17" s="1763">
        <v>-1083337.1886800001</v>
      </c>
      <c r="R17" s="1763">
        <v>-998261.14639999997</v>
      </c>
      <c r="S17" s="1763">
        <v>-1040486.71196</v>
      </c>
      <c r="T17" s="1763">
        <v>-1090403.83207</v>
      </c>
      <c r="U17" s="1763">
        <v>-1031936.916</v>
      </c>
      <c r="V17" s="1808">
        <v>-1002846.59589</v>
      </c>
      <c r="W17" s="211"/>
      <c r="X17" s="211"/>
      <c r="Y17" s="211"/>
      <c r="Z17" s="211"/>
      <c r="AA17" s="211"/>
      <c r="AB17" s="211"/>
      <c r="AC17" s="211"/>
      <c r="AD17" s="211"/>
      <c r="AE17" s="211"/>
      <c r="AF17" s="211"/>
      <c r="AG17" s="211"/>
      <c r="AH17" s="211"/>
      <c r="AI17" s="211"/>
      <c r="AJ17" s="211"/>
      <c r="AK17" s="211"/>
    </row>
    <row r="18" spans="1:37">
      <c r="A18" s="211"/>
      <c r="B18" s="1745" t="s">
        <v>516</v>
      </c>
      <c r="C18" s="1809">
        <v>9283576.2689200006</v>
      </c>
      <c r="D18" s="1766">
        <v>9347639.7076600008</v>
      </c>
      <c r="E18" s="1766">
        <v>9422924.9229699988</v>
      </c>
      <c r="F18" s="1766">
        <v>9791296.3411699999</v>
      </c>
      <c r="G18" s="1766">
        <v>9680327.4029200003</v>
      </c>
      <c r="H18" s="1766">
        <v>9312957.1481799986</v>
      </c>
      <c r="I18" s="1766">
        <v>10339152.9189</v>
      </c>
      <c r="J18" s="1766">
        <v>11107241.001199998</v>
      </c>
      <c r="K18" s="1766">
        <v>11127631.493559999</v>
      </c>
      <c r="L18" s="1766">
        <v>11376858.82972</v>
      </c>
      <c r="M18" s="1766">
        <v>11800884.277979996</v>
      </c>
      <c r="N18" s="1766">
        <v>12367189.965519998</v>
      </c>
      <c r="O18" s="1766">
        <v>12837838.307139998</v>
      </c>
      <c r="P18" s="1770">
        <v>13266293.584969999</v>
      </c>
      <c r="Q18" s="1770">
        <v>13144893.7491</v>
      </c>
      <c r="R18" s="1770">
        <v>13090809.94393</v>
      </c>
      <c r="S18" s="1770">
        <v>12965667.461290002</v>
      </c>
      <c r="T18" s="1770">
        <v>13108286.340639999</v>
      </c>
      <c r="U18" s="1770">
        <v>12530377.10998</v>
      </c>
      <c r="V18" s="1810">
        <v>12266170.929079998</v>
      </c>
      <c r="W18" s="211"/>
      <c r="X18" s="211"/>
      <c r="Y18" s="211"/>
      <c r="Z18" s="211"/>
      <c r="AA18" s="211"/>
      <c r="AB18" s="211"/>
      <c r="AC18" s="211"/>
      <c r="AD18" s="211"/>
      <c r="AE18" s="211"/>
      <c r="AF18" s="211"/>
      <c r="AG18" s="211"/>
      <c r="AH18" s="211"/>
      <c r="AI18" s="211"/>
      <c r="AJ18" s="211"/>
      <c r="AK18" s="211"/>
    </row>
    <row r="19" spans="1:37">
      <c r="A19" s="211"/>
      <c r="B19" s="1498" t="s">
        <v>517</v>
      </c>
      <c r="C19" s="1807">
        <v>185619.61221000002</v>
      </c>
      <c r="D19" s="1764">
        <v>187951.00377000001</v>
      </c>
      <c r="E19" s="1764">
        <v>177728.40478000001</v>
      </c>
      <c r="F19" s="1764">
        <v>176459.79366</v>
      </c>
      <c r="G19" s="1764">
        <v>166018.11556999999</v>
      </c>
      <c r="H19" s="1764">
        <v>163286.94224999999</v>
      </c>
      <c r="I19" s="1764">
        <v>158792.76394</v>
      </c>
      <c r="J19" s="1764">
        <v>165559.06784999999</v>
      </c>
      <c r="K19" s="1764">
        <v>151052.19391</v>
      </c>
      <c r="L19" s="1764">
        <v>148899.34888000001</v>
      </c>
      <c r="M19" s="1764">
        <v>145752.9852</v>
      </c>
      <c r="N19" s="1764">
        <v>144236.69427000001</v>
      </c>
      <c r="O19" s="1764">
        <v>139875.18111</v>
      </c>
      <c r="P19" s="1763">
        <v>136398.97538999998</v>
      </c>
      <c r="Q19" s="1763">
        <v>132814.85212999998</v>
      </c>
      <c r="R19" s="1763">
        <v>133756.00982000001</v>
      </c>
      <c r="S19" s="1763">
        <v>131163.97318999999</v>
      </c>
      <c r="T19" s="1763">
        <v>130977.00854000001</v>
      </c>
      <c r="U19" s="1763">
        <v>131899.46791000001</v>
      </c>
      <c r="V19" s="1808">
        <v>139064.28511000003</v>
      </c>
      <c r="W19" s="211"/>
      <c r="X19" s="211"/>
      <c r="Y19" s="211"/>
      <c r="Z19" s="211"/>
      <c r="AA19" s="211"/>
      <c r="AB19" s="211"/>
      <c r="AC19" s="211"/>
      <c r="AD19" s="211"/>
      <c r="AE19" s="211"/>
      <c r="AF19" s="211"/>
      <c r="AG19" s="211"/>
      <c r="AH19" s="211"/>
      <c r="AI19" s="211"/>
      <c r="AJ19" s="211"/>
      <c r="AK19" s="211"/>
    </row>
    <row r="20" spans="1:37">
      <c r="A20" s="211"/>
      <c r="B20" s="1498" t="s">
        <v>467</v>
      </c>
      <c r="C20" s="1807">
        <v>978521.04811999854</v>
      </c>
      <c r="D20" s="1764">
        <v>840950.06237999978</v>
      </c>
      <c r="E20" s="1764">
        <v>902203.5001699999</v>
      </c>
      <c r="F20" s="1764">
        <v>1106183.3176400014</v>
      </c>
      <c r="G20" s="1764">
        <v>1018840.3739600008</v>
      </c>
      <c r="H20" s="1764">
        <v>996259.22471000208</v>
      </c>
      <c r="I20" s="1764">
        <v>1073138.9069600003</v>
      </c>
      <c r="J20" s="1764">
        <v>1080246.6185800035</v>
      </c>
      <c r="K20" s="1764">
        <v>1120806.831250001</v>
      </c>
      <c r="L20" s="1764">
        <v>1075525.69732</v>
      </c>
      <c r="M20" s="1764">
        <v>1035652.7537900019</v>
      </c>
      <c r="N20" s="1764">
        <v>952302.70907000103</v>
      </c>
      <c r="O20" s="1764">
        <v>854943.93590000318</v>
      </c>
      <c r="P20" s="1763">
        <v>823400.5983200022</v>
      </c>
      <c r="Q20" s="1763">
        <v>689100.34868000075</v>
      </c>
      <c r="R20" s="1763">
        <v>691092.64843999734</v>
      </c>
      <c r="S20" s="1763">
        <v>753988.73436000128</v>
      </c>
      <c r="T20" s="1763">
        <v>724568.96168000204</v>
      </c>
      <c r="U20" s="1763">
        <v>709081.50155000295</v>
      </c>
      <c r="V20" s="1808">
        <v>815262.82026999933</v>
      </c>
      <c r="W20" s="211"/>
      <c r="X20" s="211"/>
      <c r="Y20" s="211"/>
      <c r="Z20" s="211"/>
      <c r="AA20" s="211"/>
      <c r="AB20" s="211"/>
      <c r="AC20" s="211"/>
      <c r="AD20" s="211"/>
      <c r="AE20" s="211"/>
      <c r="AF20" s="211"/>
      <c r="AG20" s="211"/>
      <c r="AH20" s="211"/>
      <c r="AI20" s="211"/>
      <c r="AJ20" s="211"/>
      <c r="AK20" s="211"/>
    </row>
    <row r="21" spans="1:37">
      <c r="A21" s="211"/>
      <c r="B21" s="1742" t="s">
        <v>518</v>
      </c>
      <c r="C21" s="1809">
        <v>13372642.616319999</v>
      </c>
      <c r="D21" s="1766">
        <v>13206324.34901</v>
      </c>
      <c r="E21" s="1766">
        <v>13250020.937899999</v>
      </c>
      <c r="F21" s="1766">
        <v>13741657.354190001</v>
      </c>
      <c r="G21" s="1766">
        <v>13528974.460200001</v>
      </c>
      <c r="H21" s="1766">
        <v>13408292.339540001</v>
      </c>
      <c r="I21" s="1766">
        <v>14557348.313200001</v>
      </c>
      <c r="J21" s="1766">
        <v>15649493.101670001</v>
      </c>
      <c r="K21" s="1766">
        <v>15301457.549010001</v>
      </c>
      <c r="L21" s="1766">
        <v>15612618.47635</v>
      </c>
      <c r="M21" s="1766">
        <v>16085272.479969999</v>
      </c>
      <c r="N21" s="1766">
        <v>16162630.356729999</v>
      </c>
      <c r="O21" s="1766">
        <v>16978970.37252</v>
      </c>
      <c r="P21" s="1770">
        <v>17065588.22868</v>
      </c>
      <c r="Q21" s="1770">
        <v>17607730.77076</v>
      </c>
      <c r="R21" s="1770">
        <v>17225972.744439997</v>
      </c>
      <c r="S21" s="1770">
        <v>16997238.273540001</v>
      </c>
      <c r="T21" s="1770">
        <v>17144057.673920002</v>
      </c>
      <c r="U21" s="1770">
        <v>16779180.683930002</v>
      </c>
      <c r="V21" s="1810">
        <v>16898386.085129999</v>
      </c>
      <c r="W21" s="211"/>
      <c r="X21" s="211"/>
      <c r="Y21" s="211"/>
      <c r="Z21" s="211"/>
      <c r="AA21" s="211"/>
      <c r="AB21" s="211"/>
      <c r="AC21" s="211"/>
      <c r="AD21" s="211"/>
      <c r="AE21" s="211"/>
      <c r="AF21" s="211"/>
      <c r="AG21" s="211"/>
      <c r="AH21" s="211"/>
      <c r="AI21" s="211"/>
      <c r="AJ21" s="211"/>
      <c r="AK21" s="211"/>
    </row>
    <row r="22" spans="1:37">
      <c r="A22" s="211"/>
      <c r="B22" s="1742"/>
      <c r="C22" s="1809"/>
      <c r="D22" s="1766"/>
      <c r="E22" s="1766"/>
      <c r="F22" s="1766"/>
      <c r="G22" s="1766"/>
      <c r="H22" s="1766"/>
      <c r="I22" s="1766"/>
      <c r="J22" s="1766"/>
      <c r="K22" s="1766"/>
      <c r="L22" s="1766"/>
      <c r="M22" s="1766"/>
      <c r="N22" s="1766"/>
      <c r="O22" s="1766"/>
      <c r="P22" s="1766"/>
      <c r="Q22" s="1766"/>
      <c r="R22" s="1766"/>
      <c r="S22" s="1766"/>
      <c r="T22" s="1766"/>
      <c r="U22" s="1766"/>
      <c r="V22" s="1812"/>
      <c r="W22" s="211"/>
      <c r="X22" s="211"/>
      <c r="Y22" s="211"/>
      <c r="Z22" s="211"/>
      <c r="AA22" s="211"/>
      <c r="AB22" s="211"/>
      <c r="AC22" s="211"/>
      <c r="AD22" s="211"/>
      <c r="AE22" s="211"/>
      <c r="AF22" s="211"/>
      <c r="AG22" s="211"/>
      <c r="AH22" s="211"/>
      <c r="AI22" s="211"/>
      <c r="AJ22" s="211"/>
      <c r="AK22" s="211"/>
    </row>
    <row r="23" spans="1:37">
      <c r="A23" s="211"/>
      <c r="B23" s="1745" t="s">
        <v>468</v>
      </c>
      <c r="C23" s="1809"/>
      <c r="D23" s="1766"/>
      <c r="E23" s="1766"/>
      <c r="F23" s="1766"/>
      <c r="G23" s="1766"/>
      <c r="H23" s="1766"/>
      <c r="I23" s="1766"/>
      <c r="J23" s="1766"/>
      <c r="K23" s="1766"/>
      <c r="L23" s="1766"/>
      <c r="M23" s="1766"/>
      <c r="N23" s="1766"/>
      <c r="O23" s="1766"/>
      <c r="P23" s="1766"/>
      <c r="Q23" s="1766"/>
      <c r="R23" s="1766"/>
      <c r="S23" s="1766"/>
      <c r="T23" s="1766"/>
      <c r="U23" s="1766"/>
      <c r="V23" s="1812"/>
      <c r="W23" s="211"/>
      <c r="X23" s="211"/>
      <c r="Y23" s="211"/>
      <c r="Z23" s="211"/>
      <c r="AA23" s="211"/>
      <c r="AB23" s="211"/>
      <c r="AC23" s="211"/>
      <c r="AD23" s="211"/>
      <c r="AE23" s="211"/>
      <c r="AF23" s="211"/>
      <c r="AG23" s="211"/>
      <c r="AH23" s="211"/>
      <c r="AI23" s="211"/>
      <c r="AJ23" s="211"/>
      <c r="AK23" s="211"/>
    </row>
    <row r="24" spans="1:37">
      <c r="A24" s="211"/>
      <c r="B24" s="1741" t="s">
        <v>59</v>
      </c>
      <c r="C24" s="1807">
        <v>8426560.0631499998</v>
      </c>
      <c r="D24" s="1764">
        <v>8216878.1240400001</v>
      </c>
      <c r="E24" s="1764">
        <v>8279991.8659600001</v>
      </c>
      <c r="F24" s="1764">
        <v>8558303.0511700008</v>
      </c>
      <c r="G24" s="1764">
        <v>8366713.6748900004</v>
      </c>
      <c r="H24" s="1764">
        <v>8137844.3214600002</v>
      </c>
      <c r="I24" s="1764">
        <v>8289195.7264999999</v>
      </c>
      <c r="J24" s="1764">
        <v>8661124.1026399992</v>
      </c>
      <c r="K24" s="1764">
        <v>8371899.9647200005</v>
      </c>
      <c r="L24" s="1764">
        <v>8292913.2618900007</v>
      </c>
      <c r="M24" s="1764">
        <v>8620049.6226100009</v>
      </c>
      <c r="N24" s="1764">
        <v>8426058.1418900006</v>
      </c>
      <c r="O24" s="1764">
        <v>8782960.1915499996</v>
      </c>
      <c r="P24" s="1764">
        <v>8956908.8648400009</v>
      </c>
      <c r="Q24" s="1764">
        <v>9185352.5486599989</v>
      </c>
      <c r="R24" s="1764">
        <v>9315188.3466400001</v>
      </c>
      <c r="S24" s="1764">
        <v>9577205.7442099992</v>
      </c>
      <c r="T24" s="1764">
        <v>9858344.2646000013</v>
      </c>
      <c r="U24" s="1764">
        <v>10036767.313370001</v>
      </c>
      <c r="V24" s="1813">
        <v>9999229.6446800008</v>
      </c>
      <c r="W24" s="211"/>
      <c r="X24" s="211"/>
      <c r="Y24" s="211"/>
      <c r="Z24" s="211"/>
      <c r="AA24" s="211"/>
      <c r="AB24" s="211"/>
      <c r="AC24" s="211"/>
      <c r="AD24" s="211"/>
      <c r="AE24" s="211"/>
      <c r="AF24" s="211"/>
      <c r="AG24" s="211"/>
      <c r="AH24" s="211"/>
      <c r="AI24" s="211"/>
      <c r="AJ24" s="211"/>
      <c r="AK24" s="211"/>
    </row>
    <row r="25" spans="1:37">
      <c r="A25" s="211"/>
      <c r="B25" s="1741" t="s">
        <v>183</v>
      </c>
      <c r="C25" s="1807">
        <v>1705071.54161</v>
      </c>
      <c r="D25" s="1764">
        <v>1823461.06473</v>
      </c>
      <c r="E25" s="1764">
        <v>1920244.36739</v>
      </c>
      <c r="F25" s="1764">
        <v>2124954.2690300001</v>
      </c>
      <c r="G25" s="1764">
        <v>2235744.3158499999</v>
      </c>
      <c r="H25" s="1764">
        <v>2403370.1641899999</v>
      </c>
      <c r="I25" s="1764">
        <v>2138329.3732400001</v>
      </c>
      <c r="J25" s="1764">
        <v>1362274.91982</v>
      </c>
      <c r="K25" s="1764">
        <v>1423122.17356</v>
      </c>
      <c r="L25" s="1764">
        <v>1898920.82054</v>
      </c>
      <c r="M25" s="1764">
        <v>2232496.5941599999</v>
      </c>
      <c r="N25" s="1764">
        <v>2413663.0269400002</v>
      </c>
      <c r="O25" s="1764">
        <v>2952091.6484699999</v>
      </c>
      <c r="P25" s="1764">
        <v>3014402.6807399997</v>
      </c>
      <c r="Q25" s="1764">
        <v>3315936.48911</v>
      </c>
      <c r="R25" s="1764">
        <v>3074233.9525700002</v>
      </c>
      <c r="S25" s="1764">
        <v>2759825.8390900004</v>
      </c>
      <c r="T25" s="1764">
        <v>2696599.2141300002</v>
      </c>
      <c r="U25" s="1764">
        <v>2466912.80559</v>
      </c>
      <c r="V25" s="1813">
        <v>2411642.0167700001</v>
      </c>
      <c r="W25" s="211"/>
      <c r="X25" s="211"/>
      <c r="Y25" s="211"/>
      <c r="Z25" s="211"/>
      <c r="AA25" s="211"/>
      <c r="AB25" s="211"/>
      <c r="AC25" s="211"/>
      <c r="AD25" s="211"/>
      <c r="AE25" s="211"/>
      <c r="AF25" s="211"/>
      <c r="AG25" s="211"/>
      <c r="AH25" s="211"/>
      <c r="AI25" s="211"/>
      <c r="AJ25" s="211"/>
      <c r="AK25" s="211"/>
    </row>
    <row r="26" spans="1:37">
      <c r="A26" s="211"/>
      <c r="B26" s="1741" t="s">
        <v>519</v>
      </c>
      <c r="C26" s="1807">
        <v>367578.53534</v>
      </c>
      <c r="D26" s="1764">
        <v>263613.07422000001</v>
      </c>
      <c r="E26" s="1764">
        <v>175534.21169</v>
      </c>
      <c r="F26" s="1764">
        <v>132279.96794</v>
      </c>
      <c r="G26" s="1764">
        <v>135262.21037000002</v>
      </c>
      <c r="H26" s="1764">
        <v>132598.56426000001</v>
      </c>
      <c r="I26" s="1764">
        <v>134994.78644</v>
      </c>
      <c r="J26" s="1764">
        <v>132687.39423000001</v>
      </c>
      <c r="K26" s="1764">
        <v>290524.04164000001</v>
      </c>
      <c r="L26" s="1764">
        <v>188775.13634</v>
      </c>
      <c r="M26" s="1764">
        <v>186676.91515000002</v>
      </c>
      <c r="N26" s="1764">
        <v>188309.53330000001</v>
      </c>
      <c r="O26" s="1764">
        <v>256701.23897999999</v>
      </c>
      <c r="P26" s="1764">
        <v>259435.57888999998</v>
      </c>
      <c r="Q26" s="1764">
        <v>452099.86744999996</v>
      </c>
      <c r="R26" s="1764">
        <v>552727.97407</v>
      </c>
      <c r="S26" s="1764">
        <v>576360.09352999995</v>
      </c>
      <c r="T26" s="1764">
        <v>651640.59927999997</v>
      </c>
      <c r="U26" s="1764">
        <v>701232.59761000006</v>
      </c>
      <c r="V26" s="1813">
        <v>611166.21935000003</v>
      </c>
      <c r="W26" s="211"/>
      <c r="X26" s="211"/>
      <c r="Y26" s="211"/>
      <c r="Z26" s="211"/>
      <c r="AA26" s="211"/>
      <c r="AB26" s="211"/>
      <c r="AC26" s="211"/>
      <c r="AD26" s="211"/>
      <c r="AE26" s="211"/>
      <c r="AF26" s="211"/>
      <c r="AG26" s="211"/>
      <c r="AH26" s="211"/>
      <c r="AI26" s="211"/>
      <c r="AJ26" s="211"/>
      <c r="AK26" s="211"/>
    </row>
    <row r="27" spans="1:37">
      <c r="A27" s="211"/>
      <c r="B27" s="1741" t="s">
        <v>448</v>
      </c>
      <c r="C27" s="1807">
        <v>939018.42009999976</v>
      </c>
      <c r="D27" s="1764">
        <v>867815.48785999976</v>
      </c>
      <c r="E27" s="1764">
        <v>740736.76431000233</v>
      </c>
      <c r="F27" s="1764">
        <v>839841.93538999744</v>
      </c>
      <c r="G27" s="1764">
        <v>670370.81320999935</v>
      </c>
      <c r="H27" s="1764">
        <v>885695.49858999904</v>
      </c>
      <c r="I27" s="1764">
        <v>2307484.5350900004</v>
      </c>
      <c r="J27" s="1764">
        <v>3383479.6024300009</v>
      </c>
      <c r="K27" s="1764">
        <v>3096616.0378199993</v>
      </c>
      <c r="L27" s="1764">
        <v>3058752.483500001</v>
      </c>
      <c r="M27" s="1764">
        <v>2803335.7506200001</v>
      </c>
      <c r="N27" s="1764">
        <v>2771810.3792200014</v>
      </c>
      <c r="O27" s="1764">
        <v>2523135.6218500007</v>
      </c>
      <c r="P27" s="1764">
        <v>2247631.8829399999</v>
      </c>
      <c r="Q27" s="1764">
        <v>1923119.13301</v>
      </c>
      <c r="R27" s="1764">
        <v>1502257.6655599996</v>
      </c>
      <c r="S27" s="1764">
        <v>1282571.2110200003</v>
      </c>
      <c r="T27" s="1764">
        <v>1059119.2190499995</v>
      </c>
      <c r="U27" s="1764">
        <v>643403.07846000046</v>
      </c>
      <c r="V27" s="1813">
        <v>879725.4777999986</v>
      </c>
      <c r="W27" s="211"/>
      <c r="X27" s="211"/>
      <c r="Y27" s="211"/>
      <c r="Z27" s="211"/>
      <c r="AA27" s="211"/>
      <c r="AB27" s="211"/>
      <c r="AC27" s="211"/>
      <c r="AD27" s="211"/>
      <c r="AE27" s="211"/>
      <c r="AF27" s="211"/>
      <c r="AG27" s="211"/>
      <c r="AH27" s="211"/>
      <c r="AI27" s="211"/>
      <c r="AJ27" s="211"/>
      <c r="AK27" s="211"/>
    </row>
    <row r="28" spans="1:37">
      <c r="A28" s="211"/>
      <c r="B28" s="1742" t="s">
        <v>520</v>
      </c>
      <c r="C28" s="1809">
        <v>11438228.5602</v>
      </c>
      <c r="D28" s="1766">
        <v>11171767.750849999</v>
      </c>
      <c r="E28" s="1766">
        <v>11116507.209350001</v>
      </c>
      <c r="F28" s="1766">
        <v>11655379.22353</v>
      </c>
      <c r="G28" s="1766">
        <v>11408091.014319999</v>
      </c>
      <c r="H28" s="1766">
        <v>11559508.5485</v>
      </c>
      <c r="I28" s="1766">
        <v>12870004.42127</v>
      </c>
      <c r="J28" s="1766">
        <v>13539566.01912</v>
      </c>
      <c r="K28" s="1766">
        <v>13182162.217739999</v>
      </c>
      <c r="L28" s="1766">
        <v>13439361.702270001</v>
      </c>
      <c r="M28" s="1766">
        <v>13842558.882540001</v>
      </c>
      <c r="N28" s="1766">
        <v>13799841.081350001</v>
      </c>
      <c r="O28" s="1766">
        <v>14514888.700850001</v>
      </c>
      <c r="P28" s="1766">
        <v>14478379.007409999</v>
      </c>
      <c r="Q28" s="1766">
        <v>14876508.03823</v>
      </c>
      <c r="R28" s="1766">
        <v>14444407.93884</v>
      </c>
      <c r="S28" s="1766">
        <v>14195962.88785</v>
      </c>
      <c r="T28" s="1766">
        <v>14265703.29706</v>
      </c>
      <c r="U28" s="1766">
        <v>13848315.795030002</v>
      </c>
      <c r="V28" s="1813">
        <v>13901763.3586</v>
      </c>
      <c r="W28" s="211"/>
      <c r="X28" s="211"/>
      <c r="Y28" s="211"/>
      <c r="Z28" s="211"/>
      <c r="AA28" s="211"/>
      <c r="AB28" s="211"/>
      <c r="AC28" s="211"/>
      <c r="AD28" s="211"/>
      <c r="AE28" s="211"/>
      <c r="AF28" s="211"/>
      <c r="AG28" s="211"/>
      <c r="AH28" s="211"/>
      <c r="AI28" s="211"/>
      <c r="AJ28" s="211"/>
      <c r="AK28" s="211"/>
    </row>
    <row r="29" spans="1:37">
      <c r="A29" s="211"/>
      <c r="B29" s="267"/>
      <c r="C29" s="1809"/>
      <c r="D29" s="1766"/>
      <c r="E29" s="1766"/>
      <c r="F29" s="1766"/>
      <c r="G29" s="1766"/>
      <c r="H29" s="1766"/>
      <c r="I29" s="1766"/>
      <c r="J29" s="1766"/>
      <c r="K29" s="1766"/>
      <c r="L29" s="1766"/>
      <c r="M29" s="1766"/>
      <c r="N29" s="1766"/>
      <c r="O29" s="1766"/>
      <c r="P29" s="1766"/>
      <c r="Q29" s="1766"/>
      <c r="R29" s="1766"/>
      <c r="S29" s="1766"/>
      <c r="T29" s="1766"/>
      <c r="U29" s="1766"/>
      <c r="V29" s="1812"/>
      <c r="W29" s="211"/>
      <c r="X29" s="211"/>
      <c r="Y29" s="211"/>
      <c r="Z29" s="211"/>
      <c r="AA29" s="211"/>
      <c r="AB29" s="211"/>
      <c r="AC29" s="211"/>
      <c r="AD29" s="211"/>
      <c r="AE29" s="211"/>
      <c r="AF29" s="211"/>
      <c r="AG29" s="211"/>
      <c r="AH29" s="211"/>
      <c r="AI29" s="211"/>
      <c r="AJ29" s="211"/>
      <c r="AK29" s="211"/>
    </row>
    <row r="30" spans="1:37">
      <c r="A30" s="211"/>
      <c r="B30" s="1739" t="s">
        <v>60</v>
      </c>
      <c r="C30" s="1809">
        <v>1934414.0561300002</v>
      </c>
      <c r="D30" s="1766">
        <v>2034556.5981400001</v>
      </c>
      <c r="E30" s="1766">
        <v>2133513.72847</v>
      </c>
      <c r="F30" s="1766">
        <v>2086278.1306700001</v>
      </c>
      <c r="G30" s="1766">
        <v>2120883.4458900001</v>
      </c>
      <c r="H30" s="1766">
        <v>1848783.7910499999</v>
      </c>
      <c r="I30" s="1766">
        <v>1687343.8919600002</v>
      </c>
      <c r="J30" s="1766">
        <v>2109927.0825499999</v>
      </c>
      <c r="K30" s="1766">
        <v>2119295.3312999997</v>
      </c>
      <c r="L30" s="1766">
        <v>2173256.77409</v>
      </c>
      <c r="M30" s="1766">
        <v>2242713.5974499998</v>
      </c>
      <c r="N30" s="1766">
        <v>2362789.2753600003</v>
      </c>
      <c r="O30" s="1766">
        <v>2464081.6717300001</v>
      </c>
      <c r="P30" s="1766">
        <v>2587209.2212499999</v>
      </c>
      <c r="Q30" s="1766">
        <v>2731222.7325399998</v>
      </c>
      <c r="R30" s="1766">
        <v>2781564.80559</v>
      </c>
      <c r="S30" s="1766">
        <v>2801275.3856899999</v>
      </c>
      <c r="T30" s="1766">
        <v>2878354.3768600002</v>
      </c>
      <c r="U30" s="1766">
        <v>2930864.8889099997</v>
      </c>
      <c r="V30" s="1812">
        <v>2996622.7265300001</v>
      </c>
      <c r="W30" s="211"/>
      <c r="X30" s="211"/>
      <c r="Y30" s="211"/>
      <c r="Z30" s="211"/>
      <c r="AA30" s="211"/>
      <c r="AB30" s="211"/>
      <c r="AC30" s="211"/>
      <c r="AD30" s="211"/>
      <c r="AE30" s="211"/>
      <c r="AF30" s="211"/>
      <c r="AG30" s="211"/>
      <c r="AH30" s="211"/>
      <c r="AI30" s="211"/>
      <c r="AJ30" s="211"/>
      <c r="AK30" s="211"/>
    </row>
    <row r="31" spans="1:37">
      <c r="A31" s="211"/>
      <c r="B31" s="1741"/>
      <c r="C31" s="1809"/>
      <c r="D31" s="1766"/>
      <c r="E31" s="1766"/>
      <c r="F31" s="1766"/>
      <c r="G31" s="1766"/>
      <c r="H31" s="1766"/>
      <c r="I31" s="1766"/>
      <c r="J31" s="1766"/>
      <c r="K31" s="1766"/>
      <c r="L31" s="1766"/>
      <c r="M31" s="1766"/>
      <c r="N31" s="1766"/>
      <c r="O31" s="1766"/>
      <c r="P31" s="1766"/>
      <c r="Q31" s="1766"/>
      <c r="R31" s="1766"/>
      <c r="S31" s="1766"/>
      <c r="T31" s="1766"/>
      <c r="U31" s="1766"/>
      <c r="V31" s="1812"/>
      <c r="W31" s="211"/>
      <c r="X31" s="211"/>
      <c r="Y31" s="211"/>
      <c r="Z31" s="211"/>
      <c r="AA31" s="211"/>
      <c r="AB31" s="211"/>
      <c r="AC31" s="211"/>
      <c r="AD31" s="211"/>
      <c r="AE31" s="211"/>
      <c r="AF31" s="211"/>
      <c r="AG31" s="211"/>
      <c r="AH31" s="211"/>
      <c r="AI31" s="211"/>
      <c r="AJ31" s="211"/>
      <c r="AK31" s="211"/>
    </row>
    <row r="32" spans="1:37" ht="13.5" thickBot="1">
      <c r="A32" s="211"/>
      <c r="B32" s="1814" t="s">
        <v>521</v>
      </c>
      <c r="C32" s="1815">
        <v>13372642.61633</v>
      </c>
      <c r="D32" s="1816">
        <v>13206324.348989999</v>
      </c>
      <c r="E32" s="1816">
        <v>13250020.937820001</v>
      </c>
      <c r="F32" s="1816">
        <v>13741657.3542</v>
      </c>
      <c r="G32" s="1816">
        <v>13528974.460209999</v>
      </c>
      <c r="H32" s="1816">
        <v>13408292.33955</v>
      </c>
      <c r="I32" s="1816">
        <v>14557348.31323</v>
      </c>
      <c r="J32" s="1816">
        <v>15649493.101670001</v>
      </c>
      <c r="K32" s="1816">
        <v>15301457.549039999</v>
      </c>
      <c r="L32" s="1816">
        <v>15612618.476360001</v>
      </c>
      <c r="M32" s="1816">
        <v>16085272.47999</v>
      </c>
      <c r="N32" s="1816">
        <v>16162630.356710002</v>
      </c>
      <c r="O32" s="1816">
        <v>16978970.372579999</v>
      </c>
      <c r="P32" s="1816">
        <v>17065588.228659999</v>
      </c>
      <c r="Q32" s="1816">
        <v>17607730.770769998</v>
      </c>
      <c r="R32" s="1816">
        <v>17225972.744429998</v>
      </c>
      <c r="S32" s="1816">
        <v>16997238.273539998</v>
      </c>
      <c r="T32" s="1816">
        <v>17144057.673919998</v>
      </c>
      <c r="U32" s="1816">
        <v>16779180.683940001</v>
      </c>
      <c r="V32" s="1817">
        <v>16898386.085129999</v>
      </c>
      <c r="W32" s="211"/>
      <c r="X32" s="211"/>
      <c r="Y32" s="211"/>
      <c r="Z32" s="211"/>
      <c r="AA32" s="211"/>
      <c r="AB32" s="211"/>
      <c r="AC32" s="211"/>
      <c r="AD32" s="211"/>
      <c r="AE32" s="211"/>
      <c r="AF32" s="211"/>
      <c r="AG32" s="211"/>
      <c r="AH32" s="211"/>
      <c r="AI32" s="211"/>
      <c r="AJ32" s="211"/>
      <c r="AK32" s="211"/>
    </row>
    <row r="33" spans="1:37">
      <c r="A33" s="211"/>
      <c r="B33" s="1743"/>
      <c r="C33" s="1818"/>
      <c r="D33" s="1818"/>
      <c r="E33" s="1818"/>
      <c r="F33" s="1818"/>
      <c r="G33" s="1818"/>
      <c r="H33" s="1818"/>
      <c r="I33" s="1818"/>
      <c r="J33" s="1818"/>
      <c r="K33" s="1818"/>
      <c r="L33" s="1818"/>
      <c r="M33" s="1818"/>
      <c r="N33" s="1818"/>
      <c r="O33" s="1818"/>
      <c r="P33" s="1818"/>
      <c r="Q33" s="1818"/>
      <c r="R33" s="1818"/>
      <c r="S33" s="1818"/>
      <c r="T33" s="1818"/>
      <c r="U33" s="1818"/>
      <c r="V33" s="211"/>
      <c r="W33" s="211"/>
      <c r="X33" s="211"/>
      <c r="Y33" s="211"/>
      <c r="Z33" s="211"/>
      <c r="AA33" s="211"/>
      <c r="AB33" s="211"/>
      <c r="AC33" s="211"/>
      <c r="AD33" s="211"/>
      <c r="AE33" s="211"/>
      <c r="AF33" s="211"/>
      <c r="AG33" s="211"/>
      <c r="AH33" s="211"/>
      <c r="AI33" s="211"/>
      <c r="AJ33" s="211"/>
      <c r="AK33" s="211"/>
    </row>
    <row r="34" spans="1:37">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row>
    <row r="35" spans="1:37">
      <c r="A35" s="211"/>
      <c r="B35" s="211"/>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row>
    <row r="36" spans="1:37" ht="15.75" customHeight="1">
      <c r="A36" s="211"/>
      <c r="B36" s="211"/>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row>
    <row r="37" spans="1:37" ht="13.5" thickBot="1">
      <c r="A37" s="211"/>
      <c r="B37" s="211"/>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row>
    <row r="38" spans="1:37">
      <c r="A38" s="211"/>
      <c r="B38" s="210" t="s">
        <v>842</v>
      </c>
      <c r="C38" s="2532" t="s">
        <v>28</v>
      </c>
      <c r="D38" s="2533"/>
      <c r="E38" s="2533"/>
      <c r="F38" s="2533"/>
      <c r="G38" s="2533"/>
      <c r="H38" s="2533"/>
      <c r="I38" s="2533"/>
      <c r="J38" s="2533"/>
      <c r="K38" s="2533"/>
      <c r="L38" s="2533"/>
      <c r="M38" s="2533"/>
      <c r="N38" s="2533"/>
      <c r="O38" s="2533"/>
      <c r="P38" s="2533"/>
      <c r="Q38" s="2533"/>
      <c r="R38" s="1746"/>
      <c r="S38" s="1746"/>
      <c r="T38" s="1746"/>
      <c r="U38" s="1984"/>
      <c r="V38" s="1746"/>
      <c r="W38" s="1605"/>
      <c r="X38" s="1606"/>
      <c r="Y38" s="1606" t="s">
        <v>29</v>
      </c>
      <c r="Z38" s="1606"/>
      <c r="AA38" s="1607"/>
      <c r="AB38" s="211"/>
      <c r="AC38" s="211"/>
      <c r="AD38" s="211"/>
      <c r="AE38" s="211"/>
      <c r="AF38" s="211"/>
      <c r="AG38" s="211"/>
      <c r="AH38" s="211"/>
      <c r="AI38" s="211"/>
      <c r="AJ38" s="211"/>
      <c r="AK38" s="211"/>
    </row>
    <row r="39" spans="1:37" ht="13.5" thickBot="1">
      <c r="A39" s="211"/>
      <c r="B39" s="1776" t="s">
        <v>854</v>
      </c>
      <c r="C39" s="186" t="s">
        <v>32</v>
      </c>
      <c r="D39" s="185" t="s">
        <v>33</v>
      </c>
      <c r="E39" s="185" t="s">
        <v>22</v>
      </c>
      <c r="F39" s="185" t="s">
        <v>34</v>
      </c>
      <c r="G39" s="185" t="s">
        <v>35</v>
      </c>
      <c r="H39" s="185" t="s">
        <v>36</v>
      </c>
      <c r="I39" s="185" t="s">
        <v>37</v>
      </c>
      <c r="J39" s="185" t="s">
        <v>38</v>
      </c>
      <c r="K39" s="185" t="s">
        <v>39</v>
      </c>
      <c r="L39" s="185" t="s">
        <v>40</v>
      </c>
      <c r="M39" s="185" t="s">
        <v>23</v>
      </c>
      <c r="N39" s="185" t="s">
        <v>41</v>
      </c>
      <c r="O39" s="185" t="s">
        <v>42</v>
      </c>
      <c r="P39" s="185" t="s">
        <v>43</v>
      </c>
      <c r="Q39" s="185" t="s">
        <v>24</v>
      </c>
      <c r="R39" s="185" t="s">
        <v>44</v>
      </c>
      <c r="S39" s="185" t="s">
        <v>840</v>
      </c>
      <c r="T39" s="125" t="s">
        <v>905</v>
      </c>
      <c r="U39" s="125" t="s">
        <v>925</v>
      </c>
      <c r="V39" s="125" t="s">
        <v>1076</v>
      </c>
      <c r="W39" s="145">
        <v>2019</v>
      </c>
      <c r="X39" s="126">
        <v>2020</v>
      </c>
      <c r="Y39" s="126" t="s">
        <v>47</v>
      </c>
      <c r="Z39" s="126" t="s">
        <v>48</v>
      </c>
      <c r="AA39" s="146">
        <v>2023</v>
      </c>
      <c r="AB39" s="211"/>
      <c r="AC39" s="211"/>
      <c r="AD39" s="211"/>
      <c r="AE39" s="211"/>
      <c r="AF39" s="211"/>
      <c r="AG39" s="211"/>
      <c r="AH39" s="211"/>
      <c r="AI39" s="211"/>
      <c r="AJ39" s="211"/>
      <c r="AK39" s="211"/>
    </row>
    <row r="40" spans="1:37">
      <c r="A40" s="211"/>
      <c r="B40" s="572" t="s">
        <v>201</v>
      </c>
      <c r="C40" s="1777">
        <v>467941.57248000009</v>
      </c>
      <c r="D40" s="1778">
        <v>473888.69426999992</v>
      </c>
      <c r="E40" s="1778">
        <v>478188.8208499999</v>
      </c>
      <c r="F40" s="1778">
        <v>478516.28160000016</v>
      </c>
      <c r="G40" s="1778">
        <v>485079.04673999996</v>
      </c>
      <c r="H40" s="1778">
        <v>265258.63421000011</v>
      </c>
      <c r="I40" s="1778">
        <v>413163.90706999996</v>
      </c>
      <c r="J40" s="1778">
        <v>386544.89586000011</v>
      </c>
      <c r="K40" s="1778">
        <v>403407.33963999996</v>
      </c>
      <c r="L40" s="1778">
        <v>458761.92875000002</v>
      </c>
      <c r="M40" s="1778">
        <v>493183.25939999998</v>
      </c>
      <c r="N40" s="1778">
        <v>505000.61523</v>
      </c>
      <c r="O40" s="1778">
        <v>512222.24398999999</v>
      </c>
      <c r="P40" s="1778">
        <v>537262.05466999998</v>
      </c>
      <c r="Q40" s="1778">
        <v>550121.22455000004</v>
      </c>
      <c r="R40" s="1778">
        <v>539510.49025000003</v>
      </c>
      <c r="S40" s="1778">
        <v>518762.94472000003</v>
      </c>
      <c r="T40" s="1778">
        <v>542880.24608999991</v>
      </c>
      <c r="U40" s="1778">
        <v>560301.58728999994</v>
      </c>
      <c r="V40" s="1958">
        <v>538521.89413000015</v>
      </c>
      <c r="W40" s="1777">
        <v>1898535.3692000001</v>
      </c>
      <c r="X40" s="1778">
        <v>1550046.4838800002</v>
      </c>
      <c r="Y40" s="1778">
        <v>1860353.1430200001</v>
      </c>
      <c r="Z40" s="1778">
        <v>2139116.01346</v>
      </c>
      <c r="AA40" s="1958">
        <v>2160466.6722300001</v>
      </c>
      <c r="AB40" s="211"/>
      <c r="AC40" s="211"/>
      <c r="AD40" s="211"/>
      <c r="AE40" s="211"/>
      <c r="AF40" s="211"/>
      <c r="AG40" s="211"/>
      <c r="AH40" s="211"/>
      <c r="AI40" s="211"/>
      <c r="AJ40" s="211"/>
      <c r="AK40" s="211"/>
    </row>
    <row r="41" spans="1:37">
      <c r="A41" s="211"/>
      <c r="B41" s="266" t="s">
        <v>522</v>
      </c>
      <c r="C41" s="1768">
        <v>-90492.296670000011</v>
      </c>
      <c r="D41" s="1959">
        <v>-105549.81652999997</v>
      </c>
      <c r="E41" s="1959">
        <v>-115457.72838</v>
      </c>
      <c r="F41" s="1959">
        <v>-96591.716600000029</v>
      </c>
      <c r="G41" s="1959">
        <v>-179839.48329000003</v>
      </c>
      <c r="H41" s="1959">
        <v>-406603.90372999996</v>
      </c>
      <c r="I41" s="1959">
        <v>-385891.73242000007</v>
      </c>
      <c r="J41" s="1959">
        <v>-117945.90719000006</v>
      </c>
      <c r="K41" s="1959">
        <v>-138718.10008999999</v>
      </c>
      <c r="L41" s="1959">
        <v>-124450.94747</v>
      </c>
      <c r="M41" s="1959">
        <v>-122711.25700999999</v>
      </c>
      <c r="N41" s="1959">
        <v>-40057.624650000034</v>
      </c>
      <c r="O41" s="1959">
        <v>-105337.00797000001</v>
      </c>
      <c r="P41" s="1959">
        <v>-105521.84050000001</v>
      </c>
      <c r="Q41" s="1959">
        <v>-84931.909179999973</v>
      </c>
      <c r="R41" s="1959">
        <v>-194244.62660000002</v>
      </c>
      <c r="S41" s="1959">
        <v>-227368.63577000002</v>
      </c>
      <c r="T41" s="1959">
        <v>-184515.62637999997</v>
      </c>
      <c r="U41" s="1959">
        <v>-201898.46345000004</v>
      </c>
      <c r="V41" s="1960">
        <v>-208880.37707999992</v>
      </c>
      <c r="W41" s="1768">
        <v>-408091.55817999999</v>
      </c>
      <c r="X41" s="1959">
        <v>-1090281.0266300002</v>
      </c>
      <c r="Y41" s="1959">
        <v>-425937.92922000005</v>
      </c>
      <c r="Z41" s="1959">
        <v>-490035.38425</v>
      </c>
      <c r="AA41" s="1960">
        <v>-822663.10267999989</v>
      </c>
      <c r="AB41" s="211"/>
      <c r="AC41" s="211"/>
      <c r="AD41" s="211"/>
      <c r="AE41" s="211"/>
      <c r="AF41" s="211"/>
      <c r="AG41" s="211"/>
      <c r="AH41" s="211"/>
      <c r="AI41" s="211"/>
      <c r="AJ41" s="211"/>
      <c r="AK41" s="211"/>
    </row>
    <row r="42" spans="1:37">
      <c r="A42" s="211"/>
      <c r="B42" s="267" t="s">
        <v>523</v>
      </c>
      <c r="C42" s="1784">
        <v>377449.27581000008</v>
      </c>
      <c r="D42" s="2019">
        <v>368338.87773999997</v>
      </c>
      <c r="E42" s="2019">
        <v>362731.09246999992</v>
      </c>
      <c r="F42" s="2019">
        <v>381924.56500000012</v>
      </c>
      <c r="G42" s="2019">
        <v>305239.5634499999</v>
      </c>
      <c r="H42" s="2019">
        <v>-141345.26951999986</v>
      </c>
      <c r="I42" s="2019">
        <v>27272.174649999884</v>
      </c>
      <c r="J42" s="2019">
        <v>268598.98867000005</v>
      </c>
      <c r="K42" s="2019">
        <v>264689.23954999994</v>
      </c>
      <c r="L42" s="2019">
        <v>334310.98128000001</v>
      </c>
      <c r="M42" s="2019">
        <v>370472.00238999998</v>
      </c>
      <c r="N42" s="2019">
        <v>464942.99057999998</v>
      </c>
      <c r="O42" s="2019">
        <v>406885.23601999995</v>
      </c>
      <c r="P42" s="2019">
        <v>431740.21416999999</v>
      </c>
      <c r="Q42" s="2019">
        <v>465189.31537000008</v>
      </c>
      <c r="R42" s="2019">
        <v>345265.86365000001</v>
      </c>
      <c r="S42" s="2019">
        <v>291394.30894999998</v>
      </c>
      <c r="T42" s="2019">
        <v>358364.61970999994</v>
      </c>
      <c r="U42" s="2019">
        <v>358403.1238399999</v>
      </c>
      <c r="V42" s="2021">
        <v>329641.51705000026</v>
      </c>
      <c r="W42" s="1784">
        <v>1490443.8110200001</v>
      </c>
      <c r="X42" s="2019">
        <v>459765.45724999998</v>
      </c>
      <c r="Y42" s="2019">
        <v>1434415.2138</v>
      </c>
      <c r="Z42" s="2019">
        <v>1649080.6292100002</v>
      </c>
      <c r="AA42" s="2021">
        <v>1337803.5695500001</v>
      </c>
      <c r="AB42" s="211"/>
      <c r="AC42" s="211"/>
      <c r="AD42" s="211"/>
      <c r="AE42" s="211"/>
      <c r="AF42" s="211"/>
      <c r="AG42" s="211"/>
      <c r="AH42" s="211"/>
      <c r="AI42" s="211"/>
      <c r="AJ42" s="211"/>
      <c r="AK42" s="211"/>
    </row>
    <row r="43" spans="1:37">
      <c r="A43" s="211"/>
      <c r="B43" s="266" t="s">
        <v>419</v>
      </c>
      <c r="C43" s="1768">
        <v>45645.123049999995</v>
      </c>
      <c r="D43" s="1959">
        <v>43884.380370000006</v>
      </c>
      <c r="E43" s="1959">
        <v>43261.891180000006</v>
      </c>
      <c r="F43" s="1959">
        <v>53245.951169999971</v>
      </c>
      <c r="G43" s="1959">
        <v>40838.497230000001</v>
      </c>
      <c r="H43" s="1959">
        <v>1969.5560199999959</v>
      </c>
      <c r="I43" s="1959">
        <v>5548.0723300000027</v>
      </c>
      <c r="J43" s="1959">
        <v>59490.527460000005</v>
      </c>
      <c r="K43" s="1959">
        <v>28338.855909999998</v>
      </c>
      <c r="L43" s="1959">
        <v>16552.354480000002</v>
      </c>
      <c r="M43" s="1959">
        <v>22206.644420000001</v>
      </c>
      <c r="N43" s="1959">
        <v>31668.342099999994</v>
      </c>
      <c r="O43" s="1959">
        <v>30619.59057</v>
      </c>
      <c r="P43" s="1959">
        <v>29708.254829999998</v>
      </c>
      <c r="Q43" s="1959">
        <v>30843.890360000009</v>
      </c>
      <c r="R43" s="1959">
        <v>35755.157309999988</v>
      </c>
      <c r="S43" s="1959">
        <v>36337.083009999995</v>
      </c>
      <c r="T43" s="1959">
        <v>37606.049550000003</v>
      </c>
      <c r="U43" s="1959">
        <v>31726.383969999999</v>
      </c>
      <c r="V43" s="1960">
        <v>55766</v>
      </c>
      <c r="W43" s="1768">
        <v>186037.34576999999</v>
      </c>
      <c r="X43" s="1959">
        <v>107846.65304</v>
      </c>
      <c r="Y43" s="1959">
        <v>98766.196909999999</v>
      </c>
      <c r="Z43" s="1959">
        <v>127702</v>
      </c>
      <c r="AA43" s="1960">
        <v>161438</v>
      </c>
      <c r="AB43" s="211"/>
      <c r="AC43" s="211"/>
      <c r="AD43" s="211"/>
      <c r="AE43" s="211"/>
      <c r="AF43" s="211"/>
      <c r="AG43" s="211"/>
      <c r="AH43" s="211"/>
      <c r="AI43" s="211"/>
      <c r="AJ43" s="211"/>
      <c r="AK43" s="211"/>
    </row>
    <row r="44" spans="1:37">
      <c r="A44" s="211"/>
      <c r="B44" s="266" t="s">
        <v>432</v>
      </c>
      <c r="C44" s="1768">
        <v>-281029.83417000005</v>
      </c>
      <c r="D44" s="1959">
        <v>-273787.20472999994</v>
      </c>
      <c r="E44" s="1959">
        <v>-268765.62390999997</v>
      </c>
      <c r="F44" s="1959">
        <v>-283887.84663999989</v>
      </c>
      <c r="G44" s="1959">
        <v>-294967.00713999994</v>
      </c>
      <c r="H44" s="1959">
        <v>-258434.9794500001</v>
      </c>
      <c r="I44" s="1959">
        <v>-257772.66265999991</v>
      </c>
      <c r="J44" s="1959">
        <v>-277168.95217000012</v>
      </c>
      <c r="K44" s="1959">
        <v>-268750.62601999997</v>
      </c>
      <c r="L44" s="1959">
        <v>-271464.77038</v>
      </c>
      <c r="M44" s="1959">
        <v>-269221.18973000004</v>
      </c>
      <c r="N44" s="1959">
        <v>-314635.3137900001</v>
      </c>
      <c r="O44" s="1959">
        <v>-288029.10668999999</v>
      </c>
      <c r="P44" s="1959">
        <v>-290292.61922999995</v>
      </c>
      <c r="Q44" s="1959">
        <v>-291817.20798000001</v>
      </c>
      <c r="R44" s="1959">
        <v>-316253.24981000007</v>
      </c>
      <c r="S44" s="1959">
        <v>-302981.52207000001</v>
      </c>
      <c r="T44" s="1959">
        <v>-306676.79343000002</v>
      </c>
      <c r="U44" s="1959">
        <v>-314069.66924000002</v>
      </c>
      <c r="V44" s="1960">
        <v>-324854</v>
      </c>
      <c r="W44" s="1768">
        <v>-1107470.5094499998</v>
      </c>
      <c r="X44" s="1959">
        <v>-1088343.60142</v>
      </c>
      <c r="Y44" s="1959">
        <v>-1124071.89992</v>
      </c>
      <c r="Z44" s="1959">
        <v>-1186391.9338999998</v>
      </c>
      <c r="AA44" s="1960">
        <v>-1248582.3155</v>
      </c>
      <c r="AB44" s="211"/>
      <c r="AC44" s="211"/>
      <c r="AD44" s="211"/>
      <c r="AE44" s="211"/>
      <c r="AF44" s="211"/>
      <c r="AG44" s="211"/>
      <c r="AH44" s="211"/>
      <c r="AI44" s="211"/>
      <c r="AJ44" s="211"/>
      <c r="AK44" s="211"/>
    </row>
    <row r="45" spans="1:37">
      <c r="A45" s="211"/>
      <c r="B45" s="266" t="s">
        <v>524</v>
      </c>
      <c r="C45" s="1703">
        <v>0</v>
      </c>
      <c r="D45" s="1704">
        <v>0</v>
      </c>
      <c r="E45" s="1704">
        <v>0</v>
      </c>
      <c r="F45" s="1704">
        <v>0</v>
      </c>
      <c r="G45" s="1704">
        <v>0</v>
      </c>
      <c r="H45" s="1704">
        <v>0</v>
      </c>
      <c r="I45" s="1704">
        <v>0</v>
      </c>
      <c r="J45" s="1704">
        <v>0</v>
      </c>
      <c r="K45" s="1704">
        <v>0</v>
      </c>
      <c r="L45" s="1704">
        <v>0</v>
      </c>
      <c r="M45" s="1704">
        <v>0</v>
      </c>
      <c r="N45" s="1704">
        <v>0</v>
      </c>
      <c r="O45" s="1704">
        <v>0</v>
      </c>
      <c r="P45" s="1704">
        <v>0</v>
      </c>
      <c r="Q45" s="1704">
        <v>0</v>
      </c>
      <c r="R45" s="1704">
        <v>0</v>
      </c>
      <c r="S45" s="1704">
        <v>0</v>
      </c>
      <c r="T45" s="1704">
        <v>0</v>
      </c>
      <c r="U45" s="1704">
        <v>0</v>
      </c>
      <c r="V45" s="1960">
        <v>0</v>
      </c>
      <c r="W45" s="1768">
        <v>0</v>
      </c>
      <c r="X45" s="1959">
        <v>0</v>
      </c>
      <c r="Y45" s="1959">
        <v>0</v>
      </c>
      <c r="Z45" s="1959">
        <v>0</v>
      </c>
      <c r="AA45" s="1960">
        <v>0</v>
      </c>
      <c r="AB45" s="211"/>
      <c r="AC45" s="211"/>
      <c r="AD45" s="211"/>
      <c r="AE45" s="211"/>
      <c r="AF45" s="211"/>
      <c r="AG45" s="211"/>
      <c r="AH45" s="211"/>
      <c r="AI45" s="211"/>
      <c r="AJ45" s="211"/>
      <c r="AK45" s="211"/>
    </row>
    <row r="46" spans="1:37">
      <c r="A46" s="211"/>
      <c r="B46" s="266" t="s">
        <v>525</v>
      </c>
      <c r="C46" s="1768">
        <v>-40154.961470000002</v>
      </c>
      <c r="D46" s="1959">
        <v>-39293.729239999993</v>
      </c>
      <c r="E46" s="1959">
        <v>-39895.034200000002</v>
      </c>
      <c r="F46" s="1959">
        <v>-48939.913680000005</v>
      </c>
      <c r="G46" s="1959">
        <v>-17015.935679999999</v>
      </c>
      <c r="H46" s="1959">
        <v>120107.71849000001</v>
      </c>
      <c r="I46" s="1959">
        <v>66567.570759999988</v>
      </c>
      <c r="J46" s="1959">
        <v>-27941.658310000003</v>
      </c>
      <c r="K46" s="1959">
        <v>-10222.164429999999</v>
      </c>
      <c r="L46" s="1959">
        <v>-24093.38997</v>
      </c>
      <c r="M46" s="1959">
        <v>-46542.817250000007</v>
      </c>
      <c r="N46" s="1959">
        <v>-62113.026509999989</v>
      </c>
      <c r="O46" s="1959">
        <v>-46540.385409999995</v>
      </c>
      <c r="P46" s="1959">
        <v>-43173.893409999997</v>
      </c>
      <c r="Q46" s="1959">
        <v>-57173.610340000007</v>
      </c>
      <c r="R46" s="1959">
        <v>-17813.644819999994</v>
      </c>
      <c r="S46" s="1959">
        <v>-1607.3770400000001</v>
      </c>
      <c r="T46" s="1959">
        <v>-22934.165560000001</v>
      </c>
      <c r="U46" s="1959">
        <v>-15679.982869999998</v>
      </c>
      <c r="V46" s="1960">
        <v>-6670.2417800000012</v>
      </c>
      <c r="W46" s="1768">
        <v>-168283.63859000002</v>
      </c>
      <c r="X46" s="1959">
        <v>141717.69525999998</v>
      </c>
      <c r="Y46" s="1959">
        <v>-142971.39815999998</v>
      </c>
      <c r="Z46" s="1959">
        <v>-164701.53397999998</v>
      </c>
      <c r="AA46" s="1960">
        <v>-46891.767250000004</v>
      </c>
      <c r="AB46" s="211"/>
      <c r="AC46" s="211"/>
      <c r="AD46" s="211"/>
      <c r="AE46" s="211"/>
      <c r="AF46" s="211"/>
      <c r="AG46" s="211"/>
      <c r="AH46" s="211"/>
      <c r="AI46" s="211"/>
      <c r="AJ46" s="211"/>
      <c r="AK46" s="211"/>
    </row>
    <row r="47" spans="1:37" ht="13.5" thickBot="1">
      <c r="A47" s="211"/>
      <c r="B47" s="1785" t="s">
        <v>486</v>
      </c>
      <c r="C47" s="2020">
        <v>101909.60322000002</v>
      </c>
      <c r="D47" s="1774">
        <v>99142.32414000007</v>
      </c>
      <c r="E47" s="1774">
        <v>97332.325539999991</v>
      </c>
      <c r="F47" s="1774">
        <v>102342.75585</v>
      </c>
      <c r="G47" s="1774">
        <v>34095.11785999994</v>
      </c>
      <c r="H47" s="1774">
        <v>-277702.97445999994</v>
      </c>
      <c r="I47" s="1774">
        <v>-158384.84492000006</v>
      </c>
      <c r="J47" s="1774">
        <v>22978.905649999939</v>
      </c>
      <c r="K47" s="1774">
        <v>14055.305009999958</v>
      </c>
      <c r="L47" s="1774">
        <v>55305.175409999982</v>
      </c>
      <c r="M47" s="1774">
        <v>76914.639829999956</v>
      </c>
      <c r="N47" s="1774">
        <v>119862.99237999989</v>
      </c>
      <c r="O47" s="1774">
        <v>102935.33448999998</v>
      </c>
      <c r="P47" s="1774">
        <v>127981.95636000004</v>
      </c>
      <c r="Q47" s="1774">
        <v>147042.38741000008</v>
      </c>
      <c r="R47" s="1774">
        <v>46954.126329999934</v>
      </c>
      <c r="S47" s="1774">
        <v>23142.492849999973</v>
      </c>
      <c r="T47" s="1774">
        <v>66359.710269999923</v>
      </c>
      <c r="U47" s="1774">
        <v>60379.855699999905</v>
      </c>
      <c r="V47" s="2022">
        <v>51898.275270000253</v>
      </c>
      <c r="W47" s="2020">
        <v>400727.00875000039</v>
      </c>
      <c r="X47" s="1774">
        <v>-379013.79587000003</v>
      </c>
      <c r="Y47" s="1774">
        <v>266138.11262999999</v>
      </c>
      <c r="Z47" s="1774">
        <v>439678.8970900001</v>
      </c>
      <c r="AA47" s="2022">
        <v>211405.61936000004</v>
      </c>
      <c r="AB47" s="211"/>
      <c r="AC47" s="211"/>
      <c r="AD47" s="211"/>
      <c r="AE47" s="211"/>
      <c r="AF47" s="211"/>
      <c r="AG47" s="211"/>
      <c r="AH47" s="211"/>
      <c r="AI47" s="211"/>
      <c r="AJ47" s="211"/>
      <c r="AK47" s="211"/>
    </row>
    <row r="48" spans="1:37" ht="13.5" thickBot="1">
      <c r="A48" s="211"/>
      <c r="B48" s="1743"/>
      <c r="C48" s="1776"/>
      <c r="D48" s="1776"/>
      <c r="E48" s="1776"/>
      <c r="F48" s="1776"/>
      <c r="G48" s="1776"/>
      <c r="H48" s="1776"/>
      <c r="I48" s="1776"/>
      <c r="J48" s="1776"/>
      <c r="K48" s="1776"/>
      <c r="L48" s="1776"/>
      <c r="M48" s="1776"/>
      <c r="N48" s="1776"/>
      <c r="O48" s="1776"/>
      <c r="P48" s="1776"/>
      <c r="Q48" s="1776"/>
      <c r="R48" s="1776"/>
      <c r="S48" s="1776"/>
      <c r="T48" s="1776"/>
      <c r="U48" s="1776"/>
      <c r="V48" s="1776"/>
      <c r="W48" s="1818"/>
      <c r="X48" s="1818"/>
      <c r="Y48" s="211"/>
      <c r="Z48" s="211"/>
      <c r="AA48" s="211"/>
      <c r="AB48" s="211"/>
      <c r="AC48" s="211"/>
      <c r="AD48" s="211"/>
      <c r="AE48" s="211"/>
      <c r="AF48" s="211"/>
      <c r="AG48" s="211"/>
      <c r="AH48" s="211"/>
      <c r="AI48" s="211"/>
      <c r="AJ48" s="211"/>
      <c r="AK48" s="211"/>
    </row>
    <row r="49" spans="1:37">
      <c r="A49" s="211"/>
      <c r="B49" s="264" t="s">
        <v>526</v>
      </c>
      <c r="C49" s="1787">
        <v>0.54700000000000004</v>
      </c>
      <c r="D49" s="1788">
        <v>0.52300000000000002</v>
      </c>
      <c r="E49" s="1788">
        <v>0.507519935987925</v>
      </c>
      <c r="F49" s="1788">
        <v>0.54</v>
      </c>
      <c r="G49" s="1788">
        <v>0.55600000000000005</v>
      </c>
      <c r="H49" s="1788">
        <v>0.93700000000000006</v>
      </c>
      <c r="I49" s="1788">
        <v>0.58699999999999997</v>
      </c>
      <c r="J49" s="1788">
        <v>0.55700000000000005</v>
      </c>
      <c r="K49" s="1788">
        <v>0.63900000000000001</v>
      </c>
      <c r="L49" s="1788">
        <v>0.5559712837837838</v>
      </c>
      <c r="M49" s="1788">
        <v>0.49677527203175353</v>
      </c>
      <c r="N49" s="1788">
        <v>0.55600000000000005</v>
      </c>
      <c r="O49" s="1788">
        <v>0.52986053880940809</v>
      </c>
      <c r="P49" s="1788">
        <v>0.504</v>
      </c>
      <c r="Q49" s="1788">
        <v>0.49613665847300842</v>
      </c>
      <c r="R49" s="1788">
        <v>0.52300000000000002</v>
      </c>
      <c r="S49" s="1788">
        <v>0.54428409375079267</v>
      </c>
      <c r="T49" s="1788">
        <v>0.52669064498192919</v>
      </c>
      <c r="U49" s="1788">
        <v>0.5167757435175212</v>
      </c>
      <c r="V49" s="2007">
        <v>0.52905451331048881</v>
      </c>
      <c r="W49" s="2023">
        <v>0.53126519660885363</v>
      </c>
      <c r="X49" s="1819">
        <v>0.63118257594211591</v>
      </c>
      <c r="Y49" s="1819">
        <v>0.55400000000000005</v>
      </c>
      <c r="Z49" s="1819">
        <v>0.51300000000000001</v>
      </c>
      <c r="AA49" s="1820">
        <v>0.52670113705038579</v>
      </c>
      <c r="AB49" s="211"/>
      <c r="AC49" s="211"/>
      <c r="AD49" s="211"/>
      <c r="AE49" s="211"/>
      <c r="AF49" s="211"/>
      <c r="AG49" s="211"/>
      <c r="AH49" s="211"/>
      <c r="AI49" s="211"/>
      <c r="AJ49" s="211"/>
      <c r="AK49" s="211"/>
    </row>
    <row r="50" spans="1:37">
      <c r="A50" s="211"/>
      <c r="B50" s="13" t="s">
        <v>62</v>
      </c>
      <c r="C50" s="1791">
        <v>0.21270317051898699</v>
      </c>
      <c r="D50" s="2008">
        <v>0.19983483432075899</v>
      </c>
      <c r="E50" s="2008">
        <v>0.18681527397194947</v>
      </c>
      <c r="F50" s="2008">
        <v>0.19400000000000001</v>
      </c>
      <c r="G50" s="2008">
        <v>6.5000000000000002E-2</v>
      </c>
      <c r="H50" s="2008">
        <v>-0.55900000000000005</v>
      </c>
      <c r="I50" s="2008">
        <v>-0.35832381433733917</v>
      </c>
      <c r="J50" s="2008">
        <v>4.8000000000000001E-2</v>
      </c>
      <c r="K50" s="2008">
        <v>2.7E-2</v>
      </c>
      <c r="L50" s="2008">
        <v>0.10307202357112093</v>
      </c>
      <c r="M50" s="2008">
        <v>0.13933882161582686</v>
      </c>
      <c r="N50" s="2008">
        <v>0.20822221296648458</v>
      </c>
      <c r="O50" s="2008">
        <v>0.17060311100640788</v>
      </c>
      <c r="P50" s="2008">
        <v>0.20253314383508325</v>
      </c>
      <c r="Q50" s="2008">
        <v>0.22097528691553373</v>
      </c>
      <c r="R50" s="2008">
        <v>6.8106056590951369E-2</v>
      </c>
      <c r="S50" s="2008">
        <v>3.3157701564818107E-2</v>
      </c>
      <c r="T50" s="2008">
        <v>9.3503835003416857E-2</v>
      </c>
      <c r="U50" s="2008">
        <v>8.3039275085774092E-2</v>
      </c>
      <c r="V50" s="2009">
        <v>7.2826010126517349E-2</v>
      </c>
      <c r="W50" s="1793">
        <v>0.20498046803072262</v>
      </c>
      <c r="X50" s="2010">
        <v>-0.18064488305097054</v>
      </c>
      <c r="Y50" s="2010">
        <v>0.12127231665357724</v>
      </c>
      <c r="Z50" s="2010">
        <v>0.1641958088811501</v>
      </c>
      <c r="AA50" s="1821">
        <v>7.0868350016532258E-2</v>
      </c>
      <c r="AB50" s="211"/>
      <c r="AC50" s="211"/>
      <c r="AD50" s="211"/>
      <c r="AE50" s="211"/>
      <c r="AF50" s="211"/>
      <c r="AG50" s="211"/>
      <c r="AH50" s="211"/>
      <c r="AI50" s="211"/>
      <c r="AJ50" s="211"/>
      <c r="AK50" s="211"/>
    </row>
    <row r="51" spans="1:37" ht="13.5" thickBot="1">
      <c r="A51" s="211"/>
      <c r="B51" s="13" t="s">
        <v>528</v>
      </c>
      <c r="C51" s="1791">
        <v>0.197934799551367</v>
      </c>
      <c r="D51" s="2008">
        <v>0.18644340553786384</v>
      </c>
      <c r="E51" s="2008">
        <v>0.17489176931114628</v>
      </c>
      <c r="F51" s="2008">
        <v>0.182</v>
      </c>
      <c r="G51" s="2008">
        <v>6.0999999999999999E-2</v>
      </c>
      <c r="H51" s="2008">
        <v>-0.52200000000000002</v>
      </c>
      <c r="I51" s="2008">
        <v>-0.33177149053670602</v>
      </c>
      <c r="J51" s="2008">
        <v>4.4999999999999998E-2</v>
      </c>
      <c r="K51" s="2008">
        <v>2.5000000000000001E-2</v>
      </c>
      <c r="L51" s="2008">
        <v>9.781323094901917E-2</v>
      </c>
      <c r="M51" s="2008">
        <v>0.13222405958711572</v>
      </c>
      <c r="N51" s="2008">
        <v>0.19615173495267901</v>
      </c>
      <c r="O51" s="2008">
        <v>0.16327803232607091</v>
      </c>
      <c r="P51" s="2008">
        <v>0.19351930933238096</v>
      </c>
      <c r="Q51" s="2008">
        <v>0.2115175382156495</v>
      </c>
      <c r="R51" s="2008">
        <v>6.478426709545422E-2</v>
      </c>
      <c r="S51" s="2008">
        <v>3.1559972341775988E-2</v>
      </c>
      <c r="T51" s="2008">
        <v>8.9064114142374237E-2</v>
      </c>
      <c r="U51" s="2008">
        <v>7.9189336889712289E-2</v>
      </c>
      <c r="V51" s="2009">
        <v>6.9505630510409935E-2</v>
      </c>
      <c r="W51" s="2024">
        <v>0.19131550909702122</v>
      </c>
      <c r="X51" s="1822">
        <v>-0.16930793154885385</v>
      </c>
      <c r="Y51" s="1822">
        <v>0.113916872121907</v>
      </c>
      <c r="Z51" s="1822">
        <v>0.155678490447127</v>
      </c>
      <c r="AA51" s="2025">
        <v>6.7545992730035906E-2</v>
      </c>
      <c r="AB51" s="211"/>
      <c r="AC51" s="211"/>
      <c r="AD51" s="211"/>
      <c r="AE51" s="211"/>
      <c r="AF51" s="211"/>
      <c r="AG51" s="211"/>
      <c r="AH51" s="211"/>
      <c r="AI51" s="211"/>
      <c r="AJ51" s="211"/>
      <c r="AK51" s="211"/>
    </row>
    <row r="52" spans="1:37">
      <c r="A52" s="211"/>
      <c r="B52" s="1533" t="s">
        <v>527</v>
      </c>
      <c r="C52" s="1793">
        <v>1.2095478081847226</v>
      </c>
      <c r="D52" s="2010">
        <v>1.2482409081171946</v>
      </c>
      <c r="E52" s="2010">
        <v>1.2498357773398798</v>
      </c>
      <c r="F52" s="2010">
        <v>1.2535629381496758</v>
      </c>
      <c r="G52" s="2010">
        <v>1.2827101020474563</v>
      </c>
      <c r="H52" s="2010">
        <v>1.3238721668967912</v>
      </c>
      <c r="I52" s="2010">
        <v>1.4653984486163043</v>
      </c>
      <c r="J52" s="2010">
        <v>1.4927377629572554</v>
      </c>
      <c r="K52" s="2010">
        <v>1.5516633531531292</v>
      </c>
      <c r="L52" s="2010">
        <v>1.5723444320419997</v>
      </c>
      <c r="M52" s="2010">
        <v>1.5416003531481317</v>
      </c>
      <c r="N52" s="2010">
        <v>1.6037026738055478</v>
      </c>
      <c r="O52" s="2010">
        <v>1.592163138549094</v>
      </c>
      <c r="P52" s="2010">
        <v>1.61159369147917</v>
      </c>
      <c r="Q52" s="2010">
        <v>1.5490130468487766</v>
      </c>
      <c r="R52" s="2010">
        <v>1.5124837594305802</v>
      </c>
      <c r="S52" s="2010">
        <v>1.4624468292035566</v>
      </c>
      <c r="T52" s="2010">
        <v>1.440271286091682</v>
      </c>
      <c r="U52" s="2010">
        <v>1.3512631709528236</v>
      </c>
      <c r="V52" s="1821">
        <v>1.3270039789544847</v>
      </c>
      <c r="W52" s="1823"/>
      <c r="X52" s="942"/>
      <c r="Y52" s="812"/>
      <c r="Z52" s="812"/>
      <c r="AA52" s="211"/>
      <c r="AB52" s="211"/>
      <c r="AC52" s="211"/>
      <c r="AD52" s="211"/>
      <c r="AE52" s="211"/>
      <c r="AF52" s="211"/>
      <c r="AG52" s="211"/>
      <c r="AH52" s="211"/>
      <c r="AI52" s="211"/>
      <c r="AJ52" s="211"/>
      <c r="AK52" s="211"/>
    </row>
    <row r="53" spans="1:37">
      <c r="A53" s="211"/>
      <c r="B53" s="266" t="s">
        <v>131</v>
      </c>
      <c r="C53" s="1793">
        <v>5.2912220171273623E-2</v>
      </c>
      <c r="D53" s="2010">
        <v>5.3455923642471981E-2</v>
      </c>
      <c r="E53" s="2010">
        <v>5.4180617476775945E-2</v>
      </c>
      <c r="F53" s="2010">
        <v>5.3320567336701714E-2</v>
      </c>
      <c r="G53" s="2010">
        <v>5.3568289239559336E-2</v>
      </c>
      <c r="H53" s="2010">
        <v>6.5953759158267719E-2</v>
      </c>
      <c r="I53" s="2010">
        <v>6.0341246894594629E-2</v>
      </c>
      <c r="J53" s="2010">
        <v>7.0638760142139642E-2</v>
      </c>
      <c r="K53" s="2010">
        <v>9.1396709218004926E-2</v>
      </c>
      <c r="L53" s="2010">
        <v>8.8883289294108131E-2</v>
      </c>
      <c r="M53" s="2010">
        <v>8.0304625648808706E-2</v>
      </c>
      <c r="N53" s="2010">
        <v>6.6979138345032399E-2</v>
      </c>
      <c r="O53" s="2010">
        <v>6.8008860716047892E-2</v>
      </c>
      <c r="P53" s="2010">
        <v>6.7869208939962303E-2</v>
      </c>
      <c r="Q53" s="2010">
        <v>6.5603724663442969E-2</v>
      </c>
      <c r="R53" s="2010">
        <v>5.5079762949923741E-2</v>
      </c>
      <c r="S53" s="2010">
        <v>4.9748609941819372E-2</v>
      </c>
      <c r="T53" s="2010">
        <v>6.2540083199133317E-2</v>
      </c>
      <c r="U53" s="2010">
        <v>6.2340325781455756E-2</v>
      </c>
      <c r="V53" s="1821">
        <v>6.2880004058317535E-2</v>
      </c>
      <c r="W53" s="942"/>
      <c r="X53" s="942"/>
      <c r="Y53" s="812"/>
      <c r="Z53" s="812"/>
      <c r="AA53" s="211"/>
      <c r="AB53" s="211"/>
      <c r="AC53" s="211"/>
      <c r="AD53" s="211"/>
      <c r="AE53" s="211"/>
      <c r="AF53" s="211"/>
      <c r="AG53" s="211"/>
      <c r="AH53" s="211"/>
      <c r="AI53" s="211"/>
      <c r="AJ53" s="211"/>
      <c r="AK53" s="211"/>
    </row>
    <row r="54" spans="1:37">
      <c r="A54" s="211"/>
      <c r="B54" s="266" t="s">
        <v>492</v>
      </c>
      <c r="C54" s="1793">
        <v>6.4531826830079783E-2</v>
      </c>
      <c r="D54" s="2010">
        <v>6.4809015390803665E-2</v>
      </c>
      <c r="E54" s="2010">
        <v>6.4514003525461591E-2</v>
      </c>
      <c r="F54" s="2010">
        <v>6.2762986106993129E-2</v>
      </c>
      <c r="G54" s="2010">
        <v>6.252193763813009E-2</v>
      </c>
      <c r="H54" s="2010">
        <v>7.5204654173850624E-2</v>
      </c>
      <c r="I54" s="2010">
        <v>7.2065286942698412E-2</v>
      </c>
      <c r="J54" s="2010">
        <v>7.9209208505822956E-2</v>
      </c>
      <c r="K54" s="2010">
        <v>9.746186688608309E-2</v>
      </c>
      <c r="L54" s="2010">
        <v>9.3141873124802724E-2</v>
      </c>
      <c r="M54" s="2010">
        <v>8.4018384588718395E-2</v>
      </c>
      <c r="N54" s="2010">
        <v>7.1638164797802925E-2</v>
      </c>
      <c r="O54" s="2010">
        <v>7.280256041467581E-2</v>
      </c>
      <c r="P54" s="2010">
        <v>7.3144050649986594E-2</v>
      </c>
      <c r="Q54" s="2010">
        <v>7.1284499540759605E-2</v>
      </c>
      <c r="R54" s="2010">
        <v>6.1077673292501238E-2</v>
      </c>
      <c r="S54" s="2010">
        <v>5.7231368051119905E-2</v>
      </c>
      <c r="T54" s="2010">
        <v>6.888194499586929E-2</v>
      </c>
      <c r="U54" s="2010">
        <v>6.9275481044770312E-2</v>
      </c>
      <c r="V54" s="1821">
        <v>7.0467725397183406E-2</v>
      </c>
      <c r="W54" s="942"/>
      <c r="X54" s="942"/>
      <c r="Y54" s="812"/>
      <c r="Z54" s="812"/>
      <c r="AA54" s="211"/>
      <c r="AB54" s="211"/>
      <c r="AC54" s="211"/>
      <c r="AD54" s="211"/>
      <c r="AE54" s="211"/>
      <c r="AF54" s="211"/>
      <c r="AG54" s="211"/>
      <c r="AH54" s="211"/>
      <c r="AI54" s="211"/>
      <c r="AJ54" s="211"/>
      <c r="AK54" s="211"/>
    </row>
    <row r="55" spans="1:37">
      <c r="A55" s="211"/>
      <c r="B55" s="266" t="s">
        <v>493</v>
      </c>
      <c r="C55" s="1793">
        <v>1.6850607039285452</v>
      </c>
      <c r="D55" s="2010">
        <v>1.657923769384718</v>
      </c>
      <c r="E55" s="2010">
        <v>1.6509954094071246</v>
      </c>
      <c r="F55" s="2010">
        <v>1.6381205839157</v>
      </c>
      <c r="G55" s="2010">
        <v>1.8294371828917373</v>
      </c>
      <c r="H55" s="2010">
        <v>2.0554602861845739</v>
      </c>
      <c r="I55" s="2010">
        <v>2.4664548984861678</v>
      </c>
      <c r="J55" s="2010">
        <v>1.9945241444630173</v>
      </c>
      <c r="K55" s="2010">
        <v>1.5689167023436819</v>
      </c>
      <c r="L55" s="2010">
        <v>1.4344173689684212</v>
      </c>
      <c r="M55" s="2010">
        <v>1.3941795489040283</v>
      </c>
      <c r="N55" s="2010">
        <v>1.2658545661626663</v>
      </c>
      <c r="O55" s="2010">
        <v>1.2050805811057841</v>
      </c>
      <c r="P55" s="2010">
        <v>1.1928365973774877</v>
      </c>
      <c r="Q55" s="2010">
        <v>1.1606044970307352</v>
      </c>
      <c r="R55" s="2010">
        <v>1.2863813800180672</v>
      </c>
      <c r="S55" s="2010">
        <v>1.4932643100679903</v>
      </c>
      <c r="T55" s="2010">
        <v>1.2279498540036224</v>
      </c>
      <c r="U55" s="2010">
        <v>1.2205351342722994</v>
      </c>
      <c r="V55" s="1821">
        <v>1.2019410720927783</v>
      </c>
      <c r="W55" s="1729"/>
      <c r="X55" s="1729"/>
      <c r="Y55" s="812"/>
      <c r="Z55" s="812"/>
      <c r="AA55" s="211"/>
      <c r="AB55" s="211"/>
      <c r="AC55" s="211"/>
      <c r="AD55" s="211"/>
      <c r="AE55" s="211"/>
      <c r="AF55" s="211"/>
      <c r="AG55" s="211"/>
      <c r="AH55" s="211"/>
      <c r="AI55" s="211"/>
      <c r="AJ55" s="211"/>
      <c r="AK55" s="211"/>
    </row>
    <row r="56" spans="1:37">
      <c r="A56" s="211"/>
      <c r="B56" s="266" t="s">
        <v>494</v>
      </c>
      <c r="C56" s="1793">
        <v>1.3816485190013064</v>
      </c>
      <c r="D56" s="2010">
        <v>1.3674925608242572</v>
      </c>
      <c r="E56" s="2010">
        <v>1.3865509167741656</v>
      </c>
      <c r="F56" s="2010">
        <v>1.3916724540705381</v>
      </c>
      <c r="G56" s="2010">
        <v>1.5674469451980373</v>
      </c>
      <c r="H56" s="2010">
        <v>1.8026189225073095</v>
      </c>
      <c r="I56" s="2010">
        <v>2.0651963004362313</v>
      </c>
      <c r="J56" s="2010">
        <v>1.7787163297821864</v>
      </c>
      <c r="K56" s="2010">
        <v>1.4712813145574206</v>
      </c>
      <c r="L56" s="2010">
        <v>1.3688336909832106</v>
      </c>
      <c r="M56" s="2010">
        <v>1.332554384495942</v>
      </c>
      <c r="N56" s="2010">
        <v>1.1835290358289652</v>
      </c>
      <c r="O56" s="2010">
        <v>1.125731800162296</v>
      </c>
      <c r="P56" s="2010">
        <v>1.106814232179268</v>
      </c>
      <c r="Q56" s="2010">
        <v>1.0681140831019253</v>
      </c>
      <c r="R56" s="2010">
        <v>1.1600569840843937</v>
      </c>
      <c r="S56" s="2010">
        <v>1.2980263486844748</v>
      </c>
      <c r="T56" s="2010">
        <v>1.1148942736497272</v>
      </c>
      <c r="U56" s="2010">
        <v>1.0983475935601894</v>
      </c>
      <c r="V56" s="1821">
        <v>1.0725202078691374</v>
      </c>
      <c r="W56" s="942"/>
      <c r="X56" s="942"/>
      <c r="Y56" s="812"/>
      <c r="Z56" s="812"/>
      <c r="AA56" s="211"/>
      <c r="AB56" s="211"/>
      <c r="AC56" s="211"/>
      <c r="AD56" s="211"/>
      <c r="AE56" s="211"/>
      <c r="AF56" s="211"/>
      <c r="AG56" s="211"/>
      <c r="AH56" s="211"/>
      <c r="AI56" s="211"/>
      <c r="AJ56" s="211"/>
      <c r="AK56" s="211"/>
    </row>
    <row r="57" spans="1:37" ht="15">
      <c r="A57" s="211"/>
      <c r="B57" s="266" t="s">
        <v>1034</v>
      </c>
      <c r="C57" s="1715">
        <v>324</v>
      </c>
      <c r="D57" s="1716">
        <v>324</v>
      </c>
      <c r="E57" s="1716">
        <v>324</v>
      </c>
      <c r="F57" s="1716">
        <v>323</v>
      </c>
      <c r="G57" s="1716">
        <v>325</v>
      </c>
      <c r="H57" s="1716">
        <v>324</v>
      </c>
      <c r="I57" s="1716">
        <v>323</v>
      </c>
      <c r="J57" s="1716">
        <v>323</v>
      </c>
      <c r="K57" s="1716">
        <v>317</v>
      </c>
      <c r="L57" s="1716">
        <v>319</v>
      </c>
      <c r="M57" s="1716">
        <v>318</v>
      </c>
      <c r="N57" s="1716">
        <v>315</v>
      </c>
      <c r="O57" s="1716">
        <v>310</v>
      </c>
      <c r="P57" s="1716">
        <v>304</v>
      </c>
      <c r="Q57" s="1716">
        <v>297</v>
      </c>
      <c r="R57" s="1716">
        <v>297</v>
      </c>
      <c r="S57" s="1716">
        <v>296</v>
      </c>
      <c r="T57" s="1716">
        <v>292</v>
      </c>
      <c r="U57" s="1716">
        <v>292</v>
      </c>
      <c r="V57" s="1717">
        <v>292</v>
      </c>
      <c r="W57" s="942"/>
      <c r="X57" s="942"/>
      <c r="Y57" s="812"/>
      <c r="Z57" s="812"/>
      <c r="AA57" s="211"/>
      <c r="AB57" s="211"/>
      <c r="AC57" s="211"/>
      <c r="AD57" s="211"/>
      <c r="AE57" s="211"/>
      <c r="AF57" s="211"/>
      <c r="AG57" s="211"/>
      <c r="AH57" s="211"/>
      <c r="AI57" s="211"/>
      <c r="AJ57" s="211"/>
      <c r="AK57" s="211"/>
    </row>
    <row r="58" spans="1:37" ht="13.5" thickBot="1">
      <c r="A58" s="211"/>
      <c r="B58" s="1824" t="s">
        <v>67</v>
      </c>
      <c r="C58" s="1721">
        <v>10699</v>
      </c>
      <c r="D58" s="1735">
        <v>11545</v>
      </c>
      <c r="E58" s="1735">
        <v>11355</v>
      </c>
      <c r="F58" s="1735">
        <v>11553</v>
      </c>
      <c r="G58" s="1735">
        <v>11656</v>
      </c>
      <c r="H58" s="1735">
        <v>11388</v>
      </c>
      <c r="I58" s="1735">
        <v>11133</v>
      </c>
      <c r="J58" s="1735">
        <v>10781</v>
      </c>
      <c r="K58" s="1735">
        <v>10483</v>
      </c>
      <c r="L58" s="1735">
        <v>10057</v>
      </c>
      <c r="M58" s="1735">
        <v>9874</v>
      </c>
      <c r="N58" s="1735">
        <v>9878</v>
      </c>
      <c r="O58" s="1735">
        <v>9810</v>
      </c>
      <c r="P58" s="1735">
        <v>9593</v>
      </c>
      <c r="Q58" s="1735">
        <v>9596</v>
      </c>
      <c r="R58" s="1735">
        <v>9725</v>
      </c>
      <c r="S58" s="1735">
        <v>9904</v>
      </c>
      <c r="T58" s="1735">
        <v>10094</v>
      </c>
      <c r="U58" s="1735">
        <v>9940</v>
      </c>
      <c r="V58" s="1796">
        <v>9842</v>
      </c>
      <c r="W58" s="1825"/>
      <c r="X58" s="1825"/>
      <c r="Y58" s="812"/>
      <c r="Z58" s="812"/>
      <c r="AA58" s="211"/>
      <c r="AB58" s="211"/>
      <c r="AC58" s="211"/>
      <c r="AD58" s="211"/>
      <c r="AE58" s="211"/>
      <c r="AF58" s="211"/>
      <c r="AG58" s="211"/>
      <c r="AH58" s="211"/>
      <c r="AI58" s="211"/>
      <c r="AJ58" s="211"/>
      <c r="AK58" s="211"/>
    </row>
    <row r="59" spans="1:37">
      <c r="A59" s="211"/>
      <c r="B59" s="523"/>
      <c r="C59" s="523"/>
      <c r="D59" s="523"/>
      <c r="E59" s="523"/>
      <c r="F59" s="523"/>
      <c r="G59" s="523"/>
      <c r="H59" s="523"/>
      <c r="I59" s="523"/>
      <c r="J59" s="523"/>
      <c r="K59" s="523"/>
      <c r="L59" s="523"/>
      <c r="M59" s="523"/>
      <c r="N59" s="523"/>
      <c r="O59" s="523"/>
      <c r="P59" s="523"/>
      <c r="Q59" s="523"/>
      <c r="R59" s="523"/>
      <c r="S59" s="523"/>
      <c r="T59" s="523"/>
      <c r="U59" s="523"/>
      <c r="V59" s="1729"/>
      <c r="W59" s="1729"/>
      <c r="X59" s="211"/>
      <c r="Y59" s="211"/>
      <c r="Z59" s="211"/>
      <c r="AA59" s="211"/>
      <c r="AB59" s="211"/>
      <c r="AC59" s="211"/>
      <c r="AD59" s="211"/>
      <c r="AE59" s="211"/>
      <c r="AF59" s="211"/>
      <c r="AG59" s="211"/>
      <c r="AH59" s="211"/>
      <c r="AI59" s="211"/>
      <c r="AJ59" s="211"/>
      <c r="AK59" s="211"/>
    </row>
    <row r="60" spans="1:37">
      <c r="A60" s="211"/>
      <c r="B60" s="523" t="s">
        <v>529</v>
      </c>
      <c r="C60" s="1826"/>
      <c r="D60" s="1826"/>
      <c r="E60" s="1826"/>
      <c r="F60" s="1826"/>
      <c r="G60" s="1826"/>
      <c r="H60" s="1826"/>
      <c r="I60" s="1826"/>
      <c r="J60" s="1826"/>
      <c r="K60" s="1826"/>
      <c r="L60" s="1826"/>
      <c r="M60" s="1826"/>
      <c r="N60" s="1826"/>
      <c r="O60" s="1826"/>
      <c r="P60" s="525"/>
      <c r="Q60" s="525"/>
      <c r="R60" s="525"/>
      <c r="S60" s="525"/>
      <c r="T60" s="525"/>
      <c r="U60" s="525"/>
      <c r="V60" s="1729"/>
      <c r="W60" s="1729"/>
      <c r="X60" s="211"/>
      <c r="Y60" s="211"/>
      <c r="Z60" s="211"/>
      <c r="AA60" s="211"/>
      <c r="AB60" s="211"/>
      <c r="AC60" s="211"/>
      <c r="AD60" s="211"/>
      <c r="AE60" s="211"/>
      <c r="AF60" s="211"/>
      <c r="AG60" s="211"/>
      <c r="AH60" s="211"/>
      <c r="AI60" s="211"/>
      <c r="AJ60" s="211"/>
      <c r="AK60" s="211"/>
    </row>
    <row r="61" spans="1:37">
      <c r="A61" s="211"/>
      <c r="B61" s="211"/>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1"/>
    </row>
    <row r="62" spans="1:37">
      <c r="A62" s="211"/>
      <c r="B62" s="211"/>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row>
    <row r="63" spans="1:37">
      <c r="A63" s="211"/>
      <c r="B63" s="211"/>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row>
    <row r="64" spans="1:37">
      <c r="A64" s="211"/>
      <c r="B64" s="211"/>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row>
  </sheetData>
  <mergeCells count="2">
    <mergeCell ref="C38:Q38"/>
    <mergeCell ref="C8:Q8"/>
  </mergeCells>
  <hyperlinks>
    <hyperlink ref="B1" location="Index!A1" display="Back to index" xr:uid="{3AE72414-9FCF-4057-9891-CC869192D377}"/>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rgb="FF2AD2C9"/>
  </sheetPr>
  <dimension ref="A1:CH516"/>
  <sheetViews>
    <sheetView showGridLines="0" topLeftCell="I1" zoomScale="70" zoomScaleNormal="70" workbookViewId="0">
      <selection activeCell="X53" sqref="X53"/>
    </sheetView>
  </sheetViews>
  <sheetFormatPr baseColWidth="10" defaultColWidth="11.42578125" defaultRowHeight="14.25"/>
  <cols>
    <col min="1" max="1" width="11.42578125" style="12"/>
    <col min="2" max="2" width="55.140625" style="12" customWidth="1"/>
    <col min="3" max="18" width="13.5703125" style="12" customWidth="1"/>
    <col min="19" max="19" width="14.7109375" style="12" bestFit="1" customWidth="1"/>
    <col min="20" max="20" width="15.28515625" style="12" bestFit="1" customWidth="1"/>
    <col min="21" max="21" width="13.7109375" style="12" bestFit="1" customWidth="1"/>
    <col min="22" max="22" width="14" style="12" bestFit="1" customWidth="1"/>
    <col min="23" max="23" width="15.28515625" style="12" bestFit="1" customWidth="1"/>
    <col min="24" max="48" width="13.5703125" style="12" customWidth="1"/>
    <col min="49" max="50" width="11.42578125" style="12"/>
    <col min="51" max="51" width="9.7109375" style="174" bestFit="1" customWidth="1"/>
    <col min="52" max="76" width="11.42578125" style="12"/>
    <col min="77" max="77" width="11.42578125" style="128"/>
    <col min="78" max="79" width="11.42578125" style="12"/>
    <col min="80" max="80" width="11.42578125" style="128"/>
    <col min="81" max="82" width="11.42578125" style="12"/>
    <col min="83" max="83" width="11.42578125" style="128"/>
    <col min="84" max="85" width="11.42578125" style="12"/>
    <col min="86" max="86" width="11.42578125" style="128"/>
    <col min="87" max="16384" width="11.42578125" style="12"/>
  </cols>
  <sheetData>
    <row r="1" spans="1:86">
      <c r="A1" s="211"/>
      <c r="B1" s="589" t="s">
        <v>31</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1477"/>
      <c r="AZ1" s="211"/>
      <c r="BA1" s="211"/>
      <c r="BB1" s="211"/>
      <c r="BC1" s="211"/>
      <c r="BD1" s="211"/>
      <c r="BE1" s="211"/>
      <c r="BF1" s="211"/>
      <c r="BG1" s="211"/>
      <c r="BH1" s="211"/>
      <c r="BI1" s="211"/>
      <c r="BJ1" s="211"/>
      <c r="BK1" s="211"/>
      <c r="BL1" s="211"/>
      <c r="BM1" s="211"/>
      <c r="BN1" s="211"/>
    </row>
    <row r="2" spans="1:86">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1477"/>
      <c r="AZ2" s="211"/>
      <c r="BA2" s="211"/>
      <c r="BB2" s="211"/>
      <c r="BC2" s="211"/>
      <c r="BD2" s="211"/>
      <c r="BE2" s="211"/>
      <c r="BF2" s="211"/>
      <c r="BG2" s="211"/>
      <c r="BH2" s="211"/>
      <c r="BI2" s="211"/>
      <c r="BJ2" s="211"/>
      <c r="BK2" s="211"/>
      <c r="BL2" s="211"/>
      <c r="BM2" s="211"/>
      <c r="BN2" s="211"/>
    </row>
    <row r="3" spans="1:86">
      <c r="A3" s="211"/>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1477"/>
      <c r="AZ3" s="211"/>
      <c r="BA3" s="211"/>
      <c r="BB3" s="211"/>
      <c r="BC3" s="211"/>
      <c r="BD3" s="211"/>
      <c r="BE3" s="211"/>
      <c r="BF3" s="211"/>
      <c r="BG3" s="211"/>
      <c r="BH3" s="211"/>
      <c r="BI3" s="211"/>
      <c r="BJ3" s="211"/>
      <c r="BK3" s="211"/>
      <c r="BL3" s="211"/>
      <c r="BM3" s="211"/>
      <c r="BN3" s="211"/>
    </row>
    <row r="4" spans="1:86" ht="15" thickBot="1">
      <c r="A4" s="211"/>
      <c r="B4" s="210" t="s">
        <v>842</v>
      </c>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1477"/>
      <c r="AZ4" s="211"/>
      <c r="BA4" s="211"/>
      <c r="BB4" s="211"/>
      <c r="BC4" s="211"/>
      <c r="BD4" s="211"/>
      <c r="BE4" s="211"/>
      <c r="BF4" s="211"/>
      <c r="BG4" s="211"/>
      <c r="BH4" s="211"/>
      <c r="BI4" s="211"/>
      <c r="BJ4" s="211"/>
      <c r="BK4" s="211"/>
      <c r="BL4" s="211"/>
      <c r="BM4" s="211"/>
      <c r="BN4" s="211"/>
    </row>
    <row r="5" spans="1:86" s="11" customFormat="1">
      <c r="A5" s="1478"/>
      <c r="B5" s="1479" t="s">
        <v>152</v>
      </c>
      <c r="C5" s="2335" t="s">
        <v>28</v>
      </c>
      <c r="D5" s="2343"/>
      <c r="E5" s="2343"/>
      <c r="F5" s="2343"/>
      <c r="G5" s="2343"/>
      <c r="H5" s="2343"/>
      <c r="I5" s="2343"/>
      <c r="J5" s="2343"/>
      <c r="K5" s="2343"/>
      <c r="L5" s="2343"/>
      <c r="M5" s="2343"/>
      <c r="N5" s="2343"/>
      <c r="O5" s="2343"/>
      <c r="P5" s="2343"/>
      <c r="Q5" s="2343"/>
      <c r="R5" s="2343"/>
      <c r="S5" s="1480"/>
      <c r="T5" s="1480"/>
      <c r="U5" s="1480"/>
      <c r="V5" s="543"/>
      <c r="W5" s="532"/>
      <c r="X5" s="533"/>
      <c r="Y5" s="533" t="s">
        <v>29</v>
      </c>
      <c r="Z5" s="533"/>
      <c r="AA5" s="534"/>
      <c r="AB5" s="211"/>
      <c r="AC5" s="1478"/>
      <c r="AD5" s="1478"/>
      <c r="AE5" s="1478"/>
      <c r="AF5" s="1478"/>
      <c r="AG5" s="1478"/>
      <c r="AH5" s="1478"/>
      <c r="AI5" s="1478"/>
      <c r="AJ5" s="1478"/>
      <c r="AK5" s="1478"/>
      <c r="AL5" s="1478"/>
      <c r="AM5" s="1478"/>
      <c r="AN5" s="1478"/>
      <c r="AO5" s="1478"/>
      <c r="AP5" s="1478"/>
      <c r="AQ5" s="1478"/>
      <c r="AR5" s="1478"/>
      <c r="AS5" s="1478"/>
      <c r="AT5" s="1478"/>
      <c r="AU5" s="1478"/>
      <c r="AV5" s="1478"/>
      <c r="AW5" s="1478"/>
      <c r="AX5" s="1478"/>
      <c r="AY5" s="1481"/>
      <c r="AZ5" s="1478"/>
      <c r="BA5" s="1478"/>
      <c r="BB5" s="1478"/>
      <c r="BC5" s="1478"/>
      <c r="BD5" s="1478"/>
      <c r="BE5" s="1478"/>
      <c r="BF5" s="1478"/>
      <c r="BG5" s="1478"/>
      <c r="BH5" s="1478"/>
      <c r="BI5" s="1478"/>
      <c r="BJ5" s="1478"/>
      <c r="BK5" s="1478"/>
      <c r="BL5" s="1478"/>
      <c r="BM5" s="1478"/>
      <c r="BN5" s="1478"/>
      <c r="BY5" s="135"/>
      <c r="CB5" s="135"/>
      <c r="CE5" s="135"/>
      <c r="CH5" s="135"/>
    </row>
    <row r="6" spans="1:86" s="147" customFormat="1" ht="15" thickBot="1">
      <c r="A6" s="1482"/>
      <c r="B6" s="1483"/>
      <c r="C6" s="186" t="s">
        <v>32</v>
      </c>
      <c r="D6" s="185" t="s">
        <v>33</v>
      </c>
      <c r="E6" s="185" t="s">
        <v>22</v>
      </c>
      <c r="F6" s="185" t="s">
        <v>34</v>
      </c>
      <c r="G6" s="185" t="s">
        <v>35</v>
      </c>
      <c r="H6" s="185" t="s">
        <v>36</v>
      </c>
      <c r="I6" s="185" t="s">
        <v>37</v>
      </c>
      <c r="J6" s="185" t="s">
        <v>38</v>
      </c>
      <c r="K6" s="185" t="s">
        <v>39</v>
      </c>
      <c r="L6" s="185" t="s">
        <v>40</v>
      </c>
      <c r="M6" s="185" t="s">
        <v>23</v>
      </c>
      <c r="N6" s="185" t="s">
        <v>41</v>
      </c>
      <c r="O6" s="185" t="s">
        <v>42</v>
      </c>
      <c r="P6" s="185" t="s">
        <v>43</v>
      </c>
      <c r="Q6" s="185" t="s">
        <v>24</v>
      </c>
      <c r="R6" s="185" t="s">
        <v>44</v>
      </c>
      <c r="S6" s="185" t="s">
        <v>840</v>
      </c>
      <c r="T6" s="1599" t="s">
        <v>905</v>
      </c>
      <c r="U6" s="1599" t="s">
        <v>925</v>
      </c>
      <c r="V6" s="1475" t="s">
        <v>1076</v>
      </c>
      <c r="W6" s="459" t="s">
        <v>45</v>
      </c>
      <c r="X6" s="602" t="s">
        <v>46</v>
      </c>
      <c r="Y6" s="602" t="s">
        <v>47</v>
      </c>
      <c r="Z6" s="602" t="s">
        <v>48</v>
      </c>
      <c r="AA6" s="1900">
        <v>2023</v>
      </c>
      <c r="AB6" s="211"/>
      <c r="AC6" s="1482"/>
      <c r="AD6" s="1482"/>
      <c r="AE6" s="1482"/>
      <c r="AF6" s="1482"/>
      <c r="AG6" s="1482"/>
      <c r="AH6" s="1482"/>
      <c r="AI6" s="1482"/>
      <c r="AJ6" s="1482"/>
      <c r="AK6" s="1482"/>
      <c r="AL6" s="1482"/>
      <c r="AM6" s="1482"/>
      <c r="AN6" s="1482"/>
      <c r="AO6" s="1482"/>
      <c r="AP6" s="1482"/>
      <c r="AQ6" s="1482"/>
      <c r="AR6" s="1482"/>
      <c r="AS6" s="1482"/>
      <c r="AT6" s="1482"/>
      <c r="AU6" s="1482"/>
      <c r="AV6" s="1482"/>
      <c r="AW6" s="1482"/>
      <c r="AX6" s="1482"/>
      <c r="AY6" s="1484"/>
      <c r="AZ6" s="1482"/>
      <c r="BA6" s="1482"/>
      <c r="BB6" s="1482"/>
      <c r="BC6" s="1482"/>
      <c r="BD6" s="1482"/>
      <c r="BE6" s="1482"/>
      <c r="BF6" s="1482"/>
      <c r="BG6" s="1482"/>
      <c r="BH6" s="1482"/>
      <c r="BI6" s="1482"/>
      <c r="BJ6" s="1482"/>
      <c r="BK6" s="1482"/>
      <c r="BL6" s="1482"/>
      <c r="BM6" s="1482"/>
      <c r="BN6" s="812"/>
      <c r="BO6" s="152"/>
    </row>
    <row r="7" spans="1:86" s="152" customFormat="1">
      <c r="A7" s="812"/>
      <c r="B7" s="1533" t="s">
        <v>530</v>
      </c>
      <c r="C7" s="1302">
        <v>99757.561589999998</v>
      </c>
      <c r="D7" s="1303">
        <v>105866.59760999998</v>
      </c>
      <c r="E7" s="1303">
        <v>97098.650870000012</v>
      </c>
      <c r="F7" s="1303">
        <v>100566.62597000002</v>
      </c>
      <c r="G7" s="1303">
        <v>103232.95315</v>
      </c>
      <c r="H7" s="1303">
        <v>72296.066669999986</v>
      </c>
      <c r="I7" s="1303">
        <v>89242.011529999989</v>
      </c>
      <c r="J7" s="1303">
        <v>87314.05508000002</v>
      </c>
      <c r="K7" s="1303">
        <v>97600.172299999991</v>
      </c>
      <c r="L7" s="1303">
        <v>97331.346209999989</v>
      </c>
      <c r="M7" s="1303">
        <v>94620.461300000024</v>
      </c>
      <c r="N7" s="1303">
        <v>89170.293459999986</v>
      </c>
      <c r="O7" s="1303">
        <v>93191.853839999996</v>
      </c>
      <c r="P7" s="1303">
        <v>98749.245819999982</v>
      </c>
      <c r="Q7" s="1303">
        <v>93922.113440000016</v>
      </c>
      <c r="R7" s="1303">
        <v>87868.147899999982</v>
      </c>
      <c r="S7" s="1303">
        <v>89531.743900000001</v>
      </c>
      <c r="T7" s="1303">
        <v>88459.165180000011</v>
      </c>
      <c r="U7" s="1303">
        <v>85494.526459999965</v>
      </c>
      <c r="V7" s="1304">
        <v>87477.303560000029</v>
      </c>
      <c r="W7" s="1302">
        <v>403289.43604000006</v>
      </c>
      <c r="X7" s="1303">
        <v>352085.08642999997</v>
      </c>
      <c r="Y7" s="1303">
        <v>378722.27327000001</v>
      </c>
      <c r="Z7" s="1303">
        <v>373731.36099999998</v>
      </c>
      <c r="AA7" s="1304">
        <v>350962.73910000001</v>
      </c>
      <c r="AB7" s="211"/>
      <c r="AC7" s="812"/>
      <c r="AD7" s="812"/>
      <c r="AE7" s="812"/>
      <c r="AF7" s="812"/>
      <c r="AG7" s="812"/>
      <c r="AH7" s="812"/>
      <c r="AI7" s="812"/>
      <c r="AJ7" s="812"/>
      <c r="AK7" s="812"/>
      <c r="AL7" s="812"/>
      <c r="AM7" s="812"/>
      <c r="AN7" s="812"/>
      <c r="AO7" s="812"/>
      <c r="AP7" s="812"/>
      <c r="AQ7" s="812"/>
      <c r="AR7" s="812"/>
      <c r="AS7" s="812"/>
      <c r="AT7" s="812"/>
      <c r="AU7" s="812"/>
      <c r="AV7" s="812"/>
      <c r="AW7" s="812"/>
      <c r="AX7" s="812"/>
      <c r="AY7" s="1485"/>
      <c r="AZ7" s="812"/>
      <c r="BA7" s="812"/>
      <c r="BB7" s="812"/>
      <c r="BC7" s="812"/>
      <c r="BD7" s="812"/>
      <c r="BE7" s="812"/>
      <c r="BF7" s="812"/>
      <c r="BG7" s="812"/>
      <c r="BH7" s="812"/>
      <c r="BI7" s="812"/>
      <c r="BJ7" s="812"/>
      <c r="BK7" s="812"/>
      <c r="BL7" s="812"/>
      <c r="BM7" s="812"/>
      <c r="BN7" s="812"/>
      <c r="BY7" s="153"/>
      <c r="CB7" s="153"/>
      <c r="CE7" s="153"/>
      <c r="CH7" s="153"/>
    </row>
    <row r="8" spans="1:86" s="152" customFormat="1">
      <c r="A8" s="812"/>
      <c r="B8" s="1533" t="s">
        <v>531</v>
      </c>
      <c r="C8" s="1265">
        <v>-37291.887569999999</v>
      </c>
      <c r="D8" s="1264">
        <v>-38358.275009999998</v>
      </c>
      <c r="E8" s="1264">
        <v>-33616.808700000001</v>
      </c>
      <c r="F8" s="1264">
        <v>-39638.94206999999</v>
      </c>
      <c r="G8" s="1264">
        <v>-35807.070820000001</v>
      </c>
      <c r="H8" s="1264">
        <v>-30128.542160000001</v>
      </c>
      <c r="I8" s="1264">
        <v>-36957.655129999999</v>
      </c>
      <c r="J8" s="1264">
        <v>-33669.943049999994</v>
      </c>
      <c r="K8" s="1264">
        <v>-38877.596210000003</v>
      </c>
      <c r="L8" s="1264">
        <v>-38412.046159999998</v>
      </c>
      <c r="M8" s="1264">
        <v>-42006.279790000001</v>
      </c>
      <c r="N8" s="1264">
        <v>-45100.507580000005</v>
      </c>
      <c r="O8" s="1264">
        <v>-43799.768930000006</v>
      </c>
      <c r="P8" s="1264">
        <v>-45786.018649999998</v>
      </c>
      <c r="Q8" s="1264">
        <v>-40561.055139999997</v>
      </c>
      <c r="R8" s="1264">
        <v>-34261.799279999999</v>
      </c>
      <c r="S8" s="1264">
        <v>-38986.081330000001</v>
      </c>
      <c r="T8" s="1264">
        <v>-38279.240270000002</v>
      </c>
      <c r="U8" s="1264">
        <v>-37755.572520000002</v>
      </c>
      <c r="V8" s="1293">
        <v>-41048.730080000001</v>
      </c>
      <c r="W8" s="1265">
        <v>-148905.91334999999</v>
      </c>
      <c r="X8" s="1264">
        <v>-136563.21116000001</v>
      </c>
      <c r="Y8" s="1264">
        <v>-164396.42973999999</v>
      </c>
      <c r="Z8" s="1264">
        <v>-164408.64199999999</v>
      </c>
      <c r="AA8" s="1293">
        <v>-156069.62419999999</v>
      </c>
      <c r="AB8" s="211"/>
      <c r="AC8" s="812"/>
      <c r="AD8" s="812"/>
      <c r="AE8" s="812"/>
      <c r="AF8" s="812"/>
      <c r="AG8" s="812"/>
      <c r="AH8" s="812"/>
      <c r="AI8" s="812"/>
      <c r="AJ8" s="812"/>
      <c r="AK8" s="812"/>
      <c r="AL8" s="812"/>
      <c r="AM8" s="812"/>
      <c r="AN8" s="812"/>
      <c r="AO8" s="812"/>
      <c r="AP8" s="812"/>
      <c r="AQ8" s="812"/>
      <c r="AR8" s="812"/>
      <c r="AS8" s="812"/>
      <c r="AT8" s="812"/>
      <c r="AU8" s="812"/>
      <c r="AV8" s="812"/>
      <c r="AW8" s="812"/>
      <c r="AX8" s="812"/>
      <c r="AY8" s="1485"/>
      <c r="AZ8" s="812"/>
      <c r="BA8" s="812"/>
      <c r="BB8" s="812"/>
      <c r="BC8" s="812"/>
      <c r="BD8" s="812"/>
      <c r="BE8" s="812"/>
      <c r="BF8" s="812"/>
      <c r="BG8" s="812"/>
      <c r="BH8" s="812"/>
      <c r="BI8" s="812"/>
      <c r="BJ8" s="812"/>
      <c r="BK8" s="812"/>
      <c r="BL8" s="812"/>
      <c r="BM8" s="812"/>
      <c r="BN8" s="1486"/>
      <c r="BO8" s="127"/>
      <c r="BY8" s="153"/>
      <c r="CB8" s="153"/>
      <c r="CE8" s="153"/>
      <c r="CH8" s="153"/>
    </row>
    <row r="9" spans="1:86" s="152" customFormat="1">
      <c r="A9" s="812"/>
      <c r="B9" s="1533" t="s">
        <v>500</v>
      </c>
      <c r="C9" s="1265">
        <v>-4472.5737899999995</v>
      </c>
      <c r="D9" s="1093">
        <v>-4725.1694299999999</v>
      </c>
      <c r="E9" s="1093">
        <v>-8189.76656</v>
      </c>
      <c r="F9" s="1093">
        <v>-5801.4763199999998</v>
      </c>
      <c r="G9" s="1093">
        <v>-6099.9211299999997</v>
      </c>
      <c r="H9" s="1264">
        <v>-6126.0646100000004</v>
      </c>
      <c r="I9" s="1093">
        <v>-5982.1657900000009</v>
      </c>
      <c r="J9" s="1093">
        <v>-5794.8807699999998</v>
      </c>
      <c r="K9" s="1093">
        <v>-5923.2867200000001</v>
      </c>
      <c r="L9" s="1093">
        <v>-5541.2894800000004</v>
      </c>
      <c r="M9" s="1264">
        <v>-5845.0062500000004</v>
      </c>
      <c r="N9" s="1093">
        <v>-6144.0022200000003</v>
      </c>
      <c r="O9" s="1093">
        <v>-6214.5504300000002</v>
      </c>
      <c r="P9" s="1093">
        <v>-6246.5470099999993</v>
      </c>
      <c r="Q9" s="1093">
        <v>-6448.5545400000001</v>
      </c>
      <c r="R9" s="1264">
        <v>-5603.3690200000001</v>
      </c>
      <c r="S9" s="1093">
        <v>-6193.5061599999999</v>
      </c>
      <c r="T9" s="1093">
        <v>-6261.6598799999992</v>
      </c>
      <c r="U9" s="1093">
        <v>-6429.0794800000021</v>
      </c>
      <c r="V9" s="1094">
        <v>-6388.4099800000013</v>
      </c>
      <c r="W9" s="1092">
        <v>-23188.986100000002</v>
      </c>
      <c r="X9" s="1264">
        <v>-24003.032300000003</v>
      </c>
      <c r="Y9" s="1093">
        <v>-23453.584670000004</v>
      </c>
      <c r="Z9" s="1093">
        <v>-24513.021000000001</v>
      </c>
      <c r="AA9" s="1094">
        <v>-25272.655500000004</v>
      </c>
      <c r="AB9" s="211"/>
      <c r="AC9" s="812"/>
      <c r="AD9" s="812"/>
      <c r="AE9" s="812"/>
      <c r="AF9" s="812"/>
      <c r="AG9" s="812"/>
      <c r="AH9" s="812"/>
      <c r="AI9" s="812"/>
      <c r="AJ9" s="812"/>
      <c r="AK9" s="812"/>
      <c r="AL9" s="812"/>
      <c r="AM9" s="812"/>
      <c r="AN9" s="812"/>
      <c r="AO9" s="812"/>
      <c r="AP9" s="812"/>
      <c r="AQ9" s="812"/>
      <c r="AR9" s="812"/>
      <c r="AS9" s="812"/>
      <c r="AT9" s="812"/>
      <c r="AU9" s="812"/>
      <c r="AV9" s="812"/>
      <c r="AW9" s="812"/>
      <c r="AX9" s="812"/>
      <c r="AY9" s="1485"/>
      <c r="AZ9" s="812"/>
      <c r="BA9" s="812"/>
      <c r="BB9" s="812"/>
      <c r="BC9" s="812"/>
      <c r="BD9" s="812"/>
      <c r="BE9" s="812"/>
      <c r="BF9" s="812"/>
      <c r="BG9" s="812"/>
      <c r="BH9" s="812"/>
      <c r="BI9" s="812"/>
      <c r="BJ9" s="812"/>
      <c r="BK9" s="812"/>
      <c r="BL9" s="812"/>
      <c r="BM9" s="812"/>
      <c r="BN9" s="1486"/>
      <c r="BO9" s="127"/>
      <c r="BY9" s="153"/>
      <c r="CB9" s="153"/>
      <c r="CE9" s="153"/>
      <c r="CH9" s="153"/>
    </row>
    <row r="10" spans="1:86" s="152" customFormat="1">
      <c r="A10" s="812"/>
      <c r="B10" s="1534" t="s">
        <v>482</v>
      </c>
      <c r="C10" s="1265">
        <v>57993.100229999996</v>
      </c>
      <c r="D10" s="1093">
        <v>62783.153169999983</v>
      </c>
      <c r="E10" s="1093">
        <v>55292.075610000014</v>
      </c>
      <c r="F10" s="1093">
        <v>55126.207580000031</v>
      </c>
      <c r="G10" s="1093">
        <v>61325.961199999991</v>
      </c>
      <c r="H10" s="1264">
        <f>SUM(H7:H9)</f>
        <v>36041.459899999987</v>
      </c>
      <c r="I10" s="1093">
        <v>46302.190609999991</v>
      </c>
      <c r="J10" s="1093">
        <v>47849.23126000003</v>
      </c>
      <c r="K10" s="1093">
        <v>52799.289369999984</v>
      </c>
      <c r="L10" s="1093">
        <v>53378.010569999991</v>
      </c>
      <c r="M10" s="1264">
        <v>46769.175260000025</v>
      </c>
      <c r="N10" s="1093">
        <v>37925.783659999979</v>
      </c>
      <c r="O10" s="1093">
        <v>43177.534479999988</v>
      </c>
      <c r="P10" s="1093">
        <v>46716.680159999982</v>
      </c>
      <c r="Q10" s="1093">
        <v>46912.503760000021</v>
      </c>
      <c r="R10" s="1264">
        <v>48002.979599999984</v>
      </c>
      <c r="S10" s="1093">
        <v>44352.156410000003</v>
      </c>
      <c r="T10" s="1093">
        <v>43918.26503000001</v>
      </c>
      <c r="U10" s="1093">
        <v>41309.874459999963</v>
      </c>
      <c r="V10" s="1094">
        <v>40040.163500000024</v>
      </c>
      <c r="W10" s="1092">
        <v>231194.53659000003</v>
      </c>
      <c r="X10" s="1264">
        <v>191518.84297</v>
      </c>
      <c r="Y10" s="1093">
        <v>190872.25885999997</v>
      </c>
      <c r="Z10" s="1093">
        <v>184809.69799999997</v>
      </c>
      <c r="AA10" s="1094">
        <v>169620.45939999999</v>
      </c>
      <c r="AB10" s="211"/>
      <c r="AC10" s="812"/>
      <c r="AD10" s="812"/>
      <c r="AE10" s="812"/>
      <c r="AF10" s="812"/>
      <c r="AG10" s="812"/>
      <c r="AH10" s="812"/>
      <c r="AI10" s="812"/>
      <c r="AJ10" s="812"/>
      <c r="AK10" s="812"/>
      <c r="AL10" s="812"/>
      <c r="AM10" s="812"/>
      <c r="AN10" s="812"/>
      <c r="AO10" s="812"/>
      <c r="AP10" s="812"/>
      <c r="AQ10" s="812"/>
      <c r="AR10" s="812"/>
      <c r="AS10" s="812"/>
      <c r="AT10" s="812"/>
      <c r="AU10" s="812"/>
      <c r="AV10" s="812"/>
      <c r="AW10" s="812"/>
      <c r="AX10" s="812"/>
      <c r="AY10" s="1485"/>
      <c r="AZ10" s="812"/>
      <c r="BA10" s="812"/>
      <c r="BB10" s="812"/>
      <c r="BC10" s="812"/>
      <c r="BD10" s="812"/>
      <c r="BE10" s="812"/>
      <c r="BF10" s="812"/>
      <c r="BG10" s="812"/>
      <c r="BH10" s="812"/>
      <c r="BI10" s="812"/>
      <c r="BJ10" s="812"/>
      <c r="BK10" s="812"/>
      <c r="BL10" s="812"/>
      <c r="BM10" s="812"/>
      <c r="BN10" s="1486"/>
      <c r="BO10" s="127"/>
      <c r="BY10" s="153"/>
      <c r="CB10" s="153"/>
      <c r="CE10" s="153"/>
      <c r="CH10" s="153"/>
    </row>
    <row r="11" spans="1:86" s="152" customFormat="1">
      <c r="A11" s="812"/>
      <c r="B11" s="1533" t="s">
        <v>532</v>
      </c>
      <c r="C11" s="1265">
        <v>17711.968758435367</v>
      </c>
      <c r="D11" s="1264">
        <v>8107.5628799999977</v>
      </c>
      <c r="E11" s="1264">
        <v>4500.4073300000027</v>
      </c>
      <c r="F11" s="1264">
        <v>8991.4324999999953</v>
      </c>
      <c r="G11" s="1264">
        <v>-44933.030270000003</v>
      </c>
      <c r="H11" s="1264">
        <v>24020.130420000009</v>
      </c>
      <c r="I11" s="1264">
        <v>4854.7411799999991</v>
      </c>
      <c r="J11" s="1264">
        <v>36424.730199999998</v>
      </c>
      <c r="K11" s="1264">
        <v>-1554.0048700000002</v>
      </c>
      <c r="L11" s="1264">
        <v>6577.3715999999995</v>
      </c>
      <c r="M11" s="1264">
        <v>-2371.4753900000001</v>
      </c>
      <c r="N11" s="1264">
        <v>8749.5020000000022</v>
      </c>
      <c r="O11" s="1264">
        <v>-4132.7082199999986</v>
      </c>
      <c r="P11" s="1264">
        <v>-17121.223149999998</v>
      </c>
      <c r="Q11" s="1264">
        <v>-1469.3116999999979</v>
      </c>
      <c r="R11" s="1264">
        <v>4402.0661799999953</v>
      </c>
      <c r="S11" s="1264">
        <v>8742.0862300000008</v>
      </c>
      <c r="T11" s="1264">
        <v>6684.5739599999997</v>
      </c>
      <c r="U11" s="1264">
        <v>4314.6299099999997</v>
      </c>
      <c r="V11" s="1293">
        <v>13653.119450000002</v>
      </c>
      <c r="W11" s="1265">
        <v>39311.371468435362</v>
      </c>
      <c r="X11" s="1264">
        <v>20366.571530000001</v>
      </c>
      <c r="Y11" s="1264">
        <v>11401.393340000002</v>
      </c>
      <c r="Z11" s="1264">
        <v>-18852.836569999999</v>
      </c>
      <c r="AA11" s="1293">
        <v>33394.409549999997</v>
      </c>
      <c r="AB11" s="211"/>
      <c r="AC11" s="812"/>
      <c r="AD11" s="812"/>
      <c r="AE11" s="812"/>
      <c r="AF11" s="812"/>
      <c r="AG11" s="812"/>
      <c r="AH11" s="812"/>
      <c r="AI11" s="812"/>
      <c r="AJ11" s="812"/>
      <c r="AK11" s="812"/>
      <c r="AL11" s="812"/>
      <c r="AM11" s="812"/>
      <c r="AN11" s="812"/>
      <c r="AO11" s="812"/>
      <c r="AP11" s="812"/>
      <c r="AQ11" s="812"/>
      <c r="AR11" s="812"/>
      <c r="AS11" s="812"/>
      <c r="AT11" s="812"/>
      <c r="AU11" s="812"/>
      <c r="AV11" s="812"/>
      <c r="AW11" s="812"/>
      <c r="AX11" s="812"/>
      <c r="AY11" s="1485"/>
      <c r="AZ11" s="812"/>
      <c r="BA11" s="812"/>
      <c r="BB11" s="812"/>
      <c r="BC11" s="812"/>
      <c r="BD11" s="812"/>
      <c r="BE11" s="812"/>
      <c r="BF11" s="812"/>
      <c r="BG11" s="812"/>
      <c r="BH11" s="812"/>
      <c r="BI11" s="812"/>
      <c r="BJ11" s="812"/>
      <c r="BK11" s="812"/>
      <c r="BL11" s="812"/>
      <c r="BM11" s="812"/>
      <c r="BN11" s="1486"/>
      <c r="BO11" s="127"/>
      <c r="BY11" s="153"/>
      <c r="CB11" s="153"/>
      <c r="CE11" s="153"/>
      <c r="CH11" s="153"/>
    </row>
    <row r="12" spans="1:86" s="152" customFormat="1">
      <c r="A12" s="812"/>
      <c r="B12" s="1533" t="s">
        <v>54</v>
      </c>
      <c r="C12" s="1265">
        <v>-18828.879738435367</v>
      </c>
      <c r="D12" s="1264">
        <v>-20494.822260000004</v>
      </c>
      <c r="E12" s="1264">
        <v>-17096.991269999995</v>
      </c>
      <c r="F12" s="1264">
        <v>-17415.040889999993</v>
      </c>
      <c r="G12" s="1264">
        <v>-20155.170429999998</v>
      </c>
      <c r="H12" s="1264">
        <v>-8759.2076499999985</v>
      </c>
      <c r="I12" s="1264">
        <v>-12917.797570000004</v>
      </c>
      <c r="J12" s="1264">
        <v>-21189.920279999998</v>
      </c>
      <c r="K12" s="1264">
        <v>-16227.393390000001</v>
      </c>
      <c r="L12" s="1264">
        <v>-16133.630580000001</v>
      </c>
      <c r="M12" s="1264">
        <v>-13591.792899999997</v>
      </c>
      <c r="N12" s="1264">
        <v>-10400.242310000005</v>
      </c>
      <c r="O12" s="1264">
        <v>-13193.984420000001</v>
      </c>
      <c r="P12" s="1264">
        <v>-16032.46825</v>
      </c>
      <c r="Q12" s="1264">
        <v>-14762.157880000002</v>
      </c>
      <c r="R12" s="1264">
        <v>-12302.493559999999</v>
      </c>
      <c r="S12" s="1264">
        <v>-13295.184659999999</v>
      </c>
      <c r="T12" s="1264">
        <v>-13498.959380000002</v>
      </c>
      <c r="U12" s="1264">
        <v>-13031.029009999998</v>
      </c>
      <c r="V12" s="1293">
        <v>-12847.96574</v>
      </c>
      <c r="W12" s="1265">
        <v>-73835.734158435356</v>
      </c>
      <c r="X12" s="1264">
        <v>-63022.095929999996</v>
      </c>
      <c r="Y12" s="1264">
        <v>-56353.059179999997</v>
      </c>
      <c r="Z12" s="1264">
        <v>-55759.444430000003</v>
      </c>
      <c r="AA12" s="1293">
        <v>-52673.138789999997</v>
      </c>
      <c r="AB12" s="211"/>
      <c r="AC12" s="812"/>
      <c r="AD12" s="812"/>
      <c r="AE12" s="812"/>
      <c r="AF12" s="812"/>
      <c r="AG12" s="812"/>
      <c r="AH12" s="812"/>
      <c r="AI12" s="812"/>
      <c r="AJ12" s="812"/>
      <c r="AK12" s="812"/>
      <c r="AL12" s="812"/>
      <c r="AM12" s="812"/>
      <c r="AN12" s="812"/>
      <c r="AO12" s="812"/>
      <c r="AP12" s="812"/>
      <c r="AQ12" s="812"/>
      <c r="AR12" s="812"/>
      <c r="AS12" s="812"/>
      <c r="AT12" s="812"/>
      <c r="AU12" s="812"/>
      <c r="AV12" s="812"/>
      <c r="AW12" s="812"/>
      <c r="AX12" s="812"/>
      <c r="AY12" s="1485"/>
      <c r="AZ12" s="812"/>
      <c r="BA12" s="812"/>
      <c r="BB12" s="812"/>
      <c r="BC12" s="812"/>
      <c r="BD12" s="812"/>
      <c r="BE12" s="812"/>
      <c r="BF12" s="812"/>
      <c r="BG12" s="812"/>
      <c r="BH12" s="812"/>
      <c r="BI12" s="812"/>
      <c r="BJ12" s="812"/>
      <c r="BK12" s="812"/>
      <c r="BL12" s="812"/>
      <c r="BM12" s="812"/>
      <c r="BN12" s="812"/>
      <c r="BY12" s="153"/>
      <c r="CB12" s="153"/>
      <c r="CE12" s="153"/>
      <c r="CH12" s="153"/>
    </row>
    <row r="13" spans="1:86" s="152" customFormat="1">
      <c r="A13" s="812"/>
      <c r="B13" s="1534" t="s">
        <v>533</v>
      </c>
      <c r="C13" s="1265">
        <v>56876.189249999996</v>
      </c>
      <c r="D13" s="1264">
        <v>50395.893789999987</v>
      </c>
      <c r="E13" s="1264">
        <v>42695.491670000018</v>
      </c>
      <c r="F13" s="1264">
        <v>46702.599190000037</v>
      </c>
      <c r="G13" s="1264">
        <v>-3762.2395000000106</v>
      </c>
      <c r="H13" s="1264">
        <f>SUM(H10:H12)</f>
        <v>51302.382669999999</v>
      </c>
      <c r="I13" s="1264">
        <v>38239.134219999985</v>
      </c>
      <c r="J13" s="1264">
        <v>63084.041180000022</v>
      </c>
      <c r="K13" s="1264">
        <v>35017.891109999982</v>
      </c>
      <c r="L13" s="1264">
        <v>43821.751589999985</v>
      </c>
      <c r="M13" s="1264">
        <v>30805.906970000029</v>
      </c>
      <c r="N13" s="1264">
        <v>36275.043349999978</v>
      </c>
      <c r="O13" s="1264">
        <v>25850.841839999986</v>
      </c>
      <c r="P13" s="1264">
        <v>13562.988759999984</v>
      </c>
      <c r="Q13" s="1264">
        <v>30681.034180000021</v>
      </c>
      <c r="R13" s="1264">
        <v>40102.552219999983</v>
      </c>
      <c r="S13" s="1264">
        <v>39799.057980000005</v>
      </c>
      <c r="T13" s="1264">
        <v>37103.879610000011</v>
      </c>
      <c r="U13" s="1264">
        <v>32593.475359999968</v>
      </c>
      <c r="V13" s="1293">
        <v>40845.317210000023</v>
      </c>
      <c r="W13" s="1265">
        <v>196670.17390000005</v>
      </c>
      <c r="X13" s="1264">
        <v>148863.31857</v>
      </c>
      <c r="Y13" s="1264">
        <v>145920.59301999997</v>
      </c>
      <c r="Z13" s="1264">
        <v>110197.41699999997</v>
      </c>
      <c r="AA13" s="1293">
        <v>150341.73016000001</v>
      </c>
      <c r="AB13" s="211"/>
      <c r="AC13" s="812"/>
      <c r="AD13" s="812"/>
      <c r="AE13" s="812"/>
      <c r="AF13" s="812"/>
      <c r="AG13" s="812"/>
      <c r="AH13" s="812"/>
      <c r="AI13" s="812"/>
      <c r="AJ13" s="812"/>
      <c r="AK13" s="812"/>
      <c r="AL13" s="812"/>
      <c r="AM13" s="812"/>
      <c r="AN13" s="812"/>
      <c r="AO13" s="812"/>
      <c r="AP13" s="812"/>
      <c r="AQ13" s="812"/>
      <c r="AR13" s="812"/>
      <c r="AS13" s="812"/>
      <c r="AT13" s="812"/>
      <c r="AU13" s="812"/>
      <c r="AV13" s="812"/>
      <c r="AW13" s="812"/>
      <c r="AX13" s="812"/>
      <c r="AY13" s="1485"/>
      <c r="AZ13" s="812"/>
      <c r="BA13" s="812"/>
      <c r="BB13" s="812"/>
      <c r="BC13" s="812"/>
      <c r="BD13" s="812"/>
      <c r="BE13" s="812"/>
      <c r="BF13" s="812"/>
      <c r="BG13" s="812"/>
      <c r="BH13" s="812"/>
      <c r="BI13" s="812"/>
      <c r="BJ13" s="812"/>
      <c r="BK13" s="812"/>
      <c r="BL13" s="812"/>
      <c r="BM13" s="812"/>
      <c r="BN13" s="812"/>
      <c r="BY13" s="153"/>
      <c r="CB13" s="153"/>
      <c r="CE13" s="153"/>
      <c r="CH13" s="153"/>
    </row>
    <row r="14" spans="1:86" s="152" customFormat="1">
      <c r="A14" s="812"/>
      <c r="B14" s="1533" t="s">
        <v>534</v>
      </c>
      <c r="C14" s="1265">
        <v>123.59135000000001</v>
      </c>
      <c r="D14" s="1264">
        <v>-28.614339999999999</v>
      </c>
      <c r="E14" s="1264">
        <v>-301.06734999999998</v>
      </c>
      <c r="F14" s="1264">
        <v>125.23483999999999</v>
      </c>
      <c r="G14" s="1264">
        <v>-316.81478999999996</v>
      </c>
      <c r="H14" s="1264">
        <v>-70.254590000000022</v>
      </c>
      <c r="I14" s="1264">
        <v>-201.92202</v>
      </c>
      <c r="J14" s="1264">
        <v>-133.76211999999998</v>
      </c>
      <c r="K14" s="1264">
        <v>-422.22811999999999</v>
      </c>
      <c r="L14" s="1264">
        <v>479.30450000000002</v>
      </c>
      <c r="M14" s="1264">
        <v>891.18045000000006</v>
      </c>
      <c r="N14" s="1264">
        <v>-812.06346000000008</v>
      </c>
      <c r="O14" s="1264">
        <v>-1416.3808999999999</v>
      </c>
      <c r="P14" s="1264">
        <v>529.49860999999987</v>
      </c>
      <c r="Q14" s="1264">
        <v>49.293670000000041</v>
      </c>
      <c r="R14" s="1264">
        <v>151.21962000000002</v>
      </c>
      <c r="S14" s="1264">
        <v>-41.302309999999999</v>
      </c>
      <c r="T14" s="1264">
        <v>309.79206999999997</v>
      </c>
      <c r="U14" s="1264">
        <v>-595.55417999999997</v>
      </c>
      <c r="V14" s="1293">
        <v>-465.85428999999999</v>
      </c>
      <c r="W14" s="1265">
        <v>-80.855499999999978</v>
      </c>
      <c r="X14" s="1264">
        <v>-722.75351999999998</v>
      </c>
      <c r="Y14" s="1264">
        <v>136.19336999999996</v>
      </c>
      <c r="Z14" s="1264">
        <v>-686.36899999999991</v>
      </c>
      <c r="AA14" s="1293">
        <v>-792.91870999999992</v>
      </c>
      <c r="AB14" s="211"/>
      <c r="AC14" s="812"/>
      <c r="AD14" s="812"/>
      <c r="AE14" s="812"/>
      <c r="AF14" s="812"/>
      <c r="AG14" s="812"/>
      <c r="AH14" s="812"/>
      <c r="AI14" s="812"/>
      <c r="AJ14" s="812"/>
      <c r="AK14" s="812"/>
      <c r="AL14" s="812"/>
      <c r="AM14" s="812"/>
      <c r="AN14" s="812"/>
      <c r="AO14" s="812"/>
      <c r="AP14" s="812"/>
      <c r="AQ14" s="812"/>
      <c r="AR14" s="812"/>
      <c r="AS14" s="812"/>
      <c r="AT14" s="812"/>
      <c r="AU14" s="812"/>
      <c r="AV14" s="812"/>
      <c r="AW14" s="812"/>
      <c r="AX14" s="812"/>
      <c r="AY14" s="1485"/>
      <c r="AZ14" s="812"/>
      <c r="BA14" s="812"/>
      <c r="BB14" s="812"/>
      <c r="BC14" s="812"/>
      <c r="BD14" s="812"/>
      <c r="BE14" s="812"/>
      <c r="BF14" s="812"/>
      <c r="BG14" s="812"/>
      <c r="BH14" s="812"/>
      <c r="BI14" s="812"/>
      <c r="BJ14" s="812"/>
      <c r="BK14" s="812"/>
      <c r="BL14" s="812"/>
      <c r="BM14" s="812"/>
      <c r="BN14" s="812"/>
      <c r="BY14" s="153"/>
      <c r="CB14" s="153"/>
      <c r="CE14" s="153"/>
      <c r="CH14" s="153"/>
    </row>
    <row r="15" spans="1:86" s="152" customFormat="1" ht="15" thickBot="1">
      <c r="A15" s="812"/>
      <c r="B15" s="1535" t="s">
        <v>535</v>
      </c>
      <c r="C15" s="1294">
        <v>56999.780599999998</v>
      </c>
      <c r="D15" s="1099">
        <v>50367.279449999987</v>
      </c>
      <c r="E15" s="1099">
        <v>42394.42432000002</v>
      </c>
      <c r="F15" s="1099">
        <v>46827.834030000035</v>
      </c>
      <c r="G15" s="1099">
        <v>-4079.0542900000105</v>
      </c>
      <c r="H15" s="1421">
        <f>SUM(H13:H14)</f>
        <v>51232.128080000002</v>
      </c>
      <c r="I15" s="1099">
        <v>38037.212199999987</v>
      </c>
      <c r="J15" s="1099">
        <v>62950.279060000023</v>
      </c>
      <c r="K15" s="1099">
        <v>34595.662989999983</v>
      </c>
      <c r="L15" s="1099">
        <v>44301.056089999984</v>
      </c>
      <c r="M15" s="1421">
        <v>31697.087420000029</v>
      </c>
      <c r="N15" s="1099">
        <v>35462.979889999981</v>
      </c>
      <c r="O15" s="1099">
        <v>24434.460939999986</v>
      </c>
      <c r="P15" s="1099">
        <v>14092.487369999984</v>
      </c>
      <c r="Q15" s="1099">
        <v>30730.32785000002</v>
      </c>
      <c r="R15" s="1421">
        <v>40253.771839999987</v>
      </c>
      <c r="S15" s="1099">
        <v>39757.755670000006</v>
      </c>
      <c r="T15" s="1099">
        <v>37413.671680000014</v>
      </c>
      <c r="U15" s="1099">
        <v>31997.921179999968</v>
      </c>
      <c r="V15" s="1100">
        <v>40379.46292000002</v>
      </c>
      <c r="W15" s="1098">
        <v>196589.31840000005</v>
      </c>
      <c r="X15" s="1421">
        <v>148140.56505</v>
      </c>
      <c r="Y15" s="1099">
        <v>146056.78638999996</v>
      </c>
      <c r="Z15" s="1099">
        <v>109511.04799999998</v>
      </c>
      <c r="AA15" s="1100">
        <v>149548.81145000001</v>
      </c>
      <c r="AB15" s="211"/>
      <c r="AC15" s="812"/>
      <c r="AD15" s="812"/>
      <c r="AE15" s="812"/>
      <c r="AF15" s="812"/>
      <c r="AG15" s="812"/>
      <c r="AH15" s="812"/>
      <c r="AI15" s="812"/>
      <c r="AJ15" s="812"/>
      <c r="AK15" s="812"/>
      <c r="AL15" s="812"/>
      <c r="AM15" s="812"/>
      <c r="AN15" s="812"/>
      <c r="AO15" s="812"/>
      <c r="AP15" s="812"/>
      <c r="AQ15" s="812"/>
      <c r="AR15" s="812"/>
      <c r="AS15" s="812"/>
      <c r="AT15" s="812"/>
      <c r="AU15" s="812"/>
      <c r="AV15" s="812"/>
      <c r="AW15" s="812"/>
      <c r="AX15" s="812"/>
      <c r="AY15" s="1485"/>
      <c r="AZ15" s="812"/>
      <c r="BA15" s="812"/>
      <c r="BB15" s="812"/>
      <c r="BC15" s="812"/>
      <c r="BD15" s="812"/>
      <c r="BE15" s="812"/>
      <c r="BF15" s="812"/>
      <c r="BG15" s="812"/>
      <c r="BH15" s="812"/>
      <c r="BI15" s="812"/>
      <c r="BJ15" s="812"/>
      <c r="BK15" s="812"/>
      <c r="BL15" s="812"/>
      <c r="BM15" s="812"/>
      <c r="BN15" s="812"/>
      <c r="BY15" s="153"/>
      <c r="CB15" s="153"/>
      <c r="CE15" s="153"/>
      <c r="CH15" s="153"/>
    </row>
    <row r="16" spans="1:86" s="152" customFormat="1" ht="15.75" thickBot="1">
      <c r="A16" s="812"/>
      <c r="B16" s="1487" t="s">
        <v>1020</v>
      </c>
      <c r="C16" s="1536">
        <v>0.37590000000000001</v>
      </c>
      <c r="D16" s="1537">
        <v>0.33310000000000001</v>
      </c>
      <c r="E16" s="1537">
        <v>0.26047374040805027</v>
      </c>
      <c r="F16" s="1537">
        <v>0.27343232006969498</v>
      </c>
      <c r="G16" s="1537">
        <v>-2.6200000000000001E-2</v>
      </c>
      <c r="H16" s="1538">
        <v>0.35770000000000002</v>
      </c>
      <c r="I16" s="1537">
        <v>0.24640000000000001</v>
      </c>
      <c r="J16" s="1537">
        <v>0.37677732985701212</v>
      </c>
      <c r="K16" s="1537">
        <v>0.21290000000000001</v>
      </c>
      <c r="L16" s="1537">
        <v>0.28488554231252422</v>
      </c>
      <c r="M16" s="1537">
        <v>0.21429263946295243</v>
      </c>
      <c r="N16" s="1537">
        <v>0.25476599678008294</v>
      </c>
      <c r="O16" s="1537">
        <v>0.19815132064864491</v>
      </c>
      <c r="P16" s="1537">
        <v>0.13461996021954714</v>
      </c>
      <c r="Q16" s="1537">
        <v>0.27873484139694427</v>
      </c>
      <c r="R16" s="1537">
        <v>0.33783775304173302</v>
      </c>
      <c r="S16" s="1537">
        <v>0.33783775304173302</v>
      </c>
      <c r="T16" s="1537">
        <v>0.35862561651319169</v>
      </c>
      <c r="U16" s="1537">
        <v>0.2885067877660219</v>
      </c>
      <c r="V16" s="1539">
        <v>0.33661828897616214</v>
      </c>
      <c r="W16" s="1536">
        <v>0.29533660400182321</v>
      </c>
      <c r="X16" s="1537">
        <v>0.21191421629185664</v>
      </c>
      <c r="Y16" s="1537">
        <v>0.22915238474680943</v>
      </c>
      <c r="Z16" s="1537">
        <v>0.20443074062949038</v>
      </c>
      <c r="AA16" s="1539">
        <v>0.30003966935034559</v>
      </c>
      <c r="AB16" s="211"/>
      <c r="AC16" s="1488"/>
      <c r="AD16" s="1488"/>
      <c r="AE16" s="1488"/>
      <c r="AF16" s="1488"/>
      <c r="AG16" s="1488"/>
      <c r="AH16" s="1488"/>
      <c r="AI16" s="1488"/>
      <c r="AJ16" s="1488"/>
      <c r="AK16" s="1488"/>
      <c r="AL16" s="1488"/>
      <c r="AM16" s="1488"/>
      <c r="AN16" s="1488"/>
      <c r="AO16" s="1488"/>
      <c r="AP16" s="1488"/>
      <c r="AQ16" s="1488"/>
      <c r="AR16" s="1488"/>
      <c r="AS16" s="812"/>
      <c r="AT16" s="812"/>
      <c r="AU16" s="812"/>
      <c r="AV16" s="812"/>
      <c r="AW16" s="812"/>
      <c r="AX16" s="812"/>
      <c r="AY16" s="1485"/>
      <c r="AZ16" s="812"/>
      <c r="BA16" s="812"/>
      <c r="BB16" s="812"/>
      <c r="BC16" s="812"/>
      <c r="BD16" s="812"/>
      <c r="BE16" s="812"/>
      <c r="BF16" s="812"/>
      <c r="BG16" s="812"/>
      <c r="BH16" s="812"/>
      <c r="BI16" s="812"/>
      <c r="BJ16" s="812"/>
      <c r="BK16" s="812"/>
      <c r="BL16" s="812"/>
      <c r="BM16" s="812"/>
      <c r="BN16" s="812"/>
      <c r="BY16" s="153"/>
      <c r="CB16" s="153"/>
      <c r="CE16" s="153"/>
      <c r="CH16" s="153"/>
    </row>
    <row r="17" spans="1:86" s="31" customFormat="1" ht="12.75">
      <c r="A17" s="60"/>
      <c r="B17" s="60" t="s">
        <v>536</v>
      </c>
      <c r="C17" s="60"/>
      <c r="D17" s="60"/>
      <c r="E17" s="60"/>
      <c r="F17" s="60"/>
      <c r="G17" s="60"/>
      <c r="H17" s="60"/>
      <c r="I17" s="60"/>
      <c r="J17" s="60"/>
      <c r="K17" s="60"/>
      <c r="L17" s="60"/>
      <c r="M17" s="60"/>
      <c r="N17" s="60"/>
      <c r="O17" s="60"/>
      <c r="P17" s="60"/>
      <c r="Q17" s="60"/>
      <c r="R17" s="60"/>
      <c r="S17" s="60"/>
      <c r="T17" s="60"/>
      <c r="U17" s="60"/>
      <c r="V17" s="60"/>
      <c r="W17" s="60"/>
      <c r="X17" s="211"/>
      <c r="Y17" s="211"/>
      <c r="Z17" s="211"/>
      <c r="AA17" s="211"/>
      <c r="AB17" s="211"/>
      <c r="AC17" s="1489"/>
      <c r="AD17" s="1489"/>
      <c r="AE17" s="1489"/>
      <c r="AF17" s="1489"/>
      <c r="AG17" s="1489"/>
      <c r="AH17" s="1489"/>
      <c r="AI17" s="1489"/>
      <c r="AJ17" s="1489"/>
      <c r="AK17" s="1489"/>
      <c r="AL17" s="1489"/>
      <c r="AM17" s="1489"/>
      <c r="AN17" s="1489"/>
      <c r="AO17" s="1489"/>
      <c r="AP17" s="1489"/>
      <c r="AQ17" s="1489"/>
      <c r="AR17" s="1489"/>
      <c r="AS17" s="60"/>
      <c r="AT17" s="60"/>
      <c r="AU17" s="60"/>
      <c r="AV17" s="60"/>
      <c r="AW17" s="60"/>
      <c r="AX17" s="60"/>
      <c r="AY17" s="1461"/>
      <c r="AZ17" s="60"/>
      <c r="BA17" s="60"/>
      <c r="BB17" s="60"/>
      <c r="BC17" s="60"/>
      <c r="BD17" s="60"/>
      <c r="BE17" s="60"/>
      <c r="BF17" s="60"/>
      <c r="BG17" s="60"/>
      <c r="BH17" s="60"/>
      <c r="BI17" s="60"/>
      <c r="BJ17" s="60"/>
      <c r="BK17" s="60"/>
      <c r="BL17" s="60"/>
      <c r="BM17" s="60"/>
      <c r="BN17" s="60"/>
    </row>
    <row r="18" spans="1:86">
      <c r="A18" s="211"/>
      <c r="B18" s="60" t="s">
        <v>537</v>
      </c>
      <c r="C18" s="60"/>
      <c r="D18" s="60"/>
      <c r="E18" s="60"/>
      <c r="F18" s="60"/>
      <c r="G18" s="60"/>
      <c r="H18" s="1490"/>
      <c r="I18" s="1490"/>
      <c r="J18" s="1490"/>
      <c r="K18" s="1490"/>
      <c r="L18" s="1490"/>
      <c r="M18" s="1490"/>
      <c r="N18" s="1490"/>
      <c r="O18" s="1490"/>
      <c r="P18" s="1490"/>
      <c r="Q18" s="1490"/>
      <c r="R18" s="1490"/>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1477"/>
      <c r="AZ18" s="211"/>
      <c r="BA18" s="211"/>
      <c r="BB18" s="211"/>
      <c r="BC18" s="211"/>
      <c r="BD18" s="211"/>
      <c r="BE18" s="211"/>
      <c r="BF18" s="211"/>
      <c r="BG18" s="211"/>
      <c r="BH18" s="211"/>
      <c r="BI18" s="211"/>
      <c r="BJ18" s="211"/>
      <c r="BK18" s="211"/>
      <c r="BL18" s="211"/>
      <c r="BM18" s="211"/>
      <c r="BN18" s="211"/>
    </row>
    <row r="19" spans="1:86">
      <c r="A19" s="211"/>
      <c r="B19" s="211"/>
      <c r="C19" s="211"/>
      <c r="D19" s="211"/>
      <c r="E19" s="211"/>
      <c r="F19" s="211"/>
      <c r="G19" s="211"/>
      <c r="H19" s="1491"/>
      <c r="I19" s="1491"/>
      <c r="J19" s="1491"/>
      <c r="K19" s="1491"/>
      <c r="L19" s="1492"/>
      <c r="M19" s="1492"/>
      <c r="N19" s="1492"/>
      <c r="O19" s="1492"/>
      <c r="P19" s="1492"/>
      <c r="Q19" s="1492"/>
      <c r="R19" s="1492"/>
      <c r="S19" s="211"/>
      <c r="T19" s="211"/>
      <c r="U19" s="211"/>
      <c r="V19" s="211"/>
      <c r="W19" s="211"/>
      <c r="X19" s="211"/>
      <c r="Y19" s="211"/>
      <c r="Z19" s="211"/>
      <c r="AA19" s="211"/>
      <c r="AB19" s="211"/>
      <c r="AC19" s="211"/>
      <c r="AD19" s="211"/>
      <c r="AE19" s="211"/>
      <c r="AF19" s="211"/>
      <c r="AG19" s="211"/>
      <c r="AH19" s="211"/>
      <c r="AI19" s="211"/>
      <c r="AJ19" s="211"/>
      <c r="AK19" s="211"/>
      <c r="AL19" s="210"/>
      <c r="AM19" s="211"/>
      <c r="AN19" s="211"/>
      <c r="AO19" s="211"/>
      <c r="AP19" s="211"/>
      <c r="AQ19" s="211"/>
      <c r="AR19" s="211"/>
      <c r="AS19" s="211"/>
      <c r="AT19" s="211"/>
      <c r="AU19" s="211"/>
      <c r="AV19" s="211"/>
      <c r="AW19" s="211"/>
      <c r="AX19" s="211"/>
      <c r="AY19" s="1477"/>
      <c r="AZ19" s="211"/>
      <c r="BA19" s="211"/>
      <c r="BB19" s="211"/>
      <c r="BC19" s="211"/>
      <c r="BD19" s="211"/>
      <c r="BE19" s="211"/>
      <c r="BF19" s="211"/>
      <c r="BG19" s="211"/>
      <c r="BH19" s="211"/>
      <c r="BI19" s="211"/>
      <c r="BJ19" s="211"/>
      <c r="BK19" s="211"/>
      <c r="BL19" s="211"/>
      <c r="BM19" s="211"/>
      <c r="BN19" s="211"/>
    </row>
    <row r="20" spans="1:86" ht="15" thickBot="1">
      <c r="A20" s="211"/>
      <c r="B20" s="210" t="s">
        <v>842</v>
      </c>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1477"/>
      <c r="AZ20" s="211"/>
      <c r="BA20" s="211"/>
      <c r="BB20" s="211"/>
      <c r="BC20" s="211"/>
      <c r="BD20" s="211"/>
      <c r="BE20" s="211"/>
      <c r="BF20" s="211"/>
      <c r="BG20" s="211"/>
      <c r="BH20" s="211"/>
      <c r="BI20" s="211"/>
      <c r="BJ20" s="211"/>
      <c r="BK20" s="211"/>
      <c r="BL20" s="211"/>
      <c r="BM20" s="211"/>
      <c r="BN20" s="211"/>
    </row>
    <row r="21" spans="1:86" s="152" customFormat="1" ht="15" thickBot="1">
      <c r="A21" s="812"/>
      <c r="B21" s="1493" t="s">
        <v>539</v>
      </c>
      <c r="C21" s="1494" t="s">
        <v>171</v>
      </c>
      <c r="D21" s="1495" t="s">
        <v>540</v>
      </c>
      <c r="E21" s="1494" t="s">
        <v>170</v>
      </c>
      <c r="F21" s="1495" t="s">
        <v>540</v>
      </c>
      <c r="G21" s="1494" t="s">
        <v>169</v>
      </c>
      <c r="H21" s="1495" t="s">
        <v>540</v>
      </c>
      <c r="I21" s="1494" t="s">
        <v>167</v>
      </c>
      <c r="J21" s="1495" t="s">
        <v>540</v>
      </c>
      <c r="K21" s="1494" t="s">
        <v>166</v>
      </c>
      <c r="L21" s="1495" t="s">
        <v>540</v>
      </c>
      <c r="M21" s="1494" t="s">
        <v>165</v>
      </c>
      <c r="N21" s="1495" t="s">
        <v>540</v>
      </c>
      <c r="O21" s="1494" t="s">
        <v>168</v>
      </c>
      <c r="P21" s="1495" t="s">
        <v>540</v>
      </c>
      <c r="Q21" s="1494" t="s">
        <v>164</v>
      </c>
      <c r="R21" s="1495" t="s">
        <v>540</v>
      </c>
      <c r="S21" s="1494" t="s">
        <v>163</v>
      </c>
      <c r="T21" s="1495" t="s">
        <v>540</v>
      </c>
      <c r="U21" s="1494" t="s">
        <v>161</v>
      </c>
      <c r="V21" s="1495" t="s">
        <v>540</v>
      </c>
      <c r="W21" s="1494" t="s">
        <v>95</v>
      </c>
      <c r="X21" s="1495" t="s">
        <v>540</v>
      </c>
      <c r="Y21" s="1494" t="s">
        <v>153</v>
      </c>
      <c r="Z21" s="1495" t="s">
        <v>540</v>
      </c>
      <c r="AA21" s="1494" t="s">
        <v>162</v>
      </c>
      <c r="AB21" s="1495" t="s">
        <v>540</v>
      </c>
      <c r="AC21" s="1494" t="s">
        <v>102</v>
      </c>
      <c r="AD21" s="1495" t="s">
        <v>540</v>
      </c>
      <c r="AE21" s="1494" t="s">
        <v>102</v>
      </c>
      <c r="AF21" s="1495" t="s">
        <v>540</v>
      </c>
      <c r="AG21" s="1496" t="s">
        <v>96</v>
      </c>
      <c r="AH21" s="1497" t="s">
        <v>540</v>
      </c>
      <c r="AI21" s="161" t="s">
        <v>154</v>
      </c>
      <c r="AJ21" s="155" t="s">
        <v>540</v>
      </c>
      <c r="AK21" s="1462" t="s">
        <v>154</v>
      </c>
      <c r="AL21" s="1463" t="s">
        <v>540</v>
      </c>
      <c r="AM21" s="1464">
        <v>44986</v>
      </c>
      <c r="AN21" s="1463" t="s">
        <v>540</v>
      </c>
      <c r="AO21" s="1464" t="s">
        <v>906</v>
      </c>
      <c r="AP21" s="1463" t="s">
        <v>540</v>
      </c>
      <c r="AQ21" s="1464" t="s">
        <v>929</v>
      </c>
      <c r="AR21" s="1463" t="s">
        <v>540</v>
      </c>
      <c r="AS21" s="1464" t="s">
        <v>1077</v>
      </c>
      <c r="AT21" s="1463" t="s">
        <v>540</v>
      </c>
      <c r="AU21" s="812"/>
      <c r="AV21" s="812"/>
      <c r="AW21" s="812"/>
      <c r="AX21" s="812"/>
      <c r="AY21" s="1485"/>
      <c r="AZ21" s="812"/>
      <c r="BA21" s="812"/>
      <c r="BB21" s="812"/>
      <c r="BC21" s="812"/>
      <c r="BD21" s="812"/>
      <c r="BE21" s="812"/>
      <c r="BF21" s="812"/>
      <c r="BG21" s="812"/>
      <c r="BH21" s="812"/>
      <c r="BI21" s="812"/>
      <c r="BJ21" s="812"/>
      <c r="BK21" s="812"/>
      <c r="BL21" s="812"/>
      <c r="BM21" s="812"/>
      <c r="BN21" s="812"/>
      <c r="BY21" s="153"/>
      <c r="CB21" s="153"/>
      <c r="CE21" s="153"/>
      <c r="CH21" s="153"/>
    </row>
    <row r="22" spans="1:86" s="152" customFormat="1">
      <c r="A22" s="812"/>
      <c r="B22" s="1498" t="s">
        <v>541</v>
      </c>
      <c r="C22" s="1499">
        <v>629.21851435629992</v>
      </c>
      <c r="D22" s="1500">
        <v>1.2401818681503135E-2</v>
      </c>
      <c r="E22" s="1499">
        <v>690.64321963869997</v>
      </c>
      <c r="F22" s="1500">
        <v>1.3352485404457482E-2</v>
      </c>
      <c r="G22" s="1499">
        <v>712.7011438211</v>
      </c>
      <c r="H22" s="1500">
        <v>1.3558268216997384E-2</v>
      </c>
      <c r="I22" s="1499">
        <v>750.67863621909999</v>
      </c>
      <c r="J22" s="1500">
        <v>1.3847377267893542E-2</v>
      </c>
      <c r="K22" s="1499">
        <v>775.88540205679999</v>
      </c>
      <c r="L22" s="1500">
        <v>1.6556097463653156E-2</v>
      </c>
      <c r="M22" s="1499">
        <v>931.74146987899996</v>
      </c>
      <c r="N22" s="1500">
        <v>2.0110448786600361E-2</v>
      </c>
      <c r="O22" s="1499">
        <v>1029.5412058039101</v>
      </c>
      <c r="P22" s="1500">
        <v>2.2257715690032227E-2</v>
      </c>
      <c r="Q22" s="1499">
        <v>1084.1230862279999</v>
      </c>
      <c r="R22" s="1500">
        <v>2.1774102775564543E-2</v>
      </c>
      <c r="S22" s="1499">
        <v>1108.730658036</v>
      </c>
      <c r="T22" s="1500">
        <v>2.3003622213384155E-2</v>
      </c>
      <c r="U22" s="1499">
        <v>1174.7692925450001</v>
      </c>
      <c r="V22" s="1500">
        <v>2.4934794694800626E-2</v>
      </c>
      <c r="W22" s="1499">
        <v>1205.3408171602</v>
      </c>
      <c r="X22" s="1500">
        <v>3.1130817747744267E-2</v>
      </c>
      <c r="Y22" s="1499">
        <v>1277.4508548413999</v>
      </c>
      <c r="Z22" s="1500">
        <v>3.1836992814959018E-2</v>
      </c>
      <c r="AA22" s="1499">
        <v>1239.8523947936001</v>
      </c>
      <c r="AB22" s="1500">
        <v>3.1380867079713513E-2</v>
      </c>
      <c r="AC22" s="1499">
        <v>1325.4426068303001</v>
      </c>
      <c r="AD22" s="1500">
        <v>3.6028559221861309E-2</v>
      </c>
      <c r="AE22" s="1499">
        <v>1325.4426068303001</v>
      </c>
      <c r="AF22" s="1500">
        <v>3.6028559221861309E-2</v>
      </c>
      <c r="AG22" s="1501">
        <v>1321.2928245755002</v>
      </c>
      <c r="AH22" s="1502">
        <v>4.2961245296599018E-2</v>
      </c>
      <c r="AI22" s="156">
        <v>1349.5398648081</v>
      </c>
      <c r="AJ22" s="157">
        <v>4.237229253556897E-2</v>
      </c>
      <c r="AK22" s="776">
        <v>1349.5398648081</v>
      </c>
      <c r="AL22" s="1465">
        <v>4.237229253556897E-2</v>
      </c>
      <c r="AM22" s="777">
        <v>1403.4770515109999</v>
      </c>
      <c r="AN22" s="1465">
        <v>4.2622974598808178E-2</v>
      </c>
      <c r="AO22" s="777">
        <v>1439.7921974229998</v>
      </c>
      <c r="AP22" s="1465">
        <v>4.248057412929683E-2</v>
      </c>
      <c r="AQ22" s="797">
        <v>1482.5440268085999</v>
      </c>
      <c r="AR22" s="1465">
        <v>4.2780001961016598E-2</v>
      </c>
      <c r="AS22" s="797">
        <v>1555.1930917105999</v>
      </c>
      <c r="AT22" s="1465">
        <v>4.2201890792606077E-2</v>
      </c>
      <c r="AU22" s="812"/>
      <c r="AV22" s="812"/>
      <c r="AW22" s="812"/>
      <c r="AX22" s="812"/>
      <c r="AY22" s="1485"/>
      <c r="AZ22" s="812"/>
      <c r="BA22" s="812"/>
      <c r="BB22" s="812"/>
      <c r="BC22" s="812"/>
      <c r="BD22" s="812"/>
      <c r="BE22" s="812"/>
      <c r="BF22" s="812"/>
      <c r="BG22" s="812"/>
      <c r="BH22" s="812"/>
      <c r="BI22" s="812"/>
      <c r="BJ22" s="812"/>
      <c r="BK22" s="812"/>
      <c r="BL22" s="812"/>
      <c r="BM22" s="812"/>
      <c r="BN22" s="812"/>
      <c r="BY22" s="153"/>
      <c r="CB22" s="153"/>
      <c r="CE22" s="153"/>
      <c r="CH22" s="153"/>
    </row>
    <row r="23" spans="1:86" s="152" customFormat="1">
      <c r="A23" s="812"/>
      <c r="B23" s="1498" t="s">
        <v>542</v>
      </c>
      <c r="C23" s="1503">
        <v>5586.4380343761004</v>
      </c>
      <c r="D23" s="1504">
        <v>0.11010799904491321</v>
      </c>
      <c r="E23" s="1503">
        <v>5773.5465652979001</v>
      </c>
      <c r="F23" s="1504">
        <v>0.11162231678090605</v>
      </c>
      <c r="G23" s="1503">
        <v>6090.6406608062998</v>
      </c>
      <c r="H23" s="1504">
        <v>0.11586699475438278</v>
      </c>
      <c r="I23" s="1503">
        <v>6418.0658506749996</v>
      </c>
      <c r="J23" s="1504">
        <v>0.11839071325128454</v>
      </c>
      <c r="K23" s="1503">
        <v>5842.3576380772001</v>
      </c>
      <c r="L23" s="1504">
        <v>0.12466614556365058</v>
      </c>
      <c r="M23" s="1503">
        <v>7277.6708629590003</v>
      </c>
      <c r="N23" s="1504">
        <v>0.15707922412670677</v>
      </c>
      <c r="O23" s="1503">
        <v>7280.6530661452798</v>
      </c>
      <c r="P23" s="1504">
        <v>0.15740089378694352</v>
      </c>
      <c r="Q23" s="1503">
        <v>7817.0217375789998</v>
      </c>
      <c r="R23" s="1504">
        <v>0.15700120851136548</v>
      </c>
      <c r="S23" s="1503">
        <v>7494.8742028819997</v>
      </c>
      <c r="T23" s="1504">
        <v>0.15550147680171589</v>
      </c>
      <c r="U23" s="1503">
        <v>7155.5143245479994</v>
      </c>
      <c r="V23" s="1504">
        <v>0.15187771909817332</v>
      </c>
      <c r="W23" s="1503">
        <v>6393.7859041048996</v>
      </c>
      <c r="X23" s="1504">
        <v>0.16513485718316243</v>
      </c>
      <c r="Y23" s="1503">
        <v>6286.0093057963995</v>
      </c>
      <c r="Z23" s="1504">
        <v>0.15666170823319231</v>
      </c>
      <c r="AA23" s="1503">
        <v>5959.7106126413</v>
      </c>
      <c r="AB23" s="1504">
        <v>0.15084125122812561</v>
      </c>
      <c r="AC23" s="1503">
        <v>5522.1310581524003</v>
      </c>
      <c r="AD23" s="1504">
        <v>0.15010414244590228</v>
      </c>
      <c r="AE23" s="1503">
        <v>5522.1310581524003</v>
      </c>
      <c r="AF23" s="1504">
        <v>0.15010414244590228</v>
      </c>
      <c r="AG23" s="797">
        <v>5077.8370514871003</v>
      </c>
      <c r="AH23" s="1505">
        <v>0.16510360087301834</v>
      </c>
      <c r="AI23" s="156">
        <v>5315.9789942824</v>
      </c>
      <c r="AJ23" s="158">
        <v>0.1669089020135788</v>
      </c>
      <c r="AK23" s="776">
        <v>5315.9789942824</v>
      </c>
      <c r="AL23" s="1465">
        <v>0.1669089020135788</v>
      </c>
      <c r="AM23" s="776">
        <v>5532.5927230759999</v>
      </c>
      <c r="AN23" s="1465">
        <v>0.16802238329963251</v>
      </c>
      <c r="AO23" s="776">
        <v>5847.6647875825993</v>
      </c>
      <c r="AP23" s="1465">
        <v>0.17253334053122379</v>
      </c>
      <c r="AQ23" s="776">
        <v>5899.1596323204003</v>
      </c>
      <c r="AR23" s="1465">
        <v>0.17022500247919972</v>
      </c>
      <c r="AS23" s="776">
        <v>6384.5982767213</v>
      </c>
      <c r="AT23" s="1465">
        <v>0.17325316108013727</v>
      </c>
      <c r="AU23" s="812"/>
      <c r="AV23" s="812"/>
      <c r="AW23" s="812"/>
      <c r="AX23" s="812"/>
      <c r="AY23" s="1485"/>
      <c r="AZ23" s="812"/>
      <c r="BA23" s="812"/>
      <c r="BB23" s="812"/>
      <c r="BC23" s="812"/>
      <c r="BD23" s="812"/>
      <c r="BE23" s="812"/>
      <c r="BF23" s="812"/>
      <c r="BG23" s="812"/>
      <c r="BH23" s="812"/>
      <c r="BI23" s="812"/>
      <c r="BJ23" s="812"/>
      <c r="BK23" s="812"/>
      <c r="BL23" s="812"/>
      <c r="BM23" s="812"/>
      <c r="BN23" s="812"/>
      <c r="BY23" s="153"/>
      <c r="CB23" s="153"/>
      <c r="CE23" s="153"/>
      <c r="CH23" s="153"/>
    </row>
    <row r="24" spans="1:86" s="152" customFormat="1">
      <c r="A24" s="812"/>
      <c r="B24" s="1498" t="s">
        <v>543</v>
      </c>
      <c r="C24" s="1503">
        <v>37431.6517522055</v>
      </c>
      <c r="D24" s="1504">
        <v>0.73777320181833239</v>
      </c>
      <c r="E24" s="1503">
        <v>38467.218030750097</v>
      </c>
      <c r="F24" s="1504">
        <v>0.74370232371842293</v>
      </c>
      <c r="G24" s="1503">
        <v>39302.916856542601</v>
      </c>
      <c r="H24" s="1504">
        <v>0.74768995822618467</v>
      </c>
      <c r="I24" s="1503">
        <v>40656.984872849796</v>
      </c>
      <c r="J24" s="1504">
        <v>0.74997819432425095</v>
      </c>
      <c r="K24" s="1503">
        <v>35335.697519034402</v>
      </c>
      <c r="L24" s="1504">
        <v>0.75400471580012163</v>
      </c>
      <c r="M24" s="1503">
        <v>33352.612072816999</v>
      </c>
      <c r="N24" s="1504">
        <v>0.71987350426383823</v>
      </c>
      <c r="O24" s="1503">
        <v>33162.373114887603</v>
      </c>
      <c r="P24" s="1504">
        <v>0.71693941751615642</v>
      </c>
      <c r="Q24" s="1503">
        <v>35731.603833130997</v>
      </c>
      <c r="R24" s="1504">
        <v>0.71765247330479376</v>
      </c>
      <c r="S24" s="1503">
        <v>34376.677415831</v>
      </c>
      <c r="T24" s="1504">
        <v>0.71323733541016132</v>
      </c>
      <c r="U24" s="1503">
        <v>33756.786054757998</v>
      </c>
      <c r="V24" s="1504">
        <v>0.71649687744920099</v>
      </c>
      <c r="W24" s="1503">
        <v>26698.145831887199</v>
      </c>
      <c r="X24" s="1504">
        <v>0.68954365459334954</v>
      </c>
      <c r="Y24" s="1503">
        <v>27836.004077100697</v>
      </c>
      <c r="Z24" s="1504">
        <v>0.69373679499384855</v>
      </c>
      <c r="AA24" s="1503">
        <v>27386.747522925103</v>
      </c>
      <c r="AB24" s="1504">
        <v>0.69316306309643794</v>
      </c>
      <c r="AC24" s="1503">
        <v>25567.2467729175</v>
      </c>
      <c r="AD24" s="1504">
        <v>0.69497619870608107</v>
      </c>
      <c r="AE24" s="1503">
        <v>25567.2467729175</v>
      </c>
      <c r="AF24" s="1504">
        <v>0.69497619870608107</v>
      </c>
      <c r="AG24" s="797">
        <v>20516.750393845901</v>
      </c>
      <c r="AH24" s="1505">
        <v>0.66709296377378657</v>
      </c>
      <c r="AI24" s="156">
        <v>21383.8085905191</v>
      </c>
      <c r="AJ24" s="158">
        <v>0.67139994656692092</v>
      </c>
      <c r="AK24" s="776">
        <v>21383.8085905191</v>
      </c>
      <c r="AL24" s="1465">
        <v>0.67139994656692092</v>
      </c>
      <c r="AM24" s="776">
        <v>22255.820370370999</v>
      </c>
      <c r="AN24" s="1465">
        <v>0.67589937811998901</v>
      </c>
      <c r="AO24" s="776">
        <v>23007.203030053301</v>
      </c>
      <c r="AP24" s="1465">
        <v>0.67881962103648019</v>
      </c>
      <c r="AQ24" s="776">
        <v>23644.2209550509</v>
      </c>
      <c r="AR24" s="1465">
        <v>0.68227303913610804</v>
      </c>
      <c r="AS24" s="776">
        <v>25292.256097922302</v>
      </c>
      <c r="AT24" s="1465">
        <v>0.68633344337268121</v>
      </c>
      <c r="AU24" s="812"/>
      <c r="AV24" s="812"/>
      <c r="AW24" s="812"/>
      <c r="AX24" s="812"/>
      <c r="AY24" s="1485"/>
      <c r="AZ24" s="812"/>
      <c r="BA24" s="812"/>
      <c r="BB24" s="812"/>
      <c r="BC24" s="812"/>
      <c r="BD24" s="812"/>
      <c r="BE24" s="812"/>
      <c r="BF24" s="812"/>
      <c r="BG24" s="812"/>
      <c r="BH24" s="812"/>
      <c r="BI24" s="812"/>
      <c r="BJ24" s="812"/>
      <c r="BK24" s="812"/>
      <c r="BL24" s="812"/>
      <c r="BM24" s="812"/>
      <c r="BN24" s="812"/>
      <c r="BY24" s="153"/>
      <c r="CB24" s="153"/>
      <c r="CE24" s="153"/>
      <c r="CH24" s="153"/>
    </row>
    <row r="25" spans="1:86" s="152" customFormat="1" ht="15" thickBot="1">
      <c r="A25" s="812"/>
      <c r="B25" s="1498" t="s">
        <v>544</v>
      </c>
      <c r="C25" s="1503">
        <v>7088.6789373496995</v>
      </c>
      <c r="D25" s="1504">
        <v>0.13971698045525111</v>
      </c>
      <c r="E25" s="1503">
        <v>6792.5371068175</v>
      </c>
      <c r="F25" s="1504">
        <v>0.13132287409621349</v>
      </c>
      <c r="G25" s="1503">
        <v>6459.5360564488001</v>
      </c>
      <c r="H25" s="1504">
        <v>0.12288477880243515</v>
      </c>
      <c r="I25" s="1503">
        <v>6385.1599441547996</v>
      </c>
      <c r="J25" s="1504">
        <v>0.11778371515657088</v>
      </c>
      <c r="K25" s="1503">
        <v>4910.0866525679003</v>
      </c>
      <c r="L25" s="1504">
        <v>0.10477304117257451</v>
      </c>
      <c r="M25" s="1503">
        <v>4769.1877799140002</v>
      </c>
      <c r="N25" s="1504">
        <v>0.10293682282285464</v>
      </c>
      <c r="O25" s="1503">
        <v>4782.9073501765097</v>
      </c>
      <c r="P25" s="1504">
        <v>0.10340197300686792</v>
      </c>
      <c r="Q25" s="1503">
        <v>5156.8154597810008</v>
      </c>
      <c r="R25" s="1504">
        <v>0.10357221540827623</v>
      </c>
      <c r="S25" s="1503">
        <v>5217.8079088439999</v>
      </c>
      <c r="T25" s="1504">
        <v>0.10825756557473862</v>
      </c>
      <c r="U25" s="1503">
        <v>5026.5844377599997</v>
      </c>
      <c r="V25" s="1504">
        <v>0.10669060875782496</v>
      </c>
      <c r="W25" s="1503">
        <v>4421.2997287319004</v>
      </c>
      <c r="X25" s="1504">
        <v>0.11419067047574363</v>
      </c>
      <c r="Y25" s="1503">
        <v>4725.269347060801</v>
      </c>
      <c r="Z25" s="1504">
        <v>0.11776450395800023</v>
      </c>
      <c r="AA25" s="1503">
        <v>4923.5089926039</v>
      </c>
      <c r="AB25" s="1504">
        <v>0.12461481859572296</v>
      </c>
      <c r="AC25" s="1503">
        <v>4373.8448725364005</v>
      </c>
      <c r="AD25" s="1504">
        <v>0.11889109962615527</v>
      </c>
      <c r="AE25" s="1503">
        <v>4373.8448725364005</v>
      </c>
      <c r="AF25" s="1504">
        <v>0.11889109962615527</v>
      </c>
      <c r="AG25" s="797">
        <v>3839.5788759673001</v>
      </c>
      <c r="AH25" s="1505">
        <v>0.12484219005659597</v>
      </c>
      <c r="AI25" s="156">
        <v>3800.2559467866004</v>
      </c>
      <c r="AJ25" s="158">
        <v>0.11931885888393133</v>
      </c>
      <c r="AK25" s="776">
        <v>3800.2559467866004</v>
      </c>
      <c r="AL25" s="1465">
        <v>0.11931885888393133</v>
      </c>
      <c r="AM25" s="776">
        <v>3735.8223087439997</v>
      </c>
      <c r="AN25" s="1465">
        <v>0.11345526398157028</v>
      </c>
      <c r="AO25" s="776">
        <v>3598.2952223338002</v>
      </c>
      <c r="AP25" s="1465">
        <v>0.10616646430299916</v>
      </c>
      <c r="AQ25" s="776">
        <v>3629.1468876767999</v>
      </c>
      <c r="AR25" s="1465">
        <v>0.10472195642367561</v>
      </c>
      <c r="AS25" s="776">
        <v>3619.2182589975</v>
      </c>
      <c r="AT25" s="1465">
        <v>9.8211504754575393E-2</v>
      </c>
      <c r="AU25" s="1506"/>
      <c r="AV25" s="1506"/>
      <c r="AW25" s="812"/>
      <c r="AX25" s="812"/>
      <c r="AY25" s="1485"/>
      <c r="AZ25" s="812"/>
      <c r="BA25" s="812"/>
      <c r="BB25" s="812"/>
      <c r="BC25" s="812"/>
      <c r="BD25" s="812"/>
      <c r="BE25" s="812"/>
      <c r="BF25" s="812"/>
      <c r="BG25" s="812"/>
      <c r="BH25" s="812"/>
      <c r="BI25" s="812"/>
      <c r="BJ25" s="812"/>
      <c r="BK25" s="812"/>
      <c r="BL25" s="812"/>
      <c r="BM25" s="812"/>
      <c r="BN25" s="812"/>
      <c r="BY25" s="153"/>
      <c r="CB25" s="153"/>
      <c r="CE25" s="153"/>
      <c r="CH25" s="153"/>
    </row>
    <row r="26" spans="1:86" s="152" customFormat="1" ht="15" thickBot="1">
      <c r="A26" s="812"/>
      <c r="B26" s="1507" t="s">
        <v>545</v>
      </c>
      <c r="C26" s="1508">
        <v>50735.987238287606</v>
      </c>
      <c r="D26" s="1509">
        <v>0.99999999999999978</v>
      </c>
      <c r="E26" s="1508">
        <v>51723.944922504197</v>
      </c>
      <c r="F26" s="1509">
        <v>0.99999999999999989</v>
      </c>
      <c r="G26" s="1508">
        <v>52565.794717618803</v>
      </c>
      <c r="H26" s="1509">
        <v>1</v>
      </c>
      <c r="I26" s="1508">
        <v>54210.889303898701</v>
      </c>
      <c r="J26" s="1509">
        <v>1</v>
      </c>
      <c r="K26" s="1508">
        <f>SUM(K22:K25)</f>
        <v>46864.027211736306</v>
      </c>
      <c r="L26" s="1509">
        <v>0.99999999999999978</v>
      </c>
      <c r="M26" s="1508">
        <f>SUM(M22:M25)</f>
        <v>46331.212185568998</v>
      </c>
      <c r="N26" s="1509">
        <v>1</v>
      </c>
      <c r="O26" s="1508">
        <v>46255.474737013297</v>
      </c>
      <c r="P26" s="1509">
        <v>1</v>
      </c>
      <c r="Q26" s="1508">
        <v>49789.564116718997</v>
      </c>
      <c r="R26" s="1509">
        <v>1</v>
      </c>
      <c r="S26" s="1508">
        <v>48198.090185592999</v>
      </c>
      <c r="T26" s="1509">
        <v>1</v>
      </c>
      <c r="U26" s="1508">
        <v>47113.654109611001</v>
      </c>
      <c r="V26" s="1509">
        <v>0.99999999999999989</v>
      </c>
      <c r="W26" s="1508">
        <v>38718.572281884204</v>
      </c>
      <c r="X26" s="1509">
        <v>0.99999999999999978</v>
      </c>
      <c r="Y26" s="1508">
        <v>40124.733584799294</v>
      </c>
      <c r="Z26" s="1509">
        <v>1.0000000000000002</v>
      </c>
      <c r="AA26" s="1508">
        <v>39509.819522963902</v>
      </c>
      <c r="AB26" s="1509">
        <v>1</v>
      </c>
      <c r="AC26" s="1508">
        <v>36788.665310436605</v>
      </c>
      <c r="AD26" s="1509">
        <v>0.99999999999999989</v>
      </c>
      <c r="AE26" s="1508">
        <v>36788.665310436605</v>
      </c>
      <c r="AF26" s="1509">
        <v>1</v>
      </c>
      <c r="AG26" s="1510">
        <v>30755.459145875804</v>
      </c>
      <c r="AH26" s="1511">
        <v>0.99999999999999978</v>
      </c>
      <c r="AI26" s="159">
        <v>31849.5833963962</v>
      </c>
      <c r="AJ26" s="160">
        <v>1</v>
      </c>
      <c r="AK26" s="1466">
        <v>31849.5833963962</v>
      </c>
      <c r="AL26" s="1467">
        <v>1</v>
      </c>
      <c r="AM26" s="1468">
        <v>32927.712453701999</v>
      </c>
      <c r="AN26" s="1467">
        <v>1</v>
      </c>
      <c r="AO26" s="1468">
        <v>33892.9552373927</v>
      </c>
      <c r="AP26" s="1467">
        <v>1</v>
      </c>
      <c r="AQ26" s="1468">
        <v>34655.071501856699</v>
      </c>
      <c r="AR26" s="1467">
        <v>1</v>
      </c>
      <c r="AS26" s="1468">
        <v>36851.265725351703</v>
      </c>
      <c r="AT26" s="1467">
        <v>1</v>
      </c>
      <c r="AU26" s="1506"/>
      <c r="AV26" s="1506"/>
      <c r="AW26" s="812"/>
      <c r="AX26" s="812"/>
      <c r="AY26" s="1485"/>
      <c r="AZ26" s="812"/>
      <c r="BA26" s="812"/>
      <c r="BB26" s="812"/>
      <c r="BC26" s="812"/>
      <c r="BD26" s="812"/>
      <c r="BE26" s="812"/>
      <c r="BF26" s="812"/>
      <c r="BG26" s="812"/>
      <c r="BH26" s="812"/>
      <c r="BI26" s="812"/>
      <c r="BJ26" s="812"/>
      <c r="BK26" s="812"/>
      <c r="BL26" s="812"/>
      <c r="BM26" s="812"/>
      <c r="BN26" s="812"/>
      <c r="BY26" s="153"/>
      <c r="CB26" s="153"/>
      <c r="CE26" s="153"/>
      <c r="CH26" s="153"/>
    </row>
    <row r="27" spans="1:86">
      <c r="A27" s="211"/>
      <c r="B27" s="1035" t="s">
        <v>546</v>
      </c>
      <c r="C27" s="211"/>
      <c r="D27" s="211"/>
      <c r="E27" s="211"/>
      <c r="F27" s="211"/>
      <c r="G27" s="211"/>
      <c r="H27" s="211"/>
      <c r="I27" s="211"/>
      <c r="J27" s="211"/>
      <c r="K27" s="211"/>
      <c r="L27" s="211"/>
      <c r="M27" s="211"/>
      <c r="N27" s="211"/>
      <c r="O27" s="211"/>
      <c r="P27" s="211"/>
      <c r="Q27" s="211"/>
      <c r="R27" s="211"/>
      <c r="S27" s="211"/>
      <c r="T27" s="1512"/>
      <c r="U27" s="211"/>
      <c r="V27" s="1512"/>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1477"/>
      <c r="AZ27" s="210"/>
      <c r="BA27" s="211"/>
      <c r="BB27" s="211"/>
      <c r="BC27" s="211"/>
      <c r="BD27" s="211"/>
      <c r="BE27" s="211"/>
      <c r="BF27" s="211"/>
      <c r="BG27" s="211"/>
      <c r="BH27" s="211"/>
      <c r="BI27" s="211"/>
      <c r="BJ27" s="211"/>
      <c r="BK27" s="211"/>
      <c r="BL27" s="211"/>
      <c r="BM27" s="211"/>
      <c r="BN27" s="211"/>
    </row>
    <row r="28" spans="1:86" ht="15" thickBot="1">
      <c r="A28" s="211"/>
      <c r="B28" s="210" t="s">
        <v>842</v>
      </c>
      <c r="C28" s="1478"/>
      <c r="D28" s="1478"/>
      <c r="E28" s="1513"/>
      <c r="F28" s="1478"/>
      <c r="G28" s="1478"/>
      <c r="H28" s="1513"/>
      <c r="I28" s="1478"/>
      <c r="J28" s="1478"/>
      <c r="K28" s="1513"/>
      <c r="L28" s="1478"/>
      <c r="M28" s="1478"/>
      <c r="N28" s="1513"/>
      <c r="O28" s="1478"/>
      <c r="P28" s="1478"/>
      <c r="Q28" s="1478"/>
      <c r="R28" s="1478"/>
      <c r="S28" s="1478"/>
      <c r="T28" s="1478"/>
      <c r="U28" s="1478"/>
      <c r="V28" s="1478"/>
      <c r="W28" s="1478"/>
      <c r="X28" s="1478"/>
      <c r="Y28" s="1478"/>
      <c r="Z28" s="1478"/>
      <c r="AA28" s="1478"/>
      <c r="AB28" s="1478"/>
      <c r="AC28" s="1478"/>
      <c r="AD28" s="1478"/>
      <c r="AE28" s="1478"/>
      <c r="AF28" s="1478"/>
      <c r="AG28" s="1478"/>
      <c r="AH28" s="1478"/>
      <c r="AI28" s="1478"/>
      <c r="AJ28" s="1478"/>
      <c r="AK28" s="1478"/>
      <c r="AL28" s="1478"/>
      <c r="AM28" s="1478"/>
      <c r="AN28" s="1478"/>
      <c r="AO28" s="1478"/>
      <c r="AP28" s="1478"/>
      <c r="AQ28" s="1478"/>
      <c r="AR28" s="1478"/>
      <c r="AS28" s="1478"/>
      <c r="AT28" s="1478"/>
      <c r="AU28" s="1478"/>
      <c r="AV28" s="1478"/>
      <c r="AW28" s="211"/>
      <c r="AX28" s="211"/>
      <c r="AY28" s="1477"/>
      <c r="AZ28" s="211"/>
      <c r="BA28" s="211"/>
      <c r="BB28" s="211"/>
      <c r="BC28" s="211"/>
      <c r="BD28" s="211"/>
      <c r="BE28" s="211"/>
      <c r="BF28" s="211"/>
      <c r="BG28" s="211"/>
      <c r="BH28" s="211"/>
      <c r="BI28" s="211"/>
      <c r="BJ28" s="211"/>
      <c r="BK28" s="211"/>
      <c r="BL28" s="211"/>
      <c r="BM28" s="211"/>
      <c r="BN28" s="211"/>
      <c r="BX28" s="128"/>
      <c r="BY28" s="12"/>
      <c r="CA28" s="128"/>
      <c r="CB28" s="12"/>
      <c r="CD28" s="128"/>
      <c r="CE28" s="12"/>
      <c r="CG28" s="128"/>
      <c r="CH28" s="12"/>
    </row>
    <row r="29" spans="1:86" s="152" customFormat="1" ht="26.25" thickBot="1">
      <c r="A29" s="812"/>
      <c r="B29" s="139" t="s">
        <v>549</v>
      </c>
      <c r="C29" s="1540" t="s">
        <v>821</v>
      </c>
      <c r="D29" s="1541" t="s">
        <v>822</v>
      </c>
      <c r="E29" s="1542" t="s">
        <v>823</v>
      </c>
      <c r="F29" s="148" t="s">
        <v>824</v>
      </c>
      <c r="G29" s="149" t="s">
        <v>825</v>
      </c>
      <c r="H29" s="151" t="s">
        <v>826</v>
      </c>
      <c r="I29" s="149" t="s">
        <v>815</v>
      </c>
      <c r="J29" s="149" t="s">
        <v>816</v>
      </c>
      <c r="K29" s="150" t="s">
        <v>817</v>
      </c>
      <c r="L29" s="148" t="s">
        <v>818</v>
      </c>
      <c r="M29" s="149" t="s">
        <v>819</v>
      </c>
      <c r="N29" s="151" t="s">
        <v>820</v>
      </c>
      <c r="O29" s="149" t="s">
        <v>789</v>
      </c>
      <c r="P29" s="149" t="s">
        <v>790</v>
      </c>
      <c r="Q29" s="151" t="s">
        <v>791</v>
      </c>
      <c r="R29" s="148" t="s">
        <v>792</v>
      </c>
      <c r="S29" s="149" t="s">
        <v>793</v>
      </c>
      <c r="T29" s="151" t="s">
        <v>794</v>
      </c>
      <c r="U29" s="148" t="s">
        <v>795</v>
      </c>
      <c r="V29" s="149" t="s">
        <v>796</v>
      </c>
      <c r="W29" s="151" t="s">
        <v>797</v>
      </c>
      <c r="X29" s="148" t="s">
        <v>798</v>
      </c>
      <c r="Y29" s="149" t="s">
        <v>799</v>
      </c>
      <c r="Z29" s="151" t="s">
        <v>800</v>
      </c>
      <c r="AA29" s="148" t="s">
        <v>809</v>
      </c>
      <c r="AB29" s="149" t="s">
        <v>810</v>
      </c>
      <c r="AC29" s="151" t="s">
        <v>811</v>
      </c>
      <c r="AD29" s="148" t="s">
        <v>812</v>
      </c>
      <c r="AE29" s="149" t="s">
        <v>813</v>
      </c>
      <c r="AF29" s="151" t="s">
        <v>814</v>
      </c>
      <c r="AG29" s="148" t="s">
        <v>803</v>
      </c>
      <c r="AH29" s="149" t="s">
        <v>804</v>
      </c>
      <c r="AI29" s="151" t="s">
        <v>805</v>
      </c>
      <c r="AJ29" s="148" t="s">
        <v>806</v>
      </c>
      <c r="AK29" s="149" t="s">
        <v>807</v>
      </c>
      <c r="AL29" s="151" t="s">
        <v>808</v>
      </c>
      <c r="AM29" s="137" t="s">
        <v>784</v>
      </c>
      <c r="AN29" s="137" t="s">
        <v>785</v>
      </c>
      <c r="AO29" s="138" t="s">
        <v>786</v>
      </c>
      <c r="AP29" s="58" t="s">
        <v>550</v>
      </c>
      <c r="AQ29" s="58" t="s">
        <v>551</v>
      </c>
      <c r="AR29" s="136" t="s">
        <v>552</v>
      </c>
      <c r="AS29" s="58" t="s">
        <v>553</v>
      </c>
      <c r="AT29" s="58" t="s">
        <v>554</v>
      </c>
      <c r="AU29" s="136" t="s">
        <v>555</v>
      </c>
      <c r="AV29" s="162" t="s">
        <v>836</v>
      </c>
      <c r="AW29" s="163" t="s">
        <v>837</v>
      </c>
      <c r="AX29" s="164" t="s">
        <v>838</v>
      </c>
      <c r="AY29" s="1469" t="s">
        <v>836</v>
      </c>
      <c r="AZ29" s="163" t="s">
        <v>837</v>
      </c>
      <c r="BA29" s="164" t="s">
        <v>838</v>
      </c>
      <c r="BB29" s="1469" t="s">
        <v>850</v>
      </c>
      <c r="BC29" s="1470" t="s">
        <v>851</v>
      </c>
      <c r="BD29" s="1469" t="s">
        <v>908</v>
      </c>
      <c r="BE29" s="163" t="s">
        <v>1060</v>
      </c>
      <c r="BF29" s="164" t="s">
        <v>909</v>
      </c>
      <c r="BG29" s="1469" t="s">
        <v>1021</v>
      </c>
      <c r="BH29" s="163" t="s">
        <v>1061</v>
      </c>
      <c r="BI29" s="164" t="s">
        <v>1022</v>
      </c>
      <c r="BJ29" s="1469" t="s">
        <v>1079</v>
      </c>
      <c r="BK29" s="163" t="s">
        <v>1080</v>
      </c>
      <c r="BL29" s="164" t="s">
        <v>1081</v>
      </c>
      <c r="BM29" s="812"/>
      <c r="BN29" s="812"/>
      <c r="BX29" s="153"/>
      <c r="CA29" s="153"/>
      <c r="CD29" s="153"/>
      <c r="CG29" s="153"/>
    </row>
    <row r="30" spans="1:86" s="152" customFormat="1">
      <c r="A30" s="812"/>
      <c r="B30" s="154" t="s">
        <v>556</v>
      </c>
      <c r="C30" s="1302">
        <v>2260041</v>
      </c>
      <c r="D30" s="1303">
        <v>7131902</v>
      </c>
      <c r="E30" s="1559">
        <v>0.31689176323510893</v>
      </c>
      <c r="F30" s="1302">
        <v>2334751</v>
      </c>
      <c r="G30" s="1303">
        <v>7224167</v>
      </c>
      <c r="H30" s="1559">
        <v>0.32318618880211381</v>
      </c>
      <c r="I30" s="1544">
        <v>2343978</v>
      </c>
      <c r="J30" s="1544">
        <v>7331986</v>
      </c>
      <c r="K30" s="1562">
        <v>0.31969209979397123</v>
      </c>
      <c r="L30" s="1545">
        <v>2355005</v>
      </c>
      <c r="M30" s="1544">
        <v>7426667</v>
      </c>
      <c r="N30" s="1564">
        <v>0.31710119761664285</v>
      </c>
      <c r="O30" s="1546">
        <v>2365347</v>
      </c>
      <c r="P30" s="1546">
        <v>7521916</v>
      </c>
      <c r="Q30" s="1566">
        <v>0.31446070389512459</v>
      </c>
      <c r="R30" s="1547">
        <v>2364850</v>
      </c>
      <c r="S30" s="1546">
        <v>7576582</v>
      </c>
      <c r="T30" s="1566">
        <v>0.31212623317480098</v>
      </c>
      <c r="U30" s="1547">
        <v>2362074</v>
      </c>
      <c r="V30" s="1546">
        <v>7672933</v>
      </c>
      <c r="W30" s="1566">
        <v>0.30784499226045631</v>
      </c>
      <c r="X30" s="1547">
        <v>2360161</v>
      </c>
      <c r="Y30" s="1546">
        <v>7780721</v>
      </c>
      <c r="Z30" s="1566">
        <v>0.30333448532597429</v>
      </c>
      <c r="AA30" s="1547">
        <v>2357334</v>
      </c>
      <c r="AB30" s="1546">
        <v>7878727</v>
      </c>
      <c r="AC30" s="1566">
        <v>0.29920239652928704</v>
      </c>
      <c r="AD30" s="1547">
        <v>2354819</v>
      </c>
      <c r="AE30" s="1546">
        <v>7946062</v>
      </c>
      <c r="AF30" s="1566">
        <v>0.29635044377957281</v>
      </c>
      <c r="AG30" s="1547">
        <v>2351087</v>
      </c>
      <c r="AH30" s="1546">
        <v>8120364</v>
      </c>
      <c r="AI30" s="1566">
        <v>0.28952975507009293</v>
      </c>
      <c r="AJ30" s="1547">
        <v>2349596</v>
      </c>
      <c r="AK30" s="1546">
        <v>8251977</v>
      </c>
      <c r="AL30" s="1566">
        <v>0.28473128318219987</v>
      </c>
      <c r="AM30" s="1544">
        <v>2349153</v>
      </c>
      <c r="AN30" s="1544">
        <v>8387918</v>
      </c>
      <c r="AO30" s="1560">
        <v>0.28006389666661025</v>
      </c>
      <c r="AP30" s="1548">
        <v>2347956</v>
      </c>
      <c r="AQ30" s="1544">
        <v>8529346</v>
      </c>
      <c r="AR30" s="1568">
        <v>0.27527972250158456</v>
      </c>
      <c r="AS30" s="1548">
        <v>2346509</v>
      </c>
      <c r="AT30" s="1544">
        <v>8684144</v>
      </c>
      <c r="AU30" s="1568">
        <v>0.27020613660943438</v>
      </c>
      <c r="AV30" s="1548">
        <v>2344701</v>
      </c>
      <c r="AW30" s="1544">
        <v>8816304</v>
      </c>
      <c r="AX30" s="1560">
        <v>0.26595056159587965</v>
      </c>
      <c r="AY30" s="1571">
        <v>2344701</v>
      </c>
      <c r="AZ30" s="1572">
        <v>8816304</v>
      </c>
      <c r="BA30" s="1581">
        <v>0.26595056159587965</v>
      </c>
      <c r="BB30" s="1571">
        <v>2343434</v>
      </c>
      <c r="BC30" s="1576">
        <v>8905304</v>
      </c>
      <c r="BD30" s="1571">
        <v>2343434</v>
      </c>
      <c r="BE30" s="1572">
        <v>9063654</v>
      </c>
      <c r="BF30" s="1581">
        <v>0.26315036522054719</v>
      </c>
      <c r="BG30" s="1600">
        <v>2342210</v>
      </c>
      <c r="BH30" s="1601">
        <v>9183319</v>
      </c>
      <c r="BI30" s="1560">
        <v>0.25505048882653431</v>
      </c>
      <c r="BJ30" s="1600">
        <v>2342422</v>
      </c>
      <c r="BK30" s="1544" t="s">
        <v>26</v>
      </c>
      <c r="BL30" s="1560">
        <v>0.25225896405289677</v>
      </c>
      <c r="BM30" s="812"/>
      <c r="BN30" s="812"/>
      <c r="BX30" s="153"/>
      <c r="CA30" s="153"/>
      <c r="CD30" s="153"/>
      <c r="CG30" s="153"/>
    </row>
    <row r="31" spans="1:86" s="152" customFormat="1" ht="15">
      <c r="A31" s="812"/>
      <c r="B31" s="154" t="s">
        <v>557</v>
      </c>
      <c r="C31" s="1265">
        <v>117519</v>
      </c>
      <c r="D31" s="1264">
        <v>117519</v>
      </c>
      <c r="E31" s="1560">
        <v>1</v>
      </c>
      <c r="F31" s="1265">
        <v>68300</v>
      </c>
      <c r="G31" s="1301">
        <v>96917</v>
      </c>
      <c r="H31" s="1560">
        <v>0.70472672492957888</v>
      </c>
      <c r="I31" s="1544">
        <v>0</v>
      </c>
      <c r="J31" s="1544">
        <v>112487</v>
      </c>
      <c r="K31" s="1562">
        <v>0</v>
      </c>
      <c r="L31" s="1545">
        <v>0</v>
      </c>
      <c r="M31" s="1544">
        <v>111398</v>
      </c>
      <c r="N31" s="1564" t="s">
        <v>26</v>
      </c>
      <c r="O31" s="1544">
        <v>0</v>
      </c>
      <c r="P31" s="1544">
        <v>100553</v>
      </c>
      <c r="Q31" s="1564" t="s">
        <v>26</v>
      </c>
      <c r="R31" s="1545">
        <v>0</v>
      </c>
      <c r="S31" s="1544">
        <v>55288</v>
      </c>
      <c r="T31" s="1564">
        <v>0</v>
      </c>
      <c r="U31" s="1545">
        <v>0</v>
      </c>
      <c r="V31" s="1544">
        <v>100149</v>
      </c>
      <c r="W31" s="1564">
        <v>0</v>
      </c>
      <c r="X31" s="1545">
        <v>0</v>
      </c>
      <c r="Y31" s="1544">
        <v>113328</v>
      </c>
      <c r="Z31" s="1564">
        <v>0</v>
      </c>
      <c r="AA31" s="1545">
        <v>0</v>
      </c>
      <c r="AB31" s="1544">
        <v>102645</v>
      </c>
      <c r="AC31" s="1564">
        <v>0</v>
      </c>
      <c r="AD31" s="1545">
        <v>0</v>
      </c>
      <c r="AE31" s="1544">
        <v>71738</v>
      </c>
      <c r="AF31" s="1564">
        <v>0</v>
      </c>
      <c r="AG31" s="1545">
        <v>0</v>
      </c>
      <c r="AH31" s="1544">
        <v>139360</v>
      </c>
      <c r="AI31" s="1564">
        <v>0</v>
      </c>
      <c r="AJ31" s="1545">
        <v>0</v>
      </c>
      <c r="AK31" s="1544">
        <v>138417</v>
      </c>
      <c r="AL31" s="1564">
        <v>0</v>
      </c>
      <c r="AM31" s="1549">
        <v>0</v>
      </c>
      <c r="AN31" s="1549">
        <v>93252</v>
      </c>
      <c r="AO31" s="1560">
        <v>0</v>
      </c>
      <c r="AP31" s="1550"/>
      <c r="AQ31" s="1551">
        <v>144713</v>
      </c>
      <c r="AR31" s="1568" t="s">
        <v>26</v>
      </c>
      <c r="AS31" s="1550"/>
      <c r="AT31" s="1551">
        <v>158592</v>
      </c>
      <c r="AU31" s="1568" t="s">
        <v>26</v>
      </c>
      <c r="AV31" s="1549">
        <v>0</v>
      </c>
      <c r="AW31" s="1549">
        <v>136632</v>
      </c>
      <c r="AX31" s="1560" t="s">
        <v>26</v>
      </c>
      <c r="AY31" s="1573">
        <v>0</v>
      </c>
      <c r="AZ31" s="1574">
        <v>136632</v>
      </c>
      <c r="BA31" s="1581" t="s">
        <v>26</v>
      </c>
      <c r="BB31" s="1573">
        <v>0</v>
      </c>
      <c r="BC31" s="1577">
        <v>91429</v>
      </c>
      <c r="BD31" s="1573">
        <v>0</v>
      </c>
      <c r="BE31" s="1574">
        <v>118899</v>
      </c>
      <c r="BF31" s="1581">
        <v>0</v>
      </c>
      <c r="BG31" s="1602">
        <v>0</v>
      </c>
      <c r="BH31" s="1549">
        <v>123295</v>
      </c>
      <c r="BI31" s="1560">
        <v>0</v>
      </c>
      <c r="BJ31" s="1602">
        <v>0</v>
      </c>
      <c r="BK31" s="1549">
        <v>107451</v>
      </c>
      <c r="BL31" s="1560">
        <v>0</v>
      </c>
      <c r="BM31" s="812"/>
      <c r="BN31" s="812"/>
      <c r="BX31" s="153"/>
      <c r="CA31" s="153"/>
      <c r="CD31" s="153"/>
      <c r="CG31" s="153"/>
    </row>
    <row r="32" spans="1:86" s="152" customFormat="1" ht="15">
      <c r="A32" s="812"/>
      <c r="B32" s="154" t="s">
        <v>558</v>
      </c>
      <c r="C32" s="1265">
        <v>50735.987238287606</v>
      </c>
      <c r="D32" s="1093">
        <v>162263.0458267513</v>
      </c>
      <c r="E32" s="1561">
        <v>0.31267739971095182</v>
      </c>
      <c r="F32" s="1265">
        <v>51723.944922504103</v>
      </c>
      <c r="G32" s="1266">
        <v>165754.60805410909</v>
      </c>
      <c r="H32" s="1561">
        <v>0.31205132412137399</v>
      </c>
      <c r="I32" s="1544">
        <v>52565.794717618803</v>
      </c>
      <c r="J32" s="1544">
        <v>169231.04069888999</v>
      </c>
      <c r="K32" s="1562">
        <v>0.31061556142734037</v>
      </c>
      <c r="L32" s="1545">
        <v>54210.889303898795</v>
      </c>
      <c r="M32" s="1544">
        <v>174823.17190546001</v>
      </c>
      <c r="N32" s="1564">
        <v>0.31008983942480284</v>
      </c>
      <c r="O32" s="1544">
        <v>46864.027211736298</v>
      </c>
      <c r="P32" s="1544">
        <v>154043.79368033601</v>
      </c>
      <c r="Q32" s="1564">
        <v>0.30422535106468612</v>
      </c>
      <c r="R32" s="1545">
        <v>46331.212185568998</v>
      </c>
      <c r="S32" s="1544">
        <v>152384.408198966</v>
      </c>
      <c r="T32" s="1564">
        <v>0.30404168466550097</v>
      </c>
      <c r="U32" s="1545">
        <v>46255.474737013297</v>
      </c>
      <c r="V32" s="1544">
        <v>152297.19856379268</v>
      </c>
      <c r="W32" s="1564">
        <v>0.30371848709770116</v>
      </c>
      <c r="X32" s="1545">
        <v>49789.564116718997</v>
      </c>
      <c r="Y32" s="1544">
        <v>164874.56526928701</v>
      </c>
      <c r="Z32" s="1564">
        <v>0.30198450582961961</v>
      </c>
      <c r="AA32" s="1545">
        <v>48198.090185592999</v>
      </c>
      <c r="AB32" s="1544">
        <v>160128.07075375499</v>
      </c>
      <c r="AC32" s="1564">
        <v>0.30099713284944302</v>
      </c>
      <c r="AD32" s="1545">
        <v>47113.654109610994</v>
      </c>
      <c r="AE32" s="1544">
        <v>158147.60371269603</v>
      </c>
      <c r="AF32" s="1564">
        <v>0.29790937708548237</v>
      </c>
      <c r="AG32" s="1545">
        <v>38718.572281884204</v>
      </c>
      <c r="AH32" s="1544">
        <v>129169.37011683499</v>
      </c>
      <c r="AI32" s="1564">
        <v>0.29975041487670695</v>
      </c>
      <c r="AJ32" s="1545">
        <v>40124.733584799302</v>
      </c>
      <c r="AK32" s="1544">
        <v>133310.243312757</v>
      </c>
      <c r="AL32" s="1564">
        <v>0.30098762546448377</v>
      </c>
      <c r="AM32" s="1549">
        <v>39509.819522963895</v>
      </c>
      <c r="AN32" s="1549">
        <v>132214.26811671301</v>
      </c>
      <c r="AO32" s="1560">
        <v>0.29883173794893564</v>
      </c>
      <c r="AP32" s="1551">
        <v>36788.665310436598</v>
      </c>
      <c r="AQ32" s="1551">
        <v>122770.573422834</v>
      </c>
      <c r="AR32" s="1568">
        <v>0.29965377113400615</v>
      </c>
      <c r="AS32" s="1551">
        <v>30755.459145875804</v>
      </c>
      <c r="AT32" s="1551">
        <v>103105.69160953601</v>
      </c>
      <c r="AU32" s="1568">
        <v>0.29829060516220135</v>
      </c>
      <c r="AV32" s="1549">
        <v>31849.5833963962</v>
      </c>
      <c r="AW32" s="1549">
        <v>105862.75923638199</v>
      </c>
      <c r="AX32" s="1560">
        <v>0.30085729510676135</v>
      </c>
      <c r="AY32" s="1573">
        <v>31849.5833963962</v>
      </c>
      <c r="AZ32" s="1574">
        <v>105862.75923638199</v>
      </c>
      <c r="BA32" s="1581">
        <v>0.30085729510676135</v>
      </c>
      <c r="BB32" s="1573">
        <v>32382.300152719698</v>
      </c>
      <c r="BC32" s="1577">
        <v>107712.000289199</v>
      </c>
      <c r="BD32" s="1573">
        <v>32382.300152719698</v>
      </c>
      <c r="BE32" s="1574">
        <v>112827.620839019</v>
      </c>
      <c r="BF32" s="1581">
        <v>0.30063781255362021</v>
      </c>
      <c r="BG32" s="1602">
        <v>34655.071501856597</v>
      </c>
      <c r="BH32" s="1549">
        <v>115564.720347949</v>
      </c>
      <c r="BI32" s="1560">
        <v>0.29987587386111514</v>
      </c>
      <c r="BJ32" s="1602">
        <v>36851.265725351703</v>
      </c>
      <c r="BK32" s="1549">
        <v>122806.226500921</v>
      </c>
      <c r="BL32" s="1560">
        <v>0.30007652523282552</v>
      </c>
      <c r="BM32" s="812"/>
      <c r="BN32" s="812"/>
      <c r="BX32" s="153"/>
      <c r="CA32" s="153"/>
      <c r="CD32" s="153"/>
      <c r="CG32" s="153"/>
    </row>
    <row r="33" spans="1:86" s="152" customFormat="1" ht="41.25" customHeight="1">
      <c r="A33" s="812"/>
      <c r="B33" s="154" t="s">
        <v>559</v>
      </c>
      <c r="C33" s="1265">
        <v>1524.5050439199999</v>
      </c>
      <c r="D33" s="1093">
        <v>4023</v>
      </c>
      <c r="E33" s="1561">
        <v>0.37894731392493164</v>
      </c>
      <c r="F33" s="1265">
        <v>1337.4923091199998</v>
      </c>
      <c r="G33" s="1266">
        <v>3715.5725517000001</v>
      </c>
      <c r="H33" s="1561">
        <v>0.35996936959501757</v>
      </c>
      <c r="I33" s="1544">
        <v>967</v>
      </c>
      <c r="J33" s="1544">
        <v>2898</v>
      </c>
      <c r="K33" s="1562">
        <v>0.33367839889579021</v>
      </c>
      <c r="L33" s="1545">
        <v>660.90580442999999</v>
      </c>
      <c r="M33" s="1544">
        <v>1982.3280070799999</v>
      </c>
      <c r="N33" s="1564">
        <v>0.33339881294595869</v>
      </c>
      <c r="O33" s="1544">
        <v>1001.9949022799999</v>
      </c>
      <c r="P33" s="1544">
        <v>3088.5063933700003</v>
      </c>
      <c r="Q33" s="1564">
        <v>0.32442701249735179</v>
      </c>
      <c r="R33" s="1545">
        <v>348.58428043999999</v>
      </c>
      <c r="S33" s="1544">
        <v>1071.9471030799998</v>
      </c>
      <c r="T33" s="1564">
        <v>0.32518794951581209</v>
      </c>
      <c r="U33" s="1545">
        <v>848.26101031000007</v>
      </c>
      <c r="V33" s="1544">
        <v>2756.9574588099999</v>
      </c>
      <c r="W33" s="1564">
        <v>0.30768012310068049</v>
      </c>
      <c r="X33" s="1545">
        <v>635.15</v>
      </c>
      <c r="Y33" s="1544">
        <v>2009.14</v>
      </c>
      <c r="Z33" s="1564">
        <v>0.31613028459938081</v>
      </c>
      <c r="AA33" s="1545">
        <v>958.94592180999985</v>
      </c>
      <c r="AB33" s="1544">
        <v>3380.7521257000003</v>
      </c>
      <c r="AC33" s="1564">
        <v>0.28364869299947437</v>
      </c>
      <c r="AD33" s="1545">
        <v>643.52254299000003</v>
      </c>
      <c r="AE33" s="1544">
        <v>2171.8540503499999</v>
      </c>
      <c r="AF33" s="1564">
        <v>0.29630100737491766</v>
      </c>
      <c r="AG33" s="1545">
        <v>1015.5896765100001</v>
      </c>
      <c r="AH33" s="1544">
        <v>3591.27036503</v>
      </c>
      <c r="AI33" s="1564">
        <v>0.28279399022677487</v>
      </c>
      <c r="AJ33" s="1545">
        <v>1073.01433516</v>
      </c>
      <c r="AK33" s="1544">
        <v>3646.9500561899999</v>
      </c>
      <c r="AL33" s="1564">
        <v>0.29422238271093498</v>
      </c>
      <c r="AM33" s="1549">
        <v>1030</v>
      </c>
      <c r="AN33" s="1549">
        <v>3536</v>
      </c>
      <c r="AO33" s="1560">
        <v>0.29128959276018102</v>
      </c>
      <c r="AP33" s="1551">
        <v>1053.9771077400001</v>
      </c>
      <c r="AQ33" s="1551">
        <v>3665.9010041300003</v>
      </c>
      <c r="AR33" s="1568">
        <v>0.28750833875562665</v>
      </c>
      <c r="AS33" s="1551">
        <v>981.73273550999988</v>
      </c>
      <c r="AT33" s="1551">
        <v>3641.4333068199994</v>
      </c>
      <c r="AU33" s="1568">
        <v>0.26960063601091461</v>
      </c>
      <c r="AV33" s="1549">
        <v>1004.7177248</v>
      </c>
      <c r="AW33" s="1549">
        <v>3620.1149438699999</v>
      </c>
      <c r="AX33" s="1560">
        <v>0.2775375203213658</v>
      </c>
      <c r="AY33" s="1573">
        <v>1004.7177248</v>
      </c>
      <c r="AZ33" s="1574">
        <v>3620.1149438699999</v>
      </c>
      <c r="BA33" s="1581">
        <v>0.2775375203213658</v>
      </c>
      <c r="BB33" s="1573">
        <v>663.9738102</v>
      </c>
      <c r="BC33" s="1577">
        <v>2365.1081518399997</v>
      </c>
      <c r="BD33" s="1573">
        <v>663.9738102</v>
      </c>
      <c r="BE33" s="1574">
        <v>3708.0536703499997</v>
      </c>
      <c r="BF33" s="1581">
        <v>0.28073718729667552</v>
      </c>
      <c r="BG33" s="1602">
        <v>997.21742365999989</v>
      </c>
      <c r="BH33" s="1549">
        <v>3689.96929421</v>
      </c>
      <c r="BI33" s="1560">
        <v>0.2702508731508288</v>
      </c>
      <c r="BJ33" s="1602">
        <v>1030.0963930600001</v>
      </c>
      <c r="BK33" s="1549">
        <v>3783.0867315500009</v>
      </c>
      <c r="BL33" s="1560">
        <v>0.27228992253052325</v>
      </c>
      <c r="BM33" s="812"/>
      <c r="BN33" s="812"/>
      <c r="BX33" s="153"/>
      <c r="CA33" s="153"/>
      <c r="CD33" s="153"/>
      <c r="CG33" s="153"/>
    </row>
    <row r="34" spans="1:86" s="152" customFormat="1">
      <c r="A34" s="812"/>
      <c r="B34" s="154" t="s">
        <v>560</v>
      </c>
      <c r="C34" s="1265">
        <v>1025.8245099999999</v>
      </c>
      <c r="D34" s="1264">
        <v>2209.8229299999998</v>
      </c>
      <c r="E34" s="1560">
        <v>0.46421118003332512</v>
      </c>
      <c r="F34" s="1265">
        <v>999.51921000000004</v>
      </c>
      <c r="G34" s="1301">
        <v>2031.9115200000001</v>
      </c>
      <c r="H34" s="1560">
        <v>0.49191079442278074</v>
      </c>
      <c r="I34" s="1544">
        <v>1026.4059999999999</v>
      </c>
      <c r="J34" s="1544">
        <v>2112.2370000000001</v>
      </c>
      <c r="K34" s="1562">
        <v>0.48593315996263675</v>
      </c>
      <c r="L34" s="1545">
        <v>1063.98316</v>
      </c>
      <c r="M34" s="1544">
        <v>2213.0942599999998</v>
      </c>
      <c r="N34" s="1564">
        <v>0.48076721323202931</v>
      </c>
      <c r="O34" s="1544">
        <v>976.81478000000004</v>
      </c>
      <c r="P34" s="1544">
        <v>2056.8632400000001</v>
      </c>
      <c r="Q34" s="1564">
        <v>0.47490506952713102</v>
      </c>
      <c r="R34" s="1545">
        <v>1012.6695</v>
      </c>
      <c r="S34" s="1544">
        <v>2130.2577299999998</v>
      </c>
      <c r="T34" s="1564">
        <v>0.47537416986629127</v>
      </c>
      <c r="U34" s="1545">
        <v>1116.0503900000001</v>
      </c>
      <c r="V34" s="1544">
        <v>2419.0661500000001</v>
      </c>
      <c r="W34" s="1564">
        <v>0.46135587900314345</v>
      </c>
      <c r="X34" s="1545">
        <v>1110.5767599999999</v>
      </c>
      <c r="Y34" s="1544">
        <v>2388.3555000000001</v>
      </c>
      <c r="Z34" s="1564">
        <v>0.46499642117766798</v>
      </c>
      <c r="AA34" s="1545">
        <v>1245.1299400000003</v>
      </c>
      <c r="AB34" s="1544">
        <v>2956.4316600000002</v>
      </c>
      <c r="AC34" s="1564">
        <v>0.42115972334026491</v>
      </c>
      <c r="AD34" s="1545">
        <v>1144.3586699999998</v>
      </c>
      <c r="AE34" s="1544">
        <v>2666.0453600000001</v>
      </c>
      <c r="AF34" s="1564">
        <v>0.4292345085981582</v>
      </c>
      <c r="AG34" s="1545">
        <v>1034.70947</v>
      </c>
      <c r="AH34" s="1544">
        <v>2595.5318200000002</v>
      </c>
      <c r="AI34" s="1564">
        <v>0.39865027353045512</v>
      </c>
      <c r="AJ34" s="1545">
        <v>1039.4340500000001</v>
      </c>
      <c r="AK34" s="1544">
        <v>2686.8145199999999</v>
      </c>
      <c r="AL34" s="1564">
        <v>0.38686483278347034</v>
      </c>
      <c r="AM34" s="1549">
        <v>980</v>
      </c>
      <c r="AN34" s="1549">
        <v>2600</v>
      </c>
      <c r="AO34" s="1560">
        <v>0.37692307692307692</v>
      </c>
      <c r="AP34" s="1551">
        <v>820.30592000000001</v>
      </c>
      <c r="AQ34" s="1551">
        <v>2179.7172999999998</v>
      </c>
      <c r="AR34" s="1568">
        <v>0.37633592209411748</v>
      </c>
      <c r="AS34" s="1551">
        <v>810.49900000000002</v>
      </c>
      <c r="AT34" s="1551">
        <v>2213.5035600000001</v>
      </c>
      <c r="AU34" s="1568">
        <v>0.36616114590753129</v>
      </c>
      <c r="AV34" s="1549">
        <v>781.10135000000014</v>
      </c>
      <c r="AW34" s="1549">
        <v>2109.7154300000002</v>
      </c>
      <c r="AX34" s="1560">
        <v>0.37024014655853377</v>
      </c>
      <c r="AY34" s="1573">
        <v>781.10135000000014</v>
      </c>
      <c r="AZ34" s="1574">
        <v>2109.7154300000002</v>
      </c>
      <c r="BA34" s="1581">
        <v>0.37024014655853377</v>
      </c>
      <c r="BB34" s="1573">
        <v>799.92782000000011</v>
      </c>
      <c r="BC34" s="1577">
        <v>2087.1260600000005</v>
      </c>
      <c r="BD34" s="1573">
        <v>799.92782000000011</v>
      </c>
      <c r="BE34" s="1574">
        <v>1983.7831200000001</v>
      </c>
      <c r="BF34" s="1581">
        <v>0.38326761154043559</v>
      </c>
      <c r="BG34" s="1602">
        <v>813.80039999999997</v>
      </c>
      <c r="BH34" s="1549">
        <v>2009.22075</v>
      </c>
      <c r="BI34" s="1560">
        <v>0.40503284668944417</v>
      </c>
      <c r="BJ34" s="1602">
        <v>816.81835000000001</v>
      </c>
      <c r="BK34" s="1549">
        <v>1944.9907499999999</v>
      </c>
      <c r="BL34" s="1560">
        <v>0.41996001780471193</v>
      </c>
      <c r="BM34" s="812"/>
      <c r="BN34" s="812"/>
      <c r="BX34" s="153"/>
      <c r="CA34" s="153"/>
      <c r="CD34" s="153"/>
      <c r="CG34" s="153"/>
    </row>
    <row r="35" spans="1:86" s="152" customFormat="1" ht="15.75" thickBot="1">
      <c r="A35" s="812"/>
      <c r="B35" s="1543" t="s">
        <v>561</v>
      </c>
      <c r="C35" s="1294">
        <v>2794.2190000000001</v>
      </c>
      <c r="D35" s="1421">
        <v>7936.0010000000002</v>
      </c>
      <c r="E35" s="998">
        <v>0.35209408365749956</v>
      </c>
      <c r="F35" s="1294">
        <v>2933.415</v>
      </c>
      <c r="G35" s="1421">
        <v>7772.1570000000002</v>
      </c>
      <c r="H35" s="998">
        <v>0.3774261122105485</v>
      </c>
      <c r="I35" s="1552">
        <v>2846.8993055555602</v>
      </c>
      <c r="J35" s="1552">
        <v>7310.0319922417802</v>
      </c>
      <c r="K35" s="1563">
        <v>0.38071349366081786</v>
      </c>
      <c r="L35" s="1553">
        <v>2891.8191892361101</v>
      </c>
      <c r="M35" s="1554">
        <v>7417.7398432890504</v>
      </c>
      <c r="N35" s="1565">
        <v>0.38985179452638608</v>
      </c>
      <c r="O35" s="1554">
        <v>1418.796875</v>
      </c>
      <c r="P35" s="1554">
        <v>4481.9314744782696</v>
      </c>
      <c r="Q35" s="1565">
        <v>0.31655925198302115</v>
      </c>
      <c r="R35" s="1553">
        <v>1058.359375</v>
      </c>
      <c r="S35" s="1554">
        <v>3234.5536167738201</v>
      </c>
      <c r="T35" s="1565">
        <v>0.32720415253330054</v>
      </c>
      <c r="U35" s="1553">
        <v>1243.53125</v>
      </c>
      <c r="V35" s="1554">
        <v>3954.68887407273</v>
      </c>
      <c r="W35" s="1565">
        <v>0.31444477419012518</v>
      </c>
      <c r="X35" s="1553">
        <v>1277.203125</v>
      </c>
      <c r="Y35" s="1554">
        <v>4082.7169641680398</v>
      </c>
      <c r="Z35" s="1565">
        <v>0.31283165994835588</v>
      </c>
      <c r="AA35" s="1553">
        <v>1318.796875</v>
      </c>
      <c r="AB35" s="1554">
        <v>4354.2092342937804</v>
      </c>
      <c r="AC35" s="1565">
        <v>0.30287861791600351</v>
      </c>
      <c r="AD35" s="1553">
        <v>1379.0851532812501</v>
      </c>
      <c r="AE35" s="1554">
        <v>4478.5615164548835</v>
      </c>
      <c r="AF35" s="1565">
        <v>0.3079303808185489</v>
      </c>
      <c r="AG35" s="1553">
        <v>1315.76623875</v>
      </c>
      <c r="AH35" s="1554">
        <v>4321.6753602913441</v>
      </c>
      <c r="AI35" s="1565">
        <v>0.30445744510094302</v>
      </c>
      <c r="AJ35" s="1553">
        <v>1322.9665064062499</v>
      </c>
      <c r="AK35" s="1554">
        <v>4335.8089563467101</v>
      </c>
      <c r="AL35" s="1565">
        <v>0.30512564546223969</v>
      </c>
      <c r="AM35" s="1555">
        <v>1376</v>
      </c>
      <c r="AN35" s="1556">
        <v>4571</v>
      </c>
      <c r="AO35" s="1567">
        <v>0.30102822139575586</v>
      </c>
      <c r="AP35" s="1557">
        <v>1468.0742562500002</v>
      </c>
      <c r="AQ35" s="1558">
        <v>4732.9524013236432</v>
      </c>
      <c r="AR35" s="998">
        <v>0.31018149598111966</v>
      </c>
      <c r="AS35" s="1557">
        <v>1409.16175734375</v>
      </c>
      <c r="AT35" s="1558">
        <v>4537.5078021178351</v>
      </c>
      <c r="AU35" s="998">
        <v>0.31055853098170721</v>
      </c>
      <c r="AV35" s="1569">
        <v>1339.82363296875</v>
      </c>
      <c r="AW35" s="1570">
        <v>4451.6761565624083</v>
      </c>
      <c r="AX35" s="1580">
        <v>0.30097059755653116</v>
      </c>
      <c r="AY35" s="1575">
        <v>1339.82363296875</v>
      </c>
      <c r="AZ35" s="1558">
        <v>4451.6761565624083</v>
      </c>
      <c r="BA35" s="1582">
        <v>0.30097059755653116</v>
      </c>
      <c r="BB35" s="1578">
        <v>1381.5650000000001</v>
      </c>
      <c r="BC35" s="1579">
        <v>4590.2454710390994</v>
      </c>
      <c r="BD35" s="1575">
        <v>1381.5650000000001</v>
      </c>
      <c r="BE35" s="1558">
        <v>4818.4190773754299</v>
      </c>
      <c r="BF35" s="1582">
        <v>0.30097845719071176</v>
      </c>
      <c r="BG35" s="1603">
        <v>1383.0107585937501</v>
      </c>
      <c r="BH35" s="1604">
        <v>4570.7433249167098</v>
      </c>
      <c r="BI35" s="998">
        <v>0.30257895932472906</v>
      </c>
      <c r="BJ35" s="1603">
        <v>1399.3689265625001</v>
      </c>
      <c r="BK35" s="1604">
        <v>4626.924</v>
      </c>
      <c r="BL35" s="998">
        <v>0.30244043916919749</v>
      </c>
      <c r="BM35" s="812"/>
      <c r="BN35" s="812"/>
      <c r="BX35" s="153"/>
      <c r="CA35" s="153"/>
      <c r="CD35" s="153"/>
      <c r="CG35" s="153"/>
    </row>
    <row r="36" spans="1:86">
      <c r="A36" s="211"/>
      <c r="B36" s="1514"/>
      <c r="C36" s="525"/>
      <c r="D36" s="525"/>
      <c r="E36" s="1515"/>
      <c r="F36" s="525"/>
      <c r="G36" s="525"/>
      <c r="H36" s="1515"/>
      <c r="I36" s="525"/>
      <c r="J36" s="525"/>
      <c r="K36" s="1515"/>
      <c r="L36" s="525"/>
      <c r="M36" s="525"/>
      <c r="N36" s="1515"/>
      <c r="O36" s="525"/>
      <c r="P36" s="525"/>
      <c r="Q36" s="525"/>
      <c r="R36" s="525"/>
      <c r="S36" s="525"/>
      <c r="T36" s="525"/>
      <c r="U36" s="525"/>
      <c r="V36" s="525"/>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1477"/>
      <c r="AZ36" s="211"/>
      <c r="BA36" s="211"/>
      <c r="BB36" s="211"/>
      <c r="BC36" s="211"/>
      <c r="BD36" s="211"/>
      <c r="BE36" s="211"/>
      <c r="BF36" s="211"/>
      <c r="BG36" s="211"/>
      <c r="BH36" s="211"/>
      <c r="BI36" s="211"/>
      <c r="BJ36" s="211"/>
      <c r="BK36" s="211"/>
      <c r="BL36" s="211"/>
      <c r="BM36" s="211"/>
      <c r="BN36" s="211"/>
      <c r="BX36" s="128"/>
      <c r="BY36" s="12"/>
      <c r="CA36" s="128"/>
      <c r="CB36" s="12"/>
      <c r="CD36" s="128"/>
      <c r="CE36" s="12"/>
      <c r="CG36" s="128"/>
      <c r="CH36" s="12"/>
    </row>
    <row r="37" spans="1:86">
      <c r="A37" s="211"/>
      <c r="B37" s="2535" t="s">
        <v>562</v>
      </c>
      <c r="C37" s="2535"/>
      <c r="D37" s="2535"/>
      <c r="E37" s="2535"/>
      <c r="F37" s="2535"/>
      <c r="G37" s="2535"/>
      <c r="H37" s="2535"/>
      <c r="I37" s="2535"/>
      <c r="J37" s="2535"/>
      <c r="K37" s="2535"/>
      <c r="L37" s="2535"/>
      <c r="M37" s="2535"/>
      <c r="N37" s="2535"/>
      <c r="O37" s="2535"/>
      <c r="P37" s="2535"/>
      <c r="Q37" s="2535"/>
      <c r="R37" s="2535"/>
      <c r="S37" s="2535"/>
      <c r="T37" s="2535"/>
      <c r="U37" s="2535"/>
      <c r="V37" s="2535"/>
      <c r="W37" s="2535"/>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1477"/>
      <c r="AZ37" s="211"/>
      <c r="BA37" s="211"/>
      <c r="BB37" s="211"/>
      <c r="BC37" s="211"/>
      <c r="BD37" s="211"/>
      <c r="BE37" s="211"/>
      <c r="BF37" s="211"/>
      <c r="BG37" s="211"/>
      <c r="BH37" s="211"/>
      <c r="BI37" s="211"/>
      <c r="BJ37" s="211"/>
      <c r="BK37" s="211"/>
      <c r="BL37" s="211"/>
      <c r="BM37" s="211"/>
      <c r="BN37" s="211"/>
      <c r="BX37" s="128"/>
      <c r="BY37" s="12"/>
      <c r="CA37" s="128"/>
      <c r="CB37" s="12"/>
      <c r="CD37" s="128"/>
      <c r="CE37" s="12"/>
      <c r="CG37" s="128"/>
      <c r="CH37" s="12"/>
    </row>
    <row r="38" spans="1:86">
      <c r="A38" s="211"/>
      <c r="B38" s="1471" t="s">
        <v>563</v>
      </c>
      <c r="C38" s="1471"/>
      <c r="D38" s="1471"/>
      <c r="E38" s="1472"/>
      <c r="F38" s="1471"/>
      <c r="G38" s="1471"/>
      <c r="H38" s="1472"/>
      <c r="I38" s="1471"/>
      <c r="J38" s="1471"/>
      <c r="K38" s="1472"/>
      <c r="L38" s="1471"/>
      <c r="M38" s="1471"/>
      <c r="N38" s="1472"/>
      <c r="O38" s="1471"/>
      <c r="P38" s="1471"/>
      <c r="Q38" s="1471"/>
      <c r="R38" s="1471"/>
      <c r="S38" s="1471"/>
      <c r="T38" s="1471"/>
      <c r="U38" s="1471"/>
      <c r="V38" s="1471"/>
      <c r="W38" s="147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1477"/>
      <c r="AZ38" s="211"/>
      <c r="BA38" s="211"/>
      <c r="BB38" s="211"/>
      <c r="BC38" s="211"/>
      <c r="BD38" s="211"/>
      <c r="BE38" s="211"/>
      <c r="BF38" s="211"/>
      <c r="BG38" s="211"/>
      <c r="BH38" s="211"/>
      <c r="BI38" s="211"/>
      <c r="BJ38" s="211"/>
      <c r="BK38" s="211"/>
      <c r="BL38" s="211"/>
      <c r="BM38" s="211"/>
      <c r="BN38" s="211"/>
      <c r="BX38" s="128"/>
      <c r="BY38" s="12"/>
      <c r="CA38" s="128"/>
      <c r="CB38" s="12"/>
      <c r="CD38" s="128"/>
      <c r="CE38" s="12"/>
      <c r="CG38" s="128"/>
      <c r="CH38" s="12"/>
    </row>
    <row r="39" spans="1:86">
      <c r="A39" s="211"/>
      <c r="B39" s="1473" t="s">
        <v>564</v>
      </c>
      <c r="C39" s="1473"/>
      <c r="D39" s="1473"/>
      <c r="E39" s="1474"/>
      <c r="F39" s="1473"/>
      <c r="G39" s="1473"/>
      <c r="H39" s="1474"/>
      <c r="I39" s="1473"/>
      <c r="J39" s="1473"/>
      <c r="K39" s="1474"/>
      <c r="L39" s="1473"/>
      <c r="M39" s="1473"/>
      <c r="N39" s="1474"/>
      <c r="O39" s="1473"/>
      <c r="P39" s="1473"/>
      <c r="Q39" s="1473"/>
      <c r="R39" s="1473"/>
      <c r="S39" s="1473"/>
      <c r="T39" s="1473"/>
      <c r="U39" s="1473"/>
      <c r="V39" s="1473"/>
      <c r="W39" s="1473"/>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211"/>
      <c r="AX39" s="211"/>
      <c r="AY39" s="1477"/>
      <c r="AZ39" s="211"/>
      <c r="BA39" s="211"/>
      <c r="BB39" s="211"/>
      <c r="BC39" s="211"/>
      <c r="BD39" s="211"/>
      <c r="BE39" s="211"/>
      <c r="BF39" s="211"/>
      <c r="BG39" s="211"/>
      <c r="BH39" s="211"/>
      <c r="BI39" s="211"/>
      <c r="BJ39" s="211"/>
      <c r="BK39" s="211"/>
      <c r="BL39" s="211"/>
      <c r="BM39" s="211"/>
      <c r="BN39" s="211"/>
      <c r="BX39" s="128"/>
      <c r="BY39" s="12"/>
      <c r="CA39" s="128"/>
      <c r="CB39" s="12"/>
      <c r="CD39" s="128"/>
      <c r="CE39" s="12"/>
      <c r="CG39" s="128"/>
      <c r="CH39" s="12"/>
    </row>
    <row r="40" spans="1:86">
      <c r="A40" s="211"/>
      <c r="B40" s="211"/>
      <c r="C40" s="211"/>
      <c r="D40" s="211"/>
      <c r="E40" s="211"/>
      <c r="F40" s="211"/>
      <c r="G40" s="211"/>
      <c r="H40" s="211"/>
      <c r="I40" s="211"/>
      <c r="J40" s="211"/>
      <c r="K40" s="211"/>
      <c r="L40" s="211"/>
      <c r="M40" s="211"/>
      <c r="N40" s="211"/>
      <c r="O40" s="211"/>
      <c r="P40" s="211"/>
      <c r="Q40" s="211"/>
      <c r="R40" s="211"/>
      <c r="S40" s="211"/>
      <c r="T40" s="210"/>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1477"/>
      <c r="AZ40" s="211"/>
      <c r="BA40" s="211"/>
      <c r="BB40" s="211"/>
      <c r="BC40" s="211"/>
      <c r="BD40" s="211"/>
      <c r="BE40" s="211"/>
      <c r="BF40" s="211"/>
      <c r="BG40" s="211"/>
      <c r="BH40" s="211"/>
      <c r="BI40" s="211"/>
      <c r="BJ40" s="211"/>
      <c r="BK40" s="211"/>
      <c r="BL40" s="211"/>
      <c r="BM40" s="211"/>
      <c r="BN40" s="211"/>
      <c r="BX40" s="128"/>
      <c r="BY40" s="12"/>
      <c r="CA40" s="128"/>
      <c r="CB40" s="12"/>
      <c r="CD40" s="128"/>
      <c r="CE40" s="12"/>
      <c r="CG40" s="128"/>
      <c r="CH40" s="12"/>
    </row>
    <row r="41" spans="1:86" ht="15" thickBot="1">
      <c r="A41" s="211"/>
      <c r="B41" s="1478"/>
      <c r="C41" s="1478"/>
      <c r="D41" s="1478"/>
      <c r="E41" s="1478"/>
      <c r="F41" s="1478"/>
      <c r="G41" s="1478"/>
      <c r="H41" s="1478"/>
      <c r="I41" s="1478"/>
      <c r="J41" s="1478"/>
      <c r="K41" s="1478"/>
      <c r="L41" s="1478"/>
      <c r="M41" s="1478"/>
      <c r="N41" s="1478"/>
      <c r="O41" s="1478"/>
      <c r="P41" s="1478"/>
      <c r="Q41" s="1478"/>
      <c r="R41" s="1478"/>
      <c r="S41" s="1478"/>
      <c r="T41" s="1516"/>
      <c r="U41" s="1478"/>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1477"/>
      <c r="AZ41" s="211"/>
      <c r="BA41" s="211"/>
      <c r="BB41" s="211"/>
      <c r="BC41" s="211"/>
      <c r="BD41" s="211"/>
      <c r="BE41" s="211"/>
      <c r="BF41" s="211"/>
      <c r="BG41" s="211"/>
      <c r="BH41" s="211"/>
      <c r="BI41" s="211"/>
      <c r="BJ41" s="211"/>
      <c r="BK41" s="211"/>
      <c r="BL41" s="211"/>
      <c r="BM41" s="211"/>
      <c r="BN41" s="211"/>
      <c r="BX41" s="128"/>
      <c r="BY41" s="12"/>
      <c r="CA41" s="128"/>
      <c r="CB41" s="12"/>
      <c r="CD41" s="128"/>
      <c r="CE41" s="12"/>
      <c r="CG41" s="128"/>
      <c r="CH41" s="12"/>
    </row>
    <row r="42" spans="1:86">
      <c r="A42" s="211"/>
      <c r="B42" s="210" t="s">
        <v>842</v>
      </c>
      <c r="C42" s="100"/>
      <c r="D42" s="715"/>
      <c r="E42" s="715"/>
      <c r="F42" s="715"/>
      <c r="G42" s="715"/>
      <c r="H42" s="715"/>
      <c r="I42" s="715"/>
      <c r="J42" s="715"/>
      <c r="K42" s="715"/>
      <c r="L42" s="715"/>
      <c r="M42" s="715" t="s">
        <v>28</v>
      </c>
      <c r="N42" s="715"/>
      <c r="O42" s="715"/>
      <c r="P42" s="715"/>
      <c r="Q42" s="715"/>
      <c r="R42" s="715"/>
      <c r="S42" s="715"/>
      <c r="T42" s="715"/>
      <c r="U42" s="715"/>
      <c r="V42" s="716"/>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1477"/>
      <c r="AZ42" s="211"/>
      <c r="BA42" s="211"/>
      <c r="BB42" s="211"/>
      <c r="BC42" s="211"/>
      <c r="BD42" s="211"/>
      <c r="BE42" s="211"/>
      <c r="BF42" s="211"/>
      <c r="BG42" s="211"/>
      <c r="BH42" s="211"/>
      <c r="BI42" s="211"/>
      <c r="BJ42" s="211"/>
      <c r="BK42" s="211"/>
      <c r="BL42" s="211"/>
      <c r="BM42" s="211"/>
      <c r="BN42" s="211"/>
      <c r="BW42" s="128"/>
      <c r="BY42" s="12"/>
      <c r="BZ42" s="128"/>
      <c r="CB42" s="12"/>
      <c r="CC42" s="128"/>
      <c r="CE42" s="12"/>
      <c r="CF42" s="128"/>
      <c r="CH42" s="12"/>
    </row>
    <row r="43" spans="1:86" ht="15" thickBot="1">
      <c r="A43" s="211"/>
      <c r="B43" s="1517"/>
      <c r="C43" s="186" t="s">
        <v>32</v>
      </c>
      <c r="D43" s="185" t="s">
        <v>33</v>
      </c>
      <c r="E43" s="185" t="s">
        <v>22</v>
      </c>
      <c r="F43" s="185" t="s">
        <v>34</v>
      </c>
      <c r="G43" s="185" t="s">
        <v>35</v>
      </c>
      <c r="H43" s="185" t="s">
        <v>36</v>
      </c>
      <c r="I43" s="185" t="s">
        <v>37</v>
      </c>
      <c r="J43" s="185" t="s">
        <v>38</v>
      </c>
      <c r="K43" s="185" t="s">
        <v>39</v>
      </c>
      <c r="L43" s="185" t="s">
        <v>40</v>
      </c>
      <c r="M43" s="185" t="s">
        <v>23</v>
      </c>
      <c r="N43" s="185" t="s">
        <v>41</v>
      </c>
      <c r="O43" s="185" t="s">
        <v>42</v>
      </c>
      <c r="P43" s="185" t="s">
        <v>43</v>
      </c>
      <c r="Q43" s="185" t="s">
        <v>24</v>
      </c>
      <c r="R43" s="185" t="s">
        <v>44</v>
      </c>
      <c r="S43" s="2026" t="s">
        <v>840</v>
      </c>
      <c r="T43" s="2026" t="s">
        <v>905</v>
      </c>
      <c r="U43" s="2026" t="s">
        <v>925</v>
      </c>
      <c r="V43" s="1900" t="s">
        <v>1076</v>
      </c>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1477"/>
      <c r="AZ43" s="211"/>
      <c r="BA43" s="211"/>
      <c r="BB43" s="211"/>
      <c r="BC43" s="211"/>
      <c r="BD43" s="211"/>
      <c r="BE43" s="211"/>
      <c r="BF43" s="211"/>
      <c r="BG43" s="211"/>
      <c r="BH43" s="211"/>
      <c r="BI43" s="211"/>
      <c r="BJ43" s="211"/>
      <c r="BK43" s="211"/>
      <c r="BL43" s="211"/>
      <c r="BM43" s="211"/>
      <c r="BN43" s="211"/>
      <c r="BW43" s="128"/>
      <c r="BY43" s="12"/>
      <c r="BZ43" s="128"/>
      <c r="CB43" s="12"/>
      <c r="CC43" s="128"/>
      <c r="CE43" s="12"/>
      <c r="CF43" s="128"/>
      <c r="CH43" s="12"/>
    </row>
    <row r="44" spans="1:86">
      <c r="A44" s="211"/>
      <c r="B44" s="1518" t="s">
        <v>518</v>
      </c>
      <c r="C44" s="1519">
        <v>982263.90966</v>
      </c>
      <c r="D44" s="1520">
        <v>868192.49676000001</v>
      </c>
      <c r="E44" s="1520">
        <v>937572.89942000003</v>
      </c>
      <c r="F44" s="1520">
        <v>982591.28139000013</v>
      </c>
      <c r="G44" s="1520">
        <v>973862.10236999998</v>
      </c>
      <c r="H44" s="1520">
        <v>951560.41061000014</v>
      </c>
      <c r="I44" s="1520">
        <v>1015828.0855800001</v>
      </c>
      <c r="J44" s="1520">
        <v>1107706</v>
      </c>
      <c r="K44" s="1520">
        <v>1016649.9884699999</v>
      </c>
      <c r="L44" s="1520">
        <v>867604.77676000004</v>
      </c>
      <c r="M44" s="1520">
        <v>796553.35829999985</v>
      </c>
      <c r="N44" s="1520">
        <v>839772.25737000001</v>
      </c>
      <c r="O44" s="1520">
        <v>872172.71876000008</v>
      </c>
      <c r="P44" s="1520">
        <v>694432.11113999994</v>
      </c>
      <c r="Q44" s="1520">
        <v>734765.80729999999</v>
      </c>
      <c r="R44" s="1520">
        <v>734966.85537360876</v>
      </c>
      <c r="S44" s="1520">
        <v>790585.84301999991</v>
      </c>
      <c r="T44" s="1520">
        <v>633654.04365999997</v>
      </c>
      <c r="U44" s="1520">
        <v>684835.17995999998</v>
      </c>
      <c r="V44" s="1595">
        <v>740728.51502000005</v>
      </c>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1477"/>
      <c r="AZ44" s="211"/>
      <c r="BA44" s="211"/>
      <c r="BB44" s="211"/>
      <c r="BC44" s="211"/>
      <c r="BD44" s="211"/>
      <c r="BE44" s="211"/>
      <c r="BF44" s="211"/>
      <c r="BG44" s="211"/>
      <c r="BH44" s="211"/>
      <c r="BI44" s="211"/>
      <c r="BJ44" s="211"/>
      <c r="BK44" s="211"/>
      <c r="BL44" s="211"/>
      <c r="BM44" s="211"/>
      <c r="BN44" s="211"/>
      <c r="BW44" s="128"/>
      <c r="BY44" s="12"/>
      <c r="BZ44" s="128"/>
      <c r="CB44" s="12"/>
      <c r="CC44" s="128"/>
      <c r="CE44" s="12"/>
      <c r="CF44" s="128"/>
      <c r="CH44" s="12"/>
    </row>
    <row r="45" spans="1:86">
      <c r="A45" s="211"/>
      <c r="B45" s="522" t="s">
        <v>520</v>
      </c>
      <c r="C45" s="1521">
        <v>402446.19528999995</v>
      </c>
      <c r="D45" s="1522">
        <v>238247.36889000001</v>
      </c>
      <c r="E45" s="1522">
        <v>265446.55056</v>
      </c>
      <c r="F45" s="1522">
        <v>284643.04622000002</v>
      </c>
      <c r="G45" s="1522">
        <v>426509.78214999993</v>
      </c>
      <c r="H45" s="1522">
        <v>353018.95030999999</v>
      </c>
      <c r="I45" s="1522">
        <v>379393.58747000003</v>
      </c>
      <c r="J45" s="1522">
        <v>407536</v>
      </c>
      <c r="K45" s="1522">
        <v>416932.53215000004</v>
      </c>
      <c r="L45" s="1522">
        <v>223284.20356999998</v>
      </c>
      <c r="M45" s="1522">
        <v>257554.24326000002</v>
      </c>
      <c r="N45" s="1522">
        <v>265185.40476</v>
      </c>
      <c r="O45" s="1522">
        <v>460278.70382000005</v>
      </c>
      <c r="P45" s="1522">
        <v>268858.20351000002</v>
      </c>
      <c r="Q45" s="1522">
        <v>278344.59561999998</v>
      </c>
      <c r="R45" s="1522">
        <v>238178.16389</v>
      </c>
      <c r="S45" s="1522">
        <v>400482.94922999997</v>
      </c>
      <c r="T45" s="1522">
        <v>205962.13902000003</v>
      </c>
      <c r="U45" s="1522">
        <v>225256.68086000002</v>
      </c>
      <c r="V45" s="1596">
        <v>240656.772</v>
      </c>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1477"/>
      <c r="AZ45" s="211"/>
      <c r="BA45" s="211"/>
      <c r="BB45" s="211"/>
      <c r="BC45" s="211"/>
      <c r="BD45" s="211"/>
      <c r="BE45" s="211"/>
      <c r="BF45" s="211"/>
      <c r="BG45" s="211"/>
      <c r="BH45" s="211"/>
      <c r="BI45" s="211"/>
      <c r="BJ45" s="211"/>
      <c r="BK45" s="211"/>
      <c r="BL45" s="211"/>
      <c r="BM45" s="211"/>
      <c r="BN45" s="211"/>
      <c r="BW45" s="128"/>
      <c r="BY45" s="12"/>
      <c r="BZ45" s="128"/>
      <c r="CB45" s="12"/>
      <c r="CC45" s="128"/>
      <c r="CE45" s="12"/>
      <c r="CF45" s="128"/>
      <c r="CH45" s="12"/>
    </row>
    <row r="46" spans="1:86" ht="15" thickBot="1">
      <c r="A46" s="211"/>
      <c r="B46" s="1067" t="s">
        <v>538</v>
      </c>
      <c r="C46" s="1523">
        <v>579817.71439999994</v>
      </c>
      <c r="D46" s="1524">
        <v>629945.12789</v>
      </c>
      <c r="E46" s="1524">
        <v>672126.34903000004</v>
      </c>
      <c r="F46" s="1524">
        <v>697948.23522000003</v>
      </c>
      <c r="G46" s="1524">
        <v>547352.32030999998</v>
      </c>
      <c r="H46" s="1524">
        <v>598541.46033000003</v>
      </c>
      <c r="I46" s="1524">
        <v>636434.49814000004</v>
      </c>
      <c r="J46" s="1524">
        <v>700170</v>
      </c>
      <c r="K46" s="1524">
        <v>599717.45635999995</v>
      </c>
      <c r="L46" s="1524">
        <v>644320.57323999982</v>
      </c>
      <c r="M46" s="1524">
        <v>538999.11517999996</v>
      </c>
      <c r="N46" s="1524">
        <v>574586.85274999996</v>
      </c>
      <c r="O46" s="1524">
        <v>411894.01893999998</v>
      </c>
      <c r="P46" s="1524">
        <v>425573.90762999991</v>
      </c>
      <c r="Q46" s="1524">
        <v>456421.21179999999</v>
      </c>
      <c r="R46" s="1524">
        <v>496788.69148360874</v>
      </c>
      <c r="S46" s="1524">
        <v>390102.8900399835</v>
      </c>
      <c r="T46" s="1524">
        <v>427691.51385567547</v>
      </c>
      <c r="U46" s="1524">
        <v>459578.31928114989</v>
      </c>
      <c r="V46" s="1597">
        <v>500071.56885334826</v>
      </c>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1477"/>
      <c r="AZ46" s="211"/>
      <c r="BA46" s="211"/>
      <c r="BB46" s="211"/>
      <c r="BC46" s="211"/>
      <c r="BD46" s="211"/>
      <c r="BE46" s="211"/>
      <c r="BF46" s="211"/>
      <c r="BG46" s="211"/>
      <c r="BH46" s="211"/>
      <c r="BI46" s="211"/>
      <c r="BJ46" s="211"/>
      <c r="BK46" s="211"/>
      <c r="BL46" s="211"/>
      <c r="BM46" s="211"/>
      <c r="BN46" s="211"/>
      <c r="BX46" s="128"/>
      <c r="BY46" s="12"/>
      <c r="CA46" s="128"/>
      <c r="CB46" s="12"/>
      <c r="CD46" s="128"/>
      <c r="CE46" s="12"/>
      <c r="CG46" s="128"/>
      <c r="CH46" s="12"/>
    </row>
    <row r="47" spans="1:86">
      <c r="A47" s="211"/>
      <c r="B47" s="1489"/>
      <c r="C47" s="1489"/>
      <c r="D47" s="1489"/>
      <c r="E47" s="1489"/>
      <c r="F47" s="1489"/>
      <c r="G47" s="1489"/>
      <c r="H47" s="1489"/>
      <c r="I47" s="1489"/>
      <c r="J47" s="1489"/>
      <c r="K47" s="1489"/>
      <c r="L47" s="1489"/>
      <c r="M47" s="1489"/>
      <c r="N47" s="1489"/>
      <c r="O47" s="1489"/>
      <c r="P47" s="1489"/>
      <c r="Q47" s="1489"/>
      <c r="R47" s="1489"/>
      <c r="S47" s="1489"/>
      <c r="T47" s="1489"/>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1477"/>
      <c r="AZ47" s="211"/>
      <c r="BA47" s="211"/>
      <c r="BB47" s="211"/>
      <c r="BC47" s="211"/>
      <c r="BD47" s="211"/>
      <c r="BE47" s="211"/>
      <c r="BF47" s="211"/>
      <c r="BG47" s="211"/>
      <c r="BH47" s="211"/>
      <c r="BI47" s="211"/>
      <c r="BJ47" s="211"/>
      <c r="BK47" s="211"/>
      <c r="BL47" s="211"/>
      <c r="BM47" s="211"/>
      <c r="BN47" s="211"/>
      <c r="BX47" s="128"/>
      <c r="BY47" s="12"/>
      <c r="CA47" s="128"/>
      <c r="CB47" s="12"/>
      <c r="CD47" s="128"/>
      <c r="CE47" s="12"/>
      <c r="CG47" s="128"/>
      <c r="CH47" s="12"/>
    </row>
    <row r="48" spans="1:86">
      <c r="A48" s="211"/>
      <c r="B48" s="1489"/>
      <c r="C48" s="1489"/>
      <c r="D48" s="1489"/>
      <c r="E48" s="1489"/>
      <c r="F48" s="1489"/>
      <c r="G48" s="1489"/>
      <c r="H48" s="1489"/>
      <c r="I48" s="1489"/>
      <c r="J48" s="1489"/>
      <c r="K48" s="1489"/>
      <c r="L48" s="1489"/>
      <c r="M48" s="1489"/>
      <c r="N48" s="1489"/>
      <c r="O48" s="1489"/>
      <c r="P48" s="1489"/>
      <c r="Q48" s="1489"/>
      <c r="R48" s="1489"/>
      <c r="S48" s="1489"/>
      <c r="T48" s="1489"/>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1477"/>
      <c r="AZ48" s="211"/>
      <c r="BA48" s="211"/>
      <c r="BB48" s="211"/>
      <c r="BC48" s="211"/>
      <c r="BD48" s="211"/>
      <c r="BE48" s="211"/>
      <c r="BF48" s="211"/>
      <c r="BG48" s="211"/>
      <c r="BH48" s="211"/>
      <c r="BI48" s="211"/>
      <c r="BJ48" s="211"/>
      <c r="BK48" s="211"/>
      <c r="BL48" s="211"/>
      <c r="BM48" s="211"/>
      <c r="BN48" s="211"/>
      <c r="BX48" s="128"/>
      <c r="BY48" s="12"/>
      <c r="CA48" s="128"/>
      <c r="CB48" s="12"/>
      <c r="CD48" s="128"/>
      <c r="CE48" s="12"/>
      <c r="CG48" s="128"/>
      <c r="CH48" s="12"/>
    </row>
    <row r="49" spans="1:86" ht="29.1" customHeight="1">
      <c r="A49" s="211"/>
      <c r="B49" s="210" t="s">
        <v>842</v>
      </c>
      <c r="C49" s="1489"/>
      <c r="D49" s="1489"/>
      <c r="E49" s="1489"/>
      <c r="F49" s="1489"/>
      <c r="G49" s="1489"/>
      <c r="H49" s="1489"/>
      <c r="I49" s="1489"/>
      <c r="J49" s="1489"/>
      <c r="K49" s="1489"/>
      <c r="L49" s="1489"/>
      <c r="M49" s="1489"/>
      <c r="N49" s="1489"/>
      <c r="O49" s="1489"/>
      <c r="P49" s="1489"/>
      <c r="Q49" s="1489"/>
      <c r="R49" s="1489"/>
      <c r="S49" s="1489"/>
      <c r="T49" s="210"/>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1477"/>
      <c r="AZ49" s="211"/>
      <c r="BA49" s="211"/>
      <c r="BB49" s="211"/>
      <c r="BC49" s="211"/>
      <c r="BD49" s="211"/>
      <c r="BE49" s="211"/>
      <c r="BF49" s="211"/>
      <c r="BG49" s="211"/>
      <c r="BH49" s="211"/>
      <c r="BI49" s="211"/>
      <c r="BJ49" s="211"/>
      <c r="BK49" s="211"/>
      <c r="BL49" s="211"/>
      <c r="BM49" s="211"/>
      <c r="BN49" s="211"/>
      <c r="BX49" s="128"/>
      <c r="BY49" s="12"/>
      <c r="CA49" s="128"/>
      <c r="CB49" s="12"/>
      <c r="CD49" s="128"/>
      <c r="CE49" s="12"/>
      <c r="CG49" s="128"/>
      <c r="CH49" s="12"/>
    </row>
    <row r="50" spans="1:86" ht="15" thickBot="1">
      <c r="A50" s="211"/>
      <c r="B50" s="1525" t="s">
        <v>547</v>
      </c>
      <c r="C50" s="1525"/>
      <c r="D50" s="1525"/>
      <c r="E50" s="1525"/>
      <c r="F50" s="1525"/>
      <c r="G50" s="1525"/>
      <c r="H50" s="1525"/>
      <c r="I50" s="1525"/>
      <c r="J50" s="1525"/>
      <c r="K50" s="1525"/>
      <c r="L50" s="1525"/>
      <c r="M50" s="1525"/>
      <c r="N50" s="1525"/>
      <c r="O50" s="1525"/>
      <c r="P50" s="525"/>
      <c r="Q50" s="525"/>
      <c r="R50" s="211"/>
      <c r="S50" s="1489"/>
      <c r="T50" s="1516"/>
      <c r="U50" s="1489"/>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1477"/>
      <c r="AZ50" s="211"/>
      <c r="BA50" s="211"/>
      <c r="BB50" s="211"/>
      <c r="BC50" s="211"/>
      <c r="BD50" s="211"/>
      <c r="BE50" s="211"/>
      <c r="BF50" s="211"/>
      <c r="BG50" s="211"/>
      <c r="BH50" s="211"/>
      <c r="BI50" s="211"/>
      <c r="BJ50" s="211"/>
      <c r="BK50" s="211"/>
      <c r="BL50" s="211"/>
      <c r="BM50" s="211"/>
      <c r="BN50" s="211"/>
    </row>
    <row r="51" spans="1:86" ht="26.25" thickBot="1">
      <c r="A51" s="211"/>
      <c r="B51" s="1525"/>
      <c r="C51" s="1526" t="s">
        <v>833</v>
      </c>
      <c r="D51" s="1526" t="s">
        <v>832</v>
      </c>
      <c r="E51" s="1526" t="s">
        <v>831</v>
      </c>
      <c r="F51" s="1526" t="s">
        <v>830</v>
      </c>
      <c r="G51" s="1526" t="s">
        <v>829</v>
      </c>
      <c r="H51" s="1526" t="s">
        <v>828</v>
      </c>
      <c r="I51" s="1526" t="s">
        <v>827</v>
      </c>
      <c r="J51" s="1526" t="s">
        <v>802</v>
      </c>
      <c r="K51" s="1526" t="s">
        <v>801</v>
      </c>
      <c r="L51" s="1526" t="s">
        <v>788</v>
      </c>
      <c r="M51" s="1526" t="s">
        <v>787</v>
      </c>
      <c r="N51" s="1526" t="s">
        <v>783</v>
      </c>
      <c r="O51" s="1526" t="s">
        <v>782</v>
      </c>
      <c r="P51" s="1526" t="s">
        <v>548</v>
      </c>
      <c r="Q51" s="1526" t="s">
        <v>247</v>
      </c>
      <c r="R51" s="1526" t="s">
        <v>781</v>
      </c>
      <c r="S51" s="1476" t="s">
        <v>852</v>
      </c>
      <c r="T51" s="1476" t="s">
        <v>853</v>
      </c>
      <c r="U51" s="1476" t="s">
        <v>1062</v>
      </c>
      <c r="V51" s="1476" t="s">
        <v>1063</v>
      </c>
      <c r="W51" s="1476" t="s">
        <v>1082</v>
      </c>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1477"/>
      <c r="AZ51" s="211"/>
      <c r="BA51" s="211"/>
      <c r="BB51" s="211"/>
      <c r="BC51" s="211"/>
      <c r="BD51" s="211"/>
      <c r="BE51" s="211"/>
      <c r="BF51" s="211"/>
      <c r="BG51" s="211"/>
      <c r="BH51" s="211"/>
      <c r="BI51" s="211"/>
      <c r="BJ51" s="211"/>
      <c r="BK51" s="211"/>
      <c r="BL51" s="211"/>
      <c r="BM51" s="211"/>
      <c r="BN51" s="211"/>
    </row>
    <row r="52" spans="1:86">
      <c r="A52" s="211"/>
      <c r="B52" s="1527" t="s">
        <v>541</v>
      </c>
      <c r="C52" s="1528">
        <v>3.7749999999999999E-2</v>
      </c>
      <c r="D52" s="1528">
        <v>0.04</v>
      </c>
      <c r="E52" s="1528">
        <v>4.2273999999999999E-2</v>
      </c>
      <c r="F52" s="1528">
        <v>4.3610647147912518E-2</v>
      </c>
      <c r="G52" s="1528">
        <v>4.3099999999999999E-2</v>
      </c>
      <c r="H52" s="132">
        <v>4.1000000000000002E-2</v>
      </c>
      <c r="I52" s="132">
        <v>3.4966999999999998E-2</v>
      </c>
      <c r="J52" s="132">
        <v>2.9899999999999999E-2</v>
      </c>
      <c r="K52" s="132">
        <v>2.1899999999999999E-2</v>
      </c>
      <c r="L52" s="1528">
        <v>1.4675000000000001E-2</v>
      </c>
      <c r="M52" s="1528">
        <v>9.9880000000000004E-3</v>
      </c>
      <c r="N52" s="132">
        <v>7.3439999999999998E-3</v>
      </c>
      <c r="O52" s="132">
        <v>1.2187999999999999E-2</v>
      </c>
      <c r="P52" s="133">
        <v>2.2499999999999999E-2</v>
      </c>
      <c r="Q52" s="133">
        <v>3.7268958669128827E-2</v>
      </c>
      <c r="R52" s="129">
        <v>5.2027000000000004E-2</v>
      </c>
      <c r="S52" s="129">
        <v>5.2027000000000004E-2</v>
      </c>
      <c r="T52" s="129">
        <v>6.4089000000000007E-2</v>
      </c>
      <c r="U52" s="129">
        <v>7.2332000000000007E-2</v>
      </c>
      <c r="V52" s="129">
        <v>7.7946000000000001E-2</v>
      </c>
      <c r="W52" s="129">
        <v>8.3930000000000005E-2</v>
      </c>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1477"/>
      <c r="AZ52" s="211"/>
      <c r="BA52" s="211"/>
      <c r="BB52" s="211"/>
      <c r="BC52" s="211"/>
      <c r="BD52" s="211"/>
      <c r="BE52" s="211"/>
      <c r="BF52" s="211"/>
      <c r="BG52" s="211"/>
      <c r="BH52" s="211"/>
      <c r="BI52" s="211"/>
      <c r="BJ52" s="211"/>
      <c r="BK52" s="211"/>
      <c r="BL52" s="211"/>
      <c r="BM52" s="211"/>
      <c r="BN52" s="211"/>
    </row>
    <row r="53" spans="1:86">
      <c r="A53" s="211"/>
      <c r="B53" s="1529" t="s">
        <v>542</v>
      </c>
      <c r="C53" s="1528">
        <v>2.5484E-2</v>
      </c>
      <c r="D53" s="1528">
        <v>0.1019</v>
      </c>
      <c r="E53" s="1528">
        <v>0.120313</v>
      </c>
      <c r="F53" s="1528">
        <v>0.15272012027074378</v>
      </c>
      <c r="G53" s="1528">
        <v>3.32E-2</v>
      </c>
      <c r="H53" s="132">
        <v>4.6100000000000002E-2</v>
      </c>
      <c r="I53" s="132">
        <v>4.9528999999999997E-2</v>
      </c>
      <c r="J53" s="132">
        <v>9.9099999999999994E-2</v>
      </c>
      <c r="K53" s="132">
        <v>0.1547</v>
      </c>
      <c r="L53" s="1528">
        <v>9.6404000000000004E-2</v>
      </c>
      <c r="M53" s="1528">
        <v>4.2411999999999998E-2</v>
      </c>
      <c r="N53" s="132">
        <v>-2.2131000000000001E-2</v>
      </c>
      <c r="O53" s="132">
        <v>-3.9641999999999997E-2</v>
      </c>
      <c r="P53" s="133">
        <v>-8.9068999999999995E-2</v>
      </c>
      <c r="Q53" s="133">
        <v>-8.4305833014402753E-2</v>
      </c>
      <c r="R53" s="130">
        <v>-5.2906000000000002E-2</v>
      </c>
      <c r="S53" s="130">
        <v>-5.2906000000000002E-2</v>
      </c>
      <c r="T53" s="130">
        <v>1.0016000000000001E-2</v>
      </c>
      <c r="U53" s="130">
        <v>0.124822</v>
      </c>
      <c r="V53" s="130">
        <v>0.14283299999999999</v>
      </c>
      <c r="W53" s="130">
        <v>0.163691</v>
      </c>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1477"/>
      <c r="AZ53" s="211"/>
      <c r="BA53" s="211"/>
      <c r="BB53" s="211"/>
      <c r="BC53" s="211"/>
      <c r="BD53" s="211"/>
      <c r="BE53" s="211"/>
      <c r="BF53" s="211"/>
      <c r="BG53" s="211"/>
      <c r="BH53" s="211"/>
      <c r="BI53" s="211"/>
      <c r="BJ53" s="211"/>
      <c r="BK53" s="211"/>
      <c r="BL53" s="211"/>
      <c r="BM53" s="211"/>
      <c r="BN53" s="211"/>
    </row>
    <row r="54" spans="1:86">
      <c r="A54" s="211"/>
      <c r="B54" s="1529" t="s">
        <v>543</v>
      </c>
      <c r="C54" s="133">
        <v>1.2045999999999999E-2</v>
      </c>
      <c r="D54" s="133">
        <v>5.5899999999999998E-2</v>
      </c>
      <c r="E54" s="133">
        <v>7.5098999999999999E-2</v>
      </c>
      <c r="F54" s="133">
        <v>0.13077285471027222</v>
      </c>
      <c r="G54" s="133">
        <v>-1.77E-2</v>
      </c>
      <c r="H54" s="133">
        <v>1.6E-2</v>
      </c>
      <c r="I54" s="133">
        <v>3.2288999999999998E-2</v>
      </c>
      <c r="J54" s="133">
        <v>8.8900000000000007E-2</v>
      </c>
      <c r="K54" s="133">
        <v>0.224</v>
      </c>
      <c r="L54" s="133">
        <v>0.272928</v>
      </c>
      <c r="M54" s="133">
        <v>0.11680099999999999</v>
      </c>
      <c r="N54" s="133">
        <v>6.3500000000000001E-2</v>
      </c>
      <c r="O54" s="133">
        <v>1.0678E-2</v>
      </c>
      <c r="P54" s="133">
        <v>-7.0139000000000007E-2</v>
      </c>
      <c r="Q54" s="133">
        <v>-8.0736835372827609E-2</v>
      </c>
      <c r="R54" s="130">
        <v>-7.0195999999999995E-2</v>
      </c>
      <c r="S54" s="130">
        <v>-7.0195999999999995E-2</v>
      </c>
      <c r="T54" s="130">
        <v>-2.1893000000000003E-2</v>
      </c>
      <c r="U54" s="130">
        <v>7.8211000000000003E-2</v>
      </c>
      <c r="V54" s="130">
        <v>0.101618</v>
      </c>
      <c r="W54" s="130">
        <v>0.103341</v>
      </c>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1477"/>
      <c r="AZ54" s="211"/>
      <c r="BA54" s="211"/>
      <c r="BB54" s="211"/>
      <c r="BC54" s="211"/>
      <c r="BD54" s="211"/>
      <c r="BE54" s="211"/>
      <c r="BF54" s="211"/>
      <c r="BG54" s="211"/>
      <c r="BH54" s="211"/>
      <c r="BI54" s="211"/>
      <c r="BJ54" s="211"/>
      <c r="BK54" s="211"/>
      <c r="BL54" s="211"/>
      <c r="BM54" s="211"/>
      <c r="BN54" s="211"/>
    </row>
    <row r="55" spans="1:86" ht="15" thickBot="1">
      <c r="A55" s="211"/>
      <c r="B55" s="1530" t="s">
        <v>544</v>
      </c>
      <c r="C55" s="134">
        <v>-6.4089999999999998E-3</v>
      </c>
      <c r="D55" s="134">
        <v>-1.72E-2</v>
      </c>
      <c r="E55" s="134">
        <v>-7.6880000000000004E-3</v>
      </c>
      <c r="F55" s="134">
        <v>5.7455436816905348E-2</v>
      </c>
      <c r="G55" s="134">
        <v>-0.1181</v>
      </c>
      <c r="H55" s="134">
        <v>-8.4400000000000003E-2</v>
      </c>
      <c r="I55" s="134">
        <v>-3.9239000000000003E-2</v>
      </c>
      <c r="J55" s="134">
        <v>3.0099999999999998E-2</v>
      </c>
      <c r="K55" s="134">
        <v>0.28599999999999998</v>
      </c>
      <c r="L55" s="134">
        <v>0.17154800000000001</v>
      </c>
      <c r="M55" s="134">
        <v>0.23128099999999999</v>
      </c>
      <c r="N55" s="134">
        <v>0.18860299999999999</v>
      </c>
      <c r="O55" s="134">
        <v>0.116051</v>
      </c>
      <c r="P55" s="134">
        <v>-2.7057000000000001E-2</v>
      </c>
      <c r="Q55" s="134">
        <v>-7.0855795636342367E-2</v>
      </c>
      <c r="R55" s="131">
        <v>-8.1812999999999997E-2</v>
      </c>
      <c r="S55" s="131">
        <v>-8.1812999999999997E-2</v>
      </c>
      <c r="T55" s="131">
        <v>-0.111613</v>
      </c>
      <c r="U55" s="131">
        <v>1.207E-3</v>
      </c>
      <c r="V55" s="131">
        <v>3.0165000000000001E-2</v>
      </c>
      <c r="W55" s="131">
        <v>4.9921E-2</v>
      </c>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1477"/>
      <c r="AZ55" s="211"/>
      <c r="BA55" s="211"/>
      <c r="BB55" s="211"/>
      <c r="BC55" s="211"/>
      <c r="BD55" s="211"/>
      <c r="BE55" s="211"/>
      <c r="BF55" s="211"/>
      <c r="BG55" s="211"/>
      <c r="BH55" s="211"/>
      <c r="BI55" s="211"/>
      <c r="BJ55" s="211"/>
      <c r="BK55" s="211"/>
      <c r="BL55" s="211"/>
      <c r="BM55" s="211"/>
      <c r="BN55" s="211"/>
    </row>
    <row r="56" spans="1:86">
      <c r="A56" s="211"/>
      <c r="B56" s="211"/>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1477"/>
      <c r="AZ56" s="211"/>
      <c r="BA56" s="211"/>
      <c r="BB56" s="211"/>
      <c r="BC56" s="211"/>
      <c r="BD56" s="211"/>
      <c r="BE56" s="211"/>
      <c r="BF56" s="211"/>
      <c r="BG56" s="211"/>
      <c r="BH56" s="211"/>
      <c r="BI56" s="211"/>
      <c r="BJ56" s="211"/>
      <c r="BK56" s="211"/>
      <c r="BL56" s="211"/>
      <c r="BM56" s="211"/>
      <c r="BN56" s="211"/>
    </row>
    <row r="57" spans="1:86">
      <c r="A57" s="211"/>
      <c r="B57" s="211"/>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1477"/>
      <c r="AZ57" s="211"/>
      <c r="BA57" s="211"/>
      <c r="BB57" s="211"/>
      <c r="BC57" s="211"/>
      <c r="BD57" s="211"/>
      <c r="BE57" s="211"/>
      <c r="BF57" s="211"/>
      <c r="BG57" s="211"/>
      <c r="BH57" s="211"/>
      <c r="BI57" s="211"/>
      <c r="BJ57" s="211"/>
      <c r="BK57" s="211"/>
      <c r="BL57" s="211"/>
      <c r="BM57" s="211"/>
      <c r="BN57" s="211"/>
    </row>
    <row r="58" spans="1:86">
      <c r="A58" s="211"/>
      <c r="B58" s="211"/>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1477"/>
      <c r="AZ58" s="211"/>
      <c r="BA58" s="211"/>
      <c r="BB58" s="211"/>
      <c r="BC58" s="211"/>
      <c r="BD58" s="211"/>
      <c r="BE58" s="211"/>
      <c r="BF58" s="211"/>
      <c r="BG58" s="211"/>
      <c r="BH58" s="211"/>
      <c r="BI58" s="211"/>
      <c r="BJ58" s="211"/>
      <c r="BK58" s="211"/>
      <c r="BL58" s="211"/>
      <c r="BM58" s="211"/>
      <c r="BN58" s="211"/>
    </row>
    <row r="59" spans="1:86">
      <c r="A59" s="211"/>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1477"/>
      <c r="AZ59" s="211"/>
      <c r="BA59" s="211"/>
      <c r="BB59" s="211"/>
      <c r="BC59" s="211"/>
      <c r="BD59" s="211"/>
      <c r="BE59" s="211"/>
      <c r="BF59" s="211"/>
      <c r="BG59" s="211"/>
      <c r="BH59" s="211"/>
      <c r="BI59" s="211"/>
      <c r="BJ59" s="211"/>
      <c r="BK59" s="211"/>
      <c r="BL59" s="211"/>
      <c r="BM59" s="211"/>
      <c r="BN59" s="211"/>
    </row>
    <row r="60" spans="1:86">
      <c r="A60" s="211"/>
      <c r="B60" s="211"/>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1477"/>
      <c r="AZ60" s="211"/>
      <c r="BA60" s="211"/>
      <c r="BB60" s="211"/>
      <c r="BC60" s="211"/>
      <c r="BD60" s="211"/>
      <c r="BE60" s="211"/>
      <c r="BF60" s="211"/>
      <c r="BG60" s="211"/>
      <c r="BH60" s="211"/>
      <c r="BI60" s="211"/>
      <c r="BJ60" s="211"/>
      <c r="BK60" s="211"/>
      <c r="BL60" s="211"/>
      <c r="BM60" s="211"/>
      <c r="BN60" s="211"/>
    </row>
    <row r="61" spans="1:86">
      <c r="A61" s="211"/>
      <c r="B61" s="211"/>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1477"/>
      <c r="AZ61" s="211"/>
      <c r="BA61" s="211"/>
      <c r="BB61" s="211"/>
      <c r="BC61" s="211"/>
      <c r="BD61" s="211"/>
      <c r="BE61" s="211"/>
      <c r="BF61" s="211"/>
      <c r="BG61" s="211"/>
      <c r="BH61" s="211"/>
      <c r="BI61" s="211"/>
      <c r="BJ61" s="211"/>
      <c r="BK61" s="211"/>
      <c r="BL61" s="211"/>
      <c r="BM61" s="211"/>
      <c r="BN61" s="211"/>
    </row>
    <row r="62" spans="1:86">
      <c r="A62" s="211"/>
      <c r="B62" s="211"/>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1477"/>
      <c r="AZ62" s="211"/>
      <c r="BA62" s="211"/>
      <c r="BB62" s="211"/>
      <c r="BC62" s="211"/>
      <c r="BD62" s="211"/>
      <c r="BE62" s="211"/>
      <c r="BF62" s="211"/>
      <c r="BG62" s="211"/>
      <c r="BH62" s="211"/>
      <c r="BI62" s="211"/>
      <c r="BJ62" s="211"/>
      <c r="BK62" s="211"/>
      <c r="BL62" s="211"/>
      <c r="BM62" s="211"/>
      <c r="BN62" s="211"/>
    </row>
    <row r="63" spans="1:86">
      <c r="A63" s="211"/>
      <c r="B63" s="211"/>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1477"/>
      <c r="AZ63" s="211"/>
      <c r="BA63" s="211"/>
      <c r="BB63" s="211"/>
      <c r="BC63" s="211"/>
      <c r="BD63" s="211"/>
      <c r="BE63" s="211"/>
      <c r="BF63" s="211"/>
      <c r="BG63" s="211"/>
      <c r="BH63" s="211"/>
      <c r="BI63" s="211"/>
      <c r="BJ63" s="211"/>
      <c r="BK63" s="211"/>
      <c r="BL63" s="211"/>
      <c r="BM63" s="211"/>
      <c r="BN63" s="211"/>
    </row>
    <row r="64" spans="1:86">
      <c r="A64" s="211"/>
      <c r="B64" s="211"/>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1477"/>
      <c r="AZ64" s="211"/>
      <c r="BA64" s="211"/>
      <c r="BB64" s="211"/>
      <c r="BC64" s="211"/>
      <c r="BD64" s="211"/>
      <c r="BE64" s="211"/>
      <c r="BF64" s="211"/>
      <c r="BG64" s="211"/>
      <c r="BH64" s="211"/>
      <c r="BI64" s="211"/>
      <c r="BJ64" s="211"/>
      <c r="BK64" s="211"/>
      <c r="BL64" s="211"/>
      <c r="BM64" s="211"/>
      <c r="BN64" s="211"/>
    </row>
    <row r="65" spans="1:66">
      <c r="A65" s="211"/>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1477"/>
      <c r="AZ65" s="211"/>
      <c r="BA65" s="211"/>
      <c r="BB65" s="211"/>
      <c r="BC65" s="211"/>
      <c r="BD65" s="211"/>
      <c r="BE65" s="211"/>
      <c r="BF65" s="211"/>
      <c r="BG65" s="211"/>
      <c r="BH65" s="211"/>
      <c r="BI65" s="211"/>
      <c r="BJ65" s="211"/>
      <c r="BK65" s="211"/>
      <c r="BL65" s="211"/>
      <c r="BM65" s="211"/>
      <c r="BN65" s="211"/>
    </row>
    <row r="66" spans="1:66">
      <c r="A66" s="211"/>
      <c r="B66" s="211"/>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1477"/>
      <c r="AZ66" s="211"/>
      <c r="BA66" s="211"/>
      <c r="BB66" s="211"/>
      <c r="BC66" s="211"/>
      <c r="BD66" s="211"/>
      <c r="BE66" s="211"/>
      <c r="BF66" s="211"/>
      <c r="BG66" s="211"/>
      <c r="BH66" s="211"/>
      <c r="BI66" s="211"/>
      <c r="BJ66" s="211"/>
      <c r="BK66" s="211"/>
      <c r="BL66" s="211"/>
      <c r="BM66" s="211"/>
      <c r="BN66" s="211"/>
    </row>
    <row r="67" spans="1:66">
      <c r="A67" s="211"/>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1477"/>
      <c r="AZ67" s="211"/>
      <c r="BA67" s="211"/>
      <c r="BB67" s="211"/>
      <c r="BC67" s="211"/>
      <c r="BD67" s="211"/>
      <c r="BE67" s="211"/>
      <c r="BF67" s="211"/>
      <c r="BG67" s="211"/>
      <c r="BH67" s="211"/>
      <c r="BI67" s="211"/>
      <c r="BJ67" s="211"/>
      <c r="BK67" s="211"/>
      <c r="BL67" s="211"/>
      <c r="BM67" s="211"/>
      <c r="BN67" s="211"/>
    </row>
    <row r="68" spans="1:66">
      <c r="A68" s="211"/>
      <c r="B68" s="211"/>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1477"/>
      <c r="AZ68" s="211"/>
      <c r="BA68" s="211"/>
      <c r="BB68" s="211"/>
      <c r="BC68" s="211"/>
      <c r="BD68" s="211"/>
      <c r="BE68" s="211"/>
      <c r="BF68" s="211"/>
      <c r="BG68" s="211"/>
      <c r="BH68" s="211"/>
      <c r="BI68" s="211"/>
      <c r="BJ68" s="211"/>
      <c r="BK68" s="211"/>
      <c r="BL68" s="211"/>
      <c r="BM68" s="211"/>
      <c r="BN68" s="211"/>
    </row>
    <row r="69" spans="1:66">
      <c r="A69" s="211"/>
      <c r="B69" s="211"/>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1477"/>
      <c r="AZ69" s="211"/>
      <c r="BA69" s="211"/>
      <c r="BB69" s="211"/>
      <c r="BC69" s="211"/>
      <c r="BD69" s="211"/>
      <c r="BE69" s="211"/>
      <c r="BF69" s="211"/>
      <c r="BG69" s="211"/>
      <c r="BH69" s="211"/>
      <c r="BI69" s="211"/>
      <c r="BJ69" s="211"/>
      <c r="BK69" s="211"/>
      <c r="BL69" s="211"/>
      <c r="BM69" s="211"/>
      <c r="BN69" s="211"/>
    </row>
    <row r="70" spans="1:66">
      <c r="A70" s="211"/>
      <c r="B70" s="211"/>
      <c r="C70" s="211"/>
      <c r="D70" s="211"/>
      <c r="E70" s="211"/>
      <c r="F70" s="211"/>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1477"/>
      <c r="AZ70" s="211"/>
      <c r="BA70" s="211"/>
      <c r="BB70" s="211"/>
      <c r="BC70" s="211"/>
      <c r="BD70" s="211"/>
      <c r="BE70" s="211"/>
      <c r="BF70" s="211"/>
      <c r="BG70" s="211"/>
      <c r="BH70" s="211"/>
      <c r="BI70" s="211"/>
      <c r="BJ70" s="211"/>
      <c r="BK70" s="211"/>
      <c r="BL70" s="211"/>
      <c r="BM70" s="211"/>
      <c r="BN70" s="211"/>
    </row>
    <row r="71" spans="1:66">
      <c r="A71" s="211"/>
      <c r="B71" s="211"/>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1477"/>
      <c r="AZ71" s="211"/>
      <c r="BA71" s="211"/>
      <c r="BB71" s="211"/>
      <c r="BC71" s="211"/>
      <c r="BD71" s="211"/>
      <c r="BE71" s="211"/>
      <c r="BF71" s="211"/>
      <c r="BG71" s="211"/>
      <c r="BH71" s="211"/>
      <c r="BI71" s="211"/>
      <c r="BJ71" s="211"/>
      <c r="BK71" s="211"/>
      <c r="BL71" s="211"/>
      <c r="BM71" s="211"/>
      <c r="BN71" s="211"/>
    </row>
    <row r="72" spans="1:66">
      <c r="A72" s="211"/>
      <c r="B72" s="211"/>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1"/>
      <c r="AK72" s="211"/>
      <c r="AL72" s="211"/>
      <c r="AM72" s="211"/>
      <c r="AN72" s="211"/>
      <c r="AO72" s="211"/>
      <c r="AP72" s="211"/>
      <c r="AQ72" s="211"/>
      <c r="AR72" s="211"/>
      <c r="AS72" s="211"/>
      <c r="AT72" s="211"/>
      <c r="AU72" s="211"/>
      <c r="AV72" s="211"/>
      <c r="AW72" s="211"/>
      <c r="AX72" s="211"/>
      <c r="AY72" s="1477"/>
      <c r="AZ72" s="211"/>
      <c r="BA72" s="211"/>
      <c r="BB72" s="211"/>
      <c r="BC72" s="211"/>
      <c r="BD72" s="211"/>
      <c r="BE72" s="211"/>
      <c r="BF72" s="211"/>
      <c r="BG72" s="211"/>
      <c r="BH72" s="211"/>
      <c r="BI72" s="211"/>
      <c r="BJ72" s="211"/>
      <c r="BK72" s="211"/>
      <c r="BL72" s="211"/>
      <c r="BM72" s="211"/>
      <c r="BN72" s="211"/>
    </row>
    <row r="73" spans="1:66">
      <c r="A73" s="211"/>
      <c r="B73" s="211"/>
      <c r="C73" s="211"/>
      <c r="D73" s="211"/>
      <c r="E73" s="211"/>
      <c r="F73" s="211"/>
      <c r="G73" s="211"/>
      <c r="H73" s="211"/>
      <c r="I73" s="211"/>
      <c r="J73" s="211"/>
      <c r="K73" s="211"/>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c r="AQ73" s="211"/>
      <c r="AR73" s="211"/>
      <c r="AS73" s="211"/>
      <c r="AT73" s="211"/>
      <c r="AU73" s="211"/>
      <c r="AV73" s="211"/>
      <c r="AW73" s="211"/>
      <c r="AX73" s="211"/>
      <c r="AY73" s="1477"/>
      <c r="AZ73" s="211"/>
      <c r="BA73" s="211"/>
      <c r="BB73" s="211"/>
      <c r="BC73" s="211"/>
      <c r="BD73" s="211"/>
      <c r="BE73" s="211"/>
      <c r="BF73" s="211"/>
      <c r="BG73" s="211"/>
      <c r="BH73" s="211"/>
      <c r="BI73" s="211"/>
      <c r="BJ73" s="211"/>
      <c r="BK73" s="211"/>
      <c r="BL73" s="211"/>
      <c r="BM73" s="211"/>
      <c r="BN73" s="211"/>
    </row>
    <row r="74" spans="1:66">
      <c r="A74" s="211"/>
      <c r="B74" s="211"/>
      <c r="C74" s="211"/>
      <c r="D74" s="211"/>
      <c r="E74" s="211"/>
      <c r="F74" s="211"/>
      <c r="G74" s="211"/>
      <c r="H74" s="211"/>
      <c r="I74" s="211"/>
      <c r="J74" s="211"/>
      <c r="K74" s="211"/>
      <c r="L74" s="211"/>
      <c r="M74" s="211"/>
      <c r="N74" s="211"/>
      <c r="O74" s="211"/>
      <c r="P74" s="211"/>
      <c r="Q74" s="211"/>
      <c r="R74" s="211"/>
      <c r="S74" s="211"/>
      <c r="T74" s="211"/>
      <c r="U74" s="211"/>
      <c r="V74" s="211"/>
      <c r="W74" s="211"/>
      <c r="X74" s="211"/>
      <c r="Y74" s="211"/>
      <c r="Z74" s="211"/>
      <c r="AA74" s="211"/>
      <c r="AB74" s="211"/>
      <c r="AC74" s="211"/>
      <c r="AD74" s="211"/>
      <c r="AE74" s="211"/>
      <c r="AF74" s="211"/>
      <c r="AG74" s="211"/>
      <c r="AH74" s="211"/>
      <c r="AI74" s="211"/>
      <c r="AJ74" s="211"/>
      <c r="AK74" s="211"/>
      <c r="AL74" s="211"/>
      <c r="AM74" s="211"/>
      <c r="AN74" s="211"/>
      <c r="AO74" s="211"/>
      <c r="AP74" s="211"/>
      <c r="AQ74" s="211"/>
      <c r="AR74" s="211"/>
      <c r="AS74" s="211"/>
      <c r="AT74" s="211"/>
      <c r="AU74" s="211"/>
      <c r="AV74" s="211"/>
      <c r="AW74" s="211"/>
      <c r="AX74" s="211"/>
      <c r="AY74" s="1477"/>
      <c r="AZ74" s="211"/>
      <c r="BA74" s="211"/>
      <c r="BB74" s="211"/>
      <c r="BC74" s="211"/>
      <c r="BD74" s="211"/>
      <c r="BE74" s="211"/>
      <c r="BF74" s="211"/>
      <c r="BG74" s="211"/>
      <c r="BH74" s="211"/>
      <c r="BI74" s="211"/>
      <c r="BJ74" s="211"/>
      <c r="BK74" s="211"/>
      <c r="BL74" s="211"/>
      <c r="BM74" s="211"/>
      <c r="BN74" s="211"/>
    </row>
    <row r="75" spans="1:66">
      <c r="A75" s="211"/>
      <c r="B75" s="211"/>
      <c r="C75" s="211"/>
      <c r="D75" s="211"/>
      <c r="E75" s="211"/>
      <c r="F75" s="211"/>
      <c r="G75" s="211"/>
      <c r="H75" s="211"/>
      <c r="I75" s="211"/>
      <c r="J75" s="211"/>
      <c r="K75" s="211"/>
      <c r="L75" s="211"/>
      <c r="M75" s="211"/>
      <c r="N75" s="211"/>
      <c r="O75" s="211"/>
      <c r="P75" s="211"/>
      <c r="Q75" s="211"/>
      <c r="R75" s="211"/>
      <c r="S75" s="211"/>
      <c r="T75" s="211"/>
      <c r="U75" s="211"/>
      <c r="V75" s="211"/>
      <c r="W75" s="211"/>
      <c r="X75" s="211"/>
      <c r="Y75" s="211"/>
      <c r="Z75" s="211"/>
      <c r="AA75" s="211"/>
      <c r="AB75" s="211"/>
      <c r="AC75" s="211"/>
      <c r="AD75" s="211"/>
      <c r="AE75" s="211"/>
      <c r="AF75" s="211"/>
      <c r="AG75" s="211"/>
      <c r="AH75" s="211"/>
      <c r="AI75" s="211"/>
      <c r="AJ75" s="211"/>
      <c r="AK75" s="211"/>
      <c r="AL75" s="211"/>
      <c r="AM75" s="211"/>
      <c r="AN75" s="211"/>
      <c r="AO75" s="211"/>
      <c r="AP75" s="211"/>
      <c r="AQ75" s="211"/>
      <c r="AR75" s="211"/>
      <c r="AS75" s="211"/>
      <c r="AT75" s="211"/>
      <c r="AU75" s="211"/>
      <c r="AV75" s="211"/>
      <c r="AW75" s="211"/>
      <c r="AX75" s="211"/>
      <c r="AY75" s="1477"/>
      <c r="AZ75" s="211"/>
      <c r="BA75" s="211"/>
      <c r="BB75" s="211"/>
      <c r="BC75" s="211"/>
      <c r="BD75" s="211"/>
      <c r="BE75" s="211"/>
      <c r="BF75" s="211"/>
      <c r="BG75" s="211"/>
      <c r="BH75" s="211"/>
      <c r="BI75" s="211"/>
      <c r="BJ75" s="211"/>
      <c r="BK75" s="211"/>
      <c r="BL75" s="211"/>
      <c r="BM75" s="211"/>
      <c r="BN75" s="211"/>
    </row>
    <row r="76" spans="1:66">
      <c r="A76" s="211"/>
      <c r="B76" s="211"/>
      <c r="C76" s="211"/>
      <c r="D76" s="211"/>
      <c r="E76" s="211"/>
      <c r="F76" s="211"/>
      <c r="G76" s="211"/>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c r="AQ76" s="211"/>
      <c r="AR76" s="211"/>
      <c r="AS76" s="211"/>
      <c r="AT76" s="211"/>
      <c r="AU76" s="211"/>
      <c r="AV76" s="211"/>
      <c r="AW76" s="211"/>
      <c r="AX76" s="211"/>
      <c r="AY76" s="1477"/>
      <c r="AZ76" s="211"/>
      <c r="BA76" s="211"/>
      <c r="BB76" s="211"/>
      <c r="BC76" s="211"/>
      <c r="BD76" s="211"/>
      <c r="BE76" s="211"/>
      <c r="BF76" s="211"/>
      <c r="BG76" s="211"/>
      <c r="BH76" s="211"/>
      <c r="BI76" s="211"/>
      <c r="BJ76" s="211"/>
      <c r="BK76" s="211"/>
      <c r="BL76" s="211"/>
      <c r="BM76" s="211"/>
      <c r="BN76" s="211"/>
    </row>
    <row r="77" spans="1:66">
      <c r="A77" s="211"/>
      <c r="B77" s="211"/>
      <c r="C77" s="211"/>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11"/>
      <c r="AL77" s="211"/>
      <c r="AM77" s="211"/>
      <c r="AN77" s="211"/>
      <c r="AO77" s="211"/>
      <c r="AP77" s="211"/>
      <c r="AQ77" s="211"/>
      <c r="AR77" s="211"/>
      <c r="AS77" s="211"/>
      <c r="AT77" s="211"/>
      <c r="AU77" s="211"/>
      <c r="AV77" s="211"/>
      <c r="AW77" s="211"/>
      <c r="AX77" s="211"/>
      <c r="AY77" s="1477"/>
      <c r="AZ77" s="211"/>
      <c r="BA77" s="211"/>
      <c r="BB77" s="211"/>
      <c r="BC77" s="211"/>
      <c r="BD77" s="211"/>
      <c r="BE77" s="211"/>
      <c r="BF77" s="211"/>
      <c r="BG77" s="211"/>
      <c r="BH77" s="211"/>
      <c r="BI77" s="211"/>
      <c r="BJ77" s="211"/>
      <c r="BK77" s="211"/>
      <c r="BL77" s="211"/>
      <c r="BM77" s="211"/>
      <c r="BN77" s="211"/>
    </row>
    <row r="78" spans="1:66">
      <c r="A78" s="211"/>
      <c r="B78" s="211"/>
      <c r="C78" s="211"/>
      <c r="D78" s="211"/>
      <c r="E78" s="211"/>
      <c r="F78" s="211"/>
      <c r="G78" s="211"/>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11"/>
      <c r="AM78" s="211"/>
      <c r="AN78" s="211"/>
      <c r="AO78" s="211"/>
      <c r="AP78" s="211"/>
      <c r="AQ78" s="211"/>
      <c r="AR78" s="211"/>
      <c r="AS78" s="211"/>
      <c r="AT78" s="211"/>
      <c r="AU78" s="211"/>
      <c r="AV78" s="211"/>
      <c r="AW78" s="211"/>
      <c r="AX78" s="211"/>
      <c r="AY78" s="1477"/>
      <c r="AZ78" s="211"/>
      <c r="BA78" s="211"/>
      <c r="BB78" s="211"/>
      <c r="BC78" s="211"/>
      <c r="BD78" s="211"/>
      <c r="BE78" s="211"/>
      <c r="BF78" s="211"/>
      <c r="BG78" s="211"/>
      <c r="BH78" s="211"/>
      <c r="BI78" s="211"/>
      <c r="BJ78" s="211"/>
      <c r="BK78" s="211"/>
      <c r="BL78" s="211"/>
      <c r="BM78" s="211"/>
      <c r="BN78" s="211"/>
    </row>
    <row r="79" spans="1:66">
      <c r="A79" s="211"/>
      <c r="B79" s="211"/>
      <c r="C79" s="211"/>
      <c r="D79" s="211"/>
      <c r="E79" s="211"/>
      <c r="F79" s="211"/>
      <c r="G79" s="211"/>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1477"/>
      <c r="AZ79" s="211"/>
      <c r="BA79" s="211"/>
      <c r="BB79" s="211"/>
      <c r="BC79" s="211"/>
      <c r="BD79" s="211"/>
      <c r="BE79" s="211"/>
      <c r="BF79" s="211"/>
      <c r="BG79" s="211"/>
      <c r="BH79" s="211"/>
      <c r="BI79" s="211"/>
      <c r="BJ79" s="211"/>
      <c r="BK79" s="211"/>
      <c r="BL79" s="211"/>
      <c r="BM79" s="211"/>
      <c r="BN79" s="211"/>
    </row>
    <row r="80" spans="1:66">
      <c r="A80" s="211"/>
      <c r="B80" s="211"/>
      <c r="C80" s="211"/>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1477"/>
      <c r="AZ80" s="211"/>
      <c r="BA80" s="211"/>
      <c r="BB80" s="211"/>
      <c r="BC80" s="211"/>
      <c r="BD80" s="211"/>
      <c r="BE80" s="211"/>
      <c r="BF80" s="211"/>
      <c r="BG80" s="211"/>
      <c r="BH80" s="211"/>
      <c r="BI80" s="211"/>
      <c r="BJ80" s="211"/>
      <c r="BK80" s="211"/>
      <c r="BL80" s="211"/>
      <c r="BM80" s="211"/>
      <c r="BN80" s="211"/>
    </row>
    <row r="81" spans="1:66">
      <c r="A81" s="211"/>
      <c r="B81" s="211"/>
      <c r="C81" s="211"/>
      <c r="D81" s="211"/>
      <c r="E81" s="211"/>
      <c r="F81" s="211"/>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1477"/>
      <c r="AZ81" s="211"/>
      <c r="BA81" s="211"/>
      <c r="BB81" s="211"/>
      <c r="BC81" s="211"/>
      <c r="BD81" s="211"/>
      <c r="BE81" s="211"/>
      <c r="BF81" s="211"/>
      <c r="BG81" s="211"/>
      <c r="BH81" s="211"/>
      <c r="BI81" s="211"/>
      <c r="BJ81" s="211"/>
      <c r="BK81" s="211"/>
      <c r="BL81" s="211"/>
      <c r="BM81" s="211"/>
      <c r="BN81" s="211"/>
    </row>
    <row r="82" spans="1:66">
      <c r="A82" s="211"/>
      <c r="B82" s="211"/>
      <c r="C82" s="211"/>
      <c r="D82" s="211"/>
      <c r="E82" s="211"/>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c r="AO82" s="211"/>
      <c r="AP82" s="211"/>
      <c r="AQ82" s="211"/>
      <c r="AR82" s="211"/>
      <c r="AS82" s="211"/>
      <c r="AT82" s="211"/>
      <c r="AU82" s="211"/>
      <c r="AV82" s="211"/>
      <c r="AW82" s="211"/>
      <c r="AX82" s="211"/>
      <c r="AY82" s="1477"/>
      <c r="AZ82" s="211"/>
      <c r="BA82" s="211"/>
      <c r="BB82" s="211"/>
      <c r="BC82" s="211"/>
      <c r="BD82" s="211"/>
      <c r="BE82" s="211"/>
      <c r="BF82" s="211"/>
      <c r="BG82" s="211"/>
      <c r="BH82" s="211"/>
      <c r="BI82" s="211"/>
      <c r="BJ82" s="211"/>
      <c r="BK82" s="211"/>
      <c r="BL82" s="211"/>
      <c r="BM82" s="211"/>
      <c r="BN82" s="211"/>
    </row>
    <row r="83" spans="1:66">
      <c r="A83" s="211"/>
      <c r="B83" s="211"/>
      <c r="C83" s="211"/>
      <c r="D83" s="211"/>
      <c r="E83" s="211"/>
      <c r="F83" s="211"/>
      <c r="G83" s="211"/>
      <c r="H83" s="211"/>
      <c r="I83" s="211"/>
      <c r="J83" s="211"/>
      <c r="K83" s="211"/>
      <c r="L83" s="211"/>
      <c r="M83" s="211"/>
      <c r="N83" s="211"/>
      <c r="O83" s="211"/>
      <c r="P83" s="211"/>
      <c r="Q83" s="211"/>
      <c r="R83" s="211"/>
      <c r="S83" s="211"/>
      <c r="T83" s="211"/>
      <c r="U83" s="211"/>
      <c r="V83" s="211"/>
      <c r="W83" s="211"/>
      <c r="X83" s="211"/>
      <c r="Y83" s="211"/>
      <c r="Z83" s="211"/>
      <c r="AA83" s="211"/>
      <c r="AB83" s="211"/>
      <c r="AC83" s="211"/>
      <c r="AD83" s="211"/>
      <c r="AE83" s="211"/>
      <c r="AF83" s="211"/>
      <c r="AG83" s="211"/>
      <c r="AH83" s="211"/>
      <c r="AI83" s="211"/>
      <c r="AJ83" s="211"/>
      <c r="AK83" s="211"/>
      <c r="AL83" s="211"/>
      <c r="AM83" s="211"/>
      <c r="AN83" s="211"/>
      <c r="AO83" s="211"/>
      <c r="AP83" s="211"/>
      <c r="AQ83" s="211"/>
      <c r="AR83" s="211"/>
      <c r="AS83" s="211"/>
      <c r="AT83" s="211"/>
      <c r="AU83" s="211"/>
      <c r="AV83" s="211"/>
      <c r="AW83" s="211"/>
      <c r="AX83" s="211"/>
      <c r="AY83" s="1477"/>
      <c r="AZ83" s="211"/>
      <c r="BA83" s="211"/>
      <c r="BB83" s="211"/>
      <c r="BC83" s="211"/>
      <c r="BD83" s="211"/>
      <c r="BE83" s="211"/>
      <c r="BF83" s="211"/>
      <c r="BG83" s="211"/>
      <c r="BH83" s="211"/>
      <c r="BI83" s="211"/>
      <c r="BJ83" s="211"/>
      <c r="BK83" s="211"/>
      <c r="BL83" s="211"/>
      <c r="BM83" s="211"/>
      <c r="BN83" s="211"/>
    </row>
    <row r="84" spans="1:66">
      <c r="A84" s="211"/>
      <c r="B84" s="211"/>
      <c r="C84" s="211"/>
      <c r="D84" s="211"/>
      <c r="E84" s="211"/>
      <c r="F84" s="211"/>
      <c r="G84" s="211"/>
      <c r="H84" s="211"/>
      <c r="I84" s="211"/>
      <c r="J84" s="211"/>
      <c r="K84" s="211"/>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1"/>
      <c r="AK84" s="211"/>
      <c r="AL84" s="211"/>
      <c r="AM84" s="211"/>
      <c r="AN84" s="211"/>
      <c r="AO84" s="211"/>
      <c r="AP84" s="211"/>
      <c r="AQ84" s="211"/>
      <c r="AR84" s="211"/>
      <c r="AS84" s="211"/>
      <c r="AT84" s="211"/>
      <c r="AU84" s="211"/>
      <c r="AV84" s="211"/>
      <c r="AW84" s="211"/>
      <c r="AX84" s="211"/>
      <c r="AY84" s="1477"/>
      <c r="AZ84" s="211"/>
      <c r="BA84" s="211"/>
      <c r="BB84" s="211"/>
      <c r="BC84" s="211"/>
      <c r="BD84" s="211"/>
      <c r="BE84" s="211"/>
      <c r="BF84" s="211"/>
      <c r="BG84" s="211"/>
      <c r="BH84" s="211"/>
      <c r="BI84" s="211"/>
      <c r="BJ84" s="211"/>
      <c r="BK84" s="211"/>
      <c r="BL84" s="211"/>
      <c r="BM84" s="211"/>
      <c r="BN84" s="211"/>
    </row>
    <row r="85" spans="1:66">
      <c r="A85" s="211"/>
      <c r="B85" s="211"/>
      <c r="C85" s="211"/>
      <c r="D85" s="211"/>
      <c r="E85" s="211"/>
      <c r="F85" s="211"/>
      <c r="G85" s="211"/>
      <c r="H85" s="211"/>
      <c r="I85" s="211"/>
      <c r="J85" s="211"/>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11"/>
      <c r="AM85" s="211"/>
      <c r="AN85" s="211"/>
      <c r="AO85" s="211"/>
      <c r="AP85" s="211"/>
      <c r="AQ85" s="211"/>
      <c r="AR85" s="211"/>
      <c r="AS85" s="211"/>
      <c r="AT85" s="211"/>
      <c r="AU85" s="211"/>
      <c r="AV85" s="211"/>
      <c r="AW85" s="211"/>
      <c r="AX85" s="211"/>
      <c r="AY85" s="1477"/>
      <c r="AZ85" s="211"/>
      <c r="BA85" s="211"/>
      <c r="BB85" s="211"/>
      <c r="BC85" s="211"/>
      <c r="BD85" s="211"/>
      <c r="BE85" s="211"/>
      <c r="BF85" s="211"/>
      <c r="BG85" s="211"/>
      <c r="BH85" s="211"/>
      <c r="BI85" s="211"/>
      <c r="BJ85" s="211"/>
      <c r="BK85" s="211"/>
      <c r="BL85" s="211"/>
      <c r="BM85" s="211"/>
      <c r="BN85" s="211"/>
    </row>
    <row r="86" spans="1:66">
      <c r="A86" s="211"/>
      <c r="B86" s="211"/>
      <c r="C86" s="211"/>
      <c r="D86" s="211"/>
      <c r="E86" s="211"/>
      <c r="F86" s="211"/>
      <c r="G86" s="211"/>
      <c r="H86" s="211"/>
      <c r="I86" s="211"/>
      <c r="J86" s="211"/>
      <c r="K86" s="211"/>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1477"/>
      <c r="AZ86" s="211"/>
      <c r="BA86" s="211"/>
      <c r="BB86" s="211"/>
      <c r="BC86" s="211"/>
      <c r="BD86" s="211"/>
      <c r="BE86" s="211"/>
      <c r="BF86" s="211"/>
      <c r="BG86" s="211"/>
      <c r="BH86" s="211"/>
      <c r="BI86" s="211"/>
      <c r="BJ86" s="211"/>
      <c r="BK86" s="211"/>
      <c r="BL86" s="211"/>
      <c r="BM86" s="211"/>
      <c r="BN86" s="211"/>
    </row>
    <row r="87" spans="1:66">
      <c r="A87" s="211"/>
      <c r="B87" s="211"/>
      <c r="C87" s="211"/>
      <c r="D87" s="211"/>
      <c r="E87" s="211"/>
      <c r="F87" s="211"/>
      <c r="G87" s="211"/>
      <c r="H87" s="211"/>
      <c r="I87" s="211"/>
      <c r="J87" s="211"/>
      <c r="K87" s="211"/>
      <c r="L87" s="211"/>
      <c r="M87" s="211"/>
      <c r="N87" s="211"/>
      <c r="O87" s="211"/>
      <c r="P87" s="211"/>
      <c r="Q87" s="211"/>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1477"/>
      <c r="AZ87" s="211"/>
      <c r="BA87" s="211"/>
      <c r="BB87" s="211"/>
      <c r="BC87" s="211"/>
      <c r="BD87" s="211"/>
      <c r="BE87" s="211"/>
      <c r="BF87" s="211"/>
      <c r="BG87" s="211"/>
      <c r="BH87" s="211"/>
      <c r="BI87" s="211"/>
      <c r="BJ87" s="211"/>
      <c r="BK87" s="211"/>
      <c r="BL87" s="211"/>
      <c r="BM87" s="211"/>
      <c r="BN87" s="211"/>
    </row>
    <row r="88" spans="1:66">
      <c r="A88" s="211"/>
      <c r="B88" s="211"/>
      <c r="C88" s="211"/>
      <c r="D88" s="211"/>
      <c r="E88" s="211"/>
      <c r="F88" s="211"/>
      <c r="G88" s="211"/>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1477"/>
      <c r="AZ88" s="211"/>
      <c r="BA88" s="211"/>
      <c r="BB88" s="211"/>
      <c r="BC88" s="211"/>
      <c r="BD88" s="211"/>
      <c r="BE88" s="211"/>
      <c r="BF88" s="211"/>
      <c r="BG88" s="211"/>
      <c r="BH88" s="211"/>
      <c r="BI88" s="211"/>
      <c r="BJ88" s="211"/>
      <c r="BK88" s="211"/>
      <c r="BL88" s="211"/>
      <c r="BM88" s="211"/>
      <c r="BN88" s="211"/>
    </row>
    <row r="89" spans="1:66">
      <c r="A89" s="211"/>
      <c r="B89" s="211"/>
      <c r="C89" s="211"/>
      <c r="D89" s="211"/>
      <c r="E89" s="211"/>
      <c r="F89" s="211"/>
      <c r="G89" s="211"/>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1477"/>
      <c r="AZ89" s="211"/>
      <c r="BA89" s="211"/>
      <c r="BB89" s="211"/>
      <c r="BC89" s="211"/>
      <c r="BD89" s="211"/>
      <c r="BE89" s="211"/>
      <c r="BF89" s="211"/>
      <c r="BG89" s="211"/>
      <c r="BH89" s="211"/>
      <c r="BI89" s="211"/>
      <c r="BJ89" s="211"/>
      <c r="BK89" s="211"/>
      <c r="BL89" s="211"/>
      <c r="BM89" s="211"/>
      <c r="BN89" s="211"/>
    </row>
    <row r="90" spans="1:66">
      <c r="A90" s="211"/>
      <c r="B90" s="211"/>
      <c r="C90" s="211"/>
      <c r="D90" s="211"/>
      <c r="E90" s="211"/>
      <c r="F90" s="211"/>
      <c r="G90" s="211"/>
      <c r="H90" s="211"/>
      <c r="I90" s="211"/>
      <c r="J90" s="211"/>
      <c r="K90" s="211"/>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1477"/>
      <c r="AZ90" s="211"/>
      <c r="BA90" s="211"/>
      <c r="BB90" s="211"/>
      <c r="BC90" s="211"/>
      <c r="BD90" s="211"/>
      <c r="BE90" s="211"/>
      <c r="BF90" s="211"/>
      <c r="BG90" s="211"/>
      <c r="BH90" s="211"/>
      <c r="BI90" s="211"/>
      <c r="BJ90" s="211"/>
      <c r="BK90" s="211"/>
      <c r="BL90" s="211"/>
      <c r="BM90" s="211"/>
      <c r="BN90" s="211"/>
    </row>
    <row r="91" spans="1:66">
      <c r="A91" s="211"/>
      <c r="B91" s="211"/>
      <c r="C91" s="211"/>
      <c r="D91" s="211"/>
      <c r="E91" s="211"/>
      <c r="F91" s="211"/>
      <c r="G91" s="211"/>
      <c r="H91" s="211"/>
      <c r="I91" s="211"/>
      <c r="J91" s="211"/>
      <c r="K91" s="211"/>
      <c r="L91" s="211"/>
      <c r="M91" s="211"/>
      <c r="N91" s="211"/>
      <c r="O91" s="211"/>
      <c r="P91" s="211"/>
      <c r="Q91" s="211"/>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1477"/>
      <c r="AZ91" s="211"/>
      <c r="BA91" s="211"/>
      <c r="BB91" s="211"/>
      <c r="BC91" s="211"/>
      <c r="BD91" s="211"/>
      <c r="BE91" s="211"/>
      <c r="BF91" s="211"/>
      <c r="BG91" s="211"/>
      <c r="BH91" s="211"/>
      <c r="BI91" s="211"/>
      <c r="BJ91" s="211"/>
      <c r="BK91" s="211"/>
      <c r="BL91" s="211"/>
      <c r="BM91" s="211"/>
      <c r="BN91" s="211"/>
    </row>
    <row r="92" spans="1:66">
      <c r="A92" s="211"/>
      <c r="B92" s="211"/>
      <c r="C92" s="211"/>
      <c r="D92" s="211"/>
      <c r="E92" s="211"/>
      <c r="F92" s="211"/>
      <c r="G92" s="211"/>
      <c r="H92" s="211"/>
      <c r="I92" s="211"/>
      <c r="J92" s="211"/>
      <c r="K92" s="211"/>
      <c r="L92" s="211"/>
      <c r="M92" s="211"/>
      <c r="N92" s="211"/>
      <c r="O92" s="211"/>
      <c r="P92" s="211"/>
      <c r="Q92" s="211"/>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1477"/>
      <c r="AZ92" s="211"/>
      <c r="BA92" s="211"/>
      <c r="BB92" s="211"/>
      <c r="BC92" s="211"/>
      <c r="BD92" s="211"/>
      <c r="BE92" s="211"/>
      <c r="BF92" s="211"/>
      <c r="BG92" s="211"/>
      <c r="BH92" s="211"/>
      <c r="BI92" s="211"/>
      <c r="BJ92" s="211"/>
      <c r="BK92" s="211"/>
      <c r="BL92" s="211"/>
      <c r="BM92" s="211"/>
      <c r="BN92" s="211"/>
    </row>
    <row r="93" spans="1:66">
      <c r="A93" s="211"/>
      <c r="B93" s="211"/>
      <c r="C93" s="211"/>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1477"/>
      <c r="AZ93" s="211"/>
      <c r="BA93" s="211"/>
      <c r="BB93" s="211"/>
      <c r="BC93" s="211"/>
      <c r="BD93" s="211"/>
      <c r="BE93" s="211"/>
      <c r="BF93" s="211"/>
      <c r="BG93" s="211"/>
      <c r="BH93" s="211"/>
      <c r="BI93" s="211"/>
      <c r="BJ93" s="211"/>
      <c r="BK93" s="211"/>
      <c r="BL93" s="211"/>
      <c r="BM93" s="211"/>
      <c r="BN93" s="211"/>
    </row>
    <row r="94" spans="1:66">
      <c r="A94" s="211"/>
      <c r="B94" s="211"/>
      <c r="C94" s="211"/>
      <c r="D94" s="211"/>
      <c r="E94" s="211"/>
      <c r="F94" s="211"/>
      <c r="G94" s="211"/>
      <c r="H94" s="211"/>
      <c r="I94" s="211"/>
      <c r="J94" s="211"/>
      <c r="K94" s="211"/>
      <c r="L94" s="211"/>
      <c r="M94" s="211"/>
      <c r="N94" s="211"/>
      <c r="O94" s="211"/>
      <c r="P94" s="211"/>
      <c r="Q94" s="211"/>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1477"/>
      <c r="AZ94" s="211"/>
      <c r="BA94" s="211"/>
      <c r="BB94" s="211"/>
      <c r="BC94" s="211"/>
      <c r="BD94" s="211"/>
      <c r="BE94" s="211"/>
      <c r="BF94" s="211"/>
      <c r="BG94" s="211"/>
      <c r="BH94" s="211"/>
      <c r="BI94" s="211"/>
      <c r="BJ94" s="211"/>
      <c r="BK94" s="211"/>
      <c r="BL94" s="211"/>
      <c r="BM94" s="211"/>
      <c r="BN94" s="211"/>
    </row>
    <row r="95" spans="1:66">
      <c r="A95" s="211"/>
      <c r="B95" s="211"/>
      <c r="C95" s="211"/>
      <c r="D95" s="211"/>
      <c r="E95" s="211"/>
      <c r="F95" s="211"/>
      <c r="G95" s="211"/>
      <c r="H95" s="211"/>
      <c r="I95" s="211"/>
      <c r="J95" s="211"/>
      <c r="K95" s="211"/>
      <c r="L95" s="211"/>
      <c r="M95" s="211"/>
      <c r="N95" s="211"/>
      <c r="O95" s="211"/>
      <c r="P95" s="211"/>
      <c r="Q95" s="211"/>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1477"/>
      <c r="AZ95" s="211"/>
      <c r="BA95" s="211"/>
      <c r="BB95" s="211"/>
      <c r="BC95" s="211"/>
      <c r="BD95" s="211"/>
      <c r="BE95" s="211"/>
      <c r="BF95" s="211"/>
      <c r="BG95" s="211"/>
      <c r="BH95" s="211"/>
      <c r="BI95" s="211"/>
      <c r="BJ95" s="211"/>
      <c r="BK95" s="211"/>
      <c r="BL95" s="211"/>
      <c r="BM95" s="211"/>
      <c r="BN95" s="211"/>
    </row>
    <row r="96" spans="1:66">
      <c r="A96" s="211"/>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1477"/>
      <c r="AZ96" s="211"/>
      <c r="BA96" s="211"/>
      <c r="BB96" s="211"/>
      <c r="BC96" s="211"/>
      <c r="BD96" s="211"/>
      <c r="BE96" s="211"/>
      <c r="BF96" s="211"/>
      <c r="BG96" s="211"/>
      <c r="BH96" s="211"/>
      <c r="BI96" s="211"/>
      <c r="BJ96" s="211"/>
      <c r="BK96" s="211"/>
      <c r="BL96" s="211"/>
      <c r="BM96" s="211"/>
      <c r="BN96" s="211"/>
    </row>
    <row r="97" spans="1:66">
      <c r="A97" s="211"/>
      <c r="B97" s="211"/>
      <c r="C97" s="211"/>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1477"/>
      <c r="AZ97" s="211"/>
      <c r="BA97" s="211"/>
      <c r="BB97" s="211"/>
      <c r="BC97" s="211"/>
      <c r="BD97" s="211"/>
      <c r="BE97" s="211"/>
      <c r="BF97" s="211"/>
      <c r="BG97" s="211"/>
      <c r="BH97" s="211"/>
      <c r="BI97" s="211"/>
      <c r="BJ97" s="211"/>
      <c r="BK97" s="211"/>
      <c r="BL97" s="211"/>
      <c r="BM97" s="211"/>
      <c r="BN97" s="211"/>
    </row>
    <row r="98" spans="1:66">
      <c r="A98" s="211"/>
      <c r="B98" s="211"/>
      <c r="C98" s="211"/>
      <c r="D98" s="211"/>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1477"/>
      <c r="AZ98" s="211"/>
      <c r="BA98" s="211"/>
      <c r="BB98" s="211"/>
      <c r="BC98" s="211"/>
      <c r="BD98" s="211"/>
      <c r="BE98" s="211"/>
      <c r="BF98" s="211"/>
      <c r="BG98" s="211"/>
      <c r="BH98" s="211"/>
      <c r="BI98" s="211"/>
      <c r="BJ98" s="211"/>
      <c r="BK98" s="211"/>
      <c r="BL98" s="211"/>
      <c r="BM98" s="211"/>
      <c r="BN98" s="211"/>
    </row>
    <row r="99" spans="1:66">
      <c r="A99" s="211"/>
      <c r="B99" s="211"/>
      <c r="C99" s="211"/>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1477"/>
      <c r="AZ99" s="211"/>
      <c r="BA99" s="211"/>
      <c r="BB99" s="211"/>
      <c r="BC99" s="211"/>
      <c r="BD99" s="211"/>
      <c r="BE99" s="211"/>
      <c r="BF99" s="211"/>
      <c r="BG99" s="211"/>
      <c r="BH99" s="211"/>
      <c r="BI99" s="211"/>
      <c r="BJ99" s="211"/>
      <c r="BK99" s="211"/>
      <c r="BL99" s="211"/>
      <c r="BM99" s="211"/>
      <c r="BN99" s="211"/>
    </row>
    <row r="100" spans="1:66">
      <c r="A100" s="211"/>
      <c r="B100" s="211"/>
      <c r="C100" s="211"/>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1477"/>
      <c r="AZ100" s="211"/>
      <c r="BA100" s="211"/>
      <c r="BB100" s="211"/>
      <c r="BC100" s="211"/>
      <c r="BD100" s="211"/>
      <c r="BE100" s="211"/>
      <c r="BF100" s="211"/>
      <c r="BG100" s="211"/>
      <c r="BH100" s="211"/>
      <c r="BI100" s="211"/>
      <c r="BJ100" s="211"/>
      <c r="BK100" s="211"/>
      <c r="BL100" s="211"/>
      <c r="BM100" s="211"/>
      <c r="BN100" s="211"/>
    </row>
    <row r="101" spans="1:66">
      <c r="A101" s="211"/>
      <c r="B101" s="211"/>
      <c r="C101" s="211"/>
      <c r="D101" s="211"/>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1477"/>
      <c r="AZ101" s="211"/>
      <c r="BA101" s="211"/>
      <c r="BB101" s="211"/>
      <c r="BC101" s="211"/>
      <c r="BD101" s="211"/>
      <c r="BE101" s="211"/>
      <c r="BF101" s="211"/>
      <c r="BG101" s="211"/>
      <c r="BH101" s="211"/>
      <c r="BI101" s="211"/>
      <c r="BJ101" s="211"/>
      <c r="BK101" s="211"/>
      <c r="BL101" s="211"/>
      <c r="BM101" s="211"/>
      <c r="BN101" s="211"/>
    </row>
    <row r="102" spans="1:66">
      <c r="A102" s="211"/>
      <c r="B102" s="211"/>
      <c r="C102" s="211"/>
      <c r="D102" s="211"/>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1477"/>
      <c r="AZ102" s="211"/>
      <c r="BA102" s="211"/>
      <c r="BB102" s="211"/>
      <c r="BC102" s="211"/>
      <c r="BD102" s="211"/>
      <c r="BE102" s="211"/>
      <c r="BF102" s="211"/>
      <c r="BG102" s="211"/>
      <c r="BH102" s="211"/>
      <c r="BI102" s="211"/>
      <c r="BJ102" s="211"/>
      <c r="BK102" s="211"/>
      <c r="BL102" s="211"/>
      <c r="BM102" s="211"/>
      <c r="BN102" s="211"/>
    </row>
    <row r="103" spans="1:66">
      <c r="A103" s="211"/>
      <c r="B103" s="211"/>
      <c r="C103" s="211"/>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1477"/>
      <c r="AZ103" s="211"/>
      <c r="BA103" s="211"/>
      <c r="BB103" s="211"/>
      <c r="BC103" s="211"/>
      <c r="BD103" s="211"/>
      <c r="BE103" s="211"/>
      <c r="BF103" s="211"/>
      <c r="BG103" s="211"/>
      <c r="BH103" s="211"/>
      <c r="BI103" s="211"/>
      <c r="BJ103" s="211"/>
      <c r="BK103" s="211"/>
      <c r="BL103" s="211"/>
      <c r="BM103" s="211"/>
      <c r="BN103" s="211"/>
    </row>
    <row r="104" spans="1:66">
      <c r="A104" s="211"/>
      <c r="B104" s="211"/>
      <c r="C104" s="211"/>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1477"/>
      <c r="AZ104" s="211"/>
      <c r="BA104" s="211"/>
      <c r="BB104" s="211"/>
      <c r="BC104" s="211"/>
      <c r="BD104" s="211"/>
      <c r="BE104" s="211"/>
      <c r="BF104" s="211"/>
      <c r="BG104" s="211"/>
      <c r="BH104" s="211"/>
      <c r="BI104" s="211"/>
      <c r="BJ104" s="211"/>
      <c r="BK104" s="211"/>
      <c r="BL104" s="211"/>
      <c r="BM104" s="211"/>
      <c r="BN104" s="211"/>
    </row>
    <row r="105" spans="1:66">
      <c r="A105" s="211"/>
      <c r="B105" s="211"/>
      <c r="C105" s="211"/>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1477"/>
      <c r="AZ105" s="211"/>
      <c r="BA105" s="211"/>
      <c r="BB105" s="211"/>
      <c r="BC105" s="211"/>
      <c r="BD105" s="211"/>
      <c r="BE105" s="211"/>
      <c r="BF105" s="211"/>
      <c r="BG105" s="211"/>
      <c r="BH105" s="211"/>
      <c r="BI105" s="211"/>
      <c r="BJ105" s="211"/>
      <c r="BK105" s="211"/>
      <c r="BL105" s="211"/>
      <c r="BM105" s="211"/>
      <c r="BN105" s="211"/>
    </row>
    <row r="106" spans="1:66">
      <c r="A106" s="211"/>
      <c r="B106" s="211"/>
      <c r="C106" s="211"/>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1477"/>
      <c r="AZ106" s="211"/>
      <c r="BA106" s="211"/>
      <c r="BB106" s="211"/>
      <c r="BC106" s="211"/>
      <c r="BD106" s="211"/>
      <c r="BE106" s="211"/>
      <c r="BF106" s="211"/>
      <c r="BG106" s="211"/>
      <c r="BH106" s="211"/>
      <c r="BI106" s="211"/>
      <c r="BJ106" s="211"/>
      <c r="BK106" s="211"/>
      <c r="BL106" s="211"/>
      <c r="BM106" s="211"/>
      <c r="BN106" s="211"/>
    </row>
    <row r="107" spans="1:66">
      <c r="A107" s="211"/>
      <c r="B107" s="211"/>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1477"/>
      <c r="AZ107" s="211"/>
      <c r="BA107" s="211"/>
      <c r="BB107" s="211"/>
      <c r="BC107" s="211"/>
      <c r="BD107" s="211"/>
      <c r="BE107" s="211"/>
      <c r="BF107" s="211"/>
      <c r="BG107" s="211"/>
      <c r="BH107" s="211"/>
      <c r="BI107" s="211"/>
      <c r="BJ107" s="211"/>
      <c r="BK107" s="211"/>
      <c r="BL107" s="211"/>
      <c r="BM107" s="211"/>
      <c r="BN107" s="211"/>
    </row>
    <row r="108" spans="1:66">
      <c r="A108" s="211"/>
      <c r="B108" s="211"/>
      <c r="C108" s="211"/>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1477"/>
      <c r="AZ108" s="211"/>
      <c r="BA108" s="211"/>
      <c r="BB108" s="211"/>
      <c r="BC108" s="211"/>
      <c r="BD108" s="211"/>
      <c r="BE108" s="211"/>
      <c r="BF108" s="211"/>
      <c r="BG108" s="211"/>
      <c r="BH108" s="211"/>
      <c r="BI108" s="211"/>
      <c r="BJ108" s="211"/>
      <c r="BK108" s="211"/>
      <c r="BL108" s="211"/>
      <c r="BM108" s="211"/>
      <c r="BN108" s="211"/>
    </row>
    <row r="109" spans="1:66">
      <c r="A109" s="211"/>
      <c r="B109" s="211"/>
      <c r="C109" s="211"/>
      <c r="D109" s="211"/>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1477"/>
      <c r="AZ109" s="211"/>
      <c r="BA109" s="211"/>
      <c r="BB109" s="211"/>
      <c r="BC109" s="211"/>
      <c r="BD109" s="211"/>
      <c r="BE109" s="211"/>
      <c r="BF109" s="211"/>
      <c r="BG109" s="211"/>
      <c r="BH109" s="211"/>
      <c r="BI109" s="211"/>
      <c r="BJ109" s="211"/>
      <c r="BK109" s="211"/>
      <c r="BL109" s="211"/>
      <c r="BM109" s="211"/>
      <c r="BN109" s="211"/>
    </row>
    <row r="110" spans="1:66">
      <c r="A110" s="211"/>
      <c r="B110" s="211"/>
      <c r="C110" s="211"/>
      <c r="D110" s="211"/>
      <c r="E110" s="211"/>
      <c r="F110" s="211"/>
      <c r="G110" s="211"/>
      <c r="H110" s="211"/>
      <c r="I110" s="211"/>
      <c r="J110" s="211"/>
      <c r="K110" s="211"/>
      <c r="L110" s="211"/>
      <c r="M110" s="211"/>
      <c r="N110" s="211"/>
      <c r="O110" s="211"/>
      <c r="P110" s="211"/>
      <c r="Q110" s="211"/>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1477"/>
      <c r="AZ110" s="211"/>
      <c r="BA110" s="211"/>
      <c r="BB110" s="211"/>
      <c r="BC110" s="211"/>
      <c r="BD110" s="211"/>
      <c r="BE110" s="211"/>
      <c r="BF110" s="211"/>
      <c r="BG110" s="211"/>
      <c r="BH110" s="211"/>
      <c r="BI110" s="211"/>
      <c r="BJ110" s="211"/>
      <c r="BK110" s="211"/>
      <c r="BL110" s="211"/>
      <c r="BM110" s="211"/>
      <c r="BN110" s="211"/>
    </row>
    <row r="111" spans="1:66">
      <c r="A111" s="211"/>
      <c r="B111" s="211"/>
      <c r="C111" s="211"/>
      <c r="D111" s="211"/>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1477"/>
      <c r="AZ111" s="211"/>
      <c r="BA111" s="211"/>
      <c r="BB111" s="211"/>
      <c r="BC111" s="211"/>
      <c r="BD111" s="211"/>
      <c r="BE111" s="211"/>
      <c r="BF111" s="211"/>
      <c r="BG111" s="211"/>
      <c r="BH111" s="211"/>
      <c r="BI111" s="211"/>
      <c r="BJ111" s="211"/>
      <c r="BK111" s="211"/>
      <c r="BL111" s="211"/>
      <c r="BM111" s="211"/>
      <c r="BN111" s="211"/>
    </row>
    <row r="112" spans="1:66">
      <c r="A112" s="211"/>
      <c r="B112" s="211"/>
      <c r="C112" s="211"/>
      <c r="D112" s="211"/>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1477"/>
      <c r="AZ112" s="211"/>
      <c r="BA112" s="211"/>
      <c r="BB112" s="211"/>
      <c r="BC112" s="211"/>
      <c r="BD112" s="211"/>
      <c r="BE112" s="211"/>
      <c r="BF112" s="211"/>
      <c r="BG112" s="211"/>
      <c r="BH112" s="211"/>
      <c r="BI112" s="211"/>
      <c r="BJ112" s="211"/>
      <c r="BK112" s="211"/>
      <c r="BL112" s="211"/>
      <c r="BM112" s="211"/>
      <c r="BN112" s="211"/>
    </row>
    <row r="113" spans="1:66">
      <c r="A113" s="211"/>
      <c r="B113" s="211"/>
      <c r="C113" s="211"/>
      <c r="D113" s="211"/>
      <c r="E113" s="211"/>
      <c r="F113" s="211"/>
      <c r="G113" s="211"/>
      <c r="H113" s="211"/>
      <c r="I113" s="211"/>
      <c r="J113" s="211"/>
      <c r="K113" s="211"/>
      <c r="L113" s="211"/>
      <c r="M113" s="211"/>
      <c r="N113" s="211"/>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1477"/>
      <c r="AZ113" s="211"/>
      <c r="BA113" s="211"/>
      <c r="BB113" s="211"/>
      <c r="BC113" s="211"/>
      <c r="BD113" s="211"/>
      <c r="BE113" s="211"/>
      <c r="BF113" s="211"/>
      <c r="BG113" s="211"/>
      <c r="BH113" s="211"/>
      <c r="BI113" s="211"/>
      <c r="BJ113" s="211"/>
      <c r="BK113" s="211"/>
      <c r="BL113" s="211"/>
      <c r="BM113" s="211"/>
      <c r="BN113" s="211"/>
    </row>
    <row r="114" spans="1:66">
      <c r="A114" s="211"/>
      <c r="B114" s="211"/>
      <c r="C114" s="211"/>
      <c r="D114" s="211"/>
      <c r="E114" s="211"/>
      <c r="F114" s="211"/>
      <c r="G114" s="211"/>
      <c r="H114" s="211"/>
      <c r="I114" s="211"/>
      <c r="J114" s="211"/>
      <c r="K114" s="211"/>
      <c r="L114" s="211"/>
      <c r="M114" s="211"/>
      <c r="N114" s="211"/>
      <c r="O114" s="211"/>
      <c r="P114" s="211"/>
      <c r="Q114" s="211"/>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1477"/>
      <c r="AZ114" s="211"/>
      <c r="BA114" s="211"/>
      <c r="BB114" s="211"/>
      <c r="BC114" s="211"/>
      <c r="BD114" s="211"/>
      <c r="BE114" s="211"/>
      <c r="BF114" s="211"/>
      <c r="BG114" s="211"/>
      <c r="BH114" s="211"/>
      <c r="BI114" s="211"/>
      <c r="BJ114" s="211"/>
      <c r="BK114" s="211"/>
      <c r="BL114" s="211"/>
      <c r="BM114" s="211"/>
      <c r="BN114" s="211"/>
    </row>
    <row r="115" spans="1:66">
      <c r="A115" s="211"/>
      <c r="B115" s="211"/>
      <c r="C115" s="211"/>
      <c r="D115" s="211"/>
      <c r="E115" s="211"/>
      <c r="F115" s="211"/>
      <c r="G115" s="211"/>
      <c r="H115" s="211"/>
      <c r="I115" s="211"/>
      <c r="J115" s="211"/>
      <c r="K115" s="211"/>
      <c r="L115" s="211"/>
      <c r="M115" s="211"/>
      <c r="N115" s="211"/>
      <c r="O115" s="211"/>
      <c r="P115" s="211"/>
      <c r="Q115" s="211"/>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1477"/>
      <c r="AZ115" s="211"/>
      <c r="BA115" s="211"/>
      <c r="BB115" s="211"/>
      <c r="BC115" s="211"/>
      <c r="BD115" s="211"/>
      <c r="BE115" s="211"/>
      <c r="BF115" s="211"/>
      <c r="BG115" s="211"/>
      <c r="BH115" s="211"/>
      <c r="BI115" s="211"/>
      <c r="BJ115" s="211"/>
      <c r="BK115" s="211"/>
      <c r="BL115" s="211"/>
      <c r="BM115" s="211"/>
      <c r="BN115" s="211"/>
    </row>
    <row r="116" spans="1:66">
      <c r="A116" s="211"/>
      <c r="B116" s="211"/>
      <c r="C116" s="211"/>
      <c r="D116" s="211"/>
      <c r="E116" s="211"/>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1477"/>
      <c r="AZ116" s="211"/>
      <c r="BA116" s="211"/>
      <c r="BB116" s="211"/>
      <c r="BC116" s="211"/>
      <c r="BD116" s="211"/>
      <c r="BE116" s="211"/>
      <c r="BF116" s="211"/>
      <c r="BG116" s="211"/>
      <c r="BH116" s="211"/>
      <c r="BI116" s="211"/>
      <c r="BJ116" s="211"/>
      <c r="BK116" s="211"/>
      <c r="BL116" s="211"/>
      <c r="BM116" s="211"/>
      <c r="BN116" s="211"/>
    </row>
    <row r="117" spans="1:66">
      <c r="A117" s="211"/>
      <c r="B117" s="211"/>
      <c r="C117" s="211"/>
      <c r="D117" s="211"/>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1477"/>
      <c r="AZ117" s="211"/>
      <c r="BA117" s="211"/>
      <c r="BB117" s="211"/>
      <c r="BC117" s="211"/>
      <c r="BD117" s="211"/>
      <c r="BE117" s="211"/>
      <c r="BF117" s="211"/>
      <c r="BG117" s="211"/>
      <c r="BH117" s="211"/>
      <c r="BI117" s="211"/>
      <c r="BJ117" s="211"/>
      <c r="BK117" s="211"/>
      <c r="BL117" s="211"/>
      <c r="BM117" s="211"/>
      <c r="BN117" s="211"/>
    </row>
    <row r="118" spans="1:66">
      <c r="A118" s="211"/>
      <c r="B118" s="211"/>
      <c r="C118" s="211"/>
      <c r="D118" s="211"/>
      <c r="E118" s="211"/>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1477"/>
      <c r="AZ118" s="211"/>
      <c r="BA118" s="211"/>
      <c r="BB118" s="211"/>
      <c r="BC118" s="211"/>
      <c r="BD118" s="211"/>
      <c r="BE118" s="211"/>
      <c r="BF118" s="211"/>
      <c r="BG118" s="211"/>
      <c r="BH118" s="211"/>
      <c r="BI118" s="211"/>
      <c r="BJ118" s="211"/>
      <c r="BK118" s="211"/>
      <c r="BL118" s="211"/>
      <c r="BM118" s="211"/>
      <c r="BN118" s="211"/>
    </row>
    <row r="119" spans="1:66">
      <c r="A119" s="211"/>
      <c r="B119" s="211"/>
      <c r="C119" s="211"/>
      <c r="D119" s="211"/>
      <c r="E119" s="211"/>
      <c r="F119" s="211"/>
      <c r="G119" s="211"/>
      <c r="H119" s="211"/>
      <c r="I119" s="211"/>
      <c r="J119" s="211"/>
      <c r="K119" s="211"/>
      <c r="L119" s="211"/>
      <c r="M119" s="211"/>
      <c r="N119" s="211"/>
      <c r="O119" s="211"/>
      <c r="P119" s="211"/>
      <c r="Q119" s="211"/>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1477"/>
      <c r="AZ119" s="211"/>
      <c r="BA119" s="211"/>
      <c r="BB119" s="211"/>
      <c r="BC119" s="211"/>
      <c r="BD119" s="211"/>
      <c r="BE119" s="211"/>
      <c r="BF119" s="211"/>
      <c r="BG119" s="211"/>
      <c r="BH119" s="211"/>
      <c r="BI119" s="211"/>
      <c r="BJ119" s="211"/>
      <c r="BK119" s="211"/>
      <c r="BL119" s="211"/>
      <c r="BM119" s="211"/>
      <c r="BN119" s="211"/>
    </row>
    <row r="120" spans="1:66">
      <c r="A120" s="211"/>
      <c r="B120" s="211"/>
      <c r="C120" s="211"/>
      <c r="D120" s="211"/>
      <c r="E120" s="211"/>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1477"/>
      <c r="AZ120" s="211"/>
      <c r="BA120" s="211"/>
      <c r="BB120" s="211"/>
      <c r="BC120" s="211"/>
      <c r="BD120" s="211"/>
      <c r="BE120" s="211"/>
      <c r="BF120" s="211"/>
      <c r="BG120" s="211"/>
      <c r="BH120" s="211"/>
      <c r="BI120" s="211"/>
      <c r="BJ120" s="211"/>
      <c r="BK120" s="211"/>
      <c r="BL120" s="211"/>
      <c r="BM120" s="211"/>
      <c r="BN120" s="211"/>
    </row>
    <row r="121" spans="1:66">
      <c r="A121" s="211"/>
      <c r="B121" s="211"/>
      <c r="C121" s="211"/>
      <c r="D121" s="211"/>
      <c r="E121" s="211"/>
      <c r="F121" s="211"/>
      <c r="G121" s="211"/>
      <c r="H121" s="211"/>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1477"/>
      <c r="AZ121" s="211"/>
      <c r="BA121" s="211"/>
      <c r="BB121" s="211"/>
      <c r="BC121" s="211"/>
      <c r="BD121" s="211"/>
      <c r="BE121" s="211"/>
      <c r="BF121" s="211"/>
      <c r="BG121" s="211"/>
      <c r="BH121" s="211"/>
      <c r="BI121" s="211"/>
      <c r="BJ121" s="211"/>
      <c r="BK121" s="211"/>
      <c r="BL121" s="211"/>
      <c r="BM121" s="211"/>
      <c r="BN121" s="211"/>
    </row>
    <row r="122" spans="1:66">
      <c r="A122" s="211"/>
      <c r="B122" s="211"/>
      <c r="C122" s="211"/>
      <c r="D122" s="211"/>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1477"/>
      <c r="AZ122" s="211"/>
      <c r="BA122" s="211"/>
      <c r="BB122" s="211"/>
      <c r="BC122" s="211"/>
      <c r="BD122" s="211"/>
      <c r="BE122" s="211"/>
      <c r="BF122" s="211"/>
      <c r="BG122" s="211"/>
      <c r="BH122" s="211"/>
      <c r="BI122" s="211"/>
      <c r="BJ122" s="211"/>
      <c r="BK122" s="211"/>
      <c r="BL122" s="211"/>
      <c r="BM122" s="211"/>
      <c r="BN122" s="211"/>
    </row>
    <row r="123" spans="1:66">
      <c r="A123" s="211"/>
      <c r="B123" s="211"/>
      <c r="C123" s="211"/>
      <c r="D123" s="211"/>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1477"/>
      <c r="AZ123" s="211"/>
      <c r="BA123" s="211"/>
      <c r="BB123" s="211"/>
      <c r="BC123" s="211"/>
      <c r="BD123" s="211"/>
      <c r="BE123" s="211"/>
      <c r="BF123" s="211"/>
      <c r="BG123" s="211"/>
      <c r="BH123" s="211"/>
      <c r="BI123" s="211"/>
      <c r="BJ123" s="211"/>
      <c r="BK123" s="211"/>
      <c r="BL123" s="211"/>
      <c r="BM123" s="211"/>
      <c r="BN123" s="211"/>
    </row>
    <row r="124" spans="1:66">
      <c r="A124" s="211"/>
      <c r="B124" s="211"/>
      <c r="C124" s="211"/>
      <c r="D124" s="211"/>
      <c r="E124" s="211"/>
      <c r="F124" s="211"/>
      <c r="G124" s="211"/>
      <c r="H124" s="211"/>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1477"/>
      <c r="AZ124" s="211"/>
      <c r="BA124" s="211"/>
      <c r="BB124" s="211"/>
      <c r="BC124" s="211"/>
      <c r="BD124" s="211"/>
      <c r="BE124" s="211"/>
      <c r="BF124" s="211"/>
      <c r="BG124" s="211"/>
      <c r="BH124" s="211"/>
      <c r="BI124" s="211"/>
      <c r="BJ124" s="211"/>
      <c r="BK124" s="211"/>
      <c r="BL124" s="211"/>
      <c r="BM124" s="211"/>
      <c r="BN124" s="211"/>
    </row>
    <row r="125" spans="1:66">
      <c r="A125" s="211"/>
      <c r="B125" s="211"/>
      <c r="C125" s="211"/>
      <c r="D125" s="211"/>
      <c r="E125" s="211"/>
      <c r="F125" s="211"/>
      <c r="G125" s="211"/>
      <c r="H125" s="211"/>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1477"/>
      <c r="AZ125" s="211"/>
      <c r="BA125" s="211"/>
      <c r="BB125" s="211"/>
      <c r="BC125" s="211"/>
      <c r="BD125" s="211"/>
      <c r="BE125" s="211"/>
      <c r="BF125" s="211"/>
      <c r="BG125" s="211"/>
      <c r="BH125" s="211"/>
      <c r="BI125" s="211"/>
      <c r="BJ125" s="211"/>
      <c r="BK125" s="211"/>
      <c r="BL125" s="211"/>
      <c r="BM125" s="211"/>
      <c r="BN125" s="211"/>
    </row>
    <row r="126" spans="1:66">
      <c r="A126" s="211"/>
      <c r="B126" s="211"/>
      <c r="C126" s="211"/>
      <c r="D126" s="211"/>
      <c r="E126" s="211"/>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1477"/>
      <c r="AZ126" s="211"/>
      <c r="BA126" s="211"/>
      <c r="BB126" s="211"/>
      <c r="BC126" s="211"/>
      <c r="BD126" s="211"/>
      <c r="BE126" s="211"/>
      <c r="BF126" s="211"/>
      <c r="BG126" s="211"/>
      <c r="BH126" s="211"/>
      <c r="BI126" s="211"/>
      <c r="BJ126" s="211"/>
      <c r="BK126" s="211"/>
      <c r="BL126" s="211"/>
      <c r="BM126" s="211"/>
      <c r="BN126" s="211"/>
    </row>
    <row r="127" spans="1:66">
      <c r="A127" s="211"/>
      <c r="B127" s="211"/>
      <c r="C127" s="211"/>
      <c r="D127" s="211"/>
      <c r="E127" s="211"/>
      <c r="F127" s="211"/>
      <c r="G127" s="211"/>
      <c r="H127" s="211"/>
      <c r="I127" s="211"/>
      <c r="J127" s="211"/>
      <c r="K127" s="211"/>
      <c r="L127" s="211"/>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1477"/>
      <c r="AZ127" s="211"/>
      <c r="BA127" s="211"/>
      <c r="BB127" s="211"/>
      <c r="BC127" s="211"/>
      <c r="BD127" s="211"/>
      <c r="BE127" s="211"/>
      <c r="BF127" s="211"/>
      <c r="BG127" s="211"/>
      <c r="BH127" s="211"/>
      <c r="BI127" s="211"/>
      <c r="BJ127" s="211"/>
      <c r="BK127" s="211"/>
      <c r="BL127" s="211"/>
      <c r="BM127" s="211"/>
      <c r="BN127" s="211"/>
    </row>
    <row r="128" spans="1:66">
      <c r="A128" s="211"/>
      <c r="B128" s="211"/>
      <c r="C128" s="211"/>
      <c r="D128" s="211"/>
      <c r="E128" s="211"/>
      <c r="F128" s="211"/>
      <c r="G128" s="211"/>
      <c r="H128" s="211"/>
      <c r="I128" s="211"/>
      <c r="J128" s="211"/>
      <c r="K128" s="211"/>
      <c r="L128" s="211"/>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1477"/>
      <c r="AZ128" s="211"/>
      <c r="BA128" s="211"/>
      <c r="BB128" s="211"/>
      <c r="BC128" s="211"/>
      <c r="BD128" s="211"/>
      <c r="BE128" s="211"/>
      <c r="BF128" s="211"/>
      <c r="BG128" s="211"/>
      <c r="BH128" s="211"/>
      <c r="BI128" s="211"/>
      <c r="BJ128" s="211"/>
      <c r="BK128" s="211"/>
      <c r="BL128" s="211"/>
      <c r="BM128" s="211"/>
      <c r="BN128" s="211"/>
    </row>
    <row r="129" spans="1:66">
      <c r="A129" s="211"/>
      <c r="B129" s="211"/>
      <c r="C129" s="211"/>
      <c r="D129" s="211"/>
      <c r="E129" s="211"/>
      <c r="F129" s="211"/>
      <c r="G129" s="211"/>
      <c r="H129" s="211"/>
      <c r="I129" s="211"/>
      <c r="J129" s="211"/>
      <c r="K129" s="211"/>
      <c r="L129" s="211"/>
      <c r="M129" s="211"/>
      <c r="N129" s="211"/>
      <c r="O129" s="211"/>
      <c r="P129" s="211"/>
      <c r="Q129" s="211"/>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1477"/>
      <c r="AZ129" s="211"/>
      <c r="BA129" s="211"/>
      <c r="BB129" s="211"/>
      <c r="BC129" s="211"/>
      <c r="BD129" s="211"/>
      <c r="BE129" s="211"/>
      <c r="BF129" s="211"/>
      <c r="BG129" s="211"/>
      <c r="BH129" s="211"/>
      <c r="BI129" s="211"/>
      <c r="BJ129" s="211"/>
      <c r="BK129" s="211"/>
      <c r="BL129" s="211"/>
      <c r="BM129" s="211"/>
      <c r="BN129" s="211"/>
    </row>
    <row r="130" spans="1:66">
      <c r="A130" s="211"/>
      <c r="B130" s="211"/>
      <c r="C130" s="211"/>
      <c r="D130" s="211"/>
      <c r="E130" s="211"/>
      <c r="F130" s="211"/>
      <c r="G130" s="211"/>
      <c r="H130" s="211"/>
      <c r="I130" s="211"/>
      <c r="J130" s="211"/>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1477"/>
      <c r="AZ130" s="211"/>
      <c r="BA130" s="211"/>
      <c r="BB130" s="211"/>
      <c r="BC130" s="211"/>
      <c r="BD130" s="211"/>
      <c r="BE130" s="211"/>
      <c r="BF130" s="211"/>
      <c r="BG130" s="211"/>
      <c r="BH130" s="211"/>
      <c r="BI130" s="211"/>
      <c r="BJ130" s="211"/>
      <c r="BK130" s="211"/>
      <c r="BL130" s="211"/>
      <c r="BM130" s="211"/>
      <c r="BN130" s="211"/>
    </row>
    <row r="131" spans="1:66">
      <c r="A131" s="211"/>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1477"/>
      <c r="AZ131" s="211"/>
      <c r="BA131" s="211"/>
      <c r="BB131" s="211"/>
      <c r="BC131" s="211"/>
      <c r="BD131" s="211"/>
      <c r="BE131" s="211"/>
      <c r="BF131" s="211"/>
      <c r="BG131" s="211"/>
      <c r="BH131" s="211"/>
      <c r="BI131" s="211"/>
      <c r="BJ131" s="211"/>
      <c r="BK131" s="211"/>
      <c r="BL131" s="211"/>
      <c r="BM131" s="211"/>
      <c r="BN131" s="211"/>
    </row>
    <row r="132" spans="1:66">
      <c r="A132" s="211"/>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1477"/>
      <c r="AZ132" s="211"/>
      <c r="BA132" s="211"/>
      <c r="BB132" s="211"/>
      <c r="BC132" s="211"/>
      <c r="BD132" s="211"/>
      <c r="BE132" s="211"/>
      <c r="BF132" s="211"/>
      <c r="BG132" s="211"/>
      <c r="BH132" s="211"/>
      <c r="BI132" s="211"/>
      <c r="BJ132" s="211"/>
      <c r="BK132" s="211"/>
      <c r="BL132" s="211"/>
      <c r="BM132" s="211"/>
      <c r="BN132" s="211"/>
    </row>
    <row r="133" spans="1:66">
      <c r="A133" s="211"/>
      <c r="B133" s="211"/>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1477"/>
      <c r="AZ133" s="211"/>
      <c r="BA133" s="211"/>
      <c r="BB133" s="211"/>
      <c r="BC133" s="211"/>
      <c r="BD133" s="211"/>
      <c r="BE133" s="211"/>
      <c r="BF133" s="211"/>
      <c r="BG133" s="211"/>
      <c r="BH133" s="211"/>
      <c r="BI133" s="211"/>
      <c r="BJ133" s="211"/>
      <c r="BK133" s="211"/>
      <c r="BL133" s="211"/>
      <c r="BM133" s="211"/>
      <c r="BN133" s="211"/>
    </row>
    <row r="134" spans="1:66">
      <c r="A134" s="211"/>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1477"/>
      <c r="AZ134" s="211"/>
      <c r="BA134" s="211"/>
      <c r="BB134" s="211"/>
      <c r="BC134" s="211"/>
      <c r="BD134" s="211"/>
      <c r="BE134" s="211"/>
      <c r="BF134" s="211"/>
      <c r="BG134" s="211"/>
      <c r="BH134" s="211"/>
      <c r="BI134" s="211"/>
      <c r="BJ134" s="211"/>
      <c r="BK134" s="211"/>
      <c r="BL134" s="211"/>
      <c r="BM134" s="211"/>
      <c r="BN134" s="211"/>
    </row>
    <row r="135" spans="1:66">
      <c r="A135" s="211"/>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1477"/>
      <c r="AZ135" s="211"/>
      <c r="BA135" s="211"/>
      <c r="BB135" s="211"/>
      <c r="BC135" s="211"/>
      <c r="BD135" s="211"/>
      <c r="BE135" s="211"/>
      <c r="BF135" s="211"/>
      <c r="BG135" s="211"/>
      <c r="BH135" s="211"/>
      <c r="BI135" s="211"/>
      <c r="BJ135" s="211"/>
      <c r="BK135" s="211"/>
      <c r="BL135" s="211"/>
      <c r="BM135" s="211"/>
      <c r="BN135" s="211"/>
    </row>
    <row r="136" spans="1:66">
      <c r="A136" s="211"/>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1477"/>
      <c r="AZ136" s="211"/>
      <c r="BA136" s="211"/>
      <c r="BB136" s="211"/>
      <c r="BC136" s="211"/>
      <c r="BD136" s="211"/>
      <c r="BE136" s="211"/>
      <c r="BF136" s="211"/>
      <c r="BG136" s="211"/>
      <c r="BH136" s="211"/>
      <c r="BI136" s="211"/>
      <c r="BJ136" s="211"/>
      <c r="BK136" s="211"/>
      <c r="BL136" s="211"/>
      <c r="BM136" s="211"/>
      <c r="BN136" s="211"/>
    </row>
    <row r="137" spans="1:66">
      <c r="A137" s="211"/>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1477"/>
      <c r="AZ137" s="211"/>
      <c r="BA137" s="211"/>
      <c r="BB137" s="211"/>
      <c r="BC137" s="211"/>
      <c r="BD137" s="211"/>
      <c r="BE137" s="211"/>
      <c r="BF137" s="211"/>
      <c r="BG137" s="211"/>
      <c r="BH137" s="211"/>
      <c r="BI137" s="211"/>
      <c r="BJ137" s="211"/>
      <c r="BK137" s="211"/>
      <c r="BL137" s="211"/>
      <c r="BM137" s="211"/>
      <c r="BN137" s="211"/>
    </row>
    <row r="138" spans="1:66">
      <c r="A138" s="211"/>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1477"/>
      <c r="AZ138" s="211"/>
      <c r="BA138" s="211"/>
      <c r="BB138" s="211"/>
      <c r="BC138" s="211"/>
      <c r="BD138" s="211"/>
      <c r="BE138" s="211"/>
      <c r="BF138" s="211"/>
      <c r="BG138" s="211"/>
      <c r="BH138" s="211"/>
      <c r="BI138" s="211"/>
      <c r="BJ138" s="211"/>
      <c r="BK138" s="211"/>
      <c r="BL138" s="211"/>
      <c r="BM138" s="211"/>
      <c r="BN138" s="211"/>
    </row>
    <row r="139" spans="1:66">
      <c r="A139" s="211"/>
      <c r="B139" s="211"/>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1477"/>
      <c r="AZ139" s="211"/>
      <c r="BA139" s="211"/>
      <c r="BB139" s="211"/>
      <c r="BC139" s="211"/>
      <c r="BD139" s="211"/>
      <c r="BE139" s="211"/>
      <c r="BF139" s="211"/>
      <c r="BG139" s="211"/>
      <c r="BH139" s="211"/>
      <c r="BI139" s="211"/>
      <c r="BJ139" s="211"/>
      <c r="BK139" s="211"/>
      <c r="BL139" s="211"/>
      <c r="BM139" s="211"/>
      <c r="BN139" s="211"/>
    </row>
    <row r="140" spans="1:66">
      <c r="A140" s="211"/>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1477"/>
      <c r="AZ140" s="211"/>
      <c r="BA140" s="211"/>
      <c r="BB140" s="211"/>
      <c r="BC140" s="211"/>
      <c r="BD140" s="211"/>
      <c r="BE140" s="211"/>
      <c r="BF140" s="211"/>
      <c r="BG140" s="211"/>
      <c r="BH140" s="211"/>
      <c r="BI140" s="211"/>
      <c r="BJ140" s="211"/>
      <c r="BK140" s="211"/>
      <c r="BL140" s="211"/>
      <c r="BM140" s="211"/>
      <c r="BN140" s="211"/>
    </row>
    <row r="141" spans="1:66">
      <c r="A141" s="211"/>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1477"/>
      <c r="AZ141" s="211"/>
      <c r="BA141" s="211"/>
      <c r="BB141" s="211"/>
      <c r="BC141" s="211"/>
      <c r="BD141" s="211"/>
      <c r="BE141" s="211"/>
      <c r="BF141" s="211"/>
      <c r="BG141" s="211"/>
      <c r="BH141" s="211"/>
      <c r="BI141" s="211"/>
      <c r="BJ141" s="211"/>
      <c r="BK141" s="211"/>
      <c r="BL141" s="211"/>
      <c r="BM141" s="211"/>
      <c r="BN141" s="211"/>
    </row>
    <row r="142" spans="1:66">
      <c r="A142" s="211"/>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1477"/>
      <c r="AZ142" s="211"/>
      <c r="BA142" s="211"/>
      <c r="BB142" s="211"/>
      <c r="BC142" s="211"/>
      <c r="BD142" s="211"/>
      <c r="BE142" s="211"/>
      <c r="BF142" s="211"/>
      <c r="BG142" s="211"/>
      <c r="BH142" s="211"/>
      <c r="BI142" s="211"/>
      <c r="BJ142" s="211"/>
      <c r="BK142" s="211"/>
      <c r="BL142" s="211"/>
      <c r="BM142" s="211"/>
      <c r="BN142" s="211"/>
    </row>
    <row r="143" spans="1:66">
      <c r="A143" s="211"/>
      <c r="B143" s="211"/>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1477"/>
      <c r="AZ143" s="211"/>
      <c r="BA143" s="211"/>
      <c r="BB143" s="211"/>
      <c r="BC143" s="211"/>
      <c r="BD143" s="211"/>
      <c r="BE143" s="211"/>
      <c r="BF143" s="211"/>
      <c r="BG143" s="211"/>
      <c r="BH143" s="211"/>
      <c r="BI143" s="211"/>
      <c r="BJ143" s="211"/>
      <c r="BK143" s="211"/>
      <c r="BL143" s="211"/>
      <c r="BM143" s="211"/>
      <c r="BN143" s="211"/>
    </row>
    <row r="144" spans="1:66">
      <c r="A144" s="211"/>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1477"/>
      <c r="AZ144" s="211"/>
      <c r="BA144" s="211"/>
      <c r="BB144" s="211"/>
      <c r="BC144" s="211"/>
      <c r="BD144" s="211"/>
      <c r="BE144" s="211"/>
      <c r="BF144" s="211"/>
      <c r="BG144" s="211"/>
      <c r="BH144" s="211"/>
      <c r="BI144" s="211"/>
      <c r="BJ144" s="211"/>
      <c r="BK144" s="211"/>
      <c r="BL144" s="211"/>
      <c r="BM144" s="211"/>
      <c r="BN144" s="211"/>
    </row>
    <row r="145" spans="1:66">
      <c r="A145" s="211"/>
      <c r="B145" s="211"/>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1477"/>
      <c r="AZ145" s="211"/>
      <c r="BA145" s="211"/>
      <c r="BB145" s="211"/>
      <c r="BC145" s="211"/>
      <c r="BD145" s="211"/>
      <c r="BE145" s="211"/>
      <c r="BF145" s="211"/>
      <c r="BG145" s="211"/>
      <c r="BH145" s="211"/>
      <c r="BI145" s="211"/>
      <c r="BJ145" s="211"/>
      <c r="BK145" s="211"/>
      <c r="BL145" s="211"/>
      <c r="BM145" s="211"/>
      <c r="BN145" s="211"/>
    </row>
    <row r="146" spans="1:66">
      <c r="A146" s="211"/>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1477"/>
      <c r="AZ146" s="211"/>
      <c r="BA146" s="211"/>
      <c r="BB146" s="211"/>
      <c r="BC146" s="211"/>
      <c r="BD146" s="211"/>
      <c r="BE146" s="211"/>
      <c r="BF146" s="211"/>
      <c r="BG146" s="211"/>
      <c r="BH146" s="211"/>
      <c r="BI146" s="211"/>
      <c r="BJ146" s="211"/>
      <c r="BK146" s="211"/>
      <c r="BL146" s="211"/>
      <c r="BM146" s="211"/>
      <c r="BN146" s="211"/>
    </row>
    <row r="147" spans="1:66">
      <c r="A147" s="211"/>
      <c r="B147" s="211"/>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1477"/>
      <c r="AZ147" s="211"/>
      <c r="BA147" s="211"/>
      <c r="BB147" s="211"/>
      <c r="BC147" s="211"/>
      <c r="BD147" s="211"/>
      <c r="BE147" s="211"/>
      <c r="BF147" s="211"/>
      <c r="BG147" s="211"/>
      <c r="BH147" s="211"/>
      <c r="BI147" s="211"/>
      <c r="BJ147" s="211"/>
      <c r="BK147" s="211"/>
      <c r="BL147" s="211"/>
      <c r="BM147" s="211"/>
      <c r="BN147" s="211"/>
    </row>
    <row r="148" spans="1:66">
      <c r="A148" s="211"/>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1477"/>
      <c r="AZ148" s="211"/>
      <c r="BA148" s="211"/>
      <c r="BB148" s="211"/>
      <c r="BC148" s="211"/>
      <c r="BD148" s="211"/>
      <c r="BE148" s="211"/>
      <c r="BF148" s="211"/>
      <c r="BG148" s="211"/>
      <c r="BH148" s="211"/>
      <c r="BI148" s="211"/>
      <c r="BJ148" s="211"/>
      <c r="BK148" s="211"/>
      <c r="BL148" s="211"/>
      <c r="BM148" s="211"/>
      <c r="BN148" s="211"/>
    </row>
    <row r="149" spans="1:66">
      <c r="A149" s="211"/>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1477"/>
      <c r="AZ149" s="211"/>
      <c r="BA149" s="211"/>
      <c r="BB149" s="211"/>
      <c r="BC149" s="211"/>
      <c r="BD149" s="211"/>
      <c r="BE149" s="211"/>
      <c r="BF149" s="211"/>
      <c r="BG149" s="211"/>
      <c r="BH149" s="211"/>
      <c r="BI149" s="211"/>
      <c r="BJ149" s="211"/>
      <c r="BK149" s="211"/>
      <c r="BL149" s="211"/>
      <c r="BM149" s="211"/>
      <c r="BN149" s="211"/>
    </row>
    <row r="150" spans="1:66">
      <c r="A150" s="211"/>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1477"/>
      <c r="AZ150" s="211"/>
      <c r="BA150" s="211"/>
      <c r="BB150" s="211"/>
      <c r="BC150" s="211"/>
      <c r="BD150" s="211"/>
      <c r="BE150" s="211"/>
      <c r="BF150" s="211"/>
      <c r="BG150" s="211"/>
      <c r="BH150" s="211"/>
      <c r="BI150" s="211"/>
      <c r="BJ150" s="211"/>
      <c r="BK150" s="211"/>
      <c r="BL150" s="211"/>
      <c r="BM150" s="211"/>
      <c r="BN150" s="211"/>
    </row>
    <row r="151" spans="1:66">
      <c r="A151" s="211"/>
      <c r="B151" s="211"/>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1477"/>
      <c r="AZ151" s="211"/>
      <c r="BA151" s="211"/>
      <c r="BB151" s="211"/>
      <c r="BC151" s="211"/>
      <c r="BD151" s="211"/>
      <c r="BE151" s="211"/>
      <c r="BF151" s="211"/>
      <c r="BG151" s="211"/>
      <c r="BH151" s="211"/>
      <c r="BI151" s="211"/>
      <c r="BJ151" s="211"/>
      <c r="BK151" s="211"/>
      <c r="BL151" s="211"/>
      <c r="BM151" s="211"/>
      <c r="BN151" s="211"/>
    </row>
    <row r="152" spans="1:66">
      <c r="A152" s="211"/>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1477"/>
      <c r="AZ152" s="211"/>
      <c r="BA152" s="211"/>
      <c r="BB152" s="211"/>
      <c r="BC152" s="211"/>
      <c r="BD152" s="211"/>
      <c r="BE152" s="211"/>
      <c r="BF152" s="211"/>
      <c r="BG152" s="211"/>
      <c r="BH152" s="211"/>
      <c r="BI152" s="211"/>
      <c r="BJ152" s="211"/>
      <c r="BK152" s="211"/>
      <c r="BL152" s="211"/>
      <c r="BM152" s="211"/>
      <c r="BN152" s="211"/>
    </row>
    <row r="153" spans="1:66">
      <c r="A153" s="211"/>
      <c r="B153" s="211"/>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1477"/>
      <c r="AZ153" s="211"/>
      <c r="BA153" s="211"/>
      <c r="BB153" s="211"/>
      <c r="BC153" s="211"/>
      <c r="BD153" s="211"/>
      <c r="BE153" s="211"/>
      <c r="BF153" s="211"/>
      <c r="BG153" s="211"/>
      <c r="BH153" s="211"/>
      <c r="BI153" s="211"/>
      <c r="BJ153" s="211"/>
      <c r="BK153" s="211"/>
      <c r="BL153" s="211"/>
      <c r="BM153" s="211"/>
      <c r="BN153" s="211"/>
    </row>
    <row r="154" spans="1:66">
      <c r="A154" s="211"/>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1477"/>
      <c r="AZ154" s="211"/>
      <c r="BA154" s="211"/>
      <c r="BB154" s="211"/>
      <c r="BC154" s="211"/>
      <c r="BD154" s="211"/>
      <c r="BE154" s="211"/>
      <c r="BF154" s="211"/>
      <c r="BG154" s="211"/>
      <c r="BH154" s="211"/>
      <c r="BI154" s="211"/>
      <c r="BJ154" s="211"/>
      <c r="BK154" s="211"/>
      <c r="BL154" s="211"/>
      <c r="BM154" s="211"/>
      <c r="BN154" s="211"/>
    </row>
    <row r="155" spans="1:66">
      <c r="A155" s="211"/>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1477"/>
      <c r="AZ155" s="211"/>
      <c r="BA155" s="211"/>
      <c r="BB155" s="211"/>
      <c r="BC155" s="211"/>
      <c r="BD155" s="211"/>
      <c r="BE155" s="211"/>
      <c r="BF155" s="211"/>
      <c r="BG155" s="211"/>
      <c r="BH155" s="211"/>
      <c r="BI155" s="211"/>
      <c r="BJ155" s="211"/>
      <c r="BK155" s="211"/>
      <c r="BL155" s="211"/>
      <c r="BM155" s="211"/>
      <c r="BN155" s="211"/>
    </row>
    <row r="156" spans="1:66">
      <c r="A156" s="211"/>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1477"/>
      <c r="AZ156" s="211"/>
      <c r="BA156" s="211"/>
      <c r="BB156" s="211"/>
      <c r="BC156" s="211"/>
      <c r="BD156" s="211"/>
      <c r="BE156" s="211"/>
      <c r="BF156" s="211"/>
      <c r="BG156" s="211"/>
      <c r="BH156" s="211"/>
      <c r="BI156" s="211"/>
      <c r="BJ156" s="211"/>
      <c r="BK156" s="211"/>
      <c r="BL156" s="211"/>
      <c r="BM156" s="211"/>
      <c r="BN156" s="211"/>
    </row>
    <row r="157" spans="1:66">
      <c r="A157" s="211"/>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1477"/>
      <c r="AZ157" s="211"/>
      <c r="BA157" s="211"/>
      <c r="BB157" s="211"/>
      <c r="BC157" s="211"/>
      <c r="BD157" s="211"/>
      <c r="BE157" s="211"/>
      <c r="BF157" s="211"/>
      <c r="BG157" s="211"/>
      <c r="BH157" s="211"/>
      <c r="BI157" s="211"/>
      <c r="BJ157" s="211"/>
      <c r="BK157" s="211"/>
      <c r="BL157" s="211"/>
      <c r="BM157" s="211"/>
      <c r="BN157" s="211"/>
    </row>
    <row r="158" spans="1:66">
      <c r="A158" s="211"/>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1477"/>
      <c r="AZ158" s="211"/>
      <c r="BA158" s="211"/>
      <c r="BB158" s="211"/>
      <c r="BC158" s="211"/>
      <c r="BD158" s="211"/>
      <c r="BE158" s="211"/>
      <c r="BF158" s="211"/>
      <c r="BG158" s="211"/>
      <c r="BH158" s="211"/>
      <c r="BI158" s="211"/>
      <c r="BJ158" s="211"/>
      <c r="BK158" s="211"/>
      <c r="BL158" s="211"/>
      <c r="BM158" s="211"/>
      <c r="BN158" s="211"/>
    </row>
    <row r="159" spans="1:66">
      <c r="A159" s="211"/>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1477"/>
      <c r="AZ159" s="211"/>
      <c r="BA159" s="211"/>
      <c r="BB159" s="211"/>
      <c r="BC159" s="211"/>
      <c r="BD159" s="211"/>
      <c r="BE159" s="211"/>
      <c r="BF159" s="211"/>
      <c r="BG159" s="211"/>
      <c r="BH159" s="211"/>
      <c r="BI159" s="211"/>
      <c r="BJ159" s="211"/>
      <c r="BK159" s="211"/>
      <c r="BL159" s="211"/>
      <c r="BM159" s="211"/>
      <c r="BN159" s="211"/>
    </row>
    <row r="160" spans="1:66">
      <c r="A160" s="211"/>
      <c r="B160" s="211"/>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1477"/>
      <c r="AZ160" s="211"/>
      <c r="BA160" s="211"/>
      <c r="BB160" s="211"/>
      <c r="BC160" s="211"/>
      <c r="BD160" s="211"/>
      <c r="BE160" s="211"/>
      <c r="BF160" s="211"/>
      <c r="BG160" s="211"/>
      <c r="BH160" s="211"/>
      <c r="BI160" s="211"/>
      <c r="BJ160" s="211"/>
      <c r="BK160" s="211"/>
      <c r="BL160" s="211"/>
      <c r="BM160" s="211"/>
      <c r="BN160" s="211"/>
    </row>
    <row r="161" spans="1:66">
      <c r="A161" s="211"/>
      <c r="B161" s="211"/>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1477"/>
      <c r="AZ161" s="211"/>
      <c r="BA161" s="211"/>
      <c r="BB161" s="211"/>
      <c r="BC161" s="211"/>
      <c r="BD161" s="211"/>
      <c r="BE161" s="211"/>
      <c r="BF161" s="211"/>
      <c r="BG161" s="211"/>
      <c r="BH161" s="211"/>
      <c r="BI161" s="211"/>
      <c r="BJ161" s="211"/>
      <c r="BK161" s="211"/>
      <c r="BL161" s="211"/>
      <c r="BM161" s="211"/>
      <c r="BN161" s="211"/>
    </row>
    <row r="162" spans="1:66">
      <c r="A162" s="211"/>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1477"/>
      <c r="AZ162" s="211"/>
      <c r="BA162" s="211"/>
      <c r="BB162" s="211"/>
      <c r="BC162" s="211"/>
      <c r="BD162" s="211"/>
      <c r="BE162" s="211"/>
      <c r="BF162" s="211"/>
      <c r="BG162" s="211"/>
      <c r="BH162" s="211"/>
      <c r="BI162" s="211"/>
      <c r="BJ162" s="211"/>
      <c r="BK162" s="211"/>
      <c r="BL162" s="211"/>
      <c r="BM162" s="211"/>
      <c r="BN162" s="211"/>
    </row>
    <row r="163" spans="1:66">
      <c r="A163" s="211"/>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1477"/>
      <c r="AZ163" s="211"/>
      <c r="BA163" s="211"/>
      <c r="BB163" s="211"/>
      <c r="BC163" s="211"/>
      <c r="BD163" s="211"/>
      <c r="BE163" s="211"/>
      <c r="BF163" s="211"/>
      <c r="BG163" s="211"/>
      <c r="BH163" s="211"/>
      <c r="BI163" s="211"/>
      <c r="BJ163" s="211"/>
      <c r="BK163" s="211"/>
      <c r="BL163" s="211"/>
      <c r="BM163" s="211"/>
      <c r="BN163" s="211"/>
    </row>
    <row r="164" spans="1:66">
      <c r="A164" s="211"/>
      <c r="B164" s="211"/>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1477"/>
      <c r="AZ164" s="211"/>
      <c r="BA164" s="211"/>
      <c r="BB164" s="211"/>
      <c r="BC164" s="211"/>
      <c r="BD164" s="211"/>
      <c r="BE164" s="211"/>
      <c r="BF164" s="211"/>
      <c r="BG164" s="211"/>
      <c r="BH164" s="211"/>
      <c r="BI164" s="211"/>
      <c r="BJ164" s="211"/>
      <c r="BK164" s="211"/>
      <c r="BL164" s="211"/>
      <c r="BM164" s="211"/>
      <c r="BN164" s="211"/>
    </row>
    <row r="165" spans="1:66">
      <c r="A165" s="211"/>
      <c r="B165" s="211"/>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1477"/>
      <c r="AZ165" s="211"/>
      <c r="BA165" s="211"/>
      <c r="BB165" s="211"/>
      <c r="BC165" s="211"/>
      <c r="BD165" s="211"/>
      <c r="BE165" s="211"/>
      <c r="BF165" s="211"/>
      <c r="BG165" s="211"/>
      <c r="BH165" s="211"/>
      <c r="BI165" s="211"/>
      <c r="BJ165" s="211"/>
      <c r="BK165" s="211"/>
      <c r="BL165" s="211"/>
      <c r="BM165" s="211"/>
      <c r="BN165" s="211"/>
    </row>
    <row r="166" spans="1:66">
      <c r="A166" s="211"/>
      <c r="B166" s="211"/>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1477"/>
      <c r="AZ166" s="211"/>
      <c r="BA166" s="211"/>
      <c r="BB166" s="211"/>
      <c r="BC166" s="211"/>
      <c r="BD166" s="211"/>
      <c r="BE166" s="211"/>
      <c r="BF166" s="211"/>
      <c r="BG166" s="211"/>
      <c r="BH166" s="211"/>
      <c r="BI166" s="211"/>
      <c r="BJ166" s="211"/>
      <c r="BK166" s="211"/>
      <c r="BL166" s="211"/>
      <c r="BM166" s="211"/>
      <c r="BN166" s="211"/>
    </row>
    <row r="167" spans="1:66">
      <c r="A167" s="211"/>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1477"/>
      <c r="AZ167" s="211"/>
      <c r="BA167" s="211"/>
      <c r="BB167" s="211"/>
      <c r="BC167" s="211"/>
      <c r="BD167" s="211"/>
      <c r="BE167" s="211"/>
      <c r="BF167" s="211"/>
      <c r="BG167" s="211"/>
      <c r="BH167" s="211"/>
      <c r="BI167" s="211"/>
      <c r="BJ167" s="211"/>
      <c r="BK167" s="211"/>
      <c r="BL167" s="211"/>
      <c r="BM167" s="211"/>
      <c r="BN167" s="211"/>
    </row>
    <row r="168" spans="1:66">
      <c r="A168" s="211"/>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1477"/>
      <c r="AZ168" s="211"/>
      <c r="BA168" s="211"/>
      <c r="BB168" s="211"/>
      <c r="BC168" s="211"/>
      <c r="BD168" s="211"/>
      <c r="BE168" s="211"/>
      <c r="BF168" s="211"/>
      <c r="BG168" s="211"/>
      <c r="BH168" s="211"/>
      <c r="BI168" s="211"/>
      <c r="BJ168" s="211"/>
      <c r="BK168" s="211"/>
      <c r="BL168" s="211"/>
      <c r="BM168" s="211"/>
      <c r="BN168" s="211"/>
    </row>
    <row r="169" spans="1:66">
      <c r="A169" s="211"/>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1477"/>
      <c r="AZ169" s="211"/>
      <c r="BA169" s="211"/>
      <c r="BB169" s="211"/>
      <c r="BC169" s="211"/>
      <c r="BD169" s="211"/>
      <c r="BE169" s="211"/>
      <c r="BF169" s="211"/>
      <c r="BG169" s="211"/>
      <c r="BH169" s="211"/>
      <c r="BI169" s="211"/>
      <c r="BJ169" s="211"/>
      <c r="BK169" s="211"/>
      <c r="BL169" s="211"/>
      <c r="BM169" s="211"/>
      <c r="BN169" s="211"/>
    </row>
    <row r="170" spans="1:66">
      <c r="A170" s="211"/>
      <c r="B170" s="211"/>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1477"/>
      <c r="AZ170" s="211"/>
      <c r="BA170" s="211"/>
      <c r="BB170" s="211"/>
      <c r="BC170" s="211"/>
      <c r="BD170" s="211"/>
      <c r="BE170" s="211"/>
      <c r="BF170" s="211"/>
      <c r="BG170" s="211"/>
      <c r="BH170" s="211"/>
      <c r="BI170" s="211"/>
      <c r="BJ170" s="211"/>
      <c r="BK170" s="211"/>
      <c r="BL170" s="211"/>
      <c r="BM170" s="211"/>
      <c r="BN170" s="211"/>
    </row>
    <row r="171" spans="1:66">
      <c r="A171" s="211"/>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1477"/>
      <c r="AZ171" s="211"/>
      <c r="BA171" s="211"/>
      <c r="BB171" s="211"/>
      <c r="BC171" s="211"/>
      <c r="BD171" s="211"/>
      <c r="BE171" s="211"/>
      <c r="BF171" s="211"/>
      <c r="BG171" s="211"/>
      <c r="BH171" s="211"/>
      <c r="BI171" s="211"/>
      <c r="BJ171" s="211"/>
      <c r="BK171" s="211"/>
      <c r="BL171" s="211"/>
      <c r="BM171" s="211"/>
      <c r="BN171" s="211"/>
    </row>
    <row r="172" spans="1:66">
      <c r="A172" s="211"/>
      <c r="B172" s="211"/>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1477"/>
      <c r="AZ172" s="211"/>
      <c r="BA172" s="211"/>
      <c r="BB172" s="211"/>
      <c r="BC172" s="211"/>
      <c r="BD172" s="211"/>
      <c r="BE172" s="211"/>
      <c r="BF172" s="211"/>
      <c r="BG172" s="211"/>
      <c r="BH172" s="211"/>
      <c r="BI172" s="211"/>
      <c r="BJ172" s="211"/>
      <c r="BK172" s="211"/>
      <c r="BL172" s="211"/>
      <c r="BM172" s="211"/>
      <c r="BN172" s="211"/>
    </row>
    <row r="173" spans="1:66">
      <c r="A173" s="211"/>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1477"/>
      <c r="AZ173" s="211"/>
      <c r="BA173" s="211"/>
      <c r="BB173" s="211"/>
      <c r="BC173" s="211"/>
      <c r="BD173" s="211"/>
      <c r="BE173" s="211"/>
      <c r="BF173" s="211"/>
      <c r="BG173" s="211"/>
      <c r="BH173" s="211"/>
      <c r="BI173" s="211"/>
      <c r="BJ173" s="211"/>
      <c r="BK173" s="211"/>
      <c r="BL173" s="211"/>
      <c r="BM173" s="211"/>
      <c r="BN173" s="211"/>
    </row>
    <row r="174" spans="1:66">
      <c r="A174" s="211"/>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1477"/>
      <c r="AZ174" s="211"/>
      <c r="BA174" s="211"/>
      <c r="BB174" s="211"/>
      <c r="BC174" s="211"/>
      <c r="BD174" s="211"/>
      <c r="BE174" s="211"/>
      <c r="BF174" s="211"/>
      <c r="BG174" s="211"/>
      <c r="BH174" s="211"/>
      <c r="BI174" s="211"/>
      <c r="BJ174" s="211"/>
      <c r="BK174" s="211"/>
      <c r="BL174" s="211"/>
      <c r="BM174" s="211"/>
      <c r="BN174" s="211"/>
    </row>
    <row r="175" spans="1:66">
      <c r="A175" s="211"/>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1477"/>
      <c r="AZ175" s="211"/>
      <c r="BA175" s="211"/>
      <c r="BB175" s="211"/>
      <c r="BC175" s="211"/>
      <c r="BD175" s="211"/>
      <c r="BE175" s="211"/>
      <c r="BF175" s="211"/>
      <c r="BG175" s="211"/>
      <c r="BH175" s="211"/>
      <c r="BI175" s="211"/>
      <c r="BJ175" s="211"/>
      <c r="BK175" s="211"/>
      <c r="BL175" s="211"/>
      <c r="BM175" s="211"/>
      <c r="BN175" s="211"/>
    </row>
    <row r="176" spans="1:66">
      <c r="A176" s="211"/>
      <c r="B176" s="211"/>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1477"/>
      <c r="AZ176" s="211"/>
      <c r="BA176" s="211"/>
      <c r="BB176" s="211"/>
      <c r="BC176" s="211"/>
      <c r="BD176" s="211"/>
      <c r="BE176" s="211"/>
      <c r="BF176" s="211"/>
      <c r="BG176" s="211"/>
      <c r="BH176" s="211"/>
      <c r="BI176" s="211"/>
      <c r="BJ176" s="211"/>
      <c r="BK176" s="211"/>
      <c r="BL176" s="211"/>
      <c r="BM176" s="211"/>
      <c r="BN176" s="211"/>
    </row>
    <row r="177" spans="1:66">
      <c r="A177" s="211"/>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1477"/>
      <c r="AZ177" s="211"/>
      <c r="BA177" s="211"/>
      <c r="BB177" s="211"/>
      <c r="BC177" s="211"/>
      <c r="BD177" s="211"/>
      <c r="BE177" s="211"/>
      <c r="BF177" s="211"/>
      <c r="BG177" s="211"/>
      <c r="BH177" s="211"/>
      <c r="BI177" s="211"/>
      <c r="BJ177" s="211"/>
      <c r="BK177" s="211"/>
      <c r="BL177" s="211"/>
      <c r="BM177" s="211"/>
      <c r="BN177" s="211"/>
    </row>
    <row r="178" spans="1:66">
      <c r="A178" s="211"/>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1477"/>
      <c r="AZ178" s="211"/>
      <c r="BA178" s="211"/>
      <c r="BB178" s="211"/>
      <c r="BC178" s="211"/>
      <c r="BD178" s="211"/>
      <c r="BE178" s="211"/>
      <c r="BF178" s="211"/>
      <c r="BG178" s="211"/>
      <c r="BH178" s="211"/>
      <c r="BI178" s="211"/>
      <c r="BJ178" s="211"/>
      <c r="BK178" s="211"/>
      <c r="BL178" s="211"/>
      <c r="BM178" s="211"/>
      <c r="BN178" s="211"/>
    </row>
    <row r="179" spans="1:66">
      <c r="A179" s="211"/>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1477"/>
      <c r="AZ179" s="211"/>
      <c r="BA179" s="211"/>
      <c r="BB179" s="211"/>
      <c r="BC179" s="211"/>
      <c r="BD179" s="211"/>
      <c r="BE179" s="211"/>
      <c r="BF179" s="211"/>
      <c r="BG179" s="211"/>
      <c r="BH179" s="211"/>
      <c r="BI179" s="211"/>
      <c r="BJ179" s="211"/>
      <c r="BK179" s="211"/>
      <c r="BL179" s="211"/>
      <c r="BM179" s="211"/>
      <c r="BN179" s="211"/>
    </row>
    <row r="180" spans="1:66">
      <c r="A180" s="211"/>
      <c r="B180" s="211"/>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1477"/>
      <c r="AZ180" s="211"/>
      <c r="BA180" s="211"/>
      <c r="BB180" s="211"/>
      <c r="BC180" s="211"/>
      <c r="BD180" s="211"/>
      <c r="BE180" s="211"/>
      <c r="BF180" s="211"/>
      <c r="BG180" s="211"/>
      <c r="BH180" s="211"/>
      <c r="BI180" s="211"/>
      <c r="BJ180" s="211"/>
      <c r="BK180" s="211"/>
      <c r="BL180" s="211"/>
      <c r="BM180" s="211"/>
      <c r="BN180" s="211"/>
    </row>
    <row r="181" spans="1:66">
      <c r="A181" s="211"/>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1477"/>
      <c r="AZ181" s="211"/>
      <c r="BA181" s="211"/>
      <c r="BB181" s="211"/>
      <c r="BC181" s="211"/>
      <c r="BD181" s="211"/>
      <c r="BE181" s="211"/>
      <c r="BF181" s="211"/>
      <c r="BG181" s="211"/>
      <c r="BH181" s="211"/>
      <c r="BI181" s="211"/>
      <c r="BJ181" s="211"/>
      <c r="BK181" s="211"/>
      <c r="BL181" s="211"/>
      <c r="BM181" s="211"/>
      <c r="BN181" s="211"/>
    </row>
    <row r="182" spans="1:66">
      <c r="A182" s="211"/>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1477"/>
      <c r="AZ182" s="211"/>
      <c r="BA182" s="211"/>
      <c r="BB182" s="211"/>
      <c r="BC182" s="211"/>
      <c r="BD182" s="211"/>
      <c r="BE182" s="211"/>
      <c r="BF182" s="211"/>
      <c r="BG182" s="211"/>
      <c r="BH182" s="211"/>
      <c r="BI182" s="211"/>
      <c r="BJ182" s="211"/>
      <c r="BK182" s="211"/>
      <c r="BL182" s="211"/>
      <c r="BM182" s="211"/>
      <c r="BN182" s="211"/>
    </row>
    <row r="183" spans="1:66">
      <c r="A183" s="211"/>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1477"/>
      <c r="AZ183" s="211"/>
      <c r="BA183" s="211"/>
      <c r="BB183" s="211"/>
      <c r="BC183" s="211"/>
      <c r="BD183" s="211"/>
      <c r="BE183" s="211"/>
      <c r="BF183" s="211"/>
      <c r="BG183" s="211"/>
      <c r="BH183" s="211"/>
      <c r="BI183" s="211"/>
      <c r="BJ183" s="211"/>
      <c r="BK183" s="211"/>
      <c r="BL183" s="211"/>
      <c r="BM183" s="211"/>
      <c r="BN183" s="211"/>
    </row>
    <row r="184" spans="1:66">
      <c r="A184" s="211"/>
      <c r="B184" s="211"/>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1477"/>
      <c r="AZ184" s="211"/>
      <c r="BA184" s="211"/>
      <c r="BB184" s="211"/>
      <c r="BC184" s="211"/>
      <c r="BD184" s="211"/>
      <c r="BE184" s="211"/>
      <c r="BF184" s="211"/>
      <c r="BG184" s="211"/>
      <c r="BH184" s="211"/>
      <c r="BI184" s="211"/>
      <c r="BJ184" s="211"/>
      <c r="BK184" s="211"/>
      <c r="BL184" s="211"/>
      <c r="BM184" s="211"/>
      <c r="BN184" s="211"/>
    </row>
    <row r="185" spans="1:66">
      <c r="A185" s="211"/>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1477"/>
      <c r="AZ185" s="211"/>
      <c r="BA185" s="211"/>
      <c r="BB185" s="211"/>
      <c r="BC185" s="211"/>
      <c r="BD185" s="211"/>
      <c r="BE185" s="211"/>
      <c r="BF185" s="211"/>
      <c r="BG185" s="211"/>
      <c r="BH185" s="211"/>
      <c r="BI185" s="211"/>
      <c r="BJ185" s="211"/>
      <c r="BK185" s="211"/>
      <c r="BL185" s="211"/>
      <c r="BM185" s="211"/>
      <c r="BN185" s="211"/>
    </row>
    <row r="186" spans="1:66">
      <c r="A186" s="211"/>
      <c r="B186" s="211"/>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1477"/>
      <c r="AZ186" s="211"/>
      <c r="BA186" s="211"/>
      <c r="BB186" s="211"/>
      <c r="BC186" s="211"/>
      <c r="BD186" s="211"/>
      <c r="BE186" s="211"/>
      <c r="BF186" s="211"/>
      <c r="BG186" s="211"/>
      <c r="BH186" s="211"/>
      <c r="BI186" s="211"/>
      <c r="BJ186" s="211"/>
      <c r="BK186" s="211"/>
      <c r="BL186" s="211"/>
      <c r="BM186" s="211"/>
      <c r="BN186" s="211"/>
    </row>
    <row r="187" spans="1:66">
      <c r="A187" s="211"/>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1477"/>
      <c r="AZ187" s="211"/>
      <c r="BA187" s="211"/>
      <c r="BB187" s="211"/>
      <c r="BC187" s="211"/>
      <c r="BD187" s="211"/>
      <c r="BE187" s="211"/>
      <c r="BF187" s="211"/>
      <c r="BG187" s="211"/>
      <c r="BH187" s="211"/>
      <c r="BI187" s="211"/>
      <c r="BJ187" s="211"/>
      <c r="BK187" s="211"/>
      <c r="BL187" s="211"/>
      <c r="BM187" s="211"/>
      <c r="BN187" s="211"/>
    </row>
    <row r="188" spans="1:66">
      <c r="A188" s="211"/>
      <c r="B188" s="211"/>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1477"/>
      <c r="AZ188" s="211"/>
      <c r="BA188" s="211"/>
      <c r="BB188" s="211"/>
      <c r="BC188" s="211"/>
      <c r="BD188" s="211"/>
      <c r="BE188" s="211"/>
      <c r="BF188" s="211"/>
      <c r="BG188" s="211"/>
      <c r="BH188" s="211"/>
      <c r="BI188" s="211"/>
      <c r="BJ188" s="211"/>
      <c r="BK188" s="211"/>
      <c r="BL188" s="211"/>
      <c r="BM188" s="211"/>
      <c r="BN188" s="211"/>
    </row>
    <row r="189" spans="1:66">
      <c r="A189" s="211"/>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1477"/>
      <c r="AZ189" s="211"/>
      <c r="BA189" s="211"/>
      <c r="BB189" s="211"/>
      <c r="BC189" s="211"/>
      <c r="BD189" s="211"/>
      <c r="BE189" s="211"/>
      <c r="BF189" s="211"/>
      <c r="BG189" s="211"/>
      <c r="BH189" s="211"/>
      <c r="BI189" s="211"/>
      <c r="BJ189" s="211"/>
      <c r="BK189" s="211"/>
      <c r="BL189" s="211"/>
      <c r="BM189" s="211"/>
      <c r="BN189" s="211"/>
    </row>
    <row r="190" spans="1:66">
      <c r="A190" s="211"/>
      <c r="B190" s="211"/>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1477"/>
      <c r="AZ190" s="211"/>
      <c r="BA190" s="211"/>
      <c r="BB190" s="211"/>
      <c r="BC190" s="211"/>
      <c r="BD190" s="211"/>
      <c r="BE190" s="211"/>
      <c r="BF190" s="211"/>
      <c r="BG190" s="211"/>
      <c r="BH190" s="211"/>
      <c r="BI190" s="211"/>
      <c r="BJ190" s="211"/>
      <c r="BK190" s="211"/>
      <c r="BL190" s="211"/>
      <c r="BM190" s="211"/>
      <c r="BN190" s="211"/>
    </row>
    <row r="191" spans="1:66">
      <c r="A191" s="211"/>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1477"/>
      <c r="AZ191" s="211"/>
      <c r="BA191" s="211"/>
      <c r="BB191" s="211"/>
      <c r="BC191" s="211"/>
      <c r="BD191" s="211"/>
      <c r="BE191" s="211"/>
      <c r="BF191" s="211"/>
      <c r="BG191" s="211"/>
      <c r="BH191" s="211"/>
      <c r="BI191" s="211"/>
      <c r="BJ191" s="211"/>
      <c r="BK191" s="211"/>
      <c r="BL191" s="211"/>
      <c r="BM191" s="211"/>
      <c r="BN191" s="211"/>
    </row>
    <row r="192" spans="1:66">
      <c r="A192" s="211"/>
      <c r="B192" s="211"/>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1477"/>
      <c r="AZ192" s="211"/>
      <c r="BA192" s="211"/>
      <c r="BB192" s="211"/>
      <c r="BC192" s="211"/>
      <c r="BD192" s="211"/>
      <c r="BE192" s="211"/>
      <c r="BF192" s="211"/>
      <c r="BG192" s="211"/>
      <c r="BH192" s="211"/>
      <c r="BI192" s="211"/>
      <c r="BJ192" s="211"/>
      <c r="BK192" s="211"/>
      <c r="BL192" s="211"/>
      <c r="BM192" s="211"/>
      <c r="BN192" s="211"/>
    </row>
    <row r="193" spans="1:66">
      <c r="A193" s="211"/>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1477"/>
      <c r="AZ193" s="211"/>
      <c r="BA193" s="211"/>
      <c r="BB193" s="211"/>
      <c r="BC193" s="211"/>
      <c r="BD193" s="211"/>
      <c r="BE193" s="211"/>
      <c r="BF193" s="211"/>
      <c r="BG193" s="211"/>
      <c r="BH193" s="211"/>
      <c r="BI193" s="211"/>
      <c r="BJ193" s="211"/>
      <c r="BK193" s="211"/>
      <c r="BL193" s="211"/>
      <c r="BM193" s="211"/>
      <c r="BN193" s="211"/>
    </row>
    <row r="194" spans="1:66">
      <c r="A194" s="211"/>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1477"/>
      <c r="AZ194" s="211"/>
      <c r="BA194" s="211"/>
      <c r="BB194" s="211"/>
      <c r="BC194" s="211"/>
      <c r="BD194" s="211"/>
      <c r="BE194" s="211"/>
      <c r="BF194" s="211"/>
      <c r="BG194" s="211"/>
      <c r="BH194" s="211"/>
      <c r="BI194" s="211"/>
      <c r="BJ194" s="211"/>
      <c r="BK194" s="211"/>
      <c r="BL194" s="211"/>
      <c r="BM194" s="211"/>
      <c r="BN194" s="211"/>
    </row>
    <row r="195" spans="1:66">
      <c r="A195" s="211"/>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1477"/>
      <c r="AZ195" s="211"/>
      <c r="BA195" s="211"/>
      <c r="BB195" s="211"/>
      <c r="BC195" s="211"/>
      <c r="BD195" s="211"/>
      <c r="BE195" s="211"/>
      <c r="BF195" s="211"/>
      <c r="BG195" s="211"/>
      <c r="BH195" s="211"/>
      <c r="BI195" s="211"/>
      <c r="BJ195" s="211"/>
      <c r="BK195" s="211"/>
      <c r="BL195" s="211"/>
      <c r="BM195" s="211"/>
      <c r="BN195" s="211"/>
    </row>
    <row r="196" spans="1:66">
      <c r="A196" s="211"/>
      <c r="B196" s="211"/>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1477"/>
      <c r="AZ196" s="211"/>
      <c r="BA196" s="211"/>
      <c r="BB196" s="211"/>
      <c r="BC196" s="211"/>
      <c r="BD196" s="211"/>
      <c r="BE196" s="211"/>
      <c r="BF196" s="211"/>
      <c r="BG196" s="211"/>
      <c r="BH196" s="211"/>
      <c r="BI196" s="211"/>
      <c r="BJ196" s="211"/>
      <c r="BK196" s="211"/>
      <c r="BL196" s="211"/>
      <c r="BM196" s="211"/>
      <c r="BN196" s="211"/>
    </row>
    <row r="197" spans="1:66">
      <c r="A197" s="211"/>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1477"/>
      <c r="AZ197" s="211"/>
      <c r="BA197" s="211"/>
      <c r="BB197" s="211"/>
      <c r="BC197" s="211"/>
      <c r="BD197" s="211"/>
      <c r="BE197" s="211"/>
      <c r="BF197" s="211"/>
      <c r="BG197" s="211"/>
      <c r="BH197" s="211"/>
      <c r="BI197" s="211"/>
      <c r="BJ197" s="211"/>
      <c r="BK197" s="211"/>
      <c r="BL197" s="211"/>
      <c r="BM197" s="211"/>
      <c r="BN197" s="211"/>
    </row>
    <row r="198" spans="1:66">
      <c r="A198" s="211"/>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1477"/>
      <c r="AZ198" s="211"/>
      <c r="BA198" s="211"/>
      <c r="BB198" s="211"/>
      <c r="BC198" s="211"/>
      <c r="BD198" s="211"/>
      <c r="BE198" s="211"/>
      <c r="BF198" s="211"/>
      <c r="BG198" s="211"/>
      <c r="BH198" s="211"/>
      <c r="BI198" s="211"/>
      <c r="BJ198" s="211"/>
      <c r="BK198" s="211"/>
      <c r="BL198" s="211"/>
      <c r="BM198" s="211"/>
      <c r="BN198" s="211"/>
    </row>
    <row r="199" spans="1:66">
      <c r="A199" s="211"/>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1477"/>
      <c r="AZ199" s="211"/>
      <c r="BA199" s="211"/>
      <c r="BB199" s="211"/>
      <c r="BC199" s="211"/>
      <c r="BD199" s="211"/>
      <c r="BE199" s="211"/>
      <c r="BF199" s="211"/>
      <c r="BG199" s="211"/>
      <c r="BH199" s="211"/>
      <c r="BI199" s="211"/>
      <c r="BJ199" s="211"/>
      <c r="BK199" s="211"/>
      <c r="BL199" s="211"/>
      <c r="BM199" s="211"/>
      <c r="BN199" s="211"/>
    </row>
    <row r="200" spans="1:66">
      <c r="A200" s="211"/>
      <c r="B200" s="211"/>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1477"/>
      <c r="AZ200" s="211"/>
      <c r="BA200" s="211"/>
      <c r="BB200" s="211"/>
      <c r="BC200" s="211"/>
      <c r="BD200" s="211"/>
      <c r="BE200" s="211"/>
      <c r="BF200" s="211"/>
      <c r="BG200" s="211"/>
      <c r="BH200" s="211"/>
      <c r="BI200" s="211"/>
      <c r="BJ200" s="211"/>
      <c r="BK200" s="211"/>
      <c r="BL200" s="211"/>
      <c r="BM200" s="211"/>
      <c r="BN200" s="211"/>
    </row>
    <row r="201" spans="1:66">
      <c r="A201" s="211"/>
      <c r="B201" s="211"/>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1477"/>
      <c r="AZ201" s="211"/>
      <c r="BA201" s="211"/>
      <c r="BB201" s="211"/>
      <c r="BC201" s="211"/>
      <c r="BD201" s="211"/>
      <c r="BE201" s="211"/>
      <c r="BF201" s="211"/>
      <c r="BG201" s="211"/>
      <c r="BH201" s="211"/>
      <c r="BI201" s="211"/>
      <c r="BJ201" s="211"/>
      <c r="BK201" s="211"/>
      <c r="BL201" s="211"/>
      <c r="BM201" s="211"/>
      <c r="BN201" s="211"/>
    </row>
    <row r="202" spans="1:66">
      <c r="A202" s="211"/>
      <c r="B202" s="211"/>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1477"/>
      <c r="AZ202" s="211"/>
      <c r="BA202" s="211"/>
      <c r="BB202" s="211"/>
      <c r="BC202" s="211"/>
      <c r="BD202" s="211"/>
      <c r="BE202" s="211"/>
      <c r="BF202" s="211"/>
      <c r="BG202" s="211"/>
      <c r="BH202" s="211"/>
      <c r="BI202" s="211"/>
      <c r="BJ202" s="211"/>
      <c r="BK202" s="211"/>
      <c r="BL202" s="211"/>
      <c r="BM202" s="211"/>
      <c r="BN202" s="211"/>
    </row>
    <row r="203" spans="1:66">
      <c r="A203" s="211"/>
      <c r="B203" s="211"/>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1477"/>
      <c r="AZ203" s="211"/>
      <c r="BA203" s="211"/>
      <c r="BB203" s="211"/>
      <c r="BC203" s="211"/>
      <c r="BD203" s="211"/>
      <c r="BE203" s="211"/>
      <c r="BF203" s="211"/>
      <c r="BG203" s="211"/>
      <c r="BH203" s="211"/>
      <c r="BI203" s="211"/>
      <c r="BJ203" s="211"/>
      <c r="BK203" s="211"/>
      <c r="BL203" s="211"/>
      <c r="BM203" s="211"/>
      <c r="BN203" s="211"/>
    </row>
    <row r="204" spans="1:66">
      <c r="A204" s="211"/>
      <c r="B204" s="211"/>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1477"/>
      <c r="AZ204" s="211"/>
      <c r="BA204" s="211"/>
      <c r="BB204" s="211"/>
      <c r="BC204" s="211"/>
      <c r="BD204" s="211"/>
      <c r="BE204" s="211"/>
      <c r="BF204" s="211"/>
      <c r="BG204" s="211"/>
      <c r="BH204" s="211"/>
      <c r="BI204" s="211"/>
      <c r="BJ204" s="211"/>
      <c r="BK204" s="211"/>
      <c r="BL204" s="211"/>
      <c r="BM204" s="211"/>
      <c r="BN204" s="211"/>
    </row>
    <row r="205" spans="1:66">
      <c r="A205" s="211"/>
      <c r="B205" s="211"/>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1477"/>
      <c r="AZ205" s="211"/>
      <c r="BA205" s="211"/>
      <c r="BB205" s="211"/>
      <c r="BC205" s="211"/>
      <c r="BD205" s="211"/>
      <c r="BE205" s="211"/>
      <c r="BF205" s="211"/>
      <c r="BG205" s="211"/>
      <c r="BH205" s="211"/>
      <c r="BI205" s="211"/>
      <c r="BJ205" s="211"/>
      <c r="BK205" s="211"/>
      <c r="BL205" s="211"/>
      <c r="BM205" s="211"/>
      <c r="BN205" s="211"/>
    </row>
    <row r="206" spans="1:66">
      <c r="A206" s="211"/>
      <c r="B206" s="211"/>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1477"/>
      <c r="AZ206" s="211"/>
      <c r="BA206" s="211"/>
      <c r="BB206" s="211"/>
      <c r="BC206" s="211"/>
      <c r="BD206" s="211"/>
      <c r="BE206" s="211"/>
      <c r="BF206" s="211"/>
      <c r="BG206" s="211"/>
      <c r="BH206" s="211"/>
      <c r="BI206" s="211"/>
      <c r="BJ206" s="211"/>
      <c r="BK206" s="211"/>
      <c r="BL206" s="211"/>
      <c r="BM206" s="211"/>
      <c r="BN206" s="211"/>
    </row>
    <row r="207" spans="1:66">
      <c r="A207" s="211"/>
      <c r="B207" s="211"/>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1477"/>
      <c r="AZ207" s="211"/>
      <c r="BA207" s="211"/>
      <c r="BB207" s="211"/>
      <c r="BC207" s="211"/>
      <c r="BD207" s="211"/>
      <c r="BE207" s="211"/>
      <c r="BF207" s="211"/>
      <c r="BG207" s="211"/>
      <c r="BH207" s="211"/>
      <c r="BI207" s="211"/>
      <c r="BJ207" s="211"/>
      <c r="BK207" s="211"/>
      <c r="BL207" s="211"/>
      <c r="BM207" s="211"/>
      <c r="BN207" s="211"/>
    </row>
    <row r="208" spans="1:66">
      <c r="A208" s="211"/>
      <c r="B208" s="211"/>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1477"/>
      <c r="AZ208" s="211"/>
      <c r="BA208" s="211"/>
      <c r="BB208" s="211"/>
      <c r="BC208" s="211"/>
      <c r="BD208" s="211"/>
      <c r="BE208" s="211"/>
      <c r="BF208" s="211"/>
      <c r="BG208" s="211"/>
      <c r="BH208" s="211"/>
      <c r="BI208" s="211"/>
      <c r="BJ208" s="211"/>
      <c r="BK208" s="211"/>
      <c r="BL208" s="211"/>
      <c r="BM208" s="211"/>
      <c r="BN208" s="211"/>
    </row>
    <row r="209" spans="1:66">
      <c r="A209" s="211"/>
      <c r="B209" s="211"/>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1477"/>
      <c r="AZ209" s="211"/>
      <c r="BA209" s="211"/>
      <c r="BB209" s="211"/>
      <c r="BC209" s="211"/>
      <c r="BD209" s="211"/>
      <c r="BE209" s="211"/>
      <c r="BF209" s="211"/>
      <c r="BG209" s="211"/>
      <c r="BH209" s="211"/>
      <c r="BI209" s="211"/>
      <c r="BJ209" s="211"/>
      <c r="BK209" s="211"/>
      <c r="BL209" s="211"/>
      <c r="BM209" s="211"/>
      <c r="BN209" s="211"/>
    </row>
    <row r="210" spans="1:66">
      <c r="A210" s="211"/>
      <c r="B210" s="211"/>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1477"/>
      <c r="AZ210" s="211"/>
      <c r="BA210" s="211"/>
      <c r="BB210" s="211"/>
      <c r="BC210" s="211"/>
      <c r="BD210" s="211"/>
      <c r="BE210" s="211"/>
      <c r="BF210" s="211"/>
      <c r="BG210" s="211"/>
      <c r="BH210" s="211"/>
      <c r="BI210" s="211"/>
      <c r="BJ210" s="211"/>
      <c r="BK210" s="211"/>
      <c r="BL210" s="211"/>
      <c r="BM210" s="211"/>
      <c r="BN210" s="211"/>
    </row>
    <row r="211" spans="1:66">
      <c r="A211" s="211"/>
      <c r="B211" s="211"/>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1477"/>
      <c r="AZ211" s="211"/>
      <c r="BA211" s="211"/>
      <c r="BB211" s="211"/>
      <c r="BC211" s="211"/>
      <c r="BD211" s="211"/>
      <c r="BE211" s="211"/>
      <c r="BF211" s="211"/>
      <c r="BG211" s="211"/>
      <c r="BH211" s="211"/>
      <c r="BI211" s="211"/>
      <c r="BJ211" s="211"/>
      <c r="BK211" s="211"/>
      <c r="BL211" s="211"/>
      <c r="BM211" s="211"/>
      <c r="BN211" s="211"/>
    </row>
    <row r="212" spans="1:66">
      <c r="A212" s="211"/>
      <c r="B212" s="211"/>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1477"/>
      <c r="AZ212" s="211"/>
      <c r="BA212" s="211"/>
      <c r="BB212" s="211"/>
      <c r="BC212" s="211"/>
      <c r="BD212" s="211"/>
      <c r="BE212" s="211"/>
      <c r="BF212" s="211"/>
      <c r="BG212" s="211"/>
      <c r="BH212" s="211"/>
      <c r="BI212" s="211"/>
      <c r="BJ212" s="211"/>
      <c r="BK212" s="211"/>
      <c r="BL212" s="211"/>
      <c r="BM212" s="211"/>
      <c r="BN212" s="211"/>
    </row>
    <row r="213" spans="1:66">
      <c r="A213" s="211"/>
      <c r="B213" s="211"/>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1477"/>
      <c r="AZ213" s="211"/>
      <c r="BA213" s="211"/>
      <c r="BB213" s="211"/>
      <c r="BC213" s="211"/>
      <c r="BD213" s="211"/>
      <c r="BE213" s="211"/>
      <c r="BF213" s="211"/>
      <c r="BG213" s="211"/>
      <c r="BH213" s="211"/>
      <c r="BI213" s="211"/>
      <c r="BJ213" s="211"/>
      <c r="BK213" s="211"/>
      <c r="BL213" s="211"/>
      <c r="BM213" s="211"/>
      <c r="BN213" s="211"/>
    </row>
    <row r="214" spans="1:66">
      <c r="A214" s="211"/>
      <c r="B214" s="211"/>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1477"/>
      <c r="AZ214" s="211"/>
      <c r="BA214" s="211"/>
      <c r="BB214" s="211"/>
      <c r="BC214" s="211"/>
      <c r="BD214" s="211"/>
      <c r="BE214" s="211"/>
      <c r="BF214" s="211"/>
      <c r="BG214" s="211"/>
      <c r="BH214" s="211"/>
      <c r="BI214" s="211"/>
      <c r="BJ214" s="211"/>
      <c r="BK214" s="211"/>
      <c r="BL214" s="211"/>
      <c r="BM214" s="211"/>
      <c r="BN214" s="211"/>
    </row>
    <row r="215" spans="1:66">
      <c r="A215" s="211"/>
      <c r="B215" s="211"/>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1477"/>
      <c r="AZ215" s="211"/>
      <c r="BA215" s="211"/>
      <c r="BB215" s="211"/>
      <c r="BC215" s="211"/>
      <c r="BD215" s="211"/>
      <c r="BE215" s="211"/>
      <c r="BF215" s="211"/>
      <c r="BG215" s="211"/>
      <c r="BH215" s="211"/>
      <c r="BI215" s="211"/>
      <c r="BJ215" s="211"/>
      <c r="BK215" s="211"/>
      <c r="BL215" s="211"/>
      <c r="BM215" s="211"/>
      <c r="BN215" s="211"/>
    </row>
    <row r="216" spans="1:66">
      <c r="A216" s="211"/>
      <c r="B216" s="211"/>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1477"/>
      <c r="AZ216" s="211"/>
      <c r="BA216" s="211"/>
      <c r="BB216" s="211"/>
      <c r="BC216" s="211"/>
      <c r="BD216" s="211"/>
      <c r="BE216" s="211"/>
      <c r="BF216" s="211"/>
      <c r="BG216" s="211"/>
      <c r="BH216" s="211"/>
      <c r="BI216" s="211"/>
      <c r="BJ216" s="211"/>
      <c r="BK216" s="211"/>
      <c r="BL216" s="211"/>
      <c r="BM216" s="211"/>
      <c r="BN216" s="211"/>
    </row>
    <row r="217" spans="1:66">
      <c r="A217" s="211"/>
      <c r="B217" s="211"/>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1477"/>
      <c r="AZ217" s="211"/>
      <c r="BA217" s="211"/>
      <c r="BB217" s="211"/>
      <c r="BC217" s="211"/>
      <c r="BD217" s="211"/>
      <c r="BE217" s="211"/>
      <c r="BF217" s="211"/>
      <c r="BG217" s="211"/>
      <c r="BH217" s="211"/>
      <c r="BI217" s="211"/>
      <c r="BJ217" s="211"/>
      <c r="BK217" s="211"/>
      <c r="BL217" s="211"/>
      <c r="BM217" s="211"/>
      <c r="BN217" s="211"/>
    </row>
    <row r="218" spans="1:66">
      <c r="A218" s="211"/>
      <c r="B218" s="211"/>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1477"/>
      <c r="AZ218" s="211"/>
      <c r="BA218" s="211"/>
      <c r="BB218" s="211"/>
      <c r="BC218" s="211"/>
      <c r="BD218" s="211"/>
      <c r="BE218" s="211"/>
      <c r="BF218" s="211"/>
      <c r="BG218" s="211"/>
      <c r="BH218" s="211"/>
      <c r="BI218" s="211"/>
      <c r="BJ218" s="211"/>
      <c r="BK218" s="211"/>
      <c r="BL218" s="211"/>
      <c r="BM218" s="211"/>
      <c r="BN218" s="211"/>
    </row>
    <row r="219" spans="1:66">
      <c r="A219" s="211"/>
      <c r="B219" s="211"/>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1477"/>
      <c r="AZ219" s="211"/>
      <c r="BA219" s="211"/>
      <c r="BB219" s="211"/>
      <c r="BC219" s="211"/>
      <c r="BD219" s="211"/>
      <c r="BE219" s="211"/>
      <c r="BF219" s="211"/>
      <c r="BG219" s="211"/>
      <c r="BH219" s="211"/>
      <c r="BI219" s="211"/>
      <c r="BJ219" s="211"/>
      <c r="BK219" s="211"/>
      <c r="BL219" s="211"/>
      <c r="BM219" s="211"/>
      <c r="BN219" s="211"/>
    </row>
    <row r="220" spans="1:66">
      <c r="A220" s="211"/>
      <c r="B220" s="211"/>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1477"/>
      <c r="AZ220" s="211"/>
      <c r="BA220" s="211"/>
      <c r="BB220" s="211"/>
      <c r="BC220" s="211"/>
      <c r="BD220" s="211"/>
      <c r="BE220" s="211"/>
      <c r="BF220" s="211"/>
      <c r="BG220" s="211"/>
      <c r="BH220" s="211"/>
      <c r="BI220" s="211"/>
      <c r="BJ220" s="211"/>
      <c r="BK220" s="211"/>
      <c r="BL220" s="211"/>
      <c r="BM220" s="211"/>
      <c r="BN220" s="211"/>
    </row>
    <row r="221" spans="1:66">
      <c r="A221" s="211"/>
      <c r="B221" s="211"/>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1477"/>
      <c r="AZ221" s="211"/>
      <c r="BA221" s="211"/>
      <c r="BB221" s="211"/>
      <c r="BC221" s="211"/>
      <c r="BD221" s="211"/>
      <c r="BE221" s="211"/>
      <c r="BF221" s="211"/>
      <c r="BG221" s="211"/>
      <c r="BH221" s="211"/>
      <c r="BI221" s="211"/>
      <c r="BJ221" s="211"/>
      <c r="BK221" s="211"/>
      <c r="BL221" s="211"/>
      <c r="BM221" s="211"/>
      <c r="BN221" s="211"/>
    </row>
    <row r="222" spans="1:66">
      <c r="A222" s="211"/>
      <c r="B222" s="211"/>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1477"/>
      <c r="AZ222" s="211"/>
      <c r="BA222" s="211"/>
      <c r="BB222" s="211"/>
      <c r="BC222" s="211"/>
      <c r="BD222" s="211"/>
      <c r="BE222" s="211"/>
      <c r="BF222" s="211"/>
      <c r="BG222" s="211"/>
      <c r="BH222" s="211"/>
      <c r="BI222" s="211"/>
      <c r="BJ222" s="211"/>
      <c r="BK222" s="211"/>
      <c r="BL222" s="211"/>
      <c r="BM222" s="211"/>
      <c r="BN222" s="211"/>
    </row>
    <row r="223" spans="1:66">
      <c r="A223" s="211"/>
      <c r="B223" s="211"/>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1477"/>
      <c r="AZ223" s="211"/>
      <c r="BA223" s="211"/>
      <c r="BB223" s="211"/>
      <c r="BC223" s="211"/>
      <c r="BD223" s="211"/>
      <c r="BE223" s="211"/>
      <c r="BF223" s="211"/>
      <c r="BG223" s="211"/>
      <c r="BH223" s="211"/>
      <c r="BI223" s="211"/>
      <c r="BJ223" s="211"/>
      <c r="BK223" s="211"/>
      <c r="BL223" s="211"/>
      <c r="BM223" s="211"/>
      <c r="BN223" s="211"/>
    </row>
    <row r="224" spans="1:66">
      <c r="A224" s="211"/>
      <c r="B224" s="211"/>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1477"/>
      <c r="AZ224" s="211"/>
      <c r="BA224" s="211"/>
      <c r="BB224" s="211"/>
      <c r="BC224" s="211"/>
      <c r="BD224" s="211"/>
      <c r="BE224" s="211"/>
      <c r="BF224" s="211"/>
      <c r="BG224" s="211"/>
      <c r="BH224" s="211"/>
      <c r="BI224" s="211"/>
      <c r="BJ224" s="211"/>
      <c r="BK224" s="211"/>
      <c r="BL224" s="211"/>
      <c r="BM224" s="211"/>
      <c r="BN224" s="211"/>
    </row>
    <row r="225" spans="1:66">
      <c r="A225" s="211"/>
      <c r="B225" s="211"/>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1477"/>
      <c r="AZ225" s="211"/>
      <c r="BA225" s="211"/>
      <c r="BB225" s="211"/>
      <c r="BC225" s="211"/>
      <c r="BD225" s="211"/>
      <c r="BE225" s="211"/>
      <c r="BF225" s="211"/>
      <c r="BG225" s="211"/>
      <c r="BH225" s="211"/>
      <c r="BI225" s="211"/>
      <c r="BJ225" s="211"/>
      <c r="BK225" s="211"/>
      <c r="BL225" s="211"/>
      <c r="BM225" s="211"/>
      <c r="BN225" s="211"/>
    </row>
    <row r="226" spans="1:66">
      <c r="A226" s="211"/>
      <c r="B226" s="211"/>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1477"/>
      <c r="AZ226" s="211"/>
      <c r="BA226" s="211"/>
      <c r="BB226" s="211"/>
      <c r="BC226" s="211"/>
      <c r="BD226" s="211"/>
      <c r="BE226" s="211"/>
      <c r="BF226" s="211"/>
      <c r="BG226" s="211"/>
      <c r="BH226" s="211"/>
      <c r="BI226" s="211"/>
      <c r="BJ226" s="211"/>
      <c r="BK226" s="211"/>
      <c r="BL226" s="211"/>
      <c r="BM226" s="211"/>
      <c r="BN226" s="211"/>
    </row>
    <row r="227" spans="1:66">
      <c r="A227" s="211"/>
      <c r="B227" s="211"/>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1477"/>
      <c r="AZ227" s="211"/>
      <c r="BA227" s="211"/>
      <c r="BB227" s="211"/>
      <c r="BC227" s="211"/>
      <c r="BD227" s="211"/>
      <c r="BE227" s="211"/>
      <c r="BF227" s="211"/>
      <c r="BG227" s="211"/>
      <c r="BH227" s="211"/>
      <c r="BI227" s="211"/>
      <c r="BJ227" s="211"/>
      <c r="BK227" s="211"/>
      <c r="BL227" s="211"/>
      <c r="BM227" s="211"/>
      <c r="BN227" s="211"/>
    </row>
    <row r="228" spans="1:66">
      <c r="A228" s="211"/>
      <c r="B228" s="211"/>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1477"/>
      <c r="AZ228" s="211"/>
      <c r="BA228" s="211"/>
      <c r="BB228" s="211"/>
      <c r="BC228" s="211"/>
      <c r="BD228" s="211"/>
      <c r="BE228" s="211"/>
      <c r="BF228" s="211"/>
      <c r="BG228" s="211"/>
      <c r="BH228" s="211"/>
      <c r="BI228" s="211"/>
      <c r="BJ228" s="211"/>
      <c r="BK228" s="211"/>
      <c r="BL228" s="211"/>
      <c r="BM228" s="211"/>
      <c r="BN228" s="211"/>
    </row>
    <row r="229" spans="1:66">
      <c r="A229" s="211"/>
      <c r="B229" s="211"/>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1477"/>
      <c r="AZ229" s="211"/>
      <c r="BA229" s="211"/>
      <c r="BB229" s="211"/>
      <c r="BC229" s="211"/>
      <c r="BD229" s="211"/>
      <c r="BE229" s="211"/>
      <c r="BF229" s="211"/>
      <c r="BG229" s="211"/>
      <c r="BH229" s="211"/>
      <c r="BI229" s="211"/>
      <c r="BJ229" s="211"/>
      <c r="BK229" s="211"/>
      <c r="BL229" s="211"/>
      <c r="BM229" s="211"/>
      <c r="BN229" s="211"/>
    </row>
    <row r="230" spans="1:66">
      <c r="A230" s="211"/>
      <c r="B230" s="211"/>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1477"/>
      <c r="AZ230" s="211"/>
      <c r="BA230" s="211"/>
      <c r="BB230" s="211"/>
      <c r="BC230" s="211"/>
      <c r="BD230" s="211"/>
      <c r="BE230" s="211"/>
      <c r="BF230" s="211"/>
      <c r="BG230" s="211"/>
      <c r="BH230" s="211"/>
      <c r="BI230" s="211"/>
      <c r="BJ230" s="211"/>
      <c r="BK230" s="211"/>
      <c r="BL230" s="211"/>
      <c r="BM230" s="211"/>
      <c r="BN230" s="211"/>
    </row>
    <row r="231" spans="1:66">
      <c r="A231" s="211"/>
      <c r="B231" s="211"/>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1477"/>
      <c r="AZ231" s="211"/>
      <c r="BA231" s="211"/>
      <c r="BB231" s="211"/>
      <c r="BC231" s="211"/>
      <c r="BD231" s="211"/>
      <c r="BE231" s="211"/>
      <c r="BF231" s="211"/>
      <c r="BG231" s="211"/>
      <c r="BH231" s="211"/>
      <c r="BI231" s="211"/>
      <c r="BJ231" s="211"/>
      <c r="BK231" s="211"/>
      <c r="BL231" s="211"/>
      <c r="BM231" s="211"/>
      <c r="BN231" s="211"/>
    </row>
    <row r="232" spans="1:66">
      <c r="A232" s="211"/>
      <c r="B232" s="211"/>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1477"/>
      <c r="AZ232" s="211"/>
      <c r="BA232" s="211"/>
      <c r="BB232" s="211"/>
      <c r="BC232" s="211"/>
      <c r="BD232" s="211"/>
      <c r="BE232" s="211"/>
      <c r="BF232" s="211"/>
      <c r="BG232" s="211"/>
      <c r="BH232" s="211"/>
      <c r="BI232" s="211"/>
      <c r="BJ232" s="211"/>
      <c r="BK232" s="211"/>
      <c r="BL232" s="211"/>
      <c r="BM232" s="211"/>
      <c r="BN232" s="211"/>
    </row>
    <row r="233" spans="1:66">
      <c r="A233" s="211"/>
      <c r="B233" s="211"/>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1477"/>
      <c r="AZ233" s="211"/>
      <c r="BA233" s="211"/>
      <c r="BB233" s="211"/>
      <c r="BC233" s="211"/>
      <c r="BD233" s="211"/>
      <c r="BE233" s="211"/>
      <c r="BF233" s="211"/>
      <c r="BG233" s="211"/>
      <c r="BH233" s="211"/>
      <c r="BI233" s="211"/>
      <c r="BJ233" s="211"/>
      <c r="BK233" s="211"/>
      <c r="BL233" s="211"/>
      <c r="BM233" s="211"/>
      <c r="BN233" s="211"/>
    </row>
    <row r="234" spans="1:66">
      <c r="A234" s="211"/>
      <c r="B234" s="211"/>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1477"/>
      <c r="AZ234" s="211"/>
      <c r="BA234" s="211"/>
      <c r="BB234" s="211"/>
      <c r="BC234" s="211"/>
      <c r="BD234" s="211"/>
      <c r="BE234" s="211"/>
      <c r="BF234" s="211"/>
      <c r="BG234" s="211"/>
      <c r="BH234" s="211"/>
      <c r="BI234" s="211"/>
      <c r="BJ234" s="211"/>
      <c r="BK234" s="211"/>
      <c r="BL234" s="211"/>
      <c r="BM234" s="211"/>
      <c r="BN234" s="211"/>
    </row>
    <row r="235" spans="1:66">
      <c r="A235" s="211"/>
      <c r="B235" s="211"/>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1477"/>
      <c r="AZ235" s="211"/>
      <c r="BA235" s="211"/>
      <c r="BB235" s="211"/>
      <c r="BC235" s="211"/>
      <c r="BD235" s="211"/>
      <c r="BE235" s="211"/>
      <c r="BF235" s="211"/>
      <c r="BG235" s="211"/>
      <c r="BH235" s="211"/>
      <c r="BI235" s="211"/>
      <c r="BJ235" s="211"/>
      <c r="BK235" s="211"/>
      <c r="BL235" s="211"/>
      <c r="BM235" s="211"/>
      <c r="BN235" s="211"/>
    </row>
    <row r="236" spans="1:66">
      <c r="A236" s="211"/>
      <c r="B236" s="211"/>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1477"/>
      <c r="AZ236" s="211"/>
      <c r="BA236" s="211"/>
      <c r="BB236" s="211"/>
      <c r="BC236" s="211"/>
      <c r="BD236" s="211"/>
      <c r="BE236" s="211"/>
      <c r="BF236" s="211"/>
      <c r="BG236" s="211"/>
      <c r="BH236" s="211"/>
      <c r="BI236" s="211"/>
      <c r="BJ236" s="211"/>
      <c r="BK236" s="211"/>
      <c r="BL236" s="211"/>
      <c r="BM236" s="211"/>
      <c r="BN236" s="211"/>
    </row>
    <row r="237" spans="1:66">
      <c r="A237" s="211"/>
      <c r="B237" s="211"/>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1477"/>
      <c r="AZ237" s="211"/>
      <c r="BA237" s="211"/>
      <c r="BB237" s="211"/>
      <c r="BC237" s="211"/>
      <c r="BD237" s="211"/>
      <c r="BE237" s="211"/>
      <c r="BF237" s="211"/>
      <c r="BG237" s="211"/>
      <c r="BH237" s="211"/>
      <c r="BI237" s="211"/>
      <c r="BJ237" s="211"/>
      <c r="BK237" s="211"/>
      <c r="BL237" s="211"/>
      <c r="BM237" s="211"/>
      <c r="BN237" s="211"/>
    </row>
    <row r="238" spans="1:66">
      <c r="A238" s="211"/>
      <c r="B238" s="211"/>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1477"/>
      <c r="AZ238" s="211"/>
      <c r="BA238" s="211"/>
      <c r="BB238" s="211"/>
      <c r="BC238" s="211"/>
      <c r="BD238" s="211"/>
      <c r="BE238" s="211"/>
      <c r="BF238" s="211"/>
      <c r="BG238" s="211"/>
      <c r="BH238" s="211"/>
      <c r="BI238" s="211"/>
      <c r="BJ238" s="211"/>
      <c r="BK238" s="211"/>
      <c r="BL238" s="211"/>
      <c r="BM238" s="211"/>
      <c r="BN238" s="211"/>
    </row>
    <row r="239" spans="1:66">
      <c r="A239" s="211"/>
      <c r="B239" s="211"/>
      <c r="C239" s="211"/>
      <c r="D239" s="211"/>
      <c r="E239" s="211"/>
      <c r="F239" s="211"/>
      <c r="G239" s="211"/>
      <c r="H239" s="211"/>
      <c r="I239" s="211"/>
      <c r="J239" s="211"/>
      <c r="K239" s="211"/>
      <c r="L239" s="211"/>
      <c r="M239" s="211"/>
      <c r="N239" s="211"/>
      <c r="O239" s="211"/>
      <c r="P239" s="211"/>
      <c r="Q239" s="211"/>
      <c r="R239" s="211"/>
      <c r="S239" s="211"/>
      <c r="T239" s="211"/>
      <c r="U239" s="211"/>
      <c r="V239" s="211"/>
      <c r="W239" s="211"/>
      <c r="X239" s="211"/>
      <c r="Y239" s="211"/>
      <c r="Z239" s="211"/>
      <c r="AA239" s="211"/>
      <c r="AB239" s="211"/>
      <c r="AC239" s="211"/>
      <c r="AD239" s="211"/>
      <c r="AE239" s="211"/>
      <c r="AF239" s="211"/>
      <c r="AG239" s="211"/>
      <c r="AH239" s="211"/>
      <c r="AI239" s="211"/>
      <c r="AJ239" s="211"/>
      <c r="AK239" s="211"/>
      <c r="AL239" s="211"/>
      <c r="AM239" s="211"/>
      <c r="AN239" s="211"/>
      <c r="AO239" s="211"/>
      <c r="AP239" s="211"/>
      <c r="AQ239" s="211"/>
      <c r="AR239" s="211"/>
      <c r="AS239" s="211"/>
      <c r="AT239" s="211"/>
      <c r="AU239" s="211"/>
      <c r="AV239" s="211"/>
      <c r="AW239" s="211"/>
      <c r="AX239" s="211"/>
      <c r="AY239" s="1477"/>
      <c r="AZ239" s="211"/>
      <c r="BA239" s="211"/>
      <c r="BB239" s="211"/>
      <c r="BC239" s="211"/>
      <c r="BD239" s="211"/>
      <c r="BE239" s="211"/>
      <c r="BF239" s="211"/>
      <c r="BG239" s="211"/>
      <c r="BH239" s="211"/>
      <c r="BI239" s="211"/>
      <c r="BJ239" s="211"/>
      <c r="BK239" s="211"/>
      <c r="BL239" s="211"/>
      <c r="BM239" s="211"/>
      <c r="BN239" s="211"/>
    </row>
    <row r="240" spans="1:66">
      <c r="A240" s="211"/>
      <c r="B240" s="211"/>
      <c r="C240" s="211"/>
      <c r="D240" s="211"/>
      <c r="E240" s="211"/>
      <c r="F240" s="211"/>
      <c r="G240" s="211"/>
      <c r="H240" s="211"/>
      <c r="I240" s="211"/>
      <c r="J240" s="211"/>
      <c r="K240" s="211"/>
      <c r="L240" s="211"/>
      <c r="M240" s="211"/>
      <c r="N240" s="211"/>
      <c r="O240" s="211"/>
      <c r="P240" s="211"/>
      <c r="Q240" s="211"/>
      <c r="R240" s="211"/>
      <c r="S240" s="211"/>
      <c r="T240" s="211"/>
      <c r="U240" s="211"/>
      <c r="V240" s="211"/>
      <c r="W240" s="211"/>
      <c r="X240" s="211"/>
      <c r="Y240" s="211"/>
      <c r="Z240" s="211"/>
      <c r="AA240" s="211"/>
      <c r="AB240" s="211"/>
      <c r="AC240" s="211"/>
      <c r="AD240" s="211"/>
      <c r="AE240" s="211"/>
      <c r="AF240" s="211"/>
      <c r="AG240" s="211"/>
      <c r="AH240" s="211"/>
      <c r="AI240" s="211"/>
      <c r="AJ240" s="211"/>
      <c r="AK240" s="211"/>
      <c r="AL240" s="211"/>
      <c r="AM240" s="211"/>
      <c r="AN240" s="211"/>
      <c r="AO240" s="211"/>
      <c r="AP240" s="211"/>
      <c r="AQ240" s="211"/>
      <c r="AR240" s="211"/>
      <c r="AS240" s="211"/>
      <c r="AT240" s="211"/>
      <c r="AU240" s="211"/>
      <c r="AV240" s="211"/>
      <c r="AW240" s="211"/>
      <c r="AX240" s="211"/>
      <c r="AY240" s="1477"/>
      <c r="AZ240" s="211"/>
      <c r="BA240" s="211"/>
      <c r="BB240" s="211"/>
      <c r="BC240" s="211"/>
      <c r="BD240" s="211"/>
      <c r="BE240" s="211"/>
      <c r="BF240" s="211"/>
      <c r="BG240" s="211"/>
      <c r="BH240" s="211"/>
      <c r="BI240" s="211"/>
      <c r="BJ240" s="211"/>
      <c r="BK240" s="211"/>
      <c r="BL240" s="211"/>
      <c r="BM240" s="211"/>
      <c r="BN240" s="211"/>
    </row>
    <row r="241" spans="1:66">
      <c r="A241" s="211"/>
      <c r="B241" s="211"/>
      <c r="C241" s="211"/>
      <c r="D241" s="211"/>
      <c r="E241" s="211"/>
      <c r="F241" s="211"/>
      <c r="G241" s="211"/>
      <c r="H241" s="211"/>
      <c r="I241" s="211"/>
      <c r="J241" s="211"/>
      <c r="K241" s="211"/>
      <c r="L241" s="211"/>
      <c r="M241" s="211"/>
      <c r="N241" s="211"/>
      <c r="O241" s="211"/>
      <c r="P241" s="211"/>
      <c r="Q241" s="211"/>
      <c r="R241" s="211"/>
      <c r="S241" s="211"/>
      <c r="T241" s="211"/>
      <c r="U241" s="211"/>
      <c r="V241" s="211"/>
      <c r="W241" s="211"/>
      <c r="X241" s="211"/>
      <c r="Y241" s="211"/>
      <c r="Z241" s="211"/>
      <c r="AA241" s="211"/>
      <c r="AB241" s="211"/>
      <c r="AC241" s="211"/>
      <c r="AD241" s="211"/>
      <c r="AE241" s="211"/>
      <c r="AF241" s="211"/>
      <c r="AG241" s="211"/>
      <c r="AH241" s="211"/>
      <c r="AI241" s="211"/>
      <c r="AJ241" s="211"/>
      <c r="AK241" s="211"/>
      <c r="AL241" s="211"/>
      <c r="AM241" s="211"/>
      <c r="AN241" s="211"/>
      <c r="AO241" s="211"/>
      <c r="AP241" s="211"/>
      <c r="AQ241" s="211"/>
      <c r="AR241" s="211"/>
      <c r="AS241" s="211"/>
      <c r="AT241" s="211"/>
      <c r="AU241" s="211"/>
      <c r="AV241" s="211"/>
      <c r="AW241" s="211"/>
      <c r="AX241" s="211"/>
      <c r="AY241" s="1477"/>
      <c r="AZ241" s="211"/>
      <c r="BA241" s="211"/>
      <c r="BB241" s="211"/>
      <c r="BC241" s="211"/>
      <c r="BD241" s="211"/>
      <c r="BE241" s="211"/>
      <c r="BF241" s="211"/>
      <c r="BG241" s="211"/>
      <c r="BH241" s="211"/>
      <c r="BI241" s="211"/>
      <c r="BJ241" s="211"/>
      <c r="BK241" s="211"/>
      <c r="BL241" s="211"/>
      <c r="BM241" s="211"/>
      <c r="BN241" s="211"/>
    </row>
    <row r="242" spans="1:66">
      <c r="A242" s="211"/>
      <c r="B242" s="211"/>
      <c r="C242" s="211"/>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211"/>
      <c r="AL242" s="211"/>
      <c r="AM242" s="211"/>
      <c r="AN242" s="211"/>
      <c r="AO242" s="211"/>
      <c r="AP242" s="211"/>
      <c r="AQ242" s="211"/>
      <c r="AR242" s="211"/>
      <c r="AS242" s="211"/>
      <c r="AT242" s="211"/>
      <c r="AU242" s="211"/>
      <c r="AV242" s="211"/>
      <c r="AW242" s="211"/>
      <c r="AX242" s="211"/>
      <c r="AY242" s="1477"/>
      <c r="AZ242" s="211"/>
      <c r="BA242" s="211"/>
      <c r="BB242" s="211"/>
      <c r="BC242" s="211"/>
      <c r="BD242" s="211"/>
      <c r="BE242" s="211"/>
      <c r="BF242" s="211"/>
      <c r="BG242" s="211"/>
      <c r="BH242" s="211"/>
      <c r="BI242" s="211"/>
      <c r="BJ242" s="211"/>
      <c r="BK242" s="211"/>
      <c r="BL242" s="211"/>
      <c r="BM242" s="211"/>
      <c r="BN242" s="211"/>
    </row>
    <row r="243" spans="1:66">
      <c r="A243" s="211"/>
      <c r="B243" s="211"/>
      <c r="C243" s="211"/>
      <c r="D243" s="211"/>
      <c r="E243" s="211"/>
      <c r="F243" s="211"/>
      <c r="G243" s="211"/>
      <c r="H243" s="211"/>
      <c r="I243" s="211"/>
      <c r="J243" s="211"/>
      <c r="K243" s="211"/>
      <c r="L243" s="211"/>
      <c r="M243" s="211"/>
      <c r="N243" s="211"/>
      <c r="O243" s="211"/>
      <c r="P243" s="211"/>
      <c r="Q243" s="211"/>
      <c r="R243" s="211"/>
      <c r="S243" s="211"/>
      <c r="T243" s="211"/>
      <c r="U243" s="211"/>
      <c r="V243" s="211"/>
      <c r="W243" s="211"/>
      <c r="X243" s="211"/>
      <c r="Y243" s="211"/>
      <c r="Z243" s="211"/>
      <c r="AA243" s="211"/>
      <c r="AB243" s="211"/>
      <c r="AC243" s="211"/>
      <c r="AD243" s="211"/>
      <c r="AE243" s="211"/>
      <c r="AF243" s="211"/>
      <c r="AG243" s="211"/>
      <c r="AH243" s="211"/>
      <c r="AI243" s="211"/>
      <c r="AJ243" s="211"/>
      <c r="AK243" s="211"/>
      <c r="AL243" s="211"/>
      <c r="AM243" s="211"/>
      <c r="AN243" s="211"/>
      <c r="AO243" s="211"/>
      <c r="AP243" s="211"/>
      <c r="AQ243" s="211"/>
      <c r="AR243" s="211"/>
      <c r="AS243" s="211"/>
      <c r="AT243" s="211"/>
      <c r="AU243" s="211"/>
      <c r="AV243" s="211"/>
      <c r="AW243" s="211"/>
      <c r="AX243" s="211"/>
      <c r="AY243" s="1477"/>
      <c r="AZ243" s="211"/>
      <c r="BA243" s="211"/>
      <c r="BB243" s="211"/>
      <c r="BC243" s="211"/>
      <c r="BD243" s="211"/>
      <c r="BE243" s="211"/>
      <c r="BF243" s="211"/>
      <c r="BG243" s="211"/>
      <c r="BH243" s="211"/>
      <c r="BI243" s="211"/>
      <c r="BJ243" s="211"/>
      <c r="BK243" s="211"/>
      <c r="BL243" s="211"/>
      <c r="BM243" s="211"/>
      <c r="BN243" s="211"/>
    </row>
    <row r="244" spans="1:66">
      <c r="A244" s="211"/>
      <c r="B244" s="211"/>
      <c r="C244" s="211"/>
      <c r="D244" s="211"/>
      <c r="E244" s="211"/>
      <c r="F244" s="211"/>
      <c r="G244" s="211"/>
      <c r="H244" s="211"/>
      <c r="I244" s="211"/>
      <c r="J244" s="211"/>
      <c r="K244" s="211"/>
      <c r="L244" s="211"/>
      <c r="M244" s="211"/>
      <c r="N244" s="211"/>
      <c r="O244" s="211"/>
      <c r="P244" s="211"/>
      <c r="Q244" s="211"/>
      <c r="R244" s="211"/>
      <c r="S244" s="211"/>
      <c r="T244" s="211"/>
      <c r="U244" s="211"/>
      <c r="V244" s="211"/>
      <c r="W244" s="211"/>
      <c r="X244" s="211"/>
      <c r="Y244" s="211"/>
      <c r="Z244" s="211"/>
      <c r="AA244" s="211"/>
      <c r="AB244" s="211"/>
      <c r="AC244" s="211"/>
      <c r="AD244" s="211"/>
      <c r="AE244" s="211"/>
      <c r="AF244" s="211"/>
      <c r="AG244" s="211"/>
      <c r="AH244" s="211"/>
      <c r="AI244" s="211"/>
      <c r="AJ244" s="211"/>
      <c r="AK244" s="211"/>
      <c r="AL244" s="211"/>
      <c r="AM244" s="211"/>
      <c r="AN244" s="211"/>
      <c r="AO244" s="211"/>
      <c r="AP244" s="211"/>
      <c r="AQ244" s="211"/>
      <c r="AR244" s="211"/>
      <c r="AS244" s="211"/>
      <c r="AT244" s="211"/>
      <c r="AU244" s="211"/>
      <c r="AV244" s="211"/>
      <c r="AW244" s="211"/>
      <c r="AX244" s="211"/>
      <c r="AY244" s="1477"/>
      <c r="AZ244" s="211"/>
      <c r="BA244" s="211"/>
      <c r="BB244" s="211"/>
      <c r="BC244" s="211"/>
      <c r="BD244" s="211"/>
      <c r="BE244" s="211"/>
      <c r="BF244" s="211"/>
      <c r="BG244" s="211"/>
      <c r="BH244" s="211"/>
      <c r="BI244" s="211"/>
      <c r="BJ244" s="211"/>
      <c r="BK244" s="211"/>
      <c r="BL244" s="211"/>
      <c r="BM244" s="211"/>
      <c r="BN244" s="211"/>
    </row>
    <row r="245" spans="1:66">
      <c r="A245" s="211"/>
      <c r="B245" s="211"/>
      <c r="C245" s="211"/>
      <c r="D245" s="211"/>
      <c r="E245" s="211"/>
      <c r="F245" s="211"/>
      <c r="G245" s="211"/>
      <c r="H245" s="211"/>
      <c r="I245" s="211"/>
      <c r="J245" s="211"/>
      <c r="K245" s="211"/>
      <c r="L245" s="211"/>
      <c r="M245" s="211"/>
      <c r="N245" s="211"/>
      <c r="O245" s="211"/>
      <c r="P245" s="211"/>
      <c r="Q245" s="211"/>
      <c r="R245" s="211"/>
      <c r="S245" s="211"/>
      <c r="T245" s="211"/>
      <c r="U245" s="211"/>
      <c r="V245" s="211"/>
      <c r="W245" s="211"/>
      <c r="X245" s="211"/>
      <c r="Y245" s="211"/>
      <c r="Z245" s="211"/>
      <c r="AA245" s="211"/>
      <c r="AB245" s="211"/>
      <c r="AC245" s="211"/>
      <c r="AD245" s="211"/>
      <c r="AE245" s="211"/>
      <c r="AF245" s="211"/>
      <c r="AG245" s="211"/>
      <c r="AH245" s="211"/>
      <c r="AI245" s="211"/>
      <c r="AJ245" s="211"/>
      <c r="AK245" s="211"/>
      <c r="AL245" s="211"/>
      <c r="AM245" s="211"/>
      <c r="AN245" s="211"/>
      <c r="AO245" s="211"/>
      <c r="AP245" s="211"/>
      <c r="AQ245" s="211"/>
      <c r="AR245" s="211"/>
      <c r="AS245" s="211"/>
      <c r="AT245" s="211"/>
      <c r="AU245" s="211"/>
      <c r="AV245" s="211"/>
      <c r="AW245" s="211"/>
      <c r="AX245" s="211"/>
      <c r="AY245" s="1477"/>
      <c r="AZ245" s="211"/>
      <c r="BA245" s="211"/>
      <c r="BB245" s="211"/>
      <c r="BC245" s="211"/>
      <c r="BD245" s="211"/>
      <c r="BE245" s="211"/>
      <c r="BF245" s="211"/>
      <c r="BG245" s="211"/>
      <c r="BH245" s="211"/>
      <c r="BI245" s="211"/>
      <c r="BJ245" s="211"/>
      <c r="BK245" s="211"/>
      <c r="BL245" s="211"/>
      <c r="BM245" s="211"/>
      <c r="BN245" s="211"/>
    </row>
    <row r="246" spans="1:66">
      <c r="A246" s="211"/>
      <c r="B246" s="211"/>
      <c r="C246" s="211"/>
      <c r="D246" s="211"/>
      <c r="E246" s="211"/>
      <c r="F246" s="211"/>
      <c r="G246" s="211"/>
      <c r="H246" s="211"/>
      <c r="I246" s="211"/>
      <c r="J246" s="211"/>
      <c r="K246" s="211"/>
      <c r="L246" s="211"/>
      <c r="M246" s="211"/>
      <c r="N246" s="211"/>
      <c r="O246" s="211"/>
      <c r="P246" s="211"/>
      <c r="Q246" s="211"/>
      <c r="R246" s="211"/>
      <c r="S246" s="211"/>
      <c r="T246" s="211"/>
      <c r="U246" s="211"/>
      <c r="V246" s="211"/>
      <c r="W246" s="211"/>
      <c r="X246" s="211"/>
      <c r="Y246" s="211"/>
      <c r="Z246" s="211"/>
      <c r="AA246" s="211"/>
      <c r="AB246" s="211"/>
      <c r="AC246" s="211"/>
      <c r="AD246" s="211"/>
      <c r="AE246" s="211"/>
      <c r="AF246" s="211"/>
      <c r="AG246" s="211"/>
      <c r="AH246" s="211"/>
      <c r="AI246" s="211"/>
      <c r="AJ246" s="211"/>
      <c r="AK246" s="211"/>
      <c r="AL246" s="211"/>
      <c r="AM246" s="211"/>
      <c r="AN246" s="211"/>
      <c r="AO246" s="211"/>
      <c r="AP246" s="211"/>
      <c r="AQ246" s="211"/>
      <c r="AR246" s="211"/>
      <c r="AS246" s="211"/>
      <c r="AT246" s="211"/>
      <c r="AU246" s="211"/>
      <c r="AV246" s="211"/>
      <c r="AW246" s="211"/>
      <c r="AX246" s="211"/>
      <c r="AY246" s="1477"/>
      <c r="AZ246" s="211"/>
      <c r="BA246" s="211"/>
      <c r="BB246" s="211"/>
      <c r="BC246" s="211"/>
      <c r="BD246" s="211"/>
      <c r="BE246" s="211"/>
      <c r="BF246" s="211"/>
      <c r="BG246" s="211"/>
      <c r="BH246" s="211"/>
      <c r="BI246" s="211"/>
      <c r="BJ246" s="211"/>
      <c r="BK246" s="211"/>
      <c r="BL246" s="211"/>
      <c r="BM246" s="211"/>
      <c r="BN246" s="211"/>
    </row>
    <row r="247" spans="1:66">
      <c r="A247" s="211"/>
      <c r="B247" s="211"/>
      <c r="C247" s="211"/>
      <c r="D247" s="211"/>
      <c r="E247" s="211"/>
      <c r="F247" s="211"/>
      <c r="G247" s="211"/>
      <c r="H247" s="211"/>
      <c r="I247" s="211"/>
      <c r="J247" s="211"/>
      <c r="K247" s="211"/>
      <c r="L247" s="211"/>
      <c r="M247" s="211"/>
      <c r="N247" s="211"/>
      <c r="O247" s="211"/>
      <c r="P247" s="211"/>
      <c r="Q247" s="211"/>
      <c r="R247" s="211"/>
      <c r="S247" s="211"/>
      <c r="T247" s="211"/>
      <c r="U247" s="211"/>
      <c r="V247" s="211"/>
      <c r="W247" s="211"/>
      <c r="X247" s="211"/>
      <c r="Y247" s="211"/>
      <c r="Z247" s="211"/>
      <c r="AA247" s="211"/>
      <c r="AB247" s="211"/>
      <c r="AC247" s="211"/>
      <c r="AD247" s="211"/>
      <c r="AE247" s="211"/>
      <c r="AF247" s="211"/>
      <c r="AG247" s="211"/>
      <c r="AH247" s="211"/>
      <c r="AI247" s="211"/>
      <c r="AJ247" s="211"/>
      <c r="AK247" s="211"/>
      <c r="AL247" s="211"/>
      <c r="AM247" s="211"/>
      <c r="AN247" s="211"/>
      <c r="AO247" s="211"/>
      <c r="AP247" s="211"/>
      <c r="AQ247" s="211"/>
      <c r="AR247" s="211"/>
      <c r="AS247" s="211"/>
      <c r="AT247" s="211"/>
      <c r="AU247" s="211"/>
      <c r="AV247" s="211"/>
      <c r="AW247" s="211"/>
      <c r="AX247" s="211"/>
      <c r="AY247" s="1477"/>
      <c r="AZ247" s="211"/>
      <c r="BA247" s="211"/>
      <c r="BB247" s="211"/>
      <c r="BC247" s="211"/>
      <c r="BD247" s="211"/>
      <c r="BE247" s="211"/>
      <c r="BF247" s="211"/>
      <c r="BG247" s="211"/>
      <c r="BH247" s="211"/>
      <c r="BI247" s="211"/>
      <c r="BJ247" s="211"/>
      <c r="BK247" s="211"/>
      <c r="BL247" s="211"/>
      <c r="BM247" s="211"/>
      <c r="BN247" s="211"/>
    </row>
    <row r="248" spans="1:66">
      <c r="A248" s="211"/>
      <c r="B248" s="211"/>
      <c r="C248" s="211"/>
      <c r="D248" s="211"/>
      <c r="E248" s="211"/>
      <c r="F248" s="211"/>
      <c r="G248" s="211"/>
      <c r="H248" s="211"/>
      <c r="I248" s="211"/>
      <c r="J248" s="211"/>
      <c r="K248" s="211"/>
      <c r="L248" s="211"/>
      <c r="M248" s="211"/>
      <c r="N248" s="211"/>
      <c r="O248" s="211"/>
      <c r="P248" s="211"/>
      <c r="Q248" s="211"/>
      <c r="R248" s="211"/>
      <c r="S248" s="211"/>
      <c r="T248" s="211"/>
      <c r="U248" s="211"/>
      <c r="V248" s="211"/>
      <c r="W248" s="211"/>
      <c r="X248" s="211"/>
      <c r="Y248" s="211"/>
      <c r="Z248" s="211"/>
      <c r="AA248" s="211"/>
      <c r="AB248" s="211"/>
      <c r="AC248" s="211"/>
      <c r="AD248" s="211"/>
      <c r="AE248" s="211"/>
      <c r="AF248" s="211"/>
      <c r="AG248" s="211"/>
      <c r="AH248" s="211"/>
      <c r="AI248" s="211"/>
      <c r="AJ248" s="211"/>
      <c r="AK248" s="211"/>
      <c r="AL248" s="211"/>
      <c r="AM248" s="211"/>
      <c r="AN248" s="211"/>
      <c r="AO248" s="211"/>
      <c r="AP248" s="211"/>
      <c r="AQ248" s="211"/>
      <c r="AR248" s="211"/>
      <c r="AS248" s="211"/>
      <c r="AT248" s="211"/>
      <c r="AU248" s="211"/>
      <c r="AV248" s="211"/>
      <c r="AW248" s="211"/>
      <c r="AX248" s="211"/>
      <c r="AY248" s="1477"/>
      <c r="AZ248" s="211"/>
      <c r="BA248" s="211"/>
      <c r="BB248" s="211"/>
      <c r="BC248" s="211"/>
      <c r="BD248" s="211"/>
      <c r="BE248" s="211"/>
      <c r="BF248" s="211"/>
      <c r="BG248" s="211"/>
      <c r="BH248" s="211"/>
      <c r="BI248" s="211"/>
      <c r="BJ248" s="211"/>
      <c r="BK248" s="211"/>
      <c r="BL248" s="211"/>
      <c r="BM248" s="211"/>
      <c r="BN248" s="211"/>
    </row>
    <row r="249" spans="1:66">
      <c r="A249" s="211"/>
      <c r="B249" s="211"/>
      <c r="C249" s="211"/>
      <c r="D249" s="211"/>
      <c r="E249" s="211"/>
      <c r="F249" s="211"/>
      <c r="G249" s="211"/>
      <c r="H249" s="211"/>
      <c r="I249" s="211"/>
      <c r="J249" s="211"/>
      <c r="K249" s="211"/>
      <c r="L249" s="211"/>
      <c r="M249" s="211"/>
      <c r="N249" s="211"/>
      <c r="O249" s="211"/>
      <c r="P249" s="211"/>
      <c r="Q249" s="211"/>
      <c r="R249" s="211"/>
      <c r="S249" s="211"/>
      <c r="T249" s="211"/>
      <c r="U249" s="211"/>
      <c r="V249" s="211"/>
      <c r="W249" s="211"/>
      <c r="X249" s="211"/>
      <c r="Y249" s="211"/>
      <c r="Z249" s="211"/>
      <c r="AA249" s="211"/>
      <c r="AB249" s="211"/>
      <c r="AC249" s="211"/>
      <c r="AD249" s="211"/>
      <c r="AE249" s="211"/>
      <c r="AF249" s="211"/>
      <c r="AG249" s="211"/>
      <c r="AH249" s="211"/>
      <c r="AI249" s="211"/>
      <c r="AJ249" s="211"/>
      <c r="AK249" s="211"/>
      <c r="AL249" s="211"/>
      <c r="AM249" s="211"/>
      <c r="AN249" s="211"/>
      <c r="AO249" s="211"/>
      <c r="AP249" s="211"/>
      <c r="AQ249" s="211"/>
      <c r="AR249" s="211"/>
      <c r="AS249" s="211"/>
      <c r="AT249" s="211"/>
      <c r="AU249" s="211"/>
      <c r="AV249" s="211"/>
      <c r="AW249" s="211"/>
      <c r="AX249" s="211"/>
      <c r="AY249" s="1477"/>
      <c r="AZ249" s="211"/>
      <c r="BA249" s="211"/>
      <c r="BB249" s="211"/>
      <c r="BC249" s="211"/>
      <c r="BD249" s="211"/>
      <c r="BE249" s="211"/>
      <c r="BF249" s="211"/>
      <c r="BG249" s="211"/>
      <c r="BH249" s="211"/>
      <c r="BI249" s="211"/>
      <c r="BJ249" s="211"/>
      <c r="BK249" s="211"/>
      <c r="BL249" s="211"/>
      <c r="BM249" s="211"/>
      <c r="BN249" s="211"/>
    </row>
    <row r="250" spans="1:66">
      <c r="A250" s="211"/>
      <c r="B250" s="211"/>
      <c r="C250" s="211"/>
      <c r="D250" s="211"/>
      <c r="E250" s="211"/>
      <c r="F250" s="211"/>
      <c r="G250" s="211"/>
      <c r="H250" s="211"/>
      <c r="I250" s="211"/>
      <c r="J250" s="211"/>
      <c r="K250" s="211"/>
      <c r="L250" s="211"/>
      <c r="M250" s="211"/>
      <c r="N250" s="211"/>
      <c r="O250" s="211"/>
      <c r="P250" s="211"/>
      <c r="Q250" s="211"/>
      <c r="R250" s="211"/>
      <c r="S250" s="211"/>
      <c r="T250" s="211"/>
      <c r="U250" s="211"/>
      <c r="V250" s="211"/>
      <c r="W250" s="211"/>
      <c r="X250" s="211"/>
      <c r="Y250" s="211"/>
      <c r="Z250" s="211"/>
      <c r="AA250" s="211"/>
      <c r="AB250" s="211"/>
      <c r="AC250" s="211"/>
      <c r="AD250" s="211"/>
      <c r="AE250" s="211"/>
      <c r="AF250" s="211"/>
      <c r="AG250" s="211"/>
      <c r="AH250" s="211"/>
      <c r="AI250" s="211"/>
      <c r="AJ250" s="211"/>
      <c r="AK250" s="211"/>
      <c r="AL250" s="211"/>
      <c r="AM250" s="211"/>
      <c r="AN250" s="211"/>
      <c r="AO250" s="211"/>
      <c r="AP250" s="211"/>
      <c r="AQ250" s="211"/>
      <c r="AR250" s="211"/>
      <c r="AS250" s="211"/>
      <c r="AT250" s="211"/>
      <c r="AU250" s="211"/>
      <c r="AV250" s="211"/>
      <c r="AW250" s="211"/>
      <c r="AX250" s="211"/>
      <c r="AY250" s="1477"/>
      <c r="AZ250" s="211"/>
      <c r="BA250" s="211"/>
      <c r="BB250" s="211"/>
      <c r="BC250" s="211"/>
      <c r="BD250" s="211"/>
      <c r="BE250" s="211"/>
      <c r="BF250" s="211"/>
      <c r="BG250" s="211"/>
      <c r="BH250" s="211"/>
      <c r="BI250" s="211"/>
      <c r="BJ250" s="211"/>
      <c r="BK250" s="211"/>
      <c r="BL250" s="211"/>
      <c r="BM250" s="211"/>
      <c r="BN250" s="211"/>
    </row>
    <row r="251" spans="1:66">
      <c r="A251" s="211"/>
      <c r="B251" s="211"/>
      <c r="C251" s="211"/>
      <c r="D251" s="211"/>
      <c r="E251" s="211"/>
      <c r="F251" s="211"/>
      <c r="G251" s="211"/>
      <c r="H251" s="211"/>
      <c r="I251" s="211"/>
      <c r="J251" s="211"/>
      <c r="K251" s="211"/>
      <c r="L251" s="211"/>
      <c r="M251" s="211"/>
      <c r="N251" s="211"/>
      <c r="O251" s="211"/>
      <c r="P251" s="211"/>
      <c r="Q251" s="211"/>
      <c r="R251" s="211"/>
      <c r="S251" s="211"/>
      <c r="T251" s="211"/>
      <c r="U251" s="211"/>
      <c r="V251" s="211"/>
      <c r="W251" s="211"/>
      <c r="X251" s="211"/>
      <c r="Y251" s="211"/>
      <c r="Z251" s="211"/>
      <c r="AA251" s="211"/>
      <c r="AB251" s="211"/>
      <c r="AC251" s="211"/>
      <c r="AD251" s="211"/>
      <c r="AE251" s="211"/>
      <c r="AF251" s="211"/>
      <c r="AG251" s="211"/>
      <c r="AH251" s="211"/>
      <c r="AI251" s="211"/>
      <c r="AJ251" s="211"/>
      <c r="AK251" s="211"/>
      <c r="AL251" s="211"/>
      <c r="AM251" s="211"/>
      <c r="AN251" s="211"/>
      <c r="AO251" s="211"/>
      <c r="AP251" s="211"/>
      <c r="AQ251" s="211"/>
      <c r="AR251" s="211"/>
      <c r="AS251" s="211"/>
      <c r="AT251" s="211"/>
      <c r="AU251" s="211"/>
      <c r="AV251" s="211"/>
      <c r="AW251" s="211"/>
      <c r="AX251" s="211"/>
      <c r="AY251" s="1477"/>
      <c r="AZ251" s="211"/>
      <c r="BA251" s="211"/>
      <c r="BB251" s="211"/>
      <c r="BC251" s="211"/>
      <c r="BD251" s="211"/>
      <c r="BE251" s="211"/>
      <c r="BF251" s="211"/>
      <c r="BG251" s="211"/>
      <c r="BH251" s="211"/>
      <c r="BI251" s="211"/>
      <c r="BJ251" s="211"/>
      <c r="BK251" s="211"/>
      <c r="BL251" s="211"/>
      <c r="BM251" s="211"/>
      <c r="BN251" s="211"/>
    </row>
    <row r="252" spans="1:66">
      <c r="A252" s="211"/>
      <c r="B252" s="211"/>
      <c r="C252" s="211"/>
      <c r="D252" s="211"/>
      <c r="E252" s="211"/>
      <c r="F252" s="211"/>
      <c r="G252" s="211"/>
      <c r="H252" s="211"/>
      <c r="I252" s="211"/>
      <c r="J252" s="211"/>
      <c r="K252" s="211"/>
      <c r="L252" s="211"/>
      <c r="M252" s="211"/>
      <c r="N252" s="211"/>
      <c r="O252" s="211"/>
      <c r="P252" s="211"/>
      <c r="Q252" s="211"/>
      <c r="R252" s="211"/>
      <c r="S252" s="211"/>
      <c r="T252" s="211"/>
      <c r="U252" s="211"/>
      <c r="V252" s="211"/>
      <c r="W252" s="211"/>
      <c r="X252" s="211"/>
      <c r="Y252" s="211"/>
      <c r="Z252" s="211"/>
      <c r="AA252" s="211"/>
      <c r="AB252" s="211"/>
      <c r="AC252" s="211"/>
      <c r="AD252" s="211"/>
      <c r="AE252" s="211"/>
      <c r="AF252" s="211"/>
      <c r="AG252" s="211"/>
      <c r="AH252" s="211"/>
      <c r="AI252" s="211"/>
      <c r="AJ252" s="211"/>
      <c r="AK252" s="211"/>
      <c r="AL252" s="211"/>
      <c r="AM252" s="211"/>
      <c r="AN252" s="211"/>
      <c r="AO252" s="211"/>
      <c r="AP252" s="211"/>
      <c r="AQ252" s="211"/>
      <c r="AR252" s="211"/>
      <c r="AS252" s="211"/>
      <c r="AT252" s="211"/>
      <c r="AU252" s="211"/>
      <c r="AV252" s="211"/>
      <c r="AW252" s="211"/>
      <c r="AX252" s="211"/>
      <c r="AY252" s="1477"/>
      <c r="AZ252" s="211"/>
      <c r="BA252" s="211"/>
      <c r="BB252" s="211"/>
      <c r="BC252" s="211"/>
      <c r="BD252" s="211"/>
      <c r="BE252" s="211"/>
      <c r="BF252" s="211"/>
      <c r="BG252" s="211"/>
      <c r="BH252" s="211"/>
      <c r="BI252" s="211"/>
      <c r="BJ252" s="211"/>
      <c r="BK252" s="211"/>
      <c r="BL252" s="211"/>
      <c r="BM252" s="211"/>
      <c r="BN252" s="211"/>
    </row>
    <row r="253" spans="1:66">
      <c r="A253" s="211"/>
      <c r="B253" s="211"/>
      <c r="C253" s="211"/>
      <c r="D253" s="211"/>
      <c r="E253" s="211"/>
      <c r="F253" s="211"/>
      <c r="G253" s="211"/>
      <c r="H253" s="211"/>
      <c r="I253" s="211"/>
      <c r="J253" s="211"/>
      <c r="K253" s="211"/>
      <c r="L253" s="211"/>
      <c r="M253" s="211"/>
      <c r="N253" s="211"/>
      <c r="O253" s="211"/>
      <c r="P253" s="211"/>
      <c r="Q253" s="211"/>
      <c r="R253" s="211"/>
      <c r="S253" s="211"/>
      <c r="T253" s="211"/>
      <c r="U253" s="211"/>
      <c r="V253" s="211"/>
      <c r="W253" s="211"/>
      <c r="X253" s="211"/>
      <c r="Y253" s="211"/>
      <c r="Z253" s="211"/>
      <c r="AA253" s="211"/>
      <c r="AB253" s="211"/>
      <c r="AC253" s="211"/>
      <c r="AD253" s="211"/>
      <c r="AE253" s="211"/>
      <c r="AF253" s="211"/>
      <c r="AG253" s="211"/>
      <c r="AH253" s="211"/>
      <c r="AI253" s="211"/>
      <c r="AJ253" s="211"/>
      <c r="AK253" s="211"/>
      <c r="AL253" s="211"/>
      <c r="AM253" s="211"/>
      <c r="AN253" s="211"/>
      <c r="AO253" s="211"/>
      <c r="AP253" s="211"/>
      <c r="AQ253" s="211"/>
      <c r="AR253" s="211"/>
      <c r="AS253" s="211"/>
      <c r="AT253" s="211"/>
      <c r="AU253" s="211"/>
      <c r="AV253" s="211"/>
      <c r="AW253" s="211"/>
      <c r="AX253" s="211"/>
      <c r="AY253" s="1477"/>
      <c r="AZ253" s="211"/>
      <c r="BA253" s="211"/>
      <c r="BB253" s="211"/>
      <c r="BC253" s="211"/>
      <c r="BD253" s="211"/>
      <c r="BE253" s="211"/>
      <c r="BF253" s="211"/>
      <c r="BG253" s="211"/>
      <c r="BH253" s="211"/>
      <c r="BI253" s="211"/>
      <c r="BJ253" s="211"/>
      <c r="BK253" s="211"/>
      <c r="BL253" s="211"/>
      <c r="BM253" s="211"/>
      <c r="BN253" s="211"/>
    </row>
    <row r="254" spans="1:66">
      <c r="A254" s="211"/>
      <c r="B254" s="211"/>
      <c r="C254" s="211"/>
      <c r="D254" s="211"/>
      <c r="E254" s="211"/>
      <c r="F254" s="211"/>
      <c r="G254" s="211"/>
      <c r="H254" s="211"/>
      <c r="I254" s="211"/>
      <c r="J254" s="211"/>
      <c r="K254" s="211"/>
      <c r="L254" s="211"/>
      <c r="M254" s="211"/>
      <c r="N254" s="211"/>
      <c r="O254" s="211"/>
      <c r="P254" s="211"/>
      <c r="Q254" s="211"/>
      <c r="R254" s="211"/>
      <c r="S254" s="211"/>
      <c r="T254" s="211"/>
      <c r="U254" s="211"/>
      <c r="V254" s="211"/>
      <c r="W254" s="211"/>
      <c r="X254" s="211"/>
      <c r="Y254" s="211"/>
      <c r="Z254" s="211"/>
      <c r="AA254" s="211"/>
      <c r="AB254" s="211"/>
      <c r="AC254" s="211"/>
      <c r="AD254" s="211"/>
      <c r="AE254" s="211"/>
      <c r="AF254" s="211"/>
      <c r="AG254" s="211"/>
      <c r="AH254" s="211"/>
      <c r="AI254" s="211"/>
      <c r="AJ254" s="211"/>
      <c r="AK254" s="211"/>
      <c r="AL254" s="211"/>
      <c r="AM254" s="211"/>
      <c r="AN254" s="211"/>
      <c r="AO254" s="211"/>
      <c r="AP254" s="211"/>
      <c r="AQ254" s="211"/>
      <c r="AR254" s="211"/>
      <c r="AS254" s="211"/>
      <c r="AT254" s="211"/>
      <c r="AU254" s="211"/>
      <c r="AV254" s="211"/>
      <c r="AW254" s="211"/>
      <c r="AX254" s="211"/>
      <c r="AY254" s="1477"/>
      <c r="AZ254" s="211"/>
      <c r="BA254" s="211"/>
      <c r="BB254" s="211"/>
      <c r="BC254" s="211"/>
      <c r="BD254" s="211"/>
      <c r="BE254" s="211"/>
      <c r="BF254" s="211"/>
      <c r="BG254" s="211"/>
      <c r="BH254" s="211"/>
      <c r="BI254" s="211"/>
      <c r="BJ254" s="211"/>
      <c r="BK254" s="211"/>
      <c r="BL254" s="211"/>
      <c r="BM254" s="211"/>
      <c r="BN254" s="211"/>
    </row>
    <row r="255" spans="1:66">
      <c r="A255" s="211"/>
      <c r="B255" s="211"/>
      <c r="C255" s="211"/>
      <c r="D255" s="211"/>
      <c r="E255" s="211"/>
      <c r="F255" s="211"/>
      <c r="G255" s="211"/>
      <c r="H255" s="211"/>
      <c r="I255" s="211"/>
      <c r="J255" s="211"/>
      <c r="K255" s="211"/>
      <c r="L255" s="211"/>
      <c r="M255" s="211"/>
      <c r="N255" s="211"/>
      <c r="O255" s="211"/>
      <c r="P255" s="211"/>
      <c r="Q255" s="211"/>
      <c r="R255" s="211"/>
      <c r="S255" s="211"/>
      <c r="T255" s="211"/>
      <c r="U255" s="211"/>
      <c r="V255" s="211"/>
      <c r="W255" s="211"/>
      <c r="X255" s="211"/>
      <c r="Y255" s="211"/>
      <c r="Z255" s="211"/>
      <c r="AA255" s="211"/>
      <c r="AB255" s="211"/>
      <c r="AC255" s="211"/>
      <c r="AD255" s="211"/>
      <c r="AE255" s="211"/>
      <c r="AF255" s="211"/>
      <c r="AG255" s="211"/>
      <c r="AH255" s="211"/>
      <c r="AI255" s="211"/>
      <c r="AJ255" s="211"/>
      <c r="AK255" s="211"/>
      <c r="AL255" s="211"/>
      <c r="AM255" s="211"/>
      <c r="AN255" s="211"/>
      <c r="AO255" s="211"/>
      <c r="AP255" s="211"/>
      <c r="AQ255" s="211"/>
      <c r="AR255" s="211"/>
      <c r="AS255" s="211"/>
      <c r="AT255" s="211"/>
      <c r="AU255" s="211"/>
      <c r="AV255" s="211"/>
      <c r="AW255" s="211"/>
      <c r="AX255" s="211"/>
      <c r="AY255" s="1477"/>
      <c r="AZ255" s="211"/>
      <c r="BA255" s="211"/>
      <c r="BB255" s="211"/>
      <c r="BC255" s="211"/>
      <c r="BD255" s="211"/>
      <c r="BE255" s="211"/>
      <c r="BF255" s="211"/>
      <c r="BG255" s="211"/>
      <c r="BH255" s="211"/>
      <c r="BI255" s="211"/>
      <c r="BJ255" s="211"/>
      <c r="BK255" s="211"/>
      <c r="BL255" s="211"/>
      <c r="BM255" s="211"/>
      <c r="BN255" s="211"/>
    </row>
    <row r="256" spans="1:66">
      <c r="A256" s="211"/>
      <c r="B256" s="211"/>
      <c r="C256" s="211"/>
      <c r="D256" s="211"/>
      <c r="E256" s="211"/>
      <c r="F256" s="211"/>
      <c r="G256" s="211"/>
      <c r="H256" s="211"/>
      <c r="I256" s="211"/>
      <c r="J256" s="211"/>
      <c r="K256" s="211"/>
      <c r="L256" s="211"/>
      <c r="M256" s="211"/>
      <c r="N256" s="211"/>
      <c r="O256" s="211"/>
      <c r="P256" s="211"/>
      <c r="Q256" s="211"/>
      <c r="R256" s="211"/>
      <c r="S256" s="211"/>
      <c r="T256" s="211"/>
      <c r="U256" s="211"/>
      <c r="V256" s="211"/>
      <c r="W256" s="211"/>
      <c r="X256" s="211"/>
      <c r="Y256" s="211"/>
      <c r="Z256" s="211"/>
      <c r="AA256" s="211"/>
      <c r="AB256" s="211"/>
      <c r="AC256" s="211"/>
      <c r="AD256" s="211"/>
      <c r="AE256" s="211"/>
      <c r="AF256" s="211"/>
      <c r="AG256" s="211"/>
      <c r="AH256" s="211"/>
      <c r="AI256" s="211"/>
      <c r="AJ256" s="211"/>
      <c r="AK256" s="211"/>
      <c r="AL256" s="211"/>
      <c r="AM256" s="211"/>
      <c r="AN256" s="211"/>
      <c r="AO256" s="211"/>
      <c r="AP256" s="211"/>
      <c r="AQ256" s="211"/>
      <c r="AR256" s="211"/>
      <c r="AS256" s="211"/>
      <c r="AT256" s="211"/>
      <c r="AU256" s="211"/>
      <c r="AV256" s="211"/>
      <c r="AW256" s="211"/>
      <c r="AX256" s="211"/>
      <c r="AY256" s="1477"/>
      <c r="AZ256" s="211"/>
      <c r="BA256" s="211"/>
      <c r="BB256" s="211"/>
      <c r="BC256" s="211"/>
      <c r="BD256" s="211"/>
      <c r="BE256" s="211"/>
      <c r="BF256" s="211"/>
      <c r="BG256" s="211"/>
      <c r="BH256" s="211"/>
      <c r="BI256" s="211"/>
      <c r="BJ256" s="211"/>
      <c r="BK256" s="211"/>
      <c r="BL256" s="211"/>
      <c r="BM256" s="211"/>
      <c r="BN256" s="211"/>
    </row>
    <row r="257" spans="1:66">
      <c r="A257" s="211"/>
      <c r="B257" s="211"/>
      <c r="C257" s="211"/>
      <c r="D257" s="211"/>
      <c r="E257" s="211"/>
      <c r="F257" s="211"/>
      <c r="G257" s="211"/>
      <c r="H257" s="211"/>
      <c r="I257" s="211"/>
      <c r="J257" s="211"/>
      <c r="K257" s="211"/>
      <c r="L257" s="211"/>
      <c r="M257" s="211"/>
      <c r="N257" s="211"/>
      <c r="O257" s="211"/>
      <c r="P257" s="211"/>
      <c r="Q257" s="211"/>
      <c r="R257" s="211"/>
      <c r="S257" s="211"/>
      <c r="T257" s="211"/>
      <c r="U257" s="211"/>
      <c r="V257" s="211"/>
      <c r="W257" s="211"/>
      <c r="X257" s="211"/>
      <c r="Y257" s="211"/>
      <c r="Z257" s="211"/>
      <c r="AA257" s="211"/>
      <c r="AB257" s="211"/>
      <c r="AC257" s="211"/>
      <c r="AD257" s="211"/>
      <c r="AE257" s="211"/>
      <c r="AF257" s="211"/>
      <c r="AG257" s="211"/>
      <c r="AH257" s="211"/>
      <c r="AI257" s="211"/>
      <c r="AJ257" s="211"/>
      <c r="AK257" s="211"/>
      <c r="AL257" s="211"/>
      <c r="AM257" s="211"/>
      <c r="AN257" s="211"/>
      <c r="AO257" s="211"/>
      <c r="AP257" s="211"/>
      <c r="AQ257" s="211"/>
      <c r="AR257" s="211"/>
      <c r="AS257" s="211"/>
      <c r="AT257" s="211"/>
      <c r="AU257" s="211"/>
      <c r="AV257" s="211"/>
      <c r="AW257" s="211"/>
      <c r="AX257" s="211"/>
      <c r="AY257" s="1477"/>
      <c r="AZ257" s="211"/>
      <c r="BA257" s="211"/>
      <c r="BB257" s="211"/>
      <c r="BC257" s="211"/>
      <c r="BD257" s="211"/>
      <c r="BE257" s="211"/>
      <c r="BF257" s="211"/>
      <c r="BG257" s="211"/>
      <c r="BH257" s="211"/>
      <c r="BI257" s="211"/>
      <c r="BJ257" s="211"/>
      <c r="BK257" s="211"/>
      <c r="BL257" s="211"/>
      <c r="BM257" s="211"/>
      <c r="BN257" s="211"/>
    </row>
    <row r="258" spans="1:66">
      <c r="A258" s="211"/>
      <c r="B258" s="211"/>
      <c r="C258" s="211"/>
      <c r="D258" s="211"/>
      <c r="E258" s="211"/>
      <c r="F258" s="211"/>
      <c r="G258" s="211"/>
      <c r="H258" s="211"/>
      <c r="I258" s="211"/>
      <c r="J258" s="211"/>
      <c r="K258" s="211"/>
      <c r="L258" s="211"/>
      <c r="M258" s="211"/>
      <c r="N258" s="211"/>
      <c r="O258" s="211"/>
      <c r="P258" s="211"/>
      <c r="Q258" s="211"/>
      <c r="R258" s="211"/>
      <c r="S258" s="211"/>
      <c r="T258" s="211"/>
      <c r="U258" s="211"/>
      <c r="V258" s="211"/>
      <c r="W258" s="211"/>
      <c r="X258" s="211"/>
      <c r="Y258" s="211"/>
      <c r="Z258" s="211"/>
      <c r="AA258" s="211"/>
      <c r="AB258" s="211"/>
      <c r="AC258" s="211"/>
      <c r="AD258" s="211"/>
      <c r="AE258" s="211"/>
      <c r="AF258" s="211"/>
      <c r="AG258" s="211"/>
      <c r="AH258" s="211"/>
      <c r="AI258" s="211"/>
      <c r="AJ258" s="211"/>
      <c r="AK258" s="211"/>
      <c r="AL258" s="211"/>
      <c r="AM258" s="211"/>
      <c r="AN258" s="211"/>
      <c r="AO258" s="211"/>
      <c r="AP258" s="211"/>
      <c r="AQ258" s="211"/>
      <c r="AR258" s="211"/>
      <c r="AS258" s="211"/>
      <c r="AT258" s="211"/>
      <c r="AU258" s="211"/>
      <c r="AV258" s="211"/>
      <c r="AW258" s="211"/>
      <c r="AX258" s="211"/>
      <c r="AY258" s="1477"/>
      <c r="AZ258" s="211"/>
      <c r="BA258" s="211"/>
      <c r="BB258" s="211"/>
      <c r="BC258" s="211"/>
      <c r="BD258" s="211"/>
      <c r="BE258" s="211"/>
      <c r="BF258" s="211"/>
      <c r="BG258" s="211"/>
      <c r="BH258" s="211"/>
      <c r="BI258" s="211"/>
      <c r="BJ258" s="211"/>
      <c r="BK258" s="211"/>
      <c r="BL258" s="211"/>
      <c r="BM258" s="211"/>
      <c r="BN258" s="211"/>
    </row>
    <row r="259" spans="1:66">
      <c r="A259" s="211"/>
      <c r="B259" s="211"/>
      <c r="C259" s="211"/>
      <c r="D259" s="211"/>
      <c r="E259" s="211"/>
      <c r="F259" s="211"/>
      <c r="G259" s="211"/>
      <c r="H259" s="211"/>
      <c r="I259" s="211"/>
      <c r="J259" s="211"/>
      <c r="K259" s="211"/>
      <c r="L259" s="211"/>
      <c r="M259" s="211"/>
      <c r="N259" s="211"/>
      <c r="O259" s="211"/>
      <c r="P259" s="211"/>
      <c r="Q259" s="211"/>
      <c r="R259" s="211"/>
      <c r="S259" s="211"/>
      <c r="T259" s="211"/>
      <c r="U259" s="211"/>
      <c r="V259" s="211"/>
      <c r="W259" s="211"/>
      <c r="X259" s="211"/>
      <c r="Y259" s="211"/>
      <c r="Z259" s="211"/>
      <c r="AA259" s="211"/>
      <c r="AB259" s="211"/>
      <c r="AC259" s="211"/>
      <c r="AD259" s="211"/>
      <c r="AE259" s="211"/>
      <c r="AF259" s="211"/>
      <c r="AG259" s="211"/>
      <c r="AH259" s="211"/>
      <c r="AI259" s="211"/>
      <c r="AJ259" s="211"/>
      <c r="AK259" s="211"/>
      <c r="AL259" s="211"/>
      <c r="AM259" s="211"/>
      <c r="AN259" s="211"/>
      <c r="AO259" s="211"/>
      <c r="AP259" s="211"/>
      <c r="AQ259" s="211"/>
      <c r="AR259" s="211"/>
      <c r="AS259" s="211"/>
      <c r="AT259" s="211"/>
      <c r="AU259" s="211"/>
      <c r="AV259" s="211"/>
      <c r="AW259" s="211"/>
      <c r="AX259" s="211"/>
      <c r="AY259" s="1477"/>
      <c r="AZ259" s="211"/>
      <c r="BA259" s="211"/>
      <c r="BB259" s="211"/>
      <c r="BC259" s="211"/>
      <c r="BD259" s="211"/>
      <c r="BE259" s="211"/>
      <c r="BF259" s="211"/>
      <c r="BG259" s="211"/>
      <c r="BH259" s="211"/>
      <c r="BI259" s="211"/>
      <c r="BJ259" s="211"/>
      <c r="BK259" s="211"/>
      <c r="BL259" s="211"/>
      <c r="BM259" s="211"/>
      <c r="BN259" s="211"/>
    </row>
    <row r="260" spans="1:66">
      <c r="A260" s="211"/>
      <c r="B260" s="211"/>
      <c r="C260" s="211"/>
      <c r="D260" s="211"/>
      <c r="E260" s="211"/>
      <c r="F260" s="211"/>
      <c r="G260" s="211"/>
      <c r="H260" s="211"/>
      <c r="I260" s="211"/>
      <c r="J260" s="211"/>
      <c r="K260" s="211"/>
      <c r="L260" s="211"/>
      <c r="M260" s="211"/>
      <c r="N260" s="211"/>
      <c r="O260" s="211"/>
      <c r="P260" s="211"/>
      <c r="Q260" s="211"/>
      <c r="R260" s="211"/>
      <c r="S260" s="211"/>
      <c r="T260" s="211"/>
      <c r="U260" s="211"/>
      <c r="V260" s="211"/>
      <c r="W260" s="211"/>
      <c r="X260" s="211"/>
      <c r="Y260" s="211"/>
      <c r="Z260" s="211"/>
      <c r="AA260" s="211"/>
      <c r="AB260" s="211"/>
      <c r="AC260" s="211"/>
      <c r="AD260" s="211"/>
      <c r="AE260" s="211"/>
      <c r="AF260" s="211"/>
      <c r="AG260" s="211"/>
      <c r="AH260" s="211"/>
      <c r="AI260" s="211"/>
      <c r="AJ260" s="211"/>
      <c r="AK260" s="211"/>
      <c r="AL260" s="211"/>
      <c r="AM260" s="211"/>
      <c r="AN260" s="211"/>
      <c r="AO260" s="211"/>
      <c r="AP260" s="211"/>
      <c r="AQ260" s="211"/>
      <c r="AR260" s="211"/>
      <c r="AS260" s="211"/>
      <c r="AT260" s="211"/>
      <c r="AU260" s="211"/>
      <c r="AV260" s="211"/>
      <c r="AW260" s="211"/>
      <c r="AX260" s="211"/>
      <c r="AY260" s="1477"/>
      <c r="AZ260" s="211"/>
      <c r="BA260" s="211"/>
      <c r="BB260" s="211"/>
      <c r="BC260" s="211"/>
      <c r="BD260" s="211"/>
      <c r="BE260" s="211"/>
      <c r="BF260" s="211"/>
      <c r="BG260" s="211"/>
      <c r="BH260" s="211"/>
      <c r="BI260" s="211"/>
      <c r="BJ260" s="211"/>
      <c r="BK260" s="211"/>
      <c r="BL260" s="211"/>
      <c r="BM260" s="211"/>
      <c r="BN260" s="211"/>
    </row>
    <row r="261" spans="1:66">
      <c r="A261" s="211"/>
      <c r="B261" s="211"/>
      <c r="C261" s="211"/>
      <c r="D261" s="211"/>
      <c r="E261" s="211"/>
      <c r="F261" s="211"/>
      <c r="G261" s="211"/>
      <c r="H261" s="211"/>
      <c r="I261" s="211"/>
      <c r="J261" s="211"/>
      <c r="K261" s="211"/>
      <c r="L261" s="211"/>
      <c r="M261" s="211"/>
      <c r="N261" s="211"/>
      <c r="O261" s="211"/>
      <c r="P261" s="211"/>
      <c r="Q261" s="211"/>
      <c r="R261" s="211"/>
      <c r="S261" s="211"/>
      <c r="T261" s="211"/>
      <c r="U261" s="211"/>
      <c r="V261" s="211"/>
      <c r="W261" s="211"/>
      <c r="X261" s="211"/>
      <c r="Y261" s="211"/>
      <c r="Z261" s="211"/>
      <c r="AA261" s="211"/>
      <c r="AB261" s="211"/>
      <c r="AC261" s="211"/>
      <c r="AD261" s="211"/>
      <c r="AE261" s="211"/>
      <c r="AF261" s="211"/>
      <c r="AG261" s="211"/>
      <c r="AH261" s="211"/>
      <c r="AI261" s="211"/>
      <c r="AJ261" s="211"/>
      <c r="AK261" s="211"/>
      <c r="AL261" s="211"/>
      <c r="AM261" s="211"/>
      <c r="AN261" s="211"/>
      <c r="AO261" s="211"/>
      <c r="AP261" s="211"/>
      <c r="AQ261" s="211"/>
      <c r="AR261" s="211"/>
      <c r="AS261" s="211"/>
      <c r="AT261" s="211"/>
      <c r="AU261" s="211"/>
      <c r="AV261" s="211"/>
      <c r="AW261" s="211"/>
      <c r="AX261" s="211"/>
      <c r="AY261" s="1477"/>
      <c r="AZ261" s="211"/>
      <c r="BA261" s="211"/>
      <c r="BB261" s="211"/>
      <c r="BC261" s="211"/>
      <c r="BD261" s="211"/>
      <c r="BE261" s="211"/>
      <c r="BF261" s="211"/>
      <c r="BG261" s="211"/>
      <c r="BH261" s="211"/>
      <c r="BI261" s="211"/>
      <c r="BJ261" s="211"/>
      <c r="BK261" s="211"/>
      <c r="BL261" s="211"/>
      <c r="BM261" s="211"/>
      <c r="BN261" s="211"/>
    </row>
    <row r="262" spans="1:66">
      <c r="A262" s="211"/>
      <c r="B262" s="211"/>
      <c r="C262" s="211"/>
      <c r="D262" s="211"/>
      <c r="E262" s="211"/>
      <c r="F262" s="211"/>
      <c r="G262" s="211"/>
      <c r="H262" s="211"/>
      <c r="I262" s="211"/>
      <c r="J262" s="211"/>
      <c r="K262" s="211"/>
      <c r="L262" s="211"/>
      <c r="M262" s="211"/>
      <c r="N262" s="211"/>
      <c r="O262" s="211"/>
      <c r="P262" s="211"/>
      <c r="Q262" s="211"/>
      <c r="R262" s="211"/>
      <c r="S262" s="211"/>
      <c r="T262" s="211"/>
      <c r="U262" s="211"/>
      <c r="V262" s="211"/>
      <c r="W262" s="211"/>
      <c r="X262" s="211"/>
      <c r="Y262" s="211"/>
      <c r="Z262" s="211"/>
      <c r="AA262" s="211"/>
      <c r="AB262" s="211"/>
      <c r="AC262" s="211"/>
      <c r="AD262" s="211"/>
      <c r="AE262" s="211"/>
      <c r="AF262" s="211"/>
      <c r="AG262" s="211"/>
      <c r="AH262" s="211"/>
      <c r="AI262" s="211"/>
      <c r="AJ262" s="211"/>
      <c r="AK262" s="211"/>
      <c r="AL262" s="211"/>
      <c r="AM262" s="211"/>
      <c r="AN262" s="211"/>
      <c r="AO262" s="211"/>
      <c r="AP262" s="211"/>
      <c r="AQ262" s="211"/>
      <c r="AR262" s="211"/>
      <c r="AS262" s="211"/>
      <c r="AT262" s="211"/>
      <c r="AU262" s="211"/>
      <c r="AV262" s="211"/>
      <c r="AW262" s="211"/>
      <c r="AX262" s="211"/>
      <c r="AY262" s="1477"/>
      <c r="AZ262" s="211"/>
      <c r="BA262" s="211"/>
      <c r="BB262" s="211"/>
      <c r="BC262" s="211"/>
      <c r="BD262" s="211"/>
      <c r="BE262" s="211"/>
      <c r="BF262" s="211"/>
      <c r="BG262" s="211"/>
      <c r="BH262" s="211"/>
      <c r="BI262" s="211"/>
      <c r="BJ262" s="211"/>
      <c r="BK262" s="211"/>
      <c r="BL262" s="211"/>
      <c r="BM262" s="211"/>
      <c r="BN262" s="211"/>
    </row>
    <row r="263" spans="1:66">
      <c r="A263" s="211"/>
      <c r="B263" s="211"/>
      <c r="C263" s="211"/>
      <c r="D263" s="211"/>
      <c r="E263" s="211"/>
      <c r="F263" s="211"/>
      <c r="G263" s="211"/>
      <c r="H263" s="211"/>
      <c r="I263" s="211"/>
      <c r="J263" s="211"/>
      <c r="K263" s="211"/>
      <c r="L263" s="211"/>
      <c r="M263" s="211"/>
      <c r="N263" s="211"/>
      <c r="O263" s="211"/>
      <c r="P263" s="211"/>
      <c r="Q263" s="211"/>
      <c r="R263" s="211"/>
      <c r="S263" s="211"/>
      <c r="T263" s="211"/>
      <c r="U263" s="211"/>
      <c r="V263" s="211"/>
      <c r="W263" s="211"/>
      <c r="X263" s="211"/>
      <c r="Y263" s="211"/>
      <c r="Z263" s="211"/>
      <c r="AA263" s="211"/>
      <c r="AB263" s="211"/>
      <c r="AC263" s="211"/>
      <c r="AD263" s="211"/>
      <c r="AE263" s="211"/>
      <c r="AF263" s="211"/>
      <c r="AG263" s="211"/>
      <c r="AH263" s="211"/>
      <c r="AI263" s="211"/>
      <c r="AJ263" s="211"/>
      <c r="AK263" s="211"/>
      <c r="AL263" s="211"/>
      <c r="AM263" s="211"/>
      <c r="AN263" s="211"/>
      <c r="AO263" s="211"/>
      <c r="AP263" s="211"/>
      <c r="AQ263" s="211"/>
      <c r="AR263" s="211"/>
      <c r="AS263" s="211"/>
      <c r="AT263" s="211"/>
      <c r="AU263" s="211"/>
      <c r="AV263" s="211"/>
      <c r="AW263" s="211"/>
      <c r="AX263" s="211"/>
      <c r="AY263" s="1477"/>
      <c r="AZ263" s="211"/>
      <c r="BA263" s="211"/>
      <c r="BB263" s="211"/>
      <c r="BC263" s="211"/>
      <c r="BD263" s="211"/>
      <c r="BE263" s="211"/>
      <c r="BF263" s="211"/>
      <c r="BG263" s="211"/>
      <c r="BH263" s="211"/>
      <c r="BI263" s="211"/>
      <c r="BJ263" s="211"/>
      <c r="BK263" s="211"/>
      <c r="BL263" s="211"/>
      <c r="BM263" s="211"/>
      <c r="BN263" s="211"/>
    </row>
    <row r="264" spans="1:66">
      <c r="A264" s="211"/>
      <c r="B264" s="211"/>
      <c r="C264" s="211"/>
      <c r="D264" s="211"/>
      <c r="E264" s="211"/>
      <c r="F264" s="211"/>
      <c r="G264" s="211"/>
      <c r="H264" s="211"/>
      <c r="I264" s="211"/>
      <c r="J264" s="211"/>
      <c r="K264" s="211"/>
      <c r="L264" s="211"/>
      <c r="M264" s="211"/>
      <c r="N264" s="211"/>
      <c r="O264" s="211"/>
      <c r="P264" s="211"/>
      <c r="Q264" s="211"/>
      <c r="R264" s="211"/>
      <c r="S264" s="211"/>
      <c r="T264" s="211"/>
      <c r="U264" s="211"/>
      <c r="V264" s="211"/>
      <c r="W264" s="211"/>
      <c r="X264" s="211"/>
      <c r="Y264" s="211"/>
      <c r="Z264" s="211"/>
      <c r="AA264" s="211"/>
      <c r="AB264" s="211"/>
      <c r="AC264" s="211"/>
      <c r="AD264" s="211"/>
      <c r="AE264" s="211"/>
      <c r="AF264" s="211"/>
      <c r="AG264" s="211"/>
      <c r="AH264" s="211"/>
      <c r="AI264" s="211"/>
      <c r="AJ264" s="211"/>
      <c r="AK264" s="211"/>
      <c r="AL264" s="211"/>
      <c r="AM264" s="211"/>
      <c r="AN264" s="211"/>
      <c r="AO264" s="211"/>
      <c r="AP264" s="211"/>
      <c r="AQ264" s="211"/>
      <c r="AR264" s="211"/>
      <c r="AS264" s="211"/>
      <c r="AT264" s="211"/>
      <c r="AU264" s="211"/>
      <c r="AV264" s="211"/>
      <c r="AW264" s="211"/>
      <c r="AX264" s="211"/>
      <c r="AY264" s="1477"/>
      <c r="AZ264" s="211"/>
      <c r="BA264" s="211"/>
      <c r="BB264" s="211"/>
      <c r="BC264" s="211"/>
      <c r="BD264" s="211"/>
      <c r="BE264" s="211"/>
      <c r="BF264" s="211"/>
      <c r="BG264" s="211"/>
      <c r="BH264" s="211"/>
      <c r="BI264" s="211"/>
      <c r="BJ264" s="211"/>
      <c r="BK264" s="211"/>
      <c r="BL264" s="211"/>
      <c r="BM264" s="211"/>
      <c r="BN264" s="211"/>
    </row>
    <row r="265" spans="1:66">
      <c r="A265" s="211"/>
      <c r="B265" s="211"/>
      <c r="C265" s="211"/>
      <c r="D265" s="211"/>
      <c r="E265" s="211"/>
      <c r="F265" s="211"/>
      <c r="G265" s="211"/>
      <c r="H265" s="211"/>
      <c r="I265" s="211"/>
      <c r="J265" s="211"/>
      <c r="K265" s="211"/>
      <c r="L265" s="211"/>
      <c r="M265" s="211"/>
      <c r="N265" s="211"/>
      <c r="O265" s="211"/>
      <c r="P265" s="211"/>
      <c r="Q265" s="211"/>
      <c r="R265" s="211"/>
      <c r="S265" s="211"/>
      <c r="T265" s="211"/>
      <c r="U265" s="211"/>
      <c r="V265" s="211"/>
      <c r="W265" s="211"/>
      <c r="X265" s="211"/>
      <c r="Y265" s="211"/>
      <c r="Z265" s="211"/>
      <c r="AA265" s="211"/>
      <c r="AB265" s="211"/>
      <c r="AC265" s="211"/>
      <c r="AD265" s="211"/>
      <c r="AE265" s="211"/>
      <c r="AF265" s="211"/>
      <c r="AG265" s="211"/>
      <c r="AH265" s="211"/>
      <c r="AI265" s="211"/>
      <c r="AJ265" s="211"/>
      <c r="AK265" s="211"/>
      <c r="AL265" s="211"/>
      <c r="AM265" s="211"/>
      <c r="AN265" s="211"/>
      <c r="AO265" s="211"/>
      <c r="AP265" s="211"/>
      <c r="AQ265" s="211"/>
      <c r="AR265" s="211"/>
      <c r="AS265" s="211"/>
      <c r="AT265" s="211"/>
      <c r="AU265" s="211"/>
      <c r="AV265" s="211"/>
      <c r="AW265" s="211"/>
      <c r="AX265" s="211"/>
      <c r="AY265" s="1477"/>
      <c r="AZ265" s="211"/>
      <c r="BA265" s="211"/>
      <c r="BB265" s="211"/>
      <c r="BC265" s="211"/>
      <c r="BD265" s="211"/>
      <c r="BE265" s="211"/>
      <c r="BF265" s="211"/>
      <c r="BG265" s="211"/>
      <c r="BH265" s="211"/>
      <c r="BI265" s="211"/>
      <c r="BJ265" s="211"/>
      <c r="BK265" s="211"/>
      <c r="BL265" s="211"/>
      <c r="BM265" s="211"/>
      <c r="BN265" s="211"/>
    </row>
    <row r="266" spans="1:66">
      <c r="A266" s="211"/>
      <c r="B266" s="211"/>
      <c r="C266" s="211"/>
      <c r="D266" s="211"/>
      <c r="E266" s="211"/>
      <c r="F266" s="211"/>
      <c r="G266" s="211"/>
      <c r="H266" s="211"/>
      <c r="I266" s="211"/>
      <c r="J266" s="211"/>
      <c r="K266" s="211"/>
      <c r="L266" s="211"/>
      <c r="M266" s="211"/>
      <c r="N266" s="211"/>
      <c r="O266" s="211"/>
      <c r="P266" s="211"/>
      <c r="Q266" s="211"/>
      <c r="R266" s="211"/>
      <c r="S266" s="211"/>
      <c r="T266" s="211"/>
      <c r="U266" s="211"/>
      <c r="V266" s="211"/>
      <c r="W266" s="211"/>
      <c r="X266" s="211"/>
      <c r="Y266" s="211"/>
      <c r="Z266" s="211"/>
      <c r="AA266" s="211"/>
      <c r="AB266" s="211"/>
      <c r="AC266" s="211"/>
      <c r="AD266" s="211"/>
      <c r="AE266" s="211"/>
      <c r="AF266" s="211"/>
      <c r="AG266" s="211"/>
      <c r="AH266" s="211"/>
      <c r="AI266" s="211"/>
      <c r="AJ266" s="211"/>
      <c r="AK266" s="211"/>
      <c r="AL266" s="211"/>
      <c r="AM266" s="211"/>
      <c r="AN266" s="211"/>
      <c r="AO266" s="211"/>
      <c r="AP266" s="211"/>
      <c r="AQ266" s="211"/>
      <c r="AR266" s="211"/>
      <c r="AS266" s="211"/>
      <c r="AT266" s="211"/>
      <c r="AU266" s="211"/>
      <c r="AV266" s="211"/>
      <c r="AW266" s="211"/>
      <c r="AX266" s="211"/>
      <c r="AY266" s="1477"/>
      <c r="AZ266" s="211"/>
      <c r="BA266" s="211"/>
      <c r="BB266" s="211"/>
      <c r="BC266" s="211"/>
      <c r="BD266" s="211"/>
      <c r="BE266" s="211"/>
      <c r="BF266" s="211"/>
      <c r="BG266" s="211"/>
      <c r="BH266" s="211"/>
      <c r="BI266" s="211"/>
      <c r="BJ266" s="211"/>
      <c r="BK266" s="211"/>
      <c r="BL266" s="211"/>
      <c r="BM266" s="211"/>
      <c r="BN266" s="211"/>
    </row>
    <row r="267" spans="1:66">
      <c r="A267" s="211"/>
      <c r="B267" s="211"/>
      <c r="C267" s="211"/>
      <c r="D267" s="211"/>
      <c r="E267" s="211"/>
      <c r="F267" s="211"/>
      <c r="G267" s="211"/>
      <c r="H267" s="211"/>
      <c r="I267" s="211"/>
      <c r="J267" s="211"/>
      <c r="K267" s="211"/>
      <c r="L267" s="211"/>
      <c r="M267" s="211"/>
      <c r="N267" s="211"/>
      <c r="O267" s="211"/>
      <c r="P267" s="211"/>
      <c r="Q267" s="211"/>
      <c r="R267" s="211"/>
      <c r="S267" s="211"/>
      <c r="T267" s="211"/>
      <c r="U267" s="211"/>
      <c r="V267" s="211"/>
      <c r="W267" s="211"/>
      <c r="X267" s="211"/>
      <c r="Y267" s="211"/>
      <c r="Z267" s="211"/>
      <c r="AA267" s="211"/>
      <c r="AB267" s="211"/>
      <c r="AC267" s="211"/>
      <c r="AD267" s="211"/>
      <c r="AE267" s="211"/>
      <c r="AF267" s="211"/>
      <c r="AG267" s="211"/>
      <c r="AH267" s="211"/>
      <c r="AI267" s="211"/>
      <c r="AJ267" s="211"/>
      <c r="AK267" s="211"/>
      <c r="AL267" s="211"/>
      <c r="AM267" s="211"/>
      <c r="AN267" s="211"/>
      <c r="AO267" s="211"/>
      <c r="AP267" s="211"/>
      <c r="AQ267" s="211"/>
      <c r="AR267" s="211"/>
      <c r="AS267" s="211"/>
      <c r="AT267" s="211"/>
      <c r="AU267" s="211"/>
      <c r="AV267" s="211"/>
      <c r="AW267" s="211"/>
      <c r="AX267" s="211"/>
      <c r="AY267" s="1477"/>
      <c r="AZ267" s="211"/>
      <c r="BA267" s="211"/>
      <c r="BB267" s="211"/>
      <c r="BC267" s="211"/>
      <c r="BD267" s="211"/>
      <c r="BE267" s="211"/>
      <c r="BF267" s="211"/>
      <c r="BG267" s="211"/>
      <c r="BH267" s="211"/>
      <c r="BI267" s="211"/>
      <c r="BJ267" s="211"/>
      <c r="BK267" s="211"/>
      <c r="BL267" s="211"/>
      <c r="BM267" s="211"/>
      <c r="BN267" s="211"/>
    </row>
    <row r="268" spans="1:66">
      <c r="A268" s="211"/>
      <c r="B268" s="211"/>
      <c r="C268" s="211"/>
      <c r="D268" s="211"/>
      <c r="E268" s="211"/>
      <c r="F268" s="211"/>
      <c r="G268" s="211"/>
      <c r="H268" s="211"/>
      <c r="I268" s="211"/>
      <c r="J268" s="211"/>
      <c r="K268" s="211"/>
      <c r="L268" s="211"/>
      <c r="M268" s="211"/>
      <c r="N268" s="211"/>
      <c r="O268" s="211"/>
      <c r="P268" s="211"/>
      <c r="Q268" s="211"/>
      <c r="R268" s="211"/>
      <c r="S268" s="211"/>
      <c r="T268" s="211"/>
      <c r="U268" s="211"/>
      <c r="V268" s="211"/>
      <c r="W268" s="211"/>
      <c r="X268" s="211"/>
      <c r="Y268" s="211"/>
      <c r="Z268" s="211"/>
      <c r="AA268" s="211"/>
      <c r="AB268" s="211"/>
      <c r="AC268" s="211"/>
      <c r="AD268" s="211"/>
      <c r="AE268" s="211"/>
      <c r="AF268" s="211"/>
      <c r="AG268" s="211"/>
      <c r="AH268" s="211"/>
      <c r="AI268" s="211"/>
      <c r="AJ268" s="211"/>
      <c r="AK268" s="211"/>
      <c r="AL268" s="211"/>
      <c r="AM268" s="211"/>
      <c r="AN268" s="211"/>
      <c r="AO268" s="211"/>
      <c r="AP268" s="211"/>
      <c r="AQ268" s="211"/>
      <c r="AR268" s="211"/>
      <c r="AS268" s="211"/>
      <c r="AT268" s="211"/>
      <c r="AU268" s="211"/>
      <c r="AV268" s="211"/>
      <c r="AW268" s="211"/>
      <c r="AX268" s="211"/>
      <c r="AY268" s="1477"/>
      <c r="AZ268" s="211"/>
      <c r="BA268" s="211"/>
      <c r="BB268" s="211"/>
      <c r="BC268" s="211"/>
      <c r="BD268" s="211"/>
      <c r="BE268" s="211"/>
      <c r="BF268" s="211"/>
      <c r="BG268" s="211"/>
      <c r="BH268" s="211"/>
      <c r="BI268" s="211"/>
      <c r="BJ268" s="211"/>
      <c r="BK268" s="211"/>
      <c r="BL268" s="211"/>
      <c r="BM268" s="211"/>
      <c r="BN268" s="211"/>
    </row>
    <row r="269" spans="1:66">
      <c r="A269" s="211"/>
      <c r="B269" s="211"/>
      <c r="C269" s="211"/>
      <c r="D269" s="211"/>
      <c r="E269" s="211"/>
      <c r="F269" s="211"/>
      <c r="G269" s="211"/>
      <c r="H269" s="211"/>
      <c r="I269" s="211"/>
      <c r="J269" s="211"/>
      <c r="K269" s="211"/>
      <c r="L269" s="211"/>
      <c r="M269" s="211"/>
      <c r="N269" s="211"/>
      <c r="O269" s="211"/>
      <c r="P269" s="211"/>
      <c r="Q269" s="211"/>
      <c r="R269" s="211"/>
      <c r="S269" s="211"/>
      <c r="T269" s="211"/>
      <c r="U269" s="211"/>
      <c r="V269" s="211"/>
      <c r="W269" s="211"/>
      <c r="X269" s="211"/>
      <c r="Y269" s="211"/>
      <c r="Z269" s="211"/>
      <c r="AA269" s="211"/>
      <c r="AB269" s="211"/>
      <c r="AC269" s="211"/>
      <c r="AD269" s="211"/>
      <c r="AE269" s="211"/>
      <c r="AF269" s="211"/>
      <c r="AG269" s="211"/>
      <c r="AH269" s="211"/>
      <c r="AI269" s="211"/>
      <c r="AJ269" s="211"/>
      <c r="AK269" s="211"/>
      <c r="AL269" s="211"/>
      <c r="AM269" s="211"/>
      <c r="AN269" s="211"/>
      <c r="AO269" s="211"/>
      <c r="AP269" s="211"/>
      <c r="AQ269" s="211"/>
      <c r="AR269" s="211"/>
      <c r="AS269" s="211"/>
      <c r="AT269" s="211"/>
      <c r="AU269" s="211"/>
      <c r="AV269" s="211"/>
      <c r="AW269" s="211"/>
      <c r="AX269" s="211"/>
      <c r="AY269" s="1477"/>
      <c r="AZ269" s="211"/>
      <c r="BA269" s="211"/>
      <c r="BB269" s="211"/>
      <c r="BC269" s="211"/>
      <c r="BD269" s="211"/>
      <c r="BE269" s="211"/>
      <c r="BF269" s="211"/>
      <c r="BG269" s="211"/>
      <c r="BH269" s="211"/>
      <c r="BI269" s="211"/>
      <c r="BJ269" s="211"/>
      <c r="BK269" s="211"/>
      <c r="BL269" s="211"/>
      <c r="BM269" s="211"/>
      <c r="BN269" s="211"/>
    </row>
    <row r="270" spans="1:66">
      <c r="A270" s="211"/>
      <c r="B270" s="211"/>
      <c r="C270" s="211"/>
      <c r="D270" s="211"/>
      <c r="E270" s="211"/>
      <c r="F270" s="211"/>
      <c r="G270" s="211"/>
      <c r="H270" s="211"/>
      <c r="I270" s="211"/>
      <c r="J270" s="211"/>
      <c r="K270" s="211"/>
      <c r="L270" s="211"/>
      <c r="M270" s="211"/>
      <c r="N270" s="211"/>
      <c r="O270" s="211"/>
      <c r="P270" s="211"/>
      <c r="Q270" s="211"/>
      <c r="R270" s="211"/>
      <c r="S270" s="211"/>
      <c r="T270" s="211"/>
      <c r="U270" s="211"/>
      <c r="V270" s="211"/>
      <c r="W270" s="211"/>
      <c r="X270" s="211"/>
      <c r="Y270" s="211"/>
      <c r="Z270" s="211"/>
      <c r="AA270" s="211"/>
      <c r="AB270" s="211"/>
      <c r="AC270" s="211"/>
      <c r="AD270" s="211"/>
      <c r="AE270" s="211"/>
      <c r="AF270" s="211"/>
      <c r="AG270" s="211"/>
      <c r="AH270" s="211"/>
      <c r="AI270" s="211"/>
      <c r="AJ270" s="211"/>
      <c r="AK270" s="211"/>
      <c r="AL270" s="211"/>
      <c r="AM270" s="211"/>
      <c r="AN270" s="211"/>
      <c r="AO270" s="211"/>
      <c r="AP270" s="211"/>
      <c r="AQ270" s="211"/>
      <c r="AR270" s="211"/>
      <c r="AS270" s="211"/>
      <c r="AT270" s="211"/>
      <c r="AU270" s="211"/>
      <c r="AV270" s="211"/>
      <c r="AW270" s="211"/>
      <c r="AX270" s="211"/>
      <c r="AY270" s="1477"/>
      <c r="AZ270" s="211"/>
      <c r="BA270" s="211"/>
      <c r="BB270" s="211"/>
      <c r="BC270" s="211"/>
      <c r="BD270" s="211"/>
      <c r="BE270" s="211"/>
      <c r="BF270" s="211"/>
      <c r="BG270" s="211"/>
      <c r="BH270" s="211"/>
      <c r="BI270" s="211"/>
      <c r="BJ270" s="211"/>
      <c r="BK270" s="211"/>
      <c r="BL270" s="211"/>
      <c r="BM270" s="211"/>
      <c r="BN270" s="211"/>
    </row>
    <row r="271" spans="1:66">
      <c r="A271" s="211"/>
      <c r="B271" s="211"/>
      <c r="C271" s="211"/>
      <c r="D271" s="211"/>
      <c r="E271" s="211"/>
      <c r="F271" s="211"/>
      <c r="G271" s="211"/>
      <c r="H271" s="211"/>
      <c r="I271" s="211"/>
      <c r="J271" s="211"/>
      <c r="K271" s="211"/>
      <c r="L271" s="211"/>
      <c r="M271" s="211"/>
      <c r="N271" s="211"/>
      <c r="O271" s="211"/>
      <c r="P271" s="211"/>
      <c r="Q271" s="211"/>
      <c r="R271" s="211"/>
      <c r="S271" s="211"/>
      <c r="T271" s="211"/>
      <c r="U271" s="211"/>
      <c r="V271" s="211"/>
      <c r="W271" s="211"/>
      <c r="X271" s="211"/>
      <c r="Y271" s="211"/>
      <c r="Z271" s="211"/>
      <c r="AA271" s="211"/>
      <c r="AB271" s="211"/>
      <c r="AC271" s="211"/>
      <c r="AD271" s="211"/>
      <c r="AE271" s="211"/>
      <c r="AF271" s="211"/>
      <c r="AG271" s="211"/>
      <c r="AH271" s="211"/>
      <c r="AI271" s="211"/>
      <c r="AJ271" s="211"/>
      <c r="AK271" s="211"/>
      <c r="AL271" s="211"/>
      <c r="AM271" s="211"/>
      <c r="AN271" s="211"/>
      <c r="AO271" s="211"/>
      <c r="AP271" s="211"/>
      <c r="AQ271" s="211"/>
      <c r="AR271" s="211"/>
      <c r="AS271" s="211"/>
      <c r="AT271" s="211"/>
      <c r="AU271" s="211"/>
      <c r="AV271" s="211"/>
      <c r="AW271" s="211"/>
      <c r="AX271" s="211"/>
      <c r="AY271" s="1477"/>
      <c r="AZ271" s="211"/>
      <c r="BA271" s="211"/>
      <c r="BB271" s="211"/>
      <c r="BC271" s="211"/>
      <c r="BD271" s="211"/>
      <c r="BE271" s="211"/>
      <c r="BF271" s="211"/>
      <c r="BG271" s="211"/>
      <c r="BH271" s="211"/>
      <c r="BI271" s="211"/>
      <c r="BJ271" s="211"/>
      <c r="BK271" s="211"/>
      <c r="BL271" s="211"/>
      <c r="BM271" s="211"/>
      <c r="BN271" s="211"/>
    </row>
    <row r="272" spans="1:66">
      <c r="A272" s="211"/>
      <c r="B272" s="211"/>
      <c r="C272" s="211"/>
      <c r="D272" s="211"/>
      <c r="E272" s="211"/>
      <c r="F272" s="211"/>
      <c r="G272" s="211"/>
      <c r="H272" s="211"/>
      <c r="I272" s="211"/>
      <c r="J272" s="211"/>
      <c r="K272" s="211"/>
      <c r="L272" s="211"/>
      <c r="M272" s="211"/>
      <c r="N272" s="211"/>
      <c r="O272" s="211"/>
      <c r="P272" s="211"/>
      <c r="Q272" s="211"/>
      <c r="R272" s="211"/>
      <c r="S272" s="211"/>
      <c r="T272" s="211"/>
      <c r="U272" s="211"/>
      <c r="V272" s="211"/>
      <c r="W272" s="211"/>
      <c r="X272" s="211"/>
      <c r="Y272" s="211"/>
      <c r="Z272" s="211"/>
      <c r="AA272" s="211"/>
      <c r="AB272" s="211"/>
      <c r="AC272" s="211"/>
      <c r="AD272" s="211"/>
      <c r="AE272" s="211"/>
      <c r="AF272" s="211"/>
      <c r="AG272" s="211"/>
      <c r="AH272" s="211"/>
      <c r="AI272" s="211"/>
      <c r="AJ272" s="211"/>
      <c r="AK272" s="211"/>
      <c r="AL272" s="211"/>
      <c r="AM272" s="211"/>
      <c r="AN272" s="211"/>
      <c r="AO272" s="211"/>
      <c r="AP272" s="211"/>
      <c r="AQ272" s="211"/>
      <c r="AR272" s="211"/>
      <c r="AS272" s="211"/>
      <c r="AT272" s="211"/>
      <c r="AU272" s="211"/>
      <c r="AV272" s="211"/>
      <c r="AW272" s="211"/>
      <c r="AX272" s="211"/>
      <c r="AY272" s="1477"/>
      <c r="AZ272" s="211"/>
      <c r="BA272" s="211"/>
      <c r="BB272" s="211"/>
      <c r="BC272" s="211"/>
      <c r="BD272" s="211"/>
      <c r="BE272" s="211"/>
      <c r="BF272" s="211"/>
      <c r="BG272" s="211"/>
      <c r="BH272" s="211"/>
      <c r="BI272" s="211"/>
      <c r="BJ272" s="211"/>
      <c r="BK272" s="211"/>
      <c r="BL272" s="211"/>
      <c r="BM272" s="211"/>
      <c r="BN272" s="211"/>
    </row>
    <row r="273" spans="1:66">
      <c r="A273" s="211"/>
      <c r="B273" s="211"/>
      <c r="C273" s="211"/>
      <c r="D273" s="211"/>
      <c r="E273" s="211"/>
      <c r="F273" s="211"/>
      <c r="G273" s="211"/>
      <c r="H273" s="211"/>
      <c r="I273" s="211"/>
      <c r="J273" s="211"/>
      <c r="K273" s="211"/>
      <c r="L273" s="211"/>
      <c r="M273" s="211"/>
      <c r="N273" s="211"/>
      <c r="O273" s="211"/>
      <c r="P273" s="211"/>
      <c r="Q273" s="211"/>
      <c r="R273" s="211"/>
      <c r="S273" s="211"/>
      <c r="T273" s="211"/>
      <c r="U273" s="211"/>
      <c r="V273" s="211"/>
      <c r="W273" s="211"/>
      <c r="X273" s="211"/>
      <c r="Y273" s="211"/>
      <c r="Z273" s="211"/>
      <c r="AA273" s="211"/>
      <c r="AB273" s="211"/>
      <c r="AC273" s="211"/>
      <c r="AD273" s="211"/>
      <c r="AE273" s="211"/>
      <c r="AF273" s="211"/>
      <c r="AG273" s="211"/>
      <c r="AH273" s="211"/>
      <c r="AI273" s="211"/>
      <c r="AJ273" s="211"/>
      <c r="AK273" s="211"/>
      <c r="AL273" s="211"/>
      <c r="AM273" s="211"/>
      <c r="AN273" s="211"/>
      <c r="AO273" s="211"/>
      <c r="AP273" s="211"/>
      <c r="AQ273" s="211"/>
      <c r="AR273" s="211"/>
      <c r="AS273" s="211"/>
      <c r="AT273" s="211"/>
      <c r="AU273" s="211"/>
      <c r="AV273" s="211"/>
      <c r="AW273" s="211"/>
      <c r="AX273" s="211"/>
      <c r="AY273" s="1477"/>
      <c r="AZ273" s="211"/>
      <c r="BA273" s="211"/>
      <c r="BB273" s="211"/>
      <c r="BC273" s="211"/>
      <c r="BD273" s="211"/>
      <c r="BE273" s="211"/>
      <c r="BF273" s="211"/>
      <c r="BG273" s="211"/>
      <c r="BH273" s="211"/>
      <c r="BI273" s="211"/>
      <c r="BJ273" s="211"/>
      <c r="BK273" s="211"/>
      <c r="BL273" s="211"/>
      <c r="BM273" s="211"/>
      <c r="BN273" s="211"/>
    </row>
    <row r="274" spans="1:66">
      <c r="A274" s="211"/>
      <c r="B274" s="211"/>
      <c r="C274" s="211"/>
      <c r="D274" s="211"/>
      <c r="E274" s="211"/>
      <c r="F274" s="211"/>
      <c r="G274" s="211"/>
      <c r="H274" s="211"/>
      <c r="I274" s="211"/>
      <c r="J274" s="211"/>
      <c r="K274" s="211"/>
      <c r="L274" s="211"/>
      <c r="M274" s="211"/>
      <c r="N274" s="211"/>
      <c r="O274" s="211"/>
      <c r="P274" s="211"/>
      <c r="Q274" s="211"/>
      <c r="R274" s="211"/>
      <c r="S274" s="211"/>
      <c r="T274" s="211"/>
      <c r="U274" s="211"/>
      <c r="V274" s="211"/>
      <c r="W274" s="211"/>
      <c r="X274" s="211"/>
      <c r="Y274" s="211"/>
      <c r="Z274" s="211"/>
      <c r="AA274" s="211"/>
      <c r="AB274" s="211"/>
      <c r="AC274" s="211"/>
      <c r="AD274" s="211"/>
      <c r="AE274" s="211"/>
      <c r="AF274" s="211"/>
      <c r="AG274" s="211"/>
      <c r="AH274" s="211"/>
      <c r="AI274" s="211"/>
      <c r="AJ274" s="211"/>
      <c r="AK274" s="211"/>
      <c r="AL274" s="211"/>
      <c r="AM274" s="211"/>
      <c r="AN274" s="211"/>
      <c r="AO274" s="211"/>
      <c r="AP274" s="211"/>
      <c r="AQ274" s="211"/>
      <c r="AR274" s="211"/>
      <c r="AS274" s="211"/>
      <c r="AT274" s="211"/>
      <c r="AU274" s="211"/>
      <c r="AV274" s="211"/>
      <c r="AW274" s="211"/>
      <c r="AX274" s="211"/>
      <c r="AY274" s="1477"/>
      <c r="AZ274" s="211"/>
      <c r="BA274" s="211"/>
      <c r="BB274" s="211"/>
      <c r="BC274" s="211"/>
      <c r="BD274" s="211"/>
      <c r="BE274" s="211"/>
      <c r="BF274" s="211"/>
      <c r="BG274" s="211"/>
      <c r="BH274" s="211"/>
      <c r="BI274" s="211"/>
      <c r="BJ274" s="211"/>
      <c r="BK274" s="211"/>
      <c r="BL274" s="211"/>
      <c r="BM274" s="211"/>
      <c r="BN274" s="211"/>
    </row>
    <row r="275" spans="1:66">
      <c r="A275" s="211"/>
      <c r="B275" s="211"/>
      <c r="C275" s="211"/>
      <c r="D275" s="211"/>
      <c r="E275" s="211"/>
      <c r="F275" s="211"/>
      <c r="G275" s="211"/>
      <c r="H275" s="211"/>
      <c r="I275" s="211"/>
      <c r="J275" s="211"/>
      <c r="K275" s="211"/>
      <c r="L275" s="211"/>
      <c r="M275" s="211"/>
      <c r="N275" s="211"/>
      <c r="O275" s="211"/>
      <c r="P275" s="211"/>
      <c r="Q275" s="211"/>
      <c r="R275" s="211"/>
      <c r="S275" s="211"/>
      <c r="T275" s="211"/>
      <c r="U275" s="211"/>
      <c r="V275" s="211"/>
      <c r="W275" s="211"/>
      <c r="X275" s="211"/>
      <c r="Y275" s="211"/>
      <c r="Z275" s="211"/>
      <c r="AA275" s="211"/>
      <c r="AB275" s="211"/>
      <c r="AC275" s="211"/>
      <c r="AD275" s="211"/>
      <c r="AE275" s="211"/>
      <c r="AF275" s="211"/>
      <c r="AG275" s="211"/>
      <c r="AH275" s="211"/>
      <c r="AI275" s="211"/>
      <c r="AJ275" s="211"/>
      <c r="AK275" s="211"/>
      <c r="AL275" s="211"/>
      <c r="AM275" s="211"/>
      <c r="AN275" s="211"/>
      <c r="AO275" s="211"/>
      <c r="AP275" s="211"/>
      <c r="AQ275" s="211"/>
      <c r="AR275" s="211"/>
      <c r="AS275" s="211"/>
      <c r="AT275" s="211"/>
      <c r="AU275" s="211"/>
      <c r="AV275" s="211"/>
      <c r="AW275" s="211"/>
      <c r="AX275" s="211"/>
      <c r="AY275" s="1477"/>
      <c r="AZ275" s="211"/>
      <c r="BA275" s="211"/>
      <c r="BB275" s="211"/>
      <c r="BC275" s="211"/>
      <c r="BD275" s="211"/>
      <c r="BE275" s="211"/>
      <c r="BF275" s="211"/>
      <c r="BG275" s="211"/>
      <c r="BH275" s="211"/>
      <c r="BI275" s="211"/>
      <c r="BJ275" s="211"/>
      <c r="BK275" s="211"/>
      <c r="BL275" s="211"/>
      <c r="BM275" s="211"/>
      <c r="BN275" s="211"/>
    </row>
    <row r="276" spans="1:66">
      <c r="A276" s="211"/>
      <c r="B276" s="211"/>
      <c r="C276" s="211"/>
      <c r="D276" s="211"/>
      <c r="E276" s="211"/>
      <c r="F276" s="211"/>
      <c r="G276" s="211"/>
      <c r="H276" s="211"/>
      <c r="I276" s="211"/>
      <c r="J276" s="211"/>
      <c r="K276" s="211"/>
      <c r="L276" s="211"/>
      <c r="M276" s="211"/>
      <c r="N276" s="211"/>
      <c r="O276" s="211"/>
      <c r="P276" s="211"/>
      <c r="Q276" s="211"/>
      <c r="R276" s="211"/>
      <c r="S276" s="211"/>
      <c r="T276" s="211"/>
      <c r="U276" s="211"/>
      <c r="V276" s="211"/>
      <c r="W276" s="211"/>
      <c r="X276" s="211"/>
      <c r="Y276" s="211"/>
      <c r="Z276" s="211"/>
      <c r="AA276" s="211"/>
      <c r="AB276" s="211"/>
      <c r="AC276" s="211"/>
      <c r="AD276" s="211"/>
      <c r="AE276" s="211"/>
      <c r="AF276" s="211"/>
      <c r="AG276" s="211"/>
      <c r="AH276" s="211"/>
      <c r="AI276" s="211"/>
      <c r="AJ276" s="211"/>
      <c r="AK276" s="211"/>
      <c r="AL276" s="211"/>
      <c r="AM276" s="211"/>
      <c r="AN276" s="211"/>
      <c r="AO276" s="211"/>
      <c r="AP276" s="211"/>
      <c r="AQ276" s="211"/>
      <c r="AR276" s="211"/>
      <c r="AS276" s="211"/>
      <c r="AT276" s="211"/>
      <c r="AU276" s="211"/>
      <c r="AV276" s="211"/>
      <c r="AW276" s="211"/>
      <c r="AX276" s="211"/>
      <c r="AY276" s="1477"/>
      <c r="AZ276" s="211"/>
      <c r="BA276" s="211"/>
      <c r="BB276" s="211"/>
      <c r="BC276" s="211"/>
      <c r="BD276" s="211"/>
      <c r="BE276" s="211"/>
      <c r="BF276" s="211"/>
      <c r="BG276" s="211"/>
      <c r="BH276" s="211"/>
      <c r="BI276" s="211"/>
      <c r="BJ276" s="211"/>
      <c r="BK276" s="211"/>
      <c r="BL276" s="211"/>
      <c r="BM276" s="211"/>
      <c r="BN276" s="211"/>
    </row>
    <row r="277" spans="1:66">
      <c r="A277" s="211"/>
      <c r="B277" s="211"/>
      <c r="C277" s="211"/>
      <c r="D277" s="211"/>
      <c r="E277" s="211"/>
      <c r="F277" s="211"/>
      <c r="G277" s="211"/>
      <c r="H277" s="211"/>
      <c r="I277" s="211"/>
      <c r="J277" s="211"/>
      <c r="K277" s="211"/>
      <c r="L277" s="211"/>
      <c r="M277" s="211"/>
      <c r="N277" s="211"/>
      <c r="O277" s="211"/>
      <c r="P277" s="211"/>
      <c r="Q277" s="211"/>
      <c r="R277" s="211"/>
      <c r="S277" s="211"/>
      <c r="T277" s="211"/>
      <c r="U277" s="211"/>
      <c r="V277" s="211"/>
      <c r="W277" s="211"/>
      <c r="X277" s="211"/>
      <c r="Y277" s="211"/>
      <c r="Z277" s="211"/>
      <c r="AA277" s="211"/>
      <c r="AB277" s="211"/>
      <c r="AC277" s="211"/>
      <c r="AD277" s="211"/>
      <c r="AE277" s="211"/>
      <c r="AF277" s="211"/>
      <c r="AG277" s="211"/>
      <c r="AH277" s="211"/>
      <c r="AI277" s="211"/>
      <c r="AJ277" s="211"/>
      <c r="AK277" s="211"/>
      <c r="AL277" s="211"/>
      <c r="AM277" s="211"/>
      <c r="AN277" s="211"/>
      <c r="AO277" s="211"/>
      <c r="AP277" s="211"/>
      <c r="AQ277" s="211"/>
      <c r="AR277" s="211"/>
      <c r="AS277" s="211"/>
      <c r="AT277" s="211"/>
      <c r="AU277" s="211"/>
      <c r="AV277" s="211"/>
      <c r="AW277" s="211"/>
      <c r="AX277" s="211"/>
      <c r="AY277" s="1477"/>
      <c r="AZ277" s="211"/>
      <c r="BA277" s="211"/>
      <c r="BB277" s="211"/>
      <c r="BC277" s="211"/>
      <c r="BD277" s="211"/>
      <c r="BE277" s="211"/>
      <c r="BF277" s="211"/>
      <c r="BG277" s="211"/>
      <c r="BH277" s="211"/>
      <c r="BI277" s="211"/>
      <c r="BJ277" s="211"/>
      <c r="BK277" s="211"/>
      <c r="BL277" s="211"/>
      <c r="BM277" s="211"/>
      <c r="BN277" s="211"/>
    </row>
    <row r="278" spans="1:66">
      <c r="A278" s="211"/>
      <c r="B278" s="211"/>
      <c r="C278" s="211"/>
      <c r="D278" s="211"/>
      <c r="E278" s="211"/>
      <c r="F278" s="211"/>
      <c r="G278" s="211"/>
      <c r="H278" s="211"/>
      <c r="I278" s="211"/>
      <c r="J278" s="211"/>
      <c r="K278" s="211"/>
      <c r="L278" s="211"/>
      <c r="M278" s="211"/>
      <c r="N278" s="211"/>
      <c r="O278" s="211"/>
      <c r="P278" s="211"/>
      <c r="Q278" s="211"/>
      <c r="R278" s="211"/>
      <c r="S278" s="211"/>
      <c r="T278" s="211"/>
      <c r="U278" s="211"/>
      <c r="V278" s="211"/>
      <c r="W278" s="211"/>
      <c r="X278" s="211"/>
      <c r="Y278" s="211"/>
      <c r="Z278" s="211"/>
      <c r="AA278" s="211"/>
      <c r="AB278" s="211"/>
      <c r="AC278" s="211"/>
      <c r="AD278" s="211"/>
      <c r="AE278" s="211"/>
      <c r="AF278" s="211"/>
      <c r="AG278" s="211"/>
      <c r="AH278" s="211"/>
      <c r="AI278" s="211"/>
      <c r="AJ278" s="211"/>
      <c r="AK278" s="211"/>
      <c r="AL278" s="211"/>
      <c r="AM278" s="211"/>
      <c r="AN278" s="211"/>
      <c r="AO278" s="211"/>
      <c r="AP278" s="211"/>
      <c r="AQ278" s="211"/>
      <c r="AR278" s="211"/>
      <c r="AS278" s="211"/>
      <c r="AT278" s="211"/>
      <c r="AU278" s="211"/>
      <c r="AV278" s="211"/>
      <c r="AW278" s="211"/>
      <c r="AX278" s="211"/>
      <c r="AY278" s="1477"/>
      <c r="AZ278" s="211"/>
      <c r="BA278" s="211"/>
      <c r="BB278" s="211"/>
      <c r="BC278" s="211"/>
      <c r="BD278" s="211"/>
      <c r="BE278" s="211"/>
      <c r="BF278" s="211"/>
      <c r="BG278" s="211"/>
      <c r="BH278" s="211"/>
      <c r="BI278" s="211"/>
      <c r="BJ278" s="211"/>
      <c r="BK278" s="211"/>
      <c r="BL278" s="211"/>
      <c r="BM278" s="211"/>
      <c r="BN278" s="211"/>
    </row>
    <row r="279" spans="1:66">
      <c r="A279" s="211"/>
      <c r="B279" s="211"/>
      <c r="C279" s="211"/>
      <c r="D279" s="211"/>
      <c r="E279" s="211"/>
      <c r="F279" s="211"/>
      <c r="G279" s="211"/>
      <c r="H279" s="211"/>
      <c r="I279" s="211"/>
      <c r="J279" s="211"/>
      <c r="K279" s="211"/>
      <c r="L279" s="211"/>
      <c r="M279" s="211"/>
      <c r="N279" s="211"/>
      <c r="O279" s="211"/>
      <c r="P279" s="211"/>
      <c r="Q279" s="211"/>
      <c r="R279" s="211"/>
      <c r="S279" s="211"/>
      <c r="T279" s="211"/>
      <c r="U279" s="211"/>
      <c r="V279" s="211"/>
      <c r="W279" s="211"/>
      <c r="X279" s="211"/>
      <c r="Y279" s="211"/>
      <c r="Z279" s="211"/>
      <c r="AA279" s="211"/>
      <c r="AB279" s="211"/>
      <c r="AC279" s="211"/>
      <c r="AD279" s="211"/>
      <c r="AE279" s="211"/>
      <c r="AF279" s="211"/>
      <c r="AG279" s="211"/>
      <c r="AH279" s="211"/>
      <c r="AI279" s="211"/>
      <c r="AJ279" s="211"/>
      <c r="AK279" s="211"/>
      <c r="AL279" s="211"/>
      <c r="AM279" s="211"/>
      <c r="AN279" s="211"/>
      <c r="AO279" s="211"/>
      <c r="AP279" s="211"/>
      <c r="AQ279" s="211"/>
      <c r="AR279" s="211"/>
      <c r="AS279" s="211"/>
      <c r="AT279" s="211"/>
      <c r="AU279" s="211"/>
      <c r="AV279" s="211"/>
      <c r="AW279" s="211"/>
      <c r="AX279" s="211"/>
      <c r="AY279" s="1477"/>
      <c r="AZ279" s="211"/>
      <c r="BA279" s="211"/>
      <c r="BB279" s="211"/>
      <c r="BC279" s="211"/>
      <c r="BD279" s="211"/>
      <c r="BE279" s="211"/>
      <c r="BF279" s="211"/>
      <c r="BG279" s="211"/>
      <c r="BH279" s="211"/>
      <c r="BI279" s="211"/>
      <c r="BJ279" s="211"/>
      <c r="BK279" s="211"/>
      <c r="BL279" s="211"/>
      <c r="BM279" s="211"/>
      <c r="BN279" s="211"/>
    </row>
    <row r="280" spans="1:66">
      <c r="A280" s="211"/>
      <c r="B280" s="211"/>
      <c r="C280" s="211"/>
      <c r="D280" s="211"/>
      <c r="E280" s="211"/>
      <c r="F280" s="211"/>
      <c r="G280" s="211"/>
      <c r="H280" s="211"/>
      <c r="I280" s="211"/>
      <c r="J280" s="211"/>
      <c r="K280" s="211"/>
      <c r="L280" s="211"/>
      <c r="M280" s="211"/>
      <c r="N280" s="211"/>
      <c r="O280" s="211"/>
      <c r="P280" s="211"/>
      <c r="Q280" s="211"/>
      <c r="R280" s="211"/>
      <c r="S280" s="211"/>
      <c r="T280" s="211"/>
      <c r="U280" s="211"/>
      <c r="V280" s="211"/>
      <c r="W280" s="211"/>
      <c r="X280" s="211"/>
      <c r="Y280" s="211"/>
      <c r="Z280" s="211"/>
      <c r="AA280" s="211"/>
      <c r="AB280" s="211"/>
      <c r="AC280" s="211"/>
      <c r="AD280" s="211"/>
      <c r="AE280" s="211"/>
      <c r="AF280" s="211"/>
      <c r="AG280" s="211"/>
      <c r="AH280" s="211"/>
      <c r="AI280" s="211"/>
      <c r="AJ280" s="211"/>
      <c r="AK280" s="211"/>
      <c r="AL280" s="211"/>
      <c r="AM280" s="211"/>
      <c r="AN280" s="211"/>
      <c r="AO280" s="211"/>
      <c r="AP280" s="211"/>
      <c r="AQ280" s="211"/>
      <c r="AR280" s="211"/>
      <c r="AS280" s="211"/>
      <c r="AT280" s="211"/>
      <c r="AU280" s="211"/>
      <c r="AV280" s="211"/>
      <c r="AW280" s="211"/>
      <c r="AX280" s="211"/>
      <c r="AY280" s="1477"/>
      <c r="AZ280" s="211"/>
      <c r="BA280" s="211"/>
      <c r="BB280" s="211"/>
      <c r="BC280" s="211"/>
      <c r="BD280" s="211"/>
      <c r="BE280" s="211"/>
      <c r="BF280" s="211"/>
      <c r="BG280" s="211"/>
      <c r="BH280" s="211"/>
      <c r="BI280" s="211"/>
      <c r="BJ280" s="211"/>
      <c r="BK280" s="211"/>
      <c r="BL280" s="211"/>
      <c r="BM280" s="211"/>
      <c r="BN280" s="211"/>
    </row>
    <row r="281" spans="1:66">
      <c r="A281" s="211"/>
      <c r="B281" s="211"/>
      <c r="C281" s="211"/>
      <c r="D281" s="211"/>
      <c r="E281" s="211"/>
      <c r="F281" s="211"/>
      <c r="G281" s="211"/>
      <c r="H281" s="211"/>
      <c r="I281" s="211"/>
      <c r="J281" s="211"/>
      <c r="K281" s="211"/>
      <c r="L281" s="211"/>
      <c r="M281" s="211"/>
      <c r="N281" s="211"/>
      <c r="O281" s="211"/>
      <c r="P281" s="211"/>
      <c r="Q281" s="211"/>
      <c r="R281" s="211"/>
      <c r="S281" s="211"/>
      <c r="T281" s="211"/>
      <c r="U281" s="211"/>
      <c r="V281" s="211"/>
      <c r="W281" s="211"/>
      <c r="X281" s="211"/>
      <c r="Y281" s="211"/>
      <c r="Z281" s="211"/>
      <c r="AA281" s="211"/>
      <c r="AB281" s="211"/>
      <c r="AC281" s="211"/>
      <c r="AD281" s="211"/>
      <c r="AE281" s="211"/>
      <c r="AF281" s="211"/>
      <c r="AG281" s="211"/>
      <c r="AH281" s="211"/>
      <c r="AI281" s="211"/>
      <c r="AJ281" s="211"/>
      <c r="AK281" s="211"/>
      <c r="AL281" s="211"/>
      <c r="AM281" s="211"/>
      <c r="AN281" s="211"/>
      <c r="AO281" s="211"/>
      <c r="AP281" s="211"/>
      <c r="AQ281" s="211"/>
      <c r="AR281" s="211"/>
      <c r="AS281" s="211"/>
      <c r="AT281" s="211"/>
      <c r="AU281" s="211"/>
      <c r="AV281" s="211"/>
      <c r="AW281" s="211"/>
      <c r="AX281" s="211"/>
      <c r="AY281" s="1477"/>
      <c r="AZ281" s="211"/>
      <c r="BA281" s="211"/>
      <c r="BB281" s="211"/>
      <c r="BC281" s="211"/>
      <c r="BD281" s="211"/>
      <c r="BE281" s="211"/>
      <c r="BF281" s="211"/>
      <c r="BG281" s="211"/>
      <c r="BH281" s="211"/>
      <c r="BI281" s="211"/>
      <c r="BJ281" s="211"/>
      <c r="BK281" s="211"/>
      <c r="BL281" s="211"/>
      <c r="BM281" s="211"/>
      <c r="BN281" s="211"/>
    </row>
    <row r="282" spans="1:66">
      <c r="A282" s="211"/>
      <c r="B282" s="211"/>
      <c r="C282" s="211"/>
      <c r="D282" s="211"/>
      <c r="E282" s="211"/>
      <c r="F282" s="211"/>
      <c r="G282" s="211"/>
      <c r="H282" s="211"/>
      <c r="I282" s="211"/>
      <c r="J282" s="211"/>
      <c r="K282" s="211"/>
      <c r="L282" s="211"/>
      <c r="M282" s="211"/>
      <c r="N282" s="211"/>
      <c r="O282" s="211"/>
      <c r="P282" s="211"/>
      <c r="Q282" s="211"/>
      <c r="R282" s="211"/>
      <c r="S282" s="211"/>
      <c r="T282" s="211"/>
      <c r="U282" s="211"/>
      <c r="V282" s="211"/>
      <c r="W282" s="211"/>
      <c r="X282" s="211"/>
      <c r="Y282" s="211"/>
      <c r="Z282" s="211"/>
      <c r="AA282" s="211"/>
      <c r="AB282" s="211"/>
      <c r="AC282" s="211"/>
      <c r="AD282" s="211"/>
      <c r="AE282" s="211"/>
      <c r="AF282" s="211"/>
      <c r="AG282" s="211"/>
      <c r="AH282" s="211"/>
      <c r="AI282" s="211"/>
      <c r="AJ282" s="211"/>
      <c r="AK282" s="211"/>
      <c r="AL282" s="211"/>
      <c r="AM282" s="211"/>
      <c r="AN282" s="211"/>
      <c r="AO282" s="211"/>
      <c r="AP282" s="211"/>
      <c r="AQ282" s="211"/>
      <c r="AR282" s="211"/>
      <c r="AS282" s="211"/>
      <c r="AT282" s="211"/>
      <c r="AU282" s="211"/>
      <c r="AV282" s="211"/>
      <c r="AW282" s="211"/>
      <c r="AX282" s="211"/>
      <c r="AY282" s="1477"/>
      <c r="AZ282" s="211"/>
      <c r="BA282" s="211"/>
      <c r="BB282" s="211"/>
      <c r="BC282" s="211"/>
      <c r="BD282" s="211"/>
      <c r="BE282" s="211"/>
      <c r="BF282" s="211"/>
      <c r="BG282" s="211"/>
      <c r="BH282" s="211"/>
      <c r="BI282" s="211"/>
      <c r="BJ282" s="211"/>
      <c r="BK282" s="211"/>
      <c r="BL282" s="211"/>
      <c r="BM282" s="211"/>
      <c r="BN282" s="211"/>
    </row>
    <row r="283" spans="1:66">
      <c r="A283" s="211"/>
      <c r="B283" s="211"/>
      <c r="C283" s="211"/>
      <c r="D283" s="211"/>
      <c r="E283" s="211"/>
      <c r="F283" s="211"/>
      <c r="G283" s="211"/>
      <c r="H283" s="211"/>
      <c r="I283" s="211"/>
      <c r="J283" s="211"/>
      <c r="K283" s="211"/>
      <c r="L283" s="211"/>
      <c r="M283" s="211"/>
      <c r="N283" s="211"/>
      <c r="O283" s="211"/>
      <c r="P283" s="211"/>
      <c r="Q283" s="211"/>
      <c r="R283" s="211"/>
      <c r="S283" s="211"/>
      <c r="T283" s="211"/>
      <c r="U283" s="211"/>
      <c r="V283" s="211"/>
      <c r="W283" s="211"/>
      <c r="X283" s="211"/>
      <c r="Y283" s="211"/>
      <c r="Z283" s="211"/>
      <c r="AA283" s="211"/>
      <c r="AB283" s="211"/>
      <c r="AC283" s="211"/>
      <c r="AD283" s="211"/>
      <c r="AE283" s="211"/>
      <c r="AF283" s="211"/>
      <c r="AG283" s="211"/>
      <c r="AH283" s="211"/>
      <c r="AI283" s="211"/>
      <c r="AJ283" s="211"/>
      <c r="AK283" s="211"/>
      <c r="AL283" s="211"/>
      <c r="AM283" s="211"/>
      <c r="AN283" s="211"/>
      <c r="AO283" s="211"/>
      <c r="AP283" s="211"/>
      <c r="AQ283" s="211"/>
      <c r="AR283" s="211"/>
      <c r="AS283" s="211"/>
      <c r="AT283" s="211"/>
      <c r="AU283" s="211"/>
      <c r="AV283" s="211"/>
      <c r="AW283" s="211"/>
      <c r="AX283" s="211"/>
      <c r="AY283" s="1477"/>
      <c r="AZ283" s="211"/>
      <c r="BA283" s="211"/>
      <c r="BB283" s="211"/>
      <c r="BC283" s="211"/>
      <c r="BD283" s="211"/>
      <c r="BE283" s="211"/>
      <c r="BF283" s="211"/>
      <c r="BG283" s="211"/>
      <c r="BH283" s="211"/>
      <c r="BI283" s="211"/>
      <c r="BJ283" s="211"/>
      <c r="BK283" s="211"/>
      <c r="BL283" s="211"/>
      <c r="BM283" s="211"/>
      <c r="BN283" s="211"/>
    </row>
    <row r="284" spans="1:66">
      <c r="A284" s="211"/>
      <c r="B284" s="211"/>
      <c r="C284" s="211"/>
      <c r="D284" s="211"/>
      <c r="E284" s="211"/>
      <c r="F284" s="211"/>
      <c r="G284" s="211"/>
      <c r="H284" s="211"/>
      <c r="I284" s="211"/>
      <c r="J284" s="211"/>
      <c r="K284" s="211"/>
      <c r="L284" s="211"/>
      <c r="M284" s="211"/>
      <c r="N284" s="211"/>
      <c r="O284" s="211"/>
      <c r="P284" s="211"/>
      <c r="Q284" s="211"/>
      <c r="R284" s="211"/>
      <c r="S284" s="211"/>
      <c r="T284" s="211"/>
      <c r="U284" s="211"/>
      <c r="V284" s="211"/>
      <c r="W284" s="211"/>
      <c r="X284" s="211"/>
      <c r="Y284" s="211"/>
      <c r="Z284" s="211"/>
      <c r="AA284" s="211"/>
      <c r="AB284" s="211"/>
      <c r="AC284" s="211"/>
      <c r="AD284" s="211"/>
      <c r="AE284" s="211"/>
      <c r="AF284" s="211"/>
      <c r="AG284" s="211"/>
      <c r="AH284" s="211"/>
      <c r="AI284" s="211"/>
      <c r="AJ284" s="211"/>
      <c r="AK284" s="211"/>
      <c r="AL284" s="211"/>
      <c r="AM284" s="211"/>
      <c r="AN284" s="211"/>
      <c r="AO284" s="211"/>
      <c r="AP284" s="211"/>
      <c r="AQ284" s="211"/>
      <c r="AR284" s="211"/>
      <c r="AS284" s="211"/>
      <c r="AT284" s="211"/>
      <c r="AU284" s="211"/>
      <c r="AV284" s="211"/>
      <c r="AW284" s="211"/>
      <c r="AX284" s="211"/>
      <c r="AY284" s="1477"/>
      <c r="AZ284" s="211"/>
      <c r="BA284" s="211"/>
      <c r="BB284" s="211"/>
      <c r="BC284" s="211"/>
      <c r="BD284" s="211"/>
      <c r="BE284" s="211"/>
      <c r="BF284" s="211"/>
      <c r="BG284" s="211"/>
      <c r="BH284" s="211"/>
      <c r="BI284" s="211"/>
      <c r="BJ284" s="211"/>
      <c r="BK284" s="211"/>
      <c r="BL284" s="211"/>
      <c r="BM284" s="211"/>
      <c r="BN284" s="211"/>
    </row>
    <row r="285" spans="1:66">
      <c r="A285" s="211"/>
      <c r="B285" s="211"/>
      <c r="C285" s="211"/>
      <c r="D285" s="211"/>
      <c r="E285" s="211"/>
      <c r="F285" s="211"/>
      <c r="G285" s="211"/>
      <c r="H285" s="211"/>
      <c r="I285" s="211"/>
      <c r="J285" s="211"/>
      <c r="K285" s="211"/>
      <c r="L285" s="211"/>
      <c r="M285" s="211"/>
      <c r="N285" s="211"/>
      <c r="O285" s="211"/>
      <c r="P285" s="211"/>
      <c r="Q285" s="211"/>
      <c r="R285" s="211"/>
      <c r="S285" s="211"/>
      <c r="T285" s="211"/>
      <c r="U285" s="211"/>
      <c r="V285" s="211"/>
      <c r="W285" s="211"/>
      <c r="X285" s="211"/>
      <c r="Y285" s="211"/>
      <c r="Z285" s="211"/>
      <c r="AA285" s="211"/>
      <c r="AB285" s="211"/>
      <c r="AC285" s="211"/>
      <c r="AD285" s="211"/>
      <c r="AE285" s="211"/>
      <c r="AF285" s="211"/>
      <c r="AG285" s="211"/>
      <c r="AH285" s="211"/>
      <c r="AI285" s="211"/>
      <c r="AJ285" s="211"/>
      <c r="AK285" s="211"/>
      <c r="AL285" s="211"/>
      <c r="AM285" s="211"/>
      <c r="AN285" s="211"/>
      <c r="AO285" s="211"/>
      <c r="AP285" s="211"/>
      <c r="AQ285" s="211"/>
      <c r="AR285" s="211"/>
      <c r="AS285" s="211"/>
      <c r="AT285" s="211"/>
      <c r="AU285" s="211"/>
      <c r="AV285" s="211"/>
      <c r="AW285" s="211"/>
      <c r="AX285" s="211"/>
      <c r="AY285" s="1477"/>
      <c r="AZ285" s="211"/>
      <c r="BA285" s="211"/>
      <c r="BB285" s="211"/>
      <c r="BC285" s="211"/>
      <c r="BD285" s="211"/>
      <c r="BE285" s="211"/>
      <c r="BF285" s="211"/>
      <c r="BG285" s="211"/>
      <c r="BH285" s="211"/>
      <c r="BI285" s="211"/>
      <c r="BJ285" s="211"/>
      <c r="BK285" s="211"/>
      <c r="BL285" s="211"/>
      <c r="BM285" s="211"/>
      <c r="BN285" s="211"/>
    </row>
    <row r="286" spans="1:66">
      <c r="A286" s="211"/>
      <c r="B286" s="211"/>
      <c r="C286" s="211"/>
      <c r="D286" s="211"/>
      <c r="E286" s="211"/>
      <c r="F286" s="211"/>
      <c r="G286" s="211"/>
      <c r="H286" s="211"/>
      <c r="I286" s="211"/>
      <c r="J286" s="211"/>
      <c r="K286" s="211"/>
      <c r="L286" s="211"/>
      <c r="M286" s="211"/>
      <c r="N286" s="211"/>
      <c r="O286" s="211"/>
      <c r="P286" s="211"/>
      <c r="Q286" s="211"/>
      <c r="R286" s="211"/>
      <c r="S286" s="211"/>
      <c r="T286" s="211"/>
      <c r="U286" s="211"/>
      <c r="V286" s="211"/>
      <c r="W286" s="211"/>
      <c r="X286" s="211"/>
      <c r="Y286" s="211"/>
      <c r="Z286" s="211"/>
      <c r="AA286" s="211"/>
      <c r="AB286" s="211"/>
      <c r="AC286" s="211"/>
      <c r="AD286" s="211"/>
      <c r="AE286" s="211"/>
      <c r="AF286" s="211"/>
      <c r="AG286" s="211"/>
      <c r="AH286" s="211"/>
      <c r="AI286" s="211"/>
      <c r="AJ286" s="211"/>
      <c r="AK286" s="211"/>
      <c r="AL286" s="211"/>
      <c r="AM286" s="211"/>
      <c r="AN286" s="211"/>
      <c r="AO286" s="211"/>
      <c r="AP286" s="211"/>
      <c r="AQ286" s="211"/>
      <c r="AR286" s="211"/>
      <c r="AS286" s="211"/>
      <c r="AT286" s="211"/>
      <c r="AU286" s="211"/>
      <c r="AV286" s="211"/>
      <c r="AW286" s="211"/>
      <c r="AX286" s="211"/>
      <c r="AY286" s="1477"/>
      <c r="AZ286" s="211"/>
      <c r="BA286" s="211"/>
      <c r="BB286" s="211"/>
      <c r="BC286" s="211"/>
      <c r="BD286" s="211"/>
      <c r="BE286" s="211"/>
      <c r="BF286" s="211"/>
      <c r="BG286" s="211"/>
      <c r="BH286" s="211"/>
      <c r="BI286" s="211"/>
      <c r="BJ286" s="211"/>
      <c r="BK286" s="211"/>
      <c r="BL286" s="211"/>
      <c r="BM286" s="211"/>
      <c r="BN286" s="211"/>
    </row>
    <row r="287" spans="1:66">
      <c r="A287" s="211"/>
      <c r="B287" s="211"/>
      <c r="C287" s="211"/>
      <c r="D287" s="211"/>
      <c r="E287" s="211"/>
      <c r="F287" s="211"/>
      <c r="G287" s="211"/>
      <c r="H287" s="211"/>
      <c r="I287" s="211"/>
      <c r="J287" s="211"/>
      <c r="K287" s="211"/>
      <c r="L287" s="211"/>
      <c r="M287" s="211"/>
      <c r="N287" s="211"/>
      <c r="O287" s="211"/>
      <c r="P287" s="211"/>
      <c r="Q287" s="211"/>
      <c r="R287" s="211"/>
      <c r="S287" s="211"/>
      <c r="T287" s="211"/>
      <c r="U287" s="211"/>
      <c r="V287" s="211"/>
      <c r="W287" s="211"/>
      <c r="X287" s="211"/>
      <c r="Y287" s="211"/>
      <c r="Z287" s="211"/>
      <c r="AA287" s="211"/>
      <c r="AB287" s="211"/>
      <c r="AC287" s="211"/>
      <c r="AD287" s="211"/>
      <c r="AE287" s="211"/>
      <c r="AF287" s="211"/>
      <c r="AG287" s="211"/>
      <c r="AH287" s="211"/>
      <c r="AI287" s="211"/>
      <c r="AJ287" s="211"/>
      <c r="AK287" s="211"/>
      <c r="AL287" s="211"/>
      <c r="AM287" s="211"/>
      <c r="AN287" s="211"/>
      <c r="AO287" s="211"/>
      <c r="AP287" s="211"/>
      <c r="AQ287" s="211"/>
      <c r="AR287" s="211"/>
      <c r="AS287" s="211"/>
      <c r="AT287" s="211"/>
      <c r="AU287" s="211"/>
      <c r="AV287" s="211"/>
      <c r="AW287" s="211"/>
      <c r="AX287" s="211"/>
      <c r="AY287" s="1477"/>
      <c r="AZ287" s="211"/>
      <c r="BA287" s="211"/>
      <c r="BB287" s="211"/>
      <c r="BC287" s="211"/>
      <c r="BD287" s="211"/>
      <c r="BE287" s="211"/>
      <c r="BF287" s="211"/>
      <c r="BG287" s="211"/>
      <c r="BH287" s="211"/>
      <c r="BI287" s="211"/>
      <c r="BJ287" s="211"/>
      <c r="BK287" s="211"/>
      <c r="BL287" s="211"/>
      <c r="BM287" s="211"/>
      <c r="BN287" s="211"/>
    </row>
    <row r="288" spans="1:66">
      <c r="A288" s="211"/>
      <c r="B288" s="211"/>
      <c r="C288" s="211"/>
      <c r="D288" s="211"/>
      <c r="E288" s="211"/>
      <c r="F288" s="211"/>
      <c r="G288" s="211"/>
      <c r="H288" s="211"/>
      <c r="I288" s="211"/>
      <c r="J288" s="211"/>
      <c r="K288" s="211"/>
      <c r="L288" s="211"/>
      <c r="M288" s="211"/>
      <c r="N288" s="211"/>
      <c r="O288" s="211"/>
      <c r="P288" s="211"/>
      <c r="Q288" s="211"/>
      <c r="R288" s="211"/>
      <c r="S288" s="211"/>
      <c r="T288" s="211"/>
      <c r="U288" s="211"/>
      <c r="V288" s="211"/>
      <c r="W288" s="211"/>
      <c r="X288" s="211"/>
      <c r="Y288" s="211"/>
      <c r="Z288" s="211"/>
      <c r="AA288" s="211"/>
      <c r="AB288" s="211"/>
      <c r="AC288" s="211"/>
      <c r="AD288" s="211"/>
      <c r="AE288" s="211"/>
      <c r="AF288" s="211"/>
      <c r="AG288" s="211"/>
      <c r="AH288" s="211"/>
      <c r="AI288" s="211"/>
      <c r="AJ288" s="211"/>
      <c r="AK288" s="211"/>
      <c r="AL288" s="211"/>
      <c r="AM288" s="211"/>
      <c r="AN288" s="211"/>
      <c r="AO288" s="211"/>
      <c r="AP288" s="211"/>
      <c r="AQ288" s="211"/>
      <c r="AR288" s="211"/>
      <c r="AS288" s="211"/>
      <c r="AT288" s="211"/>
      <c r="AU288" s="211"/>
      <c r="AV288" s="211"/>
      <c r="AW288" s="211"/>
      <c r="AX288" s="211"/>
      <c r="AY288" s="1477"/>
      <c r="AZ288" s="211"/>
      <c r="BA288" s="211"/>
      <c r="BB288" s="211"/>
      <c r="BC288" s="211"/>
      <c r="BD288" s="211"/>
      <c r="BE288" s="211"/>
      <c r="BF288" s="211"/>
      <c r="BG288" s="211"/>
      <c r="BH288" s="211"/>
      <c r="BI288" s="211"/>
      <c r="BJ288" s="211"/>
      <c r="BK288" s="211"/>
      <c r="BL288" s="211"/>
      <c r="BM288" s="211"/>
      <c r="BN288" s="211"/>
    </row>
    <row r="289" spans="1:66">
      <c r="A289" s="211"/>
      <c r="B289" s="211"/>
      <c r="C289" s="211"/>
      <c r="D289" s="211"/>
      <c r="E289" s="211"/>
      <c r="F289" s="211"/>
      <c r="G289" s="211"/>
      <c r="H289" s="211"/>
      <c r="I289" s="211"/>
      <c r="J289" s="211"/>
      <c r="K289" s="211"/>
      <c r="L289" s="211"/>
      <c r="M289" s="211"/>
      <c r="N289" s="211"/>
      <c r="O289" s="211"/>
      <c r="P289" s="211"/>
      <c r="Q289" s="211"/>
      <c r="R289" s="211"/>
      <c r="S289" s="211"/>
      <c r="T289" s="211"/>
      <c r="U289" s="211"/>
      <c r="V289" s="211"/>
      <c r="W289" s="211"/>
      <c r="X289" s="211"/>
      <c r="Y289" s="211"/>
      <c r="Z289" s="211"/>
      <c r="AA289" s="211"/>
      <c r="AB289" s="211"/>
      <c r="AC289" s="211"/>
      <c r="AD289" s="211"/>
      <c r="AE289" s="211"/>
      <c r="AF289" s="211"/>
      <c r="AG289" s="211"/>
      <c r="AH289" s="211"/>
      <c r="AI289" s="211"/>
      <c r="AJ289" s="211"/>
      <c r="AK289" s="211"/>
      <c r="AL289" s="211"/>
      <c r="AM289" s="211"/>
      <c r="AN289" s="211"/>
      <c r="AO289" s="211"/>
      <c r="AP289" s="211"/>
      <c r="AQ289" s="211"/>
      <c r="AR289" s="211"/>
      <c r="AS289" s="211"/>
      <c r="AT289" s="211"/>
      <c r="AU289" s="211"/>
      <c r="AV289" s="211"/>
      <c r="AW289" s="211"/>
      <c r="AX289" s="211"/>
      <c r="AY289" s="1477"/>
      <c r="AZ289" s="211"/>
      <c r="BA289" s="211"/>
      <c r="BB289" s="211"/>
      <c r="BC289" s="211"/>
      <c r="BD289" s="211"/>
      <c r="BE289" s="211"/>
      <c r="BF289" s="211"/>
      <c r="BG289" s="211"/>
      <c r="BH289" s="211"/>
      <c r="BI289" s="211"/>
      <c r="BJ289" s="211"/>
      <c r="BK289" s="211"/>
      <c r="BL289" s="211"/>
      <c r="BM289" s="211"/>
      <c r="BN289" s="211"/>
    </row>
    <row r="290" spans="1:66">
      <c r="A290" s="211"/>
      <c r="B290" s="211"/>
      <c r="C290" s="211"/>
      <c r="D290" s="211"/>
      <c r="E290" s="211"/>
      <c r="F290" s="211"/>
      <c r="G290" s="211"/>
      <c r="H290" s="211"/>
      <c r="I290" s="211"/>
      <c r="J290" s="211"/>
      <c r="K290" s="211"/>
      <c r="L290" s="211"/>
      <c r="M290" s="211"/>
      <c r="N290" s="211"/>
      <c r="O290" s="211"/>
      <c r="P290" s="211"/>
      <c r="Q290" s="211"/>
      <c r="R290" s="211"/>
      <c r="S290" s="211"/>
      <c r="T290" s="211"/>
      <c r="U290" s="211"/>
      <c r="V290" s="211"/>
      <c r="W290" s="211"/>
      <c r="X290" s="211"/>
      <c r="Y290" s="211"/>
      <c r="Z290" s="211"/>
      <c r="AA290" s="211"/>
      <c r="AB290" s="211"/>
      <c r="AC290" s="211"/>
      <c r="AD290" s="211"/>
      <c r="AE290" s="211"/>
      <c r="AF290" s="211"/>
      <c r="AG290" s="211"/>
      <c r="AH290" s="211"/>
      <c r="AI290" s="211"/>
      <c r="AJ290" s="211"/>
      <c r="AK290" s="211"/>
      <c r="AL290" s="211"/>
      <c r="AM290" s="211"/>
      <c r="AN290" s="211"/>
      <c r="AO290" s="211"/>
      <c r="AP290" s="211"/>
      <c r="AQ290" s="211"/>
      <c r="AR290" s="211"/>
      <c r="AS290" s="211"/>
      <c r="AT290" s="211"/>
      <c r="AU290" s="211"/>
      <c r="AV290" s="211"/>
      <c r="AW290" s="211"/>
      <c r="AX290" s="211"/>
      <c r="AY290" s="1477"/>
      <c r="AZ290" s="211"/>
      <c r="BA290" s="211"/>
      <c r="BB290" s="211"/>
      <c r="BC290" s="211"/>
      <c r="BD290" s="211"/>
      <c r="BE290" s="211"/>
      <c r="BF290" s="211"/>
      <c r="BG290" s="211"/>
      <c r="BH290" s="211"/>
      <c r="BI290" s="211"/>
      <c r="BJ290" s="211"/>
      <c r="BK290" s="211"/>
      <c r="BL290" s="211"/>
      <c r="BM290" s="211"/>
      <c r="BN290" s="211"/>
    </row>
    <row r="291" spans="1:66">
      <c r="A291" s="211"/>
      <c r="B291" s="211"/>
      <c r="C291" s="211"/>
      <c r="D291" s="211"/>
      <c r="E291" s="211"/>
      <c r="F291" s="211"/>
      <c r="G291" s="211"/>
      <c r="H291" s="211"/>
      <c r="I291" s="211"/>
      <c r="J291" s="211"/>
      <c r="K291" s="211"/>
      <c r="L291" s="211"/>
      <c r="M291" s="211"/>
      <c r="N291" s="211"/>
      <c r="O291" s="211"/>
      <c r="P291" s="211"/>
      <c r="Q291" s="211"/>
      <c r="R291" s="211"/>
      <c r="S291" s="211"/>
      <c r="T291" s="211"/>
      <c r="U291" s="211"/>
      <c r="V291" s="211"/>
      <c r="W291" s="211"/>
      <c r="X291" s="211"/>
      <c r="Y291" s="211"/>
      <c r="Z291" s="211"/>
      <c r="AA291" s="211"/>
      <c r="AB291" s="211"/>
      <c r="AC291" s="211"/>
      <c r="AD291" s="211"/>
      <c r="AE291" s="211"/>
      <c r="AF291" s="211"/>
      <c r="AG291" s="211"/>
      <c r="AH291" s="211"/>
      <c r="AI291" s="211"/>
      <c r="AJ291" s="211"/>
      <c r="AK291" s="211"/>
      <c r="AL291" s="211"/>
      <c r="AM291" s="211"/>
      <c r="AN291" s="211"/>
      <c r="AO291" s="211"/>
      <c r="AP291" s="211"/>
      <c r="AQ291" s="211"/>
      <c r="AR291" s="211"/>
      <c r="AS291" s="211"/>
      <c r="AT291" s="211"/>
      <c r="AU291" s="211"/>
      <c r="AV291" s="211"/>
      <c r="AW291" s="211"/>
      <c r="AX291" s="211"/>
      <c r="AY291" s="1477"/>
      <c r="AZ291" s="211"/>
      <c r="BA291" s="211"/>
      <c r="BB291" s="211"/>
      <c r="BC291" s="211"/>
      <c r="BD291" s="211"/>
      <c r="BE291" s="211"/>
      <c r="BF291" s="211"/>
      <c r="BG291" s="211"/>
      <c r="BH291" s="211"/>
      <c r="BI291" s="211"/>
      <c r="BJ291" s="211"/>
      <c r="BK291" s="211"/>
      <c r="BL291" s="211"/>
      <c r="BM291" s="211"/>
      <c r="BN291" s="211"/>
    </row>
    <row r="292" spans="1:66">
      <c r="A292" s="211"/>
      <c r="B292" s="211"/>
      <c r="C292" s="211"/>
      <c r="D292" s="211"/>
      <c r="E292" s="211"/>
      <c r="F292" s="211"/>
      <c r="G292" s="211"/>
      <c r="H292" s="211"/>
      <c r="I292" s="211"/>
      <c r="J292" s="211"/>
      <c r="K292" s="211"/>
      <c r="L292" s="211"/>
      <c r="M292" s="211"/>
      <c r="N292" s="211"/>
      <c r="O292" s="211"/>
      <c r="P292" s="211"/>
      <c r="Q292" s="211"/>
      <c r="R292" s="211"/>
      <c r="S292" s="211"/>
      <c r="T292" s="211"/>
      <c r="U292" s="211"/>
      <c r="V292" s="211"/>
      <c r="W292" s="211"/>
      <c r="X292" s="211"/>
      <c r="Y292" s="211"/>
      <c r="Z292" s="211"/>
      <c r="AA292" s="211"/>
      <c r="AB292" s="211"/>
      <c r="AC292" s="211"/>
      <c r="AD292" s="211"/>
      <c r="AE292" s="211"/>
      <c r="AF292" s="211"/>
      <c r="AG292" s="211"/>
      <c r="AH292" s="211"/>
      <c r="AI292" s="211"/>
      <c r="AJ292" s="211"/>
      <c r="AK292" s="211"/>
      <c r="AL292" s="211"/>
      <c r="AM292" s="211"/>
      <c r="AN292" s="211"/>
      <c r="AO292" s="211"/>
      <c r="AP292" s="211"/>
      <c r="AQ292" s="211"/>
      <c r="AR292" s="211"/>
      <c r="AS292" s="211"/>
      <c r="AT292" s="211"/>
      <c r="AU292" s="211"/>
      <c r="AV292" s="211"/>
      <c r="AW292" s="211"/>
      <c r="AX292" s="211"/>
      <c r="AY292" s="1477"/>
      <c r="AZ292" s="211"/>
      <c r="BA292" s="211"/>
      <c r="BB292" s="211"/>
      <c r="BC292" s="211"/>
      <c r="BD292" s="211"/>
      <c r="BE292" s="211"/>
      <c r="BF292" s="211"/>
      <c r="BG292" s="211"/>
      <c r="BH292" s="211"/>
      <c r="BI292" s="211"/>
      <c r="BJ292" s="211"/>
      <c r="BK292" s="211"/>
      <c r="BL292" s="211"/>
      <c r="BM292" s="211"/>
      <c r="BN292" s="211"/>
    </row>
    <row r="293" spans="1:66">
      <c r="A293" s="211"/>
      <c r="B293" s="211"/>
      <c r="C293" s="211"/>
      <c r="D293" s="211"/>
      <c r="E293" s="211"/>
      <c r="F293" s="211"/>
      <c r="G293" s="211"/>
      <c r="H293" s="211"/>
      <c r="I293" s="211"/>
      <c r="J293" s="211"/>
      <c r="K293" s="211"/>
      <c r="L293" s="211"/>
      <c r="M293" s="211"/>
      <c r="N293" s="211"/>
      <c r="O293" s="211"/>
      <c r="P293" s="211"/>
      <c r="Q293" s="211"/>
      <c r="R293" s="211"/>
      <c r="S293" s="211"/>
      <c r="T293" s="211"/>
      <c r="U293" s="211"/>
      <c r="V293" s="211"/>
      <c r="W293" s="211"/>
      <c r="X293" s="211"/>
      <c r="Y293" s="211"/>
      <c r="Z293" s="211"/>
      <c r="AA293" s="211"/>
      <c r="AB293" s="211"/>
      <c r="AC293" s="211"/>
      <c r="AD293" s="211"/>
      <c r="AE293" s="211"/>
      <c r="AF293" s="211"/>
      <c r="AG293" s="211"/>
      <c r="AH293" s="211"/>
      <c r="AI293" s="211"/>
      <c r="AJ293" s="211"/>
      <c r="AK293" s="211"/>
      <c r="AL293" s="211"/>
      <c r="AM293" s="211"/>
      <c r="AN293" s="211"/>
      <c r="AO293" s="211"/>
      <c r="AP293" s="211"/>
      <c r="AQ293" s="211"/>
      <c r="AR293" s="211"/>
      <c r="AS293" s="211"/>
      <c r="AT293" s="211"/>
      <c r="AU293" s="211"/>
      <c r="AV293" s="211"/>
      <c r="AW293" s="211"/>
      <c r="AX293" s="211"/>
      <c r="AY293" s="1477"/>
      <c r="AZ293" s="211"/>
      <c r="BA293" s="211"/>
      <c r="BB293" s="211"/>
      <c r="BC293" s="211"/>
      <c r="BD293" s="211"/>
      <c r="BE293" s="211"/>
      <c r="BF293" s="211"/>
      <c r="BG293" s="211"/>
      <c r="BH293" s="211"/>
      <c r="BI293" s="211"/>
      <c r="BJ293" s="211"/>
      <c r="BK293" s="211"/>
      <c r="BL293" s="211"/>
      <c r="BM293" s="211"/>
      <c r="BN293" s="211"/>
    </row>
    <row r="294" spans="1:66">
      <c r="A294" s="211"/>
      <c r="B294" s="211"/>
      <c r="C294" s="211"/>
      <c r="D294" s="211"/>
      <c r="E294" s="211"/>
      <c r="F294" s="211"/>
      <c r="G294" s="211"/>
      <c r="H294" s="211"/>
      <c r="I294" s="211"/>
      <c r="J294" s="211"/>
      <c r="K294" s="211"/>
      <c r="L294" s="211"/>
      <c r="M294" s="211"/>
      <c r="N294" s="211"/>
      <c r="O294" s="211"/>
      <c r="P294" s="211"/>
      <c r="Q294" s="211"/>
      <c r="R294" s="211"/>
      <c r="S294" s="211"/>
      <c r="T294" s="211"/>
      <c r="U294" s="211"/>
      <c r="V294" s="211"/>
      <c r="W294" s="211"/>
      <c r="X294" s="211"/>
      <c r="Y294" s="211"/>
      <c r="Z294" s="211"/>
      <c r="AA294" s="211"/>
      <c r="AB294" s="211"/>
      <c r="AC294" s="211"/>
      <c r="AD294" s="211"/>
      <c r="AE294" s="211"/>
      <c r="AF294" s="211"/>
      <c r="AG294" s="211"/>
      <c r="AH294" s="211"/>
      <c r="AI294" s="211"/>
      <c r="AJ294" s="211"/>
      <c r="AK294" s="211"/>
      <c r="AL294" s="211"/>
      <c r="AM294" s="211"/>
      <c r="AN294" s="211"/>
      <c r="AO294" s="211"/>
      <c r="AP294" s="211"/>
      <c r="AQ294" s="211"/>
      <c r="AR294" s="211"/>
      <c r="AS294" s="211"/>
      <c r="AT294" s="211"/>
      <c r="AU294" s="211"/>
      <c r="AV294" s="211"/>
      <c r="AW294" s="211"/>
      <c r="AX294" s="211"/>
      <c r="AY294" s="1477"/>
      <c r="AZ294" s="211"/>
      <c r="BA294" s="211"/>
      <c r="BB294" s="211"/>
      <c r="BC294" s="211"/>
      <c r="BD294" s="211"/>
      <c r="BE294" s="211"/>
      <c r="BF294" s="211"/>
      <c r="BG294" s="211"/>
      <c r="BH294" s="211"/>
      <c r="BI294" s="211"/>
      <c r="BJ294" s="211"/>
      <c r="BK294" s="211"/>
      <c r="BL294" s="211"/>
      <c r="BM294" s="211"/>
      <c r="BN294" s="211"/>
    </row>
    <row r="295" spans="1:66">
      <c r="A295" s="211"/>
      <c r="B295" s="211"/>
      <c r="C295" s="211"/>
      <c r="D295" s="211"/>
      <c r="E295" s="211"/>
      <c r="F295" s="211"/>
      <c r="G295" s="211"/>
      <c r="H295" s="211"/>
      <c r="I295" s="211"/>
      <c r="J295" s="211"/>
      <c r="K295" s="211"/>
      <c r="L295" s="211"/>
      <c r="M295" s="211"/>
      <c r="N295" s="211"/>
      <c r="O295" s="211"/>
      <c r="P295" s="211"/>
      <c r="Q295" s="211"/>
      <c r="R295" s="211"/>
      <c r="S295" s="211"/>
      <c r="T295" s="211"/>
      <c r="U295" s="211"/>
      <c r="V295" s="211"/>
      <c r="W295" s="211"/>
      <c r="X295" s="211"/>
      <c r="Y295" s="211"/>
      <c r="Z295" s="211"/>
      <c r="AA295" s="211"/>
      <c r="AB295" s="211"/>
      <c r="AC295" s="211"/>
      <c r="AD295" s="211"/>
      <c r="AE295" s="211"/>
      <c r="AF295" s="211"/>
      <c r="AG295" s="211"/>
      <c r="AH295" s="211"/>
      <c r="AI295" s="211"/>
      <c r="AJ295" s="211"/>
      <c r="AK295" s="211"/>
      <c r="AL295" s="211"/>
      <c r="AM295" s="211"/>
      <c r="AN295" s="211"/>
      <c r="AO295" s="211"/>
      <c r="AP295" s="211"/>
      <c r="AQ295" s="211"/>
      <c r="AR295" s="211"/>
      <c r="AS295" s="211"/>
      <c r="AT295" s="211"/>
      <c r="AU295" s="211"/>
      <c r="AV295" s="211"/>
      <c r="AW295" s="211"/>
      <c r="AX295" s="211"/>
      <c r="AY295" s="1477"/>
      <c r="AZ295" s="211"/>
      <c r="BA295" s="211"/>
      <c r="BB295" s="211"/>
      <c r="BC295" s="211"/>
      <c r="BD295" s="211"/>
      <c r="BE295" s="211"/>
      <c r="BF295" s="211"/>
      <c r="BG295" s="211"/>
      <c r="BH295" s="211"/>
      <c r="BI295" s="211"/>
      <c r="BJ295" s="211"/>
      <c r="BK295" s="211"/>
      <c r="BL295" s="211"/>
      <c r="BM295" s="211"/>
      <c r="BN295" s="211"/>
    </row>
    <row r="296" spans="1:66">
      <c r="A296" s="211"/>
      <c r="B296" s="211"/>
      <c r="C296" s="211"/>
      <c r="D296" s="211"/>
      <c r="E296" s="211"/>
      <c r="F296" s="211"/>
      <c r="G296" s="211"/>
      <c r="H296" s="211"/>
      <c r="I296" s="211"/>
      <c r="J296" s="211"/>
      <c r="K296" s="211"/>
      <c r="L296" s="211"/>
      <c r="M296" s="211"/>
      <c r="N296" s="211"/>
      <c r="O296" s="211"/>
      <c r="P296" s="211"/>
      <c r="Q296" s="211"/>
      <c r="R296" s="211"/>
      <c r="S296" s="211"/>
      <c r="T296" s="211"/>
      <c r="U296" s="211"/>
      <c r="V296" s="211"/>
      <c r="W296" s="211"/>
      <c r="X296" s="211"/>
      <c r="Y296" s="211"/>
      <c r="Z296" s="211"/>
      <c r="AA296" s="211"/>
      <c r="AB296" s="211"/>
      <c r="AC296" s="211"/>
      <c r="AD296" s="211"/>
      <c r="AE296" s="211"/>
      <c r="AF296" s="211"/>
      <c r="AG296" s="211"/>
      <c r="AH296" s="211"/>
      <c r="AI296" s="211"/>
      <c r="AJ296" s="211"/>
      <c r="AK296" s="211"/>
      <c r="AL296" s="211"/>
      <c r="AM296" s="211"/>
      <c r="AN296" s="211"/>
      <c r="AO296" s="211"/>
      <c r="AP296" s="211"/>
      <c r="AQ296" s="211"/>
      <c r="AR296" s="211"/>
      <c r="AS296" s="211"/>
      <c r="AT296" s="211"/>
      <c r="AU296" s="211"/>
      <c r="AV296" s="211"/>
      <c r="AW296" s="211"/>
      <c r="AX296" s="211"/>
      <c r="AY296" s="1477"/>
      <c r="AZ296" s="211"/>
      <c r="BA296" s="211"/>
      <c r="BB296" s="211"/>
      <c r="BC296" s="211"/>
      <c r="BD296" s="211"/>
      <c r="BE296" s="211"/>
      <c r="BF296" s="211"/>
      <c r="BG296" s="211"/>
      <c r="BH296" s="211"/>
      <c r="BI296" s="211"/>
      <c r="BJ296" s="211"/>
      <c r="BK296" s="211"/>
      <c r="BL296" s="211"/>
      <c r="BM296" s="211"/>
      <c r="BN296" s="211"/>
    </row>
    <row r="297" spans="1:66">
      <c r="A297" s="211"/>
      <c r="B297" s="211"/>
      <c r="C297" s="211"/>
      <c r="D297" s="211"/>
      <c r="E297" s="211"/>
      <c r="F297" s="211"/>
      <c r="G297" s="211"/>
      <c r="H297" s="211"/>
      <c r="I297" s="211"/>
      <c r="J297" s="211"/>
      <c r="K297" s="211"/>
      <c r="L297" s="211"/>
      <c r="M297" s="211"/>
      <c r="N297" s="211"/>
      <c r="O297" s="211"/>
      <c r="P297" s="211"/>
      <c r="Q297" s="211"/>
      <c r="R297" s="211"/>
      <c r="S297" s="211"/>
      <c r="T297" s="211"/>
      <c r="U297" s="211"/>
      <c r="V297" s="211"/>
      <c r="W297" s="211"/>
      <c r="X297" s="211"/>
      <c r="Y297" s="211"/>
      <c r="Z297" s="211"/>
      <c r="AA297" s="211"/>
      <c r="AB297" s="211"/>
      <c r="AC297" s="211"/>
      <c r="AD297" s="211"/>
      <c r="AE297" s="211"/>
      <c r="AF297" s="211"/>
      <c r="AG297" s="211"/>
      <c r="AH297" s="211"/>
      <c r="AI297" s="211"/>
      <c r="AJ297" s="211"/>
      <c r="AK297" s="211"/>
      <c r="AL297" s="211"/>
      <c r="AM297" s="211"/>
      <c r="AN297" s="211"/>
      <c r="AO297" s="211"/>
      <c r="AP297" s="211"/>
      <c r="AQ297" s="211"/>
      <c r="AR297" s="211"/>
      <c r="AS297" s="211"/>
      <c r="AT297" s="211"/>
      <c r="AU297" s="211"/>
      <c r="AV297" s="211"/>
      <c r="AW297" s="211"/>
      <c r="AX297" s="211"/>
      <c r="AY297" s="1477"/>
      <c r="AZ297" s="211"/>
      <c r="BA297" s="211"/>
      <c r="BB297" s="211"/>
      <c r="BC297" s="211"/>
      <c r="BD297" s="211"/>
      <c r="BE297" s="211"/>
      <c r="BF297" s="211"/>
      <c r="BG297" s="211"/>
      <c r="BH297" s="211"/>
      <c r="BI297" s="211"/>
      <c r="BJ297" s="211"/>
      <c r="BK297" s="211"/>
      <c r="BL297" s="211"/>
      <c r="BM297" s="211"/>
      <c r="BN297" s="211"/>
    </row>
    <row r="298" spans="1:66">
      <c r="A298" s="211"/>
      <c r="B298" s="211"/>
      <c r="C298" s="211"/>
      <c r="D298" s="211"/>
      <c r="E298" s="211"/>
      <c r="F298" s="211"/>
      <c r="G298" s="211"/>
      <c r="H298" s="211"/>
      <c r="I298" s="211"/>
      <c r="J298" s="211"/>
      <c r="K298" s="211"/>
      <c r="L298" s="211"/>
      <c r="M298" s="211"/>
      <c r="N298" s="211"/>
      <c r="O298" s="211"/>
      <c r="P298" s="211"/>
      <c r="Q298" s="211"/>
      <c r="R298" s="211"/>
      <c r="S298" s="211"/>
      <c r="T298" s="211"/>
      <c r="U298" s="211"/>
      <c r="V298" s="211"/>
      <c r="W298" s="211"/>
      <c r="X298" s="211"/>
      <c r="Y298" s="211"/>
      <c r="Z298" s="211"/>
      <c r="AA298" s="211"/>
      <c r="AB298" s="211"/>
      <c r="AC298" s="211"/>
      <c r="AD298" s="211"/>
      <c r="AE298" s="211"/>
      <c r="AF298" s="211"/>
      <c r="AG298" s="211"/>
      <c r="AH298" s="211"/>
      <c r="AI298" s="211"/>
      <c r="AJ298" s="211"/>
      <c r="AK298" s="211"/>
      <c r="AL298" s="211"/>
      <c r="AM298" s="211"/>
      <c r="AN298" s="211"/>
      <c r="AO298" s="211"/>
      <c r="AP298" s="211"/>
      <c r="AQ298" s="211"/>
      <c r="AR298" s="211"/>
      <c r="AS298" s="211"/>
      <c r="AT298" s="211"/>
      <c r="AU298" s="211"/>
      <c r="AV298" s="211"/>
      <c r="AW298" s="211"/>
      <c r="AX298" s="211"/>
      <c r="AY298" s="1477"/>
      <c r="AZ298" s="211"/>
      <c r="BA298" s="211"/>
      <c r="BB298" s="211"/>
      <c r="BC298" s="211"/>
      <c r="BD298" s="211"/>
      <c r="BE298" s="211"/>
      <c r="BF298" s="211"/>
      <c r="BG298" s="211"/>
      <c r="BH298" s="211"/>
      <c r="BI298" s="211"/>
      <c r="BJ298" s="211"/>
      <c r="BK298" s="211"/>
      <c r="BL298" s="211"/>
      <c r="BM298" s="211"/>
      <c r="BN298" s="211"/>
    </row>
    <row r="299" spans="1:66">
      <c r="A299" s="211"/>
      <c r="B299" s="211"/>
      <c r="C299" s="211"/>
      <c r="D299" s="211"/>
      <c r="E299" s="211"/>
      <c r="F299" s="211"/>
      <c r="G299" s="211"/>
      <c r="H299" s="211"/>
      <c r="I299" s="211"/>
      <c r="J299" s="211"/>
      <c r="K299" s="211"/>
      <c r="L299" s="211"/>
      <c r="M299" s="211"/>
      <c r="N299" s="211"/>
      <c r="O299" s="211"/>
      <c r="P299" s="211"/>
      <c r="Q299" s="211"/>
      <c r="R299" s="211"/>
      <c r="S299" s="211"/>
      <c r="T299" s="211"/>
      <c r="U299" s="211"/>
      <c r="V299" s="211"/>
      <c r="W299" s="211"/>
      <c r="X299" s="211"/>
      <c r="Y299" s="211"/>
      <c r="Z299" s="211"/>
      <c r="AA299" s="211"/>
      <c r="AB299" s="211"/>
      <c r="AC299" s="211"/>
      <c r="AD299" s="211"/>
      <c r="AE299" s="211"/>
      <c r="AF299" s="211"/>
      <c r="AG299" s="211"/>
      <c r="AH299" s="211"/>
      <c r="AI299" s="211"/>
      <c r="AJ299" s="211"/>
      <c r="AK299" s="211"/>
      <c r="AL299" s="211"/>
      <c r="AM299" s="211"/>
      <c r="AN299" s="211"/>
      <c r="AO299" s="211"/>
      <c r="AP299" s="211"/>
      <c r="AQ299" s="211"/>
      <c r="AR299" s="211"/>
      <c r="AS299" s="211"/>
      <c r="AT299" s="211"/>
      <c r="AU299" s="211"/>
      <c r="AV299" s="211"/>
      <c r="AW299" s="211"/>
      <c r="AX299" s="211"/>
      <c r="AY299" s="1477"/>
      <c r="AZ299" s="211"/>
      <c r="BA299" s="211"/>
      <c r="BB299" s="211"/>
      <c r="BC299" s="211"/>
      <c r="BD299" s="211"/>
      <c r="BE299" s="211"/>
      <c r="BF299" s="211"/>
      <c r="BG299" s="211"/>
      <c r="BH299" s="211"/>
      <c r="BI299" s="211"/>
      <c r="BJ299" s="211"/>
      <c r="BK299" s="211"/>
      <c r="BL299" s="211"/>
      <c r="BM299" s="211"/>
      <c r="BN299" s="211"/>
    </row>
    <row r="300" spans="1:66">
      <c r="A300" s="211"/>
      <c r="B300" s="211"/>
      <c r="C300" s="211"/>
      <c r="D300" s="211"/>
      <c r="E300" s="211"/>
      <c r="F300" s="211"/>
      <c r="G300" s="211"/>
      <c r="H300" s="211"/>
      <c r="I300" s="211"/>
      <c r="J300" s="211"/>
      <c r="K300" s="211"/>
      <c r="L300" s="211"/>
      <c r="M300" s="211"/>
      <c r="N300" s="211"/>
      <c r="O300" s="211"/>
      <c r="P300" s="211"/>
      <c r="Q300" s="211"/>
      <c r="R300" s="211"/>
      <c r="S300" s="211"/>
      <c r="T300" s="211"/>
      <c r="U300" s="211"/>
      <c r="V300" s="211"/>
      <c r="W300" s="211"/>
      <c r="X300" s="211"/>
      <c r="Y300" s="211"/>
      <c r="Z300" s="211"/>
      <c r="AA300" s="211"/>
      <c r="AB300" s="211"/>
      <c r="AC300" s="211"/>
      <c r="AD300" s="211"/>
      <c r="AE300" s="211"/>
      <c r="AF300" s="211"/>
      <c r="AG300" s="211"/>
      <c r="AH300" s="211"/>
      <c r="AI300" s="211"/>
      <c r="AJ300" s="211"/>
      <c r="AK300" s="211"/>
      <c r="AL300" s="211"/>
      <c r="AM300" s="211"/>
      <c r="AN300" s="211"/>
      <c r="AO300" s="211"/>
      <c r="AP300" s="211"/>
      <c r="AQ300" s="211"/>
      <c r="AR300" s="211"/>
      <c r="AS300" s="211"/>
      <c r="AT300" s="211"/>
      <c r="AU300" s="211"/>
      <c r="AV300" s="211"/>
      <c r="AW300" s="211"/>
      <c r="AX300" s="211"/>
      <c r="AY300" s="1477"/>
      <c r="AZ300" s="211"/>
      <c r="BA300" s="211"/>
      <c r="BB300" s="211"/>
      <c r="BC300" s="211"/>
      <c r="BD300" s="211"/>
      <c r="BE300" s="211"/>
      <c r="BF300" s="211"/>
      <c r="BG300" s="211"/>
      <c r="BH300" s="211"/>
      <c r="BI300" s="211"/>
      <c r="BJ300" s="211"/>
      <c r="BK300" s="211"/>
      <c r="BL300" s="211"/>
      <c r="BM300" s="211"/>
      <c r="BN300" s="211"/>
    </row>
    <row r="301" spans="1:66">
      <c r="A301" s="211"/>
      <c r="B301" s="211"/>
      <c r="C301" s="211"/>
      <c r="D301" s="211"/>
      <c r="E301" s="211"/>
      <c r="F301" s="211"/>
      <c r="G301" s="211"/>
      <c r="H301" s="211"/>
      <c r="I301" s="211"/>
      <c r="J301" s="211"/>
      <c r="K301" s="211"/>
      <c r="L301" s="211"/>
      <c r="M301" s="211"/>
      <c r="N301" s="211"/>
      <c r="O301" s="211"/>
      <c r="P301" s="211"/>
      <c r="Q301" s="211"/>
      <c r="R301" s="211"/>
      <c r="S301" s="211"/>
      <c r="T301" s="211"/>
      <c r="U301" s="211"/>
      <c r="V301" s="211"/>
      <c r="W301" s="211"/>
      <c r="X301" s="211"/>
      <c r="Y301" s="211"/>
      <c r="Z301" s="211"/>
      <c r="AA301" s="211"/>
      <c r="AB301" s="211"/>
      <c r="AC301" s="211"/>
      <c r="AD301" s="211"/>
      <c r="AE301" s="211"/>
      <c r="AF301" s="211"/>
      <c r="AG301" s="211"/>
      <c r="AH301" s="211"/>
      <c r="AI301" s="211"/>
      <c r="AJ301" s="211"/>
      <c r="AK301" s="211"/>
      <c r="AL301" s="211"/>
      <c r="AM301" s="211"/>
      <c r="AN301" s="211"/>
      <c r="AO301" s="211"/>
      <c r="AP301" s="211"/>
      <c r="AQ301" s="211"/>
      <c r="AR301" s="211"/>
      <c r="AS301" s="211"/>
      <c r="AT301" s="211"/>
      <c r="AU301" s="211"/>
      <c r="AV301" s="211"/>
      <c r="AW301" s="211"/>
      <c r="AX301" s="211"/>
      <c r="AY301" s="1477"/>
      <c r="AZ301" s="211"/>
      <c r="BA301" s="211"/>
      <c r="BB301" s="211"/>
      <c r="BC301" s="211"/>
      <c r="BD301" s="211"/>
      <c r="BE301" s="211"/>
      <c r="BF301" s="211"/>
      <c r="BG301" s="211"/>
      <c r="BH301" s="211"/>
      <c r="BI301" s="211"/>
      <c r="BJ301" s="211"/>
      <c r="BK301" s="211"/>
      <c r="BL301" s="211"/>
      <c r="BM301" s="211"/>
      <c r="BN301" s="211"/>
    </row>
    <row r="302" spans="1:66">
      <c r="A302" s="211"/>
      <c r="B302" s="211"/>
      <c r="C302" s="211"/>
      <c r="D302" s="211"/>
      <c r="E302" s="211"/>
      <c r="F302" s="211"/>
      <c r="G302" s="211"/>
      <c r="H302" s="211"/>
      <c r="I302" s="211"/>
      <c r="J302" s="211"/>
      <c r="K302" s="211"/>
      <c r="L302" s="211"/>
      <c r="M302" s="211"/>
      <c r="N302" s="211"/>
      <c r="O302" s="211"/>
      <c r="P302" s="211"/>
      <c r="Q302" s="211"/>
      <c r="R302" s="211"/>
      <c r="S302" s="211"/>
      <c r="T302" s="211"/>
      <c r="U302" s="211"/>
      <c r="V302" s="211"/>
      <c r="W302" s="211"/>
      <c r="X302" s="211"/>
      <c r="Y302" s="211"/>
      <c r="Z302" s="211"/>
      <c r="AA302" s="211"/>
      <c r="AB302" s="211"/>
      <c r="AC302" s="211"/>
      <c r="AD302" s="211"/>
      <c r="AE302" s="211"/>
      <c r="AF302" s="211"/>
      <c r="AG302" s="211"/>
      <c r="AH302" s="211"/>
      <c r="AI302" s="211"/>
      <c r="AJ302" s="211"/>
      <c r="AK302" s="211"/>
      <c r="AL302" s="211"/>
      <c r="AM302" s="211"/>
      <c r="AN302" s="211"/>
      <c r="AO302" s="211"/>
      <c r="AP302" s="211"/>
      <c r="AQ302" s="211"/>
      <c r="AR302" s="211"/>
      <c r="AS302" s="211"/>
      <c r="AT302" s="211"/>
      <c r="AU302" s="211"/>
      <c r="AV302" s="211"/>
      <c r="AW302" s="211"/>
      <c r="AX302" s="211"/>
      <c r="AY302" s="1477"/>
      <c r="AZ302" s="211"/>
      <c r="BA302" s="211"/>
      <c r="BB302" s="211"/>
      <c r="BC302" s="211"/>
      <c r="BD302" s="211"/>
      <c r="BE302" s="211"/>
      <c r="BF302" s="211"/>
      <c r="BG302" s="211"/>
      <c r="BH302" s="211"/>
      <c r="BI302" s="211"/>
      <c r="BJ302" s="211"/>
      <c r="BK302" s="211"/>
      <c r="BL302" s="211"/>
      <c r="BM302" s="211"/>
      <c r="BN302" s="211"/>
    </row>
    <row r="303" spans="1:66">
      <c r="A303" s="211"/>
      <c r="B303" s="211"/>
      <c r="C303" s="211"/>
      <c r="D303" s="211"/>
      <c r="E303" s="211"/>
      <c r="F303" s="211"/>
      <c r="G303" s="211"/>
      <c r="H303" s="211"/>
      <c r="I303" s="211"/>
      <c r="J303" s="211"/>
      <c r="K303" s="211"/>
      <c r="L303" s="211"/>
      <c r="M303" s="211"/>
      <c r="N303" s="211"/>
      <c r="O303" s="211"/>
      <c r="P303" s="211"/>
      <c r="Q303" s="211"/>
      <c r="R303" s="211"/>
      <c r="S303" s="211"/>
      <c r="T303" s="211"/>
      <c r="U303" s="211"/>
      <c r="V303" s="211"/>
      <c r="W303" s="211"/>
      <c r="X303" s="211"/>
      <c r="Y303" s="211"/>
      <c r="Z303" s="211"/>
      <c r="AA303" s="211"/>
      <c r="AB303" s="211"/>
      <c r="AC303" s="211"/>
      <c r="AD303" s="211"/>
      <c r="AE303" s="211"/>
      <c r="AF303" s="211"/>
      <c r="AG303" s="211"/>
      <c r="AH303" s="211"/>
      <c r="AI303" s="211"/>
      <c r="AJ303" s="211"/>
      <c r="AK303" s="211"/>
      <c r="AL303" s="211"/>
      <c r="AM303" s="211"/>
      <c r="AN303" s="211"/>
      <c r="AO303" s="211"/>
      <c r="AP303" s="211"/>
      <c r="AQ303" s="211"/>
      <c r="AR303" s="211"/>
      <c r="AS303" s="211"/>
      <c r="AT303" s="211"/>
      <c r="AU303" s="211"/>
      <c r="AV303" s="211"/>
      <c r="AW303" s="211"/>
      <c r="AX303" s="211"/>
      <c r="AY303" s="1477"/>
      <c r="AZ303" s="211"/>
      <c r="BA303" s="211"/>
      <c r="BB303" s="211"/>
      <c r="BC303" s="211"/>
      <c r="BD303" s="211"/>
      <c r="BE303" s="211"/>
      <c r="BF303" s="211"/>
      <c r="BG303" s="211"/>
      <c r="BH303" s="211"/>
      <c r="BI303" s="211"/>
      <c r="BJ303" s="211"/>
      <c r="BK303" s="211"/>
      <c r="BL303" s="211"/>
      <c r="BM303" s="211"/>
      <c r="BN303" s="211"/>
    </row>
    <row r="304" spans="1:66">
      <c r="A304" s="211"/>
      <c r="B304" s="211"/>
      <c r="C304" s="211"/>
      <c r="D304" s="211"/>
      <c r="E304" s="211"/>
      <c r="F304" s="211"/>
      <c r="G304" s="211"/>
      <c r="H304" s="211"/>
      <c r="I304" s="211"/>
      <c r="J304" s="211"/>
      <c r="K304" s="211"/>
      <c r="L304" s="211"/>
      <c r="M304" s="211"/>
      <c r="N304" s="211"/>
      <c r="O304" s="211"/>
      <c r="P304" s="211"/>
      <c r="Q304" s="211"/>
      <c r="R304" s="211"/>
      <c r="S304" s="211"/>
      <c r="T304" s="211"/>
      <c r="U304" s="211"/>
      <c r="V304" s="211"/>
      <c r="W304" s="211"/>
      <c r="X304" s="211"/>
      <c r="Y304" s="211"/>
      <c r="Z304" s="211"/>
      <c r="AA304" s="211"/>
      <c r="AB304" s="211"/>
      <c r="AC304" s="211"/>
      <c r="AD304" s="211"/>
      <c r="AE304" s="211"/>
      <c r="AF304" s="211"/>
      <c r="AG304" s="211"/>
      <c r="AH304" s="211"/>
      <c r="AI304" s="211"/>
      <c r="AJ304" s="211"/>
      <c r="AK304" s="211"/>
      <c r="AL304" s="211"/>
      <c r="AM304" s="211"/>
      <c r="AN304" s="211"/>
      <c r="AO304" s="211"/>
      <c r="AP304" s="211"/>
      <c r="AQ304" s="211"/>
      <c r="AR304" s="211"/>
      <c r="AS304" s="211"/>
      <c r="AT304" s="211"/>
      <c r="AU304" s="211"/>
      <c r="AV304" s="211"/>
      <c r="AW304" s="211"/>
      <c r="AX304" s="211"/>
      <c r="AY304" s="1477"/>
      <c r="AZ304" s="211"/>
      <c r="BA304" s="211"/>
      <c r="BB304" s="211"/>
      <c r="BC304" s="211"/>
      <c r="BD304" s="211"/>
      <c r="BE304" s="211"/>
      <c r="BF304" s="211"/>
      <c r="BG304" s="211"/>
      <c r="BH304" s="211"/>
      <c r="BI304" s="211"/>
      <c r="BJ304" s="211"/>
      <c r="BK304" s="211"/>
      <c r="BL304" s="211"/>
      <c r="BM304" s="211"/>
      <c r="BN304" s="211"/>
    </row>
    <row r="305" spans="1:66">
      <c r="A305" s="211"/>
      <c r="B305" s="211"/>
      <c r="C305" s="211"/>
      <c r="D305" s="211"/>
      <c r="E305" s="211"/>
      <c r="F305" s="211"/>
      <c r="G305" s="211"/>
      <c r="H305" s="211"/>
      <c r="I305" s="211"/>
      <c r="J305" s="211"/>
      <c r="K305" s="211"/>
      <c r="L305" s="211"/>
      <c r="M305" s="211"/>
      <c r="N305" s="211"/>
      <c r="O305" s="211"/>
      <c r="P305" s="211"/>
      <c r="Q305" s="211"/>
      <c r="R305" s="211"/>
      <c r="S305" s="211"/>
      <c r="T305" s="211"/>
      <c r="U305" s="211"/>
      <c r="V305" s="211"/>
      <c r="W305" s="211"/>
      <c r="X305" s="211"/>
      <c r="Y305" s="211"/>
      <c r="Z305" s="211"/>
      <c r="AA305" s="211"/>
      <c r="AB305" s="211"/>
      <c r="AC305" s="211"/>
      <c r="AD305" s="211"/>
      <c r="AE305" s="211"/>
      <c r="AF305" s="211"/>
      <c r="AG305" s="211"/>
      <c r="AH305" s="211"/>
      <c r="AI305" s="211"/>
      <c r="AJ305" s="211"/>
      <c r="AK305" s="211"/>
      <c r="AL305" s="211"/>
      <c r="AM305" s="211"/>
      <c r="AN305" s="211"/>
      <c r="AO305" s="211"/>
      <c r="AP305" s="211"/>
      <c r="AQ305" s="211"/>
      <c r="AR305" s="211"/>
      <c r="AS305" s="211"/>
      <c r="AT305" s="211"/>
      <c r="AU305" s="211"/>
      <c r="AV305" s="211"/>
      <c r="AW305" s="211"/>
      <c r="AX305" s="211"/>
      <c r="AY305" s="1477"/>
      <c r="AZ305" s="211"/>
      <c r="BA305" s="211"/>
      <c r="BB305" s="211"/>
      <c r="BC305" s="211"/>
      <c r="BD305" s="211"/>
      <c r="BE305" s="211"/>
      <c r="BF305" s="211"/>
      <c r="BG305" s="211"/>
      <c r="BH305" s="211"/>
      <c r="BI305" s="211"/>
      <c r="BJ305" s="211"/>
      <c r="BK305" s="211"/>
      <c r="BL305" s="211"/>
      <c r="BM305" s="211"/>
      <c r="BN305" s="211"/>
    </row>
    <row r="306" spans="1:66">
      <c r="A306" s="211"/>
      <c r="B306" s="211"/>
      <c r="C306" s="211"/>
      <c r="D306" s="211"/>
      <c r="E306" s="211"/>
      <c r="F306" s="211"/>
      <c r="G306" s="211"/>
      <c r="H306" s="211"/>
      <c r="I306" s="211"/>
      <c r="J306" s="211"/>
      <c r="K306" s="211"/>
      <c r="L306" s="211"/>
      <c r="M306" s="211"/>
      <c r="N306" s="211"/>
      <c r="O306" s="211"/>
      <c r="P306" s="211"/>
      <c r="Q306" s="211"/>
      <c r="R306" s="211"/>
      <c r="S306" s="211"/>
      <c r="T306" s="211"/>
      <c r="U306" s="211"/>
      <c r="V306" s="211"/>
      <c r="W306" s="211"/>
      <c r="X306" s="211"/>
      <c r="Y306" s="211"/>
      <c r="Z306" s="211"/>
      <c r="AA306" s="211"/>
      <c r="AB306" s="211"/>
      <c r="AC306" s="211"/>
      <c r="AD306" s="211"/>
      <c r="AE306" s="211"/>
      <c r="AF306" s="211"/>
      <c r="AG306" s="211"/>
      <c r="AH306" s="211"/>
      <c r="AI306" s="211"/>
      <c r="AJ306" s="211"/>
      <c r="AK306" s="211"/>
      <c r="AL306" s="211"/>
      <c r="AM306" s="211"/>
      <c r="AN306" s="211"/>
      <c r="AO306" s="211"/>
      <c r="AP306" s="211"/>
      <c r="AQ306" s="211"/>
      <c r="AR306" s="211"/>
      <c r="AS306" s="211"/>
      <c r="AT306" s="211"/>
      <c r="AU306" s="211"/>
      <c r="AV306" s="211"/>
      <c r="AW306" s="211"/>
      <c r="AX306" s="211"/>
      <c r="AY306" s="1477"/>
      <c r="AZ306" s="211"/>
      <c r="BA306" s="211"/>
      <c r="BB306" s="211"/>
      <c r="BC306" s="211"/>
      <c r="BD306" s="211"/>
      <c r="BE306" s="211"/>
      <c r="BF306" s="211"/>
      <c r="BG306" s="211"/>
      <c r="BH306" s="211"/>
      <c r="BI306" s="211"/>
      <c r="BJ306" s="211"/>
      <c r="BK306" s="211"/>
      <c r="BL306" s="211"/>
      <c r="BM306" s="211"/>
      <c r="BN306" s="211"/>
    </row>
    <row r="307" spans="1:66">
      <c r="A307" s="211"/>
      <c r="B307" s="211"/>
      <c r="C307" s="211"/>
      <c r="D307" s="211"/>
      <c r="E307" s="211"/>
      <c r="F307" s="211"/>
      <c r="G307" s="211"/>
      <c r="H307" s="211"/>
      <c r="I307" s="211"/>
      <c r="J307" s="211"/>
      <c r="K307" s="211"/>
      <c r="L307" s="211"/>
      <c r="M307" s="211"/>
      <c r="N307" s="211"/>
      <c r="O307" s="211"/>
      <c r="P307" s="211"/>
      <c r="Q307" s="211"/>
      <c r="R307" s="211"/>
      <c r="S307" s="211"/>
      <c r="T307" s="211"/>
      <c r="U307" s="211"/>
      <c r="V307" s="211"/>
      <c r="W307" s="211"/>
      <c r="X307" s="211"/>
      <c r="Y307" s="211"/>
      <c r="Z307" s="211"/>
      <c r="AA307" s="211"/>
      <c r="AB307" s="211"/>
      <c r="AC307" s="211"/>
      <c r="AD307" s="211"/>
      <c r="AE307" s="211"/>
      <c r="AF307" s="211"/>
      <c r="AG307" s="211"/>
      <c r="AH307" s="211"/>
      <c r="AI307" s="211"/>
      <c r="AJ307" s="211"/>
      <c r="AK307" s="211"/>
      <c r="AL307" s="211"/>
      <c r="AM307" s="211"/>
      <c r="AN307" s="211"/>
      <c r="AO307" s="211"/>
      <c r="AP307" s="211"/>
      <c r="AQ307" s="211"/>
      <c r="AR307" s="211"/>
      <c r="AS307" s="211"/>
      <c r="AT307" s="211"/>
      <c r="AU307" s="211"/>
      <c r="AV307" s="211"/>
      <c r="AW307" s="211"/>
      <c r="AX307" s="211"/>
      <c r="AY307" s="1477"/>
      <c r="AZ307" s="211"/>
      <c r="BA307" s="211"/>
      <c r="BB307" s="211"/>
      <c r="BC307" s="211"/>
      <c r="BD307" s="211"/>
      <c r="BE307" s="211"/>
      <c r="BF307" s="211"/>
      <c r="BG307" s="211"/>
      <c r="BH307" s="211"/>
      <c r="BI307" s="211"/>
      <c r="BJ307" s="211"/>
      <c r="BK307" s="211"/>
      <c r="BL307" s="211"/>
      <c r="BM307" s="211"/>
      <c r="BN307" s="211"/>
    </row>
    <row r="308" spans="1:66">
      <c r="A308" s="211"/>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1"/>
      <c r="AG308" s="211"/>
      <c r="AH308" s="211"/>
      <c r="AI308" s="211"/>
      <c r="AJ308" s="211"/>
      <c r="AK308" s="211"/>
      <c r="AL308" s="211"/>
      <c r="AM308" s="211"/>
      <c r="AN308" s="211"/>
      <c r="AO308" s="211"/>
      <c r="AP308" s="211"/>
      <c r="AQ308" s="211"/>
      <c r="AR308" s="211"/>
      <c r="AS308" s="211"/>
      <c r="AT308" s="211"/>
      <c r="AU308" s="211"/>
      <c r="AV308" s="211"/>
      <c r="AW308" s="211"/>
      <c r="AX308" s="211"/>
      <c r="AY308" s="1477"/>
      <c r="AZ308" s="211"/>
      <c r="BA308" s="211"/>
      <c r="BB308" s="211"/>
      <c r="BC308" s="211"/>
      <c r="BD308" s="211"/>
      <c r="BE308" s="211"/>
      <c r="BF308" s="211"/>
      <c r="BG308" s="211"/>
      <c r="BH308" s="211"/>
      <c r="BI308" s="211"/>
      <c r="BJ308" s="211"/>
      <c r="BK308" s="211"/>
      <c r="BL308" s="211"/>
      <c r="BM308" s="211"/>
      <c r="BN308" s="211"/>
    </row>
    <row r="309" spans="1:66">
      <c r="A309" s="211"/>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1"/>
      <c r="AG309" s="211"/>
      <c r="AH309" s="211"/>
      <c r="AI309" s="211"/>
      <c r="AJ309" s="211"/>
      <c r="AK309" s="211"/>
      <c r="AL309" s="211"/>
      <c r="AM309" s="211"/>
      <c r="AN309" s="211"/>
      <c r="AO309" s="211"/>
      <c r="AP309" s="211"/>
      <c r="AQ309" s="211"/>
      <c r="AR309" s="211"/>
      <c r="AS309" s="211"/>
      <c r="AT309" s="211"/>
      <c r="AU309" s="211"/>
      <c r="AV309" s="211"/>
      <c r="AW309" s="211"/>
      <c r="AX309" s="211"/>
      <c r="AY309" s="1477"/>
      <c r="AZ309" s="211"/>
      <c r="BA309" s="211"/>
      <c r="BB309" s="211"/>
      <c r="BC309" s="211"/>
      <c r="BD309" s="211"/>
      <c r="BE309" s="211"/>
      <c r="BF309" s="211"/>
      <c r="BG309" s="211"/>
      <c r="BH309" s="211"/>
      <c r="BI309" s="211"/>
      <c r="BJ309" s="211"/>
      <c r="BK309" s="211"/>
      <c r="BL309" s="211"/>
      <c r="BM309" s="211"/>
      <c r="BN309" s="211"/>
    </row>
    <row r="310" spans="1:66">
      <c r="A310" s="211"/>
      <c r="B310" s="211"/>
      <c r="C310" s="211"/>
      <c r="D310" s="211"/>
      <c r="E310" s="211"/>
      <c r="F310" s="211"/>
      <c r="G310" s="211"/>
      <c r="H310" s="211"/>
      <c r="I310" s="211"/>
      <c r="J310" s="211"/>
      <c r="K310" s="211"/>
      <c r="L310" s="211"/>
      <c r="M310" s="211"/>
      <c r="N310" s="211"/>
      <c r="O310" s="211"/>
      <c r="P310" s="211"/>
      <c r="Q310" s="211"/>
      <c r="R310" s="211"/>
      <c r="S310" s="211"/>
      <c r="T310" s="211"/>
      <c r="U310" s="211"/>
      <c r="V310" s="211"/>
      <c r="W310" s="211"/>
      <c r="X310" s="211"/>
      <c r="Y310" s="211"/>
      <c r="Z310" s="211"/>
      <c r="AA310" s="211"/>
      <c r="AB310" s="211"/>
      <c r="AC310" s="211"/>
      <c r="AD310" s="211"/>
      <c r="AE310" s="211"/>
      <c r="AF310" s="211"/>
      <c r="AG310" s="211"/>
      <c r="AH310" s="211"/>
      <c r="AI310" s="211"/>
      <c r="AJ310" s="211"/>
      <c r="AK310" s="211"/>
      <c r="AL310" s="211"/>
      <c r="AM310" s="211"/>
      <c r="AN310" s="211"/>
      <c r="AO310" s="211"/>
      <c r="AP310" s="211"/>
      <c r="AQ310" s="211"/>
      <c r="AR310" s="211"/>
      <c r="AS310" s="211"/>
      <c r="AT310" s="211"/>
      <c r="AU310" s="211"/>
      <c r="AV310" s="211"/>
      <c r="AW310" s="211"/>
      <c r="AX310" s="211"/>
      <c r="AY310" s="1477"/>
      <c r="AZ310" s="211"/>
      <c r="BA310" s="211"/>
      <c r="BB310" s="211"/>
      <c r="BC310" s="211"/>
      <c r="BD310" s="211"/>
      <c r="BE310" s="211"/>
      <c r="BF310" s="211"/>
      <c r="BG310" s="211"/>
      <c r="BH310" s="211"/>
      <c r="BI310" s="211"/>
      <c r="BJ310" s="211"/>
      <c r="BK310" s="211"/>
      <c r="BL310" s="211"/>
      <c r="BM310" s="211"/>
      <c r="BN310" s="211"/>
    </row>
    <row r="311" spans="1:66">
      <c r="A311" s="211"/>
      <c r="B311" s="211"/>
      <c r="C311" s="211"/>
      <c r="D311" s="211"/>
      <c r="E311" s="211"/>
      <c r="F311" s="211"/>
      <c r="G311" s="211"/>
      <c r="H311" s="211"/>
      <c r="I311" s="211"/>
      <c r="J311" s="211"/>
      <c r="K311" s="211"/>
      <c r="L311" s="211"/>
      <c r="M311" s="211"/>
      <c r="N311" s="211"/>
      <c r="O311" s="211"/>
      <c r="P311" s="211"/>
      <c r="Q311" s="211"/>
      <c r="R311" s="211"/>
      <c r="S311" s="211"/>
      <c r="T311" s="211"/>
      <c r="U311" s="211"/>
      <c r="V311" s="211"/>
      <c r="W311" s="211"/>
      <c r="X311" s="211"/>
      <c r="Y311" s="211"/>
      <c r="Z311" s="211"/>
      <c r="AA311" s="211"/>
      <c r="AB311" s="211"/>
      <c r="AC311" s="211"/>
      <c r="AD311" s="211"/>
      <c r="AE311" s="211"/>
      <c r="AF311" s="211"/>
      <c r="AG311" s="211"/>
      <c r="AH311" s="211"/>
      <c r="AI311" s="211"/>
      <c r="AJ311" s="211"/>
      <c r="AK311" s="211"/>
      <c r="AL311" s="211"/>
      <c r="AM311" s="211"/>
      <c r="AN311" s="211"/>
      <c r="AO311" s="211"/>
      <c r="AP311" s="211"/>
      <c r="AQ311" s="211"/>
      <c r="AR311" s="211"/>
      <c r="AS311" s="211"/>
      <c r="AT311" s="211"/>
      <c r="AU311" s="211"/>
      <c r="AV311" s="211"/>
      <c r="AW311" s="211"/>
      <c r="AX311" s="211"/>
      <c r="AY311" s="1477"/>
      <c r="AZ311" s="211"/>
      <c r="BA311" s="211"/>
      <c r="BB311" s="211"/>
      <c r="BC311" s="211"/>
      <c r="BD311" s="211"/>
      <c r="BE311" s="211"/>
      <c r="BF311" s="211"/>
      <c r="BG311" s="211"/>
      <c r="BH311" s="211"/>
      <c r="BI311" s="211"/>
      <c r="BJ311" s="211"/>
      <c r="BK311" s="211"/>
      <c r="BL311" s="211"/>
      <c r="BM311" s="211"/>
      <c r="BN311" s="211"/>
    </row>
    <row r="312" spans="1:66">
      <c r="A312" s="211"/>
      <c r="B312" s="211"/>
      <c r="C312" s="211"/>
      <c r="D312" s="211"/>
      <c r="E312" s="211"/>
      <c r="F312" s="211"/>
      <c r="G312" s="211"/>
      <c r="H312" s="211"/>
      <c r="I312" s="211"/>
      <c r="J312" s="211"/>
      <c r="K312" s="211"/>
      <c r="L312" s="211"/>
      <c r="M312" s="211"/>
      <c r="N312" s="211"/>
      <c r="O312" s="211"/>
      <c r="P312" s="211"/>
      <c r="Q312" s="211"/>
      <c r="R312" s="211"/>
      <c r="S312" s="211"/>
      <c r="T312" s="211"/>
      <c r="U312" s="211"/>
      <c r="V312" s="211"/>
      <c r="W312" s="211"/>
      <c r="X312" s="211"/>
      <c r="Y312" s="211"/>
      <c r="Z312" s="211"/>
      <c r="AA312" s="211"/>
      <c r="AB312" s="211"/>
      <c r="AC312" s="211"/>
      <c r="AD312" s="211"/>
      <c r="AE312" s="211"/>
      <c r="AF312" s="211"/>
      <c r="AG312" s="211"/>
      <c r="AH312" s="211"/>
      <c r="AI312" s="211"/>
      <c r="AJ312" s="211"/>
      <c r="AK312" s="211"/>
      <c r="AL312" s="211"/>
      <c r="AM312" s="211"/>
      <c r="AN312" s="211"/>
      <c r="AO312" s="211"/>
      <c r="AP312" s="211"/>
      <c r="AQ312" s="211"/>
      <c r="AR312" s="211"/>
      <c r="AS312" s="211"/>
      <c r="AT312" s="211"/>
      <c r="AU312" s="211"/>
      <c r="AV312" s="211"/>
      <c r="AW312" s="211"/>
      <c r="AX312" s="211"/>
      <c r="AY312" s="1477"/>
      <c r="AZ312" s="211"/>
      <c r="BA312" s="211"/>
      <c r="BB312" s="211"/>
      <c r="BC312" s="211"/>
      <c r="BD312" s="211"/>
      <c r="BE312" s="211"/>
      <c r="BF312" s="211"/>
      <c r="BG312" s="211"/>
      <c r="BH312" s="211"/>
      <c r="BI312" s="211"/>
      <c r="BJ312" s="211"/>
      <c r="BK312" s="211"/>
      <c r="BL312" s="211"/>
      <c r="BM312" s="211"/>
      <c r="BN312" s="211"/>
    </row>
    <row r="313" spans="1:66">
      <c r="A313" s="211"/>
      <c r="B313" s="211"/>
      <c r="C313" s="211"/>
      <c r="D313" s="211"/>
      <c r="E313" s="211"/>
      <c r="F313" s="211"/>
      <c r="G313" s="211"/>
      <c r="H313" s="211"/>
      <c r="I313" s="211"/>
      <c r="J313" s="211"/>
      <c r="K313" s="211"/>
      <c r="L313" s="211"/>
      <c r="M313" s="211"/>
      <c r="N313" s="211"/>
      <c r="O313" s="211"/>
      <c r="P313" s="211"/>
      <c r="Q313" s="211"/>
      <c r="R313" s="211"/>
      <c r="S313" s="211"/>
      <c r="T313" s="211"/>
      <c r="U313" s="211"/>
      <c r="V313" s="211"/>
      <c r="W313" s="211"/>
      <c r="X313" s="211"/>
      <c r="Y313" s="211"/>
      <c r="Z313" s="211"/>
      <c r="AA313" s="211"/>
      <c r="AB313" s="211"/>
      <c r="AC313" s="211"/>
      <c r="AD313" s="211"/>
      <c r="AE313" s="211"/>
      <c r="AF313" s="211"/>
      <c r="AG313" s="211"/>
      <c r="AH313" s="211"/>
      <c r="AI313" s="211"/>
      <c r="AJ313" s="211"/>
      <c r="AK313" s="211"/>
      <c r="AL313" s="211"/>
      <c r="AM313" s="211"/>
      <c r="AN313" s="211"/>
      <c r="AO313" s="211"/>
      <c r="AP313" s="211"/>
      <c r="AQ313" s="211"/>
      <c r="AR313" s="211"/>
      <c r="AS313" s="211"/>
      <c r="AT313" s="211"/>
      <c r="AU313" s="211"/>
      <c r="AV313" s="211"/>
      <c r="AW313" s="211"/>
      <c r="AX313" s="211"/>
      <c r="AY313" s="1477"/>
      <c r="AZ313" s="211"/>
      <c r="BA313" s="211"/>
      <c r="BB313" s="211"/>
      <c r="BC313" s="211"/>
      <c r="BD313" s="211"/>
      <c r="BE313" s="211"/>
      <c r="BF313" s="211"/>
      <c r="BG313" s="211"/>
      <c r="BH313" s="211"/>
      <c r="BI313" s="211"/>
      <c r="BJ313" s="211"/>
      <c r="BK313" s="211"/>
      <c r="BL313" s="211"/>
      <c r="BM313" s="211"/>
      <c r="BN313" s="211"/>
    </row>
    <row r="314" spans="1:66">
      <c r="A314" s="211"/>
      <c r="B314" s="211"/>
      <c r="C314" s="211"/>
      <c r="D314" s="211"/>
      <c r="E314" s="211"/>
      <c r="F314" s="211"/>
      <c r="G314" s="211"/>
      <c r="H314" s="211"/>
      <c r="I314" s="211"/>
      <c r="J314" s="211"/>
      <c r="K314" s="211"/>
      <c r="L314" s="211"/>
      <c r="M314" s="211"/>
      <c r="N314" s="211"/>
      <c r="O314" s="211"/>
      <c r="P314" s="211"/>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1477"/>
      <c r="AZ314" s="211"/>
      <c r="BA314" s="211"/>
      <c r="BB314" s="211"/>
      <c r="BC314" s="211"/>
      <c r="BD314" s="211"/>
      <c r="BE314" s="211"/>
      <c r="BF314" s="211"/>
      <c r="BG314" s="211"/>
      <c r="BH314" s="211"/>
      <c r="BI314" s="211"/>
      <c r="BJ314" s="211"/>
      <c r="BK314" s="211"/>
      <c r="BL314" s="211"/>
      <c r="BM314" s="211"/>
      <c r="BN314" s="211"/>
    </row>
    <row r="315" spans="1:66">
      <c r="A315" s="211"/>
      <c r="B315" s="211"/>
      <c r="C315" s="211"/>
      <c r="D315" s="211"/>
      <c r="E315" s="211"/>
      <c r="F315" s="211"/>
      <c r="G315" s="211"/>
      <c r="H315" s="211"/>
      <c r="I315" s="211"/>
      <c r="J315" s="211"/>
      <c r="K315" s="211"/>
      <c r="L315" s="211"/>
      <c r="M315" s="211"/>
      <c r="N315" s="211"/>
      <c r="O315" s="211"/>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1477"/>
      <c r="AZ315" s="211"/>
      <c r="BA315" s="211"/>
      <c r="BB315" s="211"/>
      <c r="BC315" s="211"/>
      <c r="BD315" s="211"/>
      <c r="BE315" s="211"/>
      <c r="BF315" s="211"/>
      <c r="BG315" s="211"/>
      <c r="BH315" s="211"/>
      <c r="BI315" s="211"/>
      <c r="BJ315" s="211"/>
      <c r="BK315" s="211"/>
      <c r="BL315" s="211"/>
      <c r="BM315" s="211"/>
      <c r="BN315" s="211"/>
    </row>
    <row r="316" spans="1:66">
      <c r="A316" s="211"/>
      <c r="B316" s="211"/>
      <c r="C316" s="211"/>
      <c r="D316" s="211"/>
      <c r="E316" s="211"/>
      <c r="F316" s="211"/>
      <c r="G316" s="211"/>
      <c r="H316" s="211"/>
      <c r="I316" s="211"/>
      <c r="J316" s="211"/>
      <c r="K316" s="211"/>
      <c r="L316" s="211"/>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1477"/>
      <c r="AZ316" s="211"/>
      <c r="BA316" s="211"/>
      <c r="BB316" s="211"/>
      <c r="BC316" s="211"/>
      <c r="BD316" s="211"/>
      <c r="BE316" s="211"/>
      <c r="BF316" s="211"/>
      <c r="BG316" s="211"/>
      <c r="BH316" s="211"/>
      <c r="BI316" s="211"/>
      <c r="BJ316" s="211"/>
      <c r="BK316" s="211"/>
      <c r="BL316" s="211"/>
      <c r="BM316" s="211"/>
      <c r="BN316" s="211"/>
    </row>
    <row r="317" spans="1:66">
      <c r="A317" s="211"/>
      <c r="B317" s="211"/>
      <c r="C317" s="211"/>
      <c r="D317" s="211"/>
      <c r="E317" s="211"/>
      <c r="F317" s="211"/>
      <c r="G317" s="211"/>
      <c r="H317" s="211"/>
      <c r="I317" s="211"/>
      <c r="J317" s="211"/>
      <c r="K317" s="211"/>
      <c r="L317" s="211"/>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1477"/>
      <c r="AZ317" s="211"/>
      <c r="BA317" s="211"/>
      <c r="BB317" s="211"/>
      <c r="BC317" s="211"/>
      <c r="BD317" s="211"/>
      <c r="BE317" s="211"/>
      <c r="BF317" s="211"/>
      <c r="BG317" s="211"/>
      <c r="BH317" s="211"/>
      <c r="BI317" s="211"/>
      <c r="BJ317" s="211"/>
      <c r="BK317" s="211"/>
      <c r="BL317" s="211"/>
      <c r="BM317" s="211"/>
      <c r="BN317" s="211"/>
    </row>
    <row r="318" spans="1:66">
      <c r="A318" s="211"/>
      <c r="B318" s="211"/>
      <c r="C318" s="211"/>
      <c r="D318" s="211"/>
      <c r="E318" s="211"/>
      <c r="F318" s="211"/>
      <c r="G318" s="211"/>
      <c r="H318" s="211"/>
      <c r="I318" s="211"/>
      <c r="J318" s="211"/>
      <c r="K318" s="211"/>
      <c r="L318" s="211"/>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1477"/>
      <c r="AZ318" s="211"/>
      <c r="BA318" s="211"/>
      <c r="BB318" s="211"/>
      <c r="BC318" s="211"/>
      <c r="BD318" s="211"/>
      <c r="BE318" s="211"/>
      <c r="BF318" s="211"/>
      <c r="BG318" s="211"/>
      <c r="BH318" s="211"/>
      <c r="BI318" s="211"/>
      <c r="BJ318" s="211"/>
      <c r="BK318" s="211"/>
      <c r="BL318" s="211"/>
      <c r="BM318" s="211"/>
      <c r="BN318" s="211"/>
    </row>
    <row r="319" spans="1:66">
      <c r="A319" s="211"/>
      <c r="B319" s="211"/>
      <c r="C319" s="211"/>
      <c r="D319" s="211"/>
      <c r="E319" s="211"/>
      <c r="F319" s="211"/>
      <c r="G319" s="211"/>
      <c r="H319" s="211"/>
      <c r="I319" s="211"/>
      <c r="J319" s="211"/>
      <c r="K319" s="211"/>
      <c r="L319" s="211"/>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1477"/>
      <c r="AZ319" s="211"/>
      <c r="BA319" s="211"/>
      <c r="BB319" s="211"/>
      <c r="BC319" s="211"/>
      <c r="BD319" s="211"/>
      <c r="BE319" s="211"/>
      <c r="BF319" s="211"/>
      <c r="BG319" s="211"/>
      <c r="BH319" s="211"/>
      <c r="BI319" s="211"/>
      <c r="BJ319" s="211"/>
      <c r="BK319" s="211"/>
      <c r="BL319" s="211"/>
      <c r="BM319" s="211"/>
      <c r="BN319" s="211"/>
    </row>
    <row r="320" spans="1:66">
      <c r="A320" s="211"/>
      <c r="B320" s="211"/>
      <c r="C320" s="211"/>
      <c r="D320" s="211"/>
      <c r="E320" s="211"/>
      <c r="F320" s="211"/>
      <c r="G320" s="211"/>
      <c r="H320" s="211"/>
      <c r="I320" s="211"/>
      <c r="J320" s="211"/>
      <c r="K320" s="211"/>
      <c r="L320" s="211"/>
      <c r="M320" s="211"/>
      <c r="N320" s="211"/>
      <c r="O320" s="211"/>
      <c r="P320" s="211"/>
      <c r="Q320" s="211"/>
      <c r="R320" s="211"/>
      <c r="S320" s="211"/>
      <c r="T320" s="211"/>
      <c r="U320" s="211"/>
      <c r="V320" s="211"/>
      <c r="W320" s="211"/>
      <c r="X320" s="211"/>
      <c r="Y320" s="211"/>
      <c r="Z320" s="211"/>
      <c r="AA320" s="211"/>
      <c r="AB320" s="211"/>
      <c r="AC320" s="211"/>
      <c r="AD320" s="211"/>
      <c r="AE320" s="211"/>
      <c r="AF320" s="211"/>
      <c r="AG320" s="211"/>
      <c r="AH320" s="211"/>
      <c r="AI320" s="211"/>
      <c r="AJ320" s="211"/>
      <c r="AK320" s="211"/>
      <c r="AL320" s="211"/>
      <c r="AM320" s="211"/>
      <c r="AN320" s="211"/>
      <c r="AO320" s="211"/>
      <c r="AP320" s="211"/>
      <c r="AQ320" s="211"/>
      <c r="AR320" s="211"/>
      <c r="AS320" s="211"/>
      <c r="AT320" s="211"/>
      <c r="AU320" s="211"/>
      <c r="AV320" s="211"/>
      <c r="AW320" s="211"/>
      <c r="AX320" s="211"/>
      <c r="AY320" s="1477"/>
      <c r="AZ320" s="211"/>
      <c r="BA320" s="211"/>
      <c r="BB320" s="211"/>
      <c r="BC320" s="211"/>
      <c r="BD320" s="211"/>
      <c r="BE320" s="211"/>
      <c r="BF320" s="211"/>
      <c r="BG320" s="211"/>
      <c r="BH320" s="211"/>
      <c r="BI320" s="211"/>
      <c r="BJ320" s="211"/>
      <c r="BK320" s="211"/>
      <c r="BL320" s="211"/>
      <c r="BM320" s="211"/>
      <c r="BN320" s="211"/>
    </row>
    <row r="321" spans="1:66">
      <c r="A321" s="211"/>
      <c r="B321" s="211"/>
      <c r="C321" s="211"/>
      <c r="D321" s="211"/>
      <c r="E321" s="211"/>
      <c r="F321" s="211"/>
      <c r="G321" s="211"/>
      <c r="H321" s="211"/>
      <c r="I321" s="211"/>
      <c r="J321" s="211"/>
      <c r="K321" s="211"/>
      <c r="L321" s="211"/>
      <c r="M321" s="211"/>
      <c r="N321" s="211"/>
      <c r="O321" s="211"/>
      <c r="P321" s="211"/>
      <c r="Q321" s="211"/>
      <c r="R321" s="211"/>
      <c r="S321" s="211"/>
      <c r="T321" s="211"/>
      <c r="U321" s="211"/>
      <c r="V321" s="211"/>
      <c r="W321" s="211"/>
      <c r="X321" s="211"/>
      <c r="Y321" s="211"/>
      <c r="Z321" s="211"/>
      <c r="AA321" s="211"/>
      <c r="AB321" s="211"/>
      <c r="AC321" s="211"/>
      <c r="AD321" s="211"/>
      <c r="AE321" s="211"/>
      <c r="AF321" s="211"/>
      <c r="AG321" s="211"/>
      <c r="AH321" s="211"/>
      <c r="AI321" s="211"/>
      <c r="AJ321" s="211"/>
      <c r="AK321" s="211"/>
      <c r="AL321" s="211"/>
      <c r="AM321" s="211"/>
      <c r="AN321" s="211"/>
      <c r="AO321" s="211"/>
      <c r="AP321" s="211"/>
      <c r="AQ321" s="211"/>
      <c r="AR321" s="211"/>
      <c r="AS321" s="211"/>
      <c r="AT321" s="211"/>
      <c r="AU321" s="211"/>
      <c r="AV321" s="211"/>
      <c r="AW321" s="211"/>
      <c r="AX321" s="211"/>
      <c r="AY321" s="1477"/>
      <c r="AZ321" s="211"/>
      <c r="BA321" s="211"/>
      <c r="BB321" s="211"/>
      <c r="BC321" s="211"/>
      <c r="BD321" s="211"/>
      <c r="BE321" s="211"/>
      <c r="BF321" s="211"/>
      <c r="BG321" s="211"/>
      <c r="BH321" s="211"/>
      <c r="BI321" s="211"/>
      <c r="BJ321" s="211"/>
      <c r="BK321" s="211"/>
      <c r="BL321" s="211"/>
      <c r="BM321" s="211"/>
      <c r="BN321" s="211"/>
    </row>
    <row r="322" spans="1:66">
      <c r="A322" s="211"/>
      <c r="B322" s="211"/>
      <c r="C322" s="211"/>
      <c r="D322" s="211"/>
      <c r="E322" s="211"/>
      <c r="F322" s="211"/>
      <c r="G322" s="211"/>
      <c r="H322" s="211"/>
      <c r="I322" s="211"/>
      <c r="J322" s="211"/>
      <c r="K322" s="211"/>
      <c r="L322" s="211"/>
      <c r="M322" s="211"/>
      <c r="N322" s="211"/>
      <c r="O322" s="211"/>
      <c r="P322" s="211"/>
      <c r="Q322" s="211"/>
      <c r="R322" s="211"/>
      <c r="S322" s="211"/>
      <c r="T322" s="211"/>
      <c r="U322" s="211"/>
      <c r="V322" s="211"/>
      <c r="W322" s="211"/>
      <c r="X322" s="211"/>
      <c r="Y322" s="211"/>
      <c r="Z322" s="211"/>
      <c r="AA322" s="211"/>
      <c r="AB322" s="211"/>
      <c r="AC322" s="211"/>
      <c r="AD322" s="211"/>
      <c r="AE322" s="211"/>
      <c r="AF322" s="211"/>
      <c r="AG322" s="211"/>
      <c r="AH322" s="211"/>
      <c r="AI322" s="211"/>
      <c r="AJ322" s="211"/>
      <c r="AK322" s="211"/>
      <c r="AL322" s="211"/>
      <c r="AM322" s="211"/>
      <c r="AN322" s="211"/>
      <c r="AO322" s="211"/>
      <c r="AP322" s="211"/>
      <c r="AQ322" s="211"/>
      <c r="AR322" s="211"/>
      <c r="AS322" s="211"/>
      <c r="AT322" s="211"/>
      <c r="AU322" s="211"/>
      <c r="AV322" s="211"/>
      <c r="AW322" s="211"/>
      <c r="AX322" s="211"/>
      <c r="AY322" s="1477"/>
      <c r="AZ322" s="211"/>
      <c r="BA322" s="211"/>
      <c r="BB322" s="211"/>
      <c r="BC322" s="211"/>
      <c r="BD322" s="211"/>
      <c r="BE322" s="211"/>
      <c r="BF322" s="211"/>
      <c r="BG322" s="211"/>
      <c r="BH322" s="211"/>
      <c r="BI322" s="211"/>
      <c r="BJ322" s="211"/>
      <c r="BK322" s="211"/>
      <c r="BL322" s="211"/>
      <c r="BM322" s="211"/>
      <c r="BN322" s="211"/>
    </row>
    <row r="323" spans="1:66">
      <c r="A323" s="211"/>
      <c r="B323" s="211"/>
      <c r="C323" s="211"/>
      <c r="D323" s="211"/>
      <c r="E323" s="211"/>
      <c r="F323" s="211"/>
      <c r="G323" s="211"/>
      <c r="H323" s="211"/>
      <c r="I323" s="211"/>
      <c r="J323" s="211"/>
      <c r="K323" s="211"/>
      <c r="L323" s="211"/>
      <c r="M323" s="211"/>
      <c r="N323" s="211"/>
      <c r="O323" s="211"/>
      <c r="P323" s="211"/>
      <c r="Q323" s="211"/>
      <c r="R323" s="211"/>
      <c r="S323" s="211"/>
      <c r="T323" s="211"/>
      <c r="U323" s="211"/>
      <c r="V323" s="211"/>
      <c r="W323" s="211"/>
      <c r="X323" s="211"/>
      <c r="Y323" s="211"/>
      <c r="Z323" s="211"/>
      <c r="AA323" s="211"/>
      <c r="AB323" s="211"/>
      <c r="AC323" s="211"/>
      <c r="AD323" s="211"/>
      <c r="AE323" s="211"/>
      <c r="AF323" s="211"/>
      <c r="AG323" s="211"/>
      <c r="AH323" s="211"/>
      <c r="AI323" s="211"/>
      <c r="AJ323" s="211"/>
      <c r="AK323" s="211"/>
      <c r="AL323" s="211"/>
      <c r="AM323" s="211"/>
      <c r="AN323" s="211"/>
      <c r="AO323" s="211"/>
      <c r="AP323" s="211"/>
      <c r="AQ323" s="211"/>
      <c r="AR323" s="211"/>
      <c r="AS323" s="211"/>
      <c r="AT323" s="211"/>
      <c r="AU323" s="211"/>
      <c r="AV323" s="211"/>
      <c r="AW323" s="211"/>
      <c r="AX323" s="211"/>
      <c r="AY323" s="1477"/>
      <c r="AZ323" s="211"/>
      <c r="BA323" s="211"/>
      <c r="BB323" s="211"/>
      <c r="BC323" s="211"/>
      <c r="BD323" s="211"/>
      <c r="BE323" s="211"/>
      <c r="BF323" s="211"/>
      <c r="BG323" s="211"/>
      <c r="BH323" s="211"/>
      <c r="BI323" s="211"/>
      <c r="BJ323" s="211"/>
      <c r="BK323" s="211"/>
      <c r="BL323" s="211"/>
      <c r="BM323" s="211"/>
      <c r="BN323" s="211"/>
    </row>
    <row r="324" spans="1:66">
      <c r="A324" s="211"/>
      <c r="B324" s="211"/>
      <c r="C324" s="211"/>
      <c r="D324" s="211"/>
      <c r="E324" s="211"/>
      <c r="F324" s="211"/>
      <c r="G324" s="211"/>
      <c r="H324" s="211"/>
      <c r="I324" s="211"/>
      <c r="J324" s="211"/>
      <c r="K324" s="211"/>
      <c r="L324" s="211"/>
      <c r="M324" s="211"/>
      <c r="N324" s="211"/>
      <c r="O324" s="211"/>
      <c r="P324" s="211"/>
      <c r="Q324" s="211"/>
      <c r="R324" s="211"/>
      <c r="S324" s="211"/>
      <c r="T324" s="211"/>
      <c r="U324" s="211"/>
      <c r="V324" s="211"/>
      <c r="W324" s="211"/>
      <c r="X324" s="211"/>
      <c r="Y324" s="211"/>
      <c r="Z324" s="211"/>
      <c r="AA324" s="211"/>
      <c r="AB324" s="211"/>
      <c r="AC324" s="211"/>
      <c r="AD324" s="211"/>
      <c r="AE324" s="211"/>
      <c r="AF324" s="211"/>
      <c r="AG324" s="211"/>
      <c r="AH324" s="211"/>
      <c r="AI324" s="211"/>
      <c r="AJ324" s="211"/>
      <c r="AK324" s="211"/>
      <c r="AL324" s="211"/>
      <c r="AM324" s="211"/>
      <c r="AN324" s="211"/>
      <c r="AO324" s="211"/>
      <c r="AP324" s="211"/>
      <c r="AQ324" s="211"/>
      <c r="AR324" s="211"/>
      <c r="AS324" s="211"/>
      <c r="AT324" s="211"/>
      <c r="AU324" s="211"/>
      <c r="AV324" s="211"/>
      <c r="AW324" s="211"/>
      <c r="AX324" s="211"/>
      <c r="AY324" s="1477"/>
      <c r="AZ324" s="211"/>
      <c r="BA324" s="211"/>
      <c r="BB324" s="211"/>
      <c r="BC324" s="211"/>
      <c r="BD324" s="211"/>
      <c r="BE324" s="211"/>
      <c r="BF324" s="211"/>
      <c r="BG324" s="211"/>
      <c r="BH324" s="211"/>
      <c r="BI324" s="211"/>
      <c r="BJ324" s="211"/>
      <c r="BK324" s="211"/>
      <c r="BL324" s="211"/>
      <c r="BM324" s="211"/>
      <c r="BN324" s="211"/>
    </row>
    <row r="325" spans="1:66">
      <c r="A325" s="211"/>
      <c r="B325" s="211"/>
      <c r="C325" s="211"/>
      <c r="D325" s="211"/>
      <c r="E325" s="211"/>
      <c r="F325" s="211"/>
      <c r="G325" s="211"/>
      <c r="H325" s="211"/>
      <c r="I325" s="211"/>
      <c r="J325" s="211"/>
      <c r="K325" s="211"/>
      <c r="L325" s="211"/>
      <c r="M325" s="211"/>
      <c r="N325" s="211"/>
      <c r="O325" s="211"/>
      <c r="P325" s="211"/>
      <c r="Q325" s="211"/>
      <c r="R325" s="211"/>
      <c r="S325" s="211"/>
      <c r="T325" s="211"/>
      <c r="U325" s="211"/>
      <c r="V325" s="211"/>
      <c r="W325" s="211"/>
      <c r="X325" s="211"/>
      <c r="Y325" s="211"/>
      <c r="Z325" s="211"/>
      <c r="AA325" s="211"/>
      <c r="AB325" s="211"/>
      <c r="AC325" s="211"/>
      <c r="AD325" s="211"/>
      <c r="AE325" s="211"/>
      <c r="AF325" s="211"/>
      <c r="AG325" s="211"/>
      <c r="AH325" s="211"/>
      <c r="AI325" s="211"/>
      <c r="AJ325" s="211"/>
      <c r="AK325" s="211"/>
      <c r="AL325" s="211"/>
      <c r="AM325" s="211"/>
      <c r="AN325" s="211"/>
      <c r="AO325" s="211"/>
      <c r="AP325" s="211"/>
      <c r="AQ325" s="211"/>
      <c r="AR325" s="211"/>
      <c r="AS325" s="211"/>
      <c r="AT325" s="211"/>
      <c r="AU325" s="211"/>
      <c r="AV325" s="211"/>
      <c r="AW325" s="211"/>
      <c r="AX325" s="211"/>
      <c r="AY325" s="1477"/>
      <c r="AZ325" s="211"/>
      <c r="BA325" s="211"/>
      <c r="BB325" s="211"/>
      <c r="BC325" s="211"/>
      <c r="BD325" s="211"/>
      <c r="BE325" s="211"/>
      <c r="BF325" s="211"/>
      <c r="BG325" s="211"/>
      <c r="BH325" s="211"/>
      <c r="BI325" s="211"/>
      <c r="BJ325" s="211"/>
      <c r="BK325" s="211"/>
      <c r="BL325" s="211"/>
      <c r="BM325" s="211"/>
      <c r="BN325" s="211"/>
    </row>
    <row r="326" spans="1:66">
      <c r="A326" s="211"/>
      <c r="B326" s="211"/>
      <c r="C326" s="211"/>
      <c r="D326" s="211"/>
      <c r="E326" s="211"/>
      <c r="F326" s="211"/>
      <c r="G326" s="211"/>
      <c r="H326" s="211"/>
      <c r="I326" s="211"/>
      <c r="J326" s="211"/>
      <c r="K326" s="211"/>
      <c r="L326" s="211"/>
      <c r="M326" s="211"/>
      <c r="N326" s="211"/>
      <c r="O326" s="211"/>
      <c r="P326" s="211"/>
      <c r="Q326" s="211"/>
      <c r="R326" s="211"/>
      <c r="S326" s="211"/>
      <c r="T326" s="211"/>
      <c r="U326" s="211"/>
      <c r="V326" s="211"/>
      <c r="W326" s="211"/>
      <c r="X326" s="211"/>
      <c r="Y326" s="211"/>
      <c r="Z326" s="211"/>
      <c r="AA326" s="211"/>
      <c r="AB326" s="211"/>
      <c r="AC326" s="211"/>
      <c r="AD326" s="211"/>
      <c r="AE326" s="211"/>
      <c r="AF326" s="211"/>
      <c r="AG326" s="211"/>
      <c r="AH326" s="211"/>
      <c r="AI326" s="211"/>
      <c r="AJ326" s="211"/>
      <c r="AK326" s="211"/>
      <c r="AL326" s="211"/>
      <c r="AM326" s="211"/>
      <c r="AN326" s="211"/>
      <c r="AO326" s="211"/>
      <c r="AP326" s="211"/>
      <c r="AQ326" s="211"/>
      <c r="AR326" s="211"/>
      <c r="AS326" s="211"/>
      <c r="AT326" s="211"/>
      <c r="AU326" s="211"/>
      <c r="AV326" s="211"/>
      <c r="AW326" s="211"/>
      <c r="AX326" s="211"/>
      <c r="AY326" s="1477"/>
      <c r="AZ326" s="211"/>
      <c r="BA326" s="211"/>
      <c r="BB326" s="211"/>
      <c r="BC326" s="211"/>
      <c r="BD326" s="211"/>
      <c r="BE326" s="211"/>
      <c r="BF326" s="211"/>
      <c r="BG326" s="211"/>
      <c r="BH326" s="211"/>
      <c r="BI326" s="211"/>
      <c r="BJ326" s="211"/>
      <c r="BK326" s="211"/>
      <c r="BL326" s="211"/>
      <c r="BM326" s="211"/>
      <c r="BN326" s="211"/>
    </row>
    <row r="327" spans="1:66">
      <c r="A327" s="211"/>
      <c r="B327" s="211"/>
      <c r="C327" s="211"/>
      <c r="D327" s="211"/>
      <c r="E327" s="211"/>
      <c r="F327" s="211"/>
      <c r="G327" s="211"/>
      <c r="H327" s="211"/>
      <c r="I327" s="211"/>
      <c r="J327" s="211"/>
      <c r="K327" s="211"/>
      <c r="L327" s="211"/>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1477"/>
      <c r="AZ327" s="211"/>
      <c r="BA327" s="211"/>
      <c r="BB327" s="211"/>
      <c r="BC327" s="211"/>
      <c r="BD327" s="211"/>
      <c r="BE327" s="211"/>
      <c r="BF327" s="211"/>
      <c r="BG327" s="211"/>
      <c r="BH327" s="211"/>
      <c r="BI327" s="211"/>
      <c r="BJ327" s="211"/>
      <c r="BK327" s="211"/>
      <c r="BL327" s="211"/>
      <c r="BM327" s="211"/>
      <c r="BN327" s="211"/>
    </row>
    <row r="328" spans="1:66">
      <c r="A328" s="211"/>
      <c r="B328" s="211"/>
      <c r="C328" s="211"/>
      <c r="D328" s="211"/>
      <c r="E328" s="211"/>
      <c r="F328" s="211"/>
      <c r="G328" s="211"/>
      <c r="H328" s="211"/>
      <c r="I328" s="211"/>
      <c r="J328" s="211"/>
      <c r="K328" s="211"/>
      <c r="L328" s="211"/>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1477"/>
      <c r="AZ328" s="211"/>
      <c r="BA328" s="211"/>
      <c r="BB328" s="211"/>
      <c r="BC328" s="211"/>
      <c r="BD328" s="211"/>
      <c r="BE328" s="211"/>
      <c r="BF328" s="211"/>
      <c r="BG328" s="211"/>
      <c r="BH328" s="211"/>
      <c r="BI328" s="211"/>
      <c r="BJ328" s="211"/>
      <c r="BK328" s="211"/>
      <c r="BL328" s="211"/>
      <c r="BM328" s="211"/>
      <c r="BN328" s="211"/>
    </row>
    <row r="329" spans="1:66">
      <c r="A329" s="211"/>
      <c r="B329" s="211"/>
      <c r="C329" s="211"/>
      <c r="D329" s="211"/>
      <c r="E329" s="211"/>
      <c r="F329" s="211"/>
      <c r="G329" s="211"/>
      <c r="H329" s="211"/>
      <c r="I329" s="211"/>
      <c r="J329" s="211"/>
      <c r="K329" s="211"/>
      <c r="L329" s="211"/>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1477"/>
      <c r="AZ329" s="211"/>
      <c r="BA329" s="211"/>
      <c r="BB329" s="211"/>
      <c r="BC329" s="211"/>
      <c r="BD329" s="211"/>
      <c r="BE329" s="211"/>
      <c r="BF329" s="211"/>
      <c r="BG329" s="211"/>
      <c r="BH329" s="211"/>
      <c r="BI329" s="211"/>
      <c r="BJ329" s="211"/>
      <c r="BK329" s="211"/>
      <c r="BL329" s="211"/>
      <c r="BM329" s="211"/>
      <c r="BN329" s="211"/>
    </row>
    <row r="330" spans="1:66">
      <c r="A330" s="211"/>
      <c r="B330" s="211"/>
      <c r="C330" s="211"/>
      <c r="D330" s="211"/>
      <c r="E330" s="211"/>
      <c r="F330" s="211"/>
      <c r="G330" s="211"/>
      <c r="H330" s="211"/>
      <c r="I330" s="211"/>
      <c r="J330" s="211"/>
      <c r="K330" s="211"/>
      <c r="L330" s="211"/>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1477"/>
      <c r="AZ330" s="211"/>
      <c r="BA330" s="211"/>
      <c r="BB330" s="211"/>
      <c r="BC330" s="211"/>
      <c r="BD330" s="211"/>
      <c r="BE330" s="211"/>
      <c r="BF330" s="211"/>
      <c r="BG330" s="211"/>
      <c r="BH330" s="211"/>
      <c r="BI330" s="211"/>
      <c r="BJ330" s="211"/>
      <c r="BK330" s="211"/>
      <c r="BL330" s="211"/>
      <c r="BM330" s="211"/>
      <c r="BN330" s="211"/>
    </row>
    <row r="331" spans="1:66">
      <c r="A331" s="211"/>
      <c r="B331" s="211"/>
      <c r="C331" s="211"/>
      <c r="D331" s="211"/>
      <c r="E331" s="211"/>
      <c r="F331" s="211"/>
      <c r="G331" s="211"/>
      <c r="H331" s="211"/>
      <c r="I331" s="211"/>
      <c r="J331" s="211"/>
      <c r="K331" s="211"/>
      <c r="L331" s="211"/>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1477"/>
      <c r="AZ331" s="211"/>
      <c r="BA331" s="211"/>
      <c r="BB331" s="211"/>
      <c r="BC331" s="211"/>
      <c r="BD331" s="211"/>
      <c r="BE331" s="211"/>
      <c r="BF331" s="211"/>
      <c r="BG331" s="211"/>
      <c r="BH331" s="211"/>
      <c r="BI331" s="211"/>
      <c r="BJ331" s="211"/>
      <c r="BK331" s="211"/>
      <c r="BL331" s="211"/>
      <c r="BM331" s="211"/>
      <c r="BN331" s="211"/>
    </row>
    <row r="332" spans="1:66">
      <c r="A332" s="211"/>
      <c r="B332" s="211"/>
      <c r="C332" s="211"/>
      <c r="D332" s="211"/>
      <c r="E332" s="211"/>
      <c r="F332" s="211"/>
      <c r="G332" s="211"/>
      <c r="H332" s="211"/>
      <c r="I332" s="211"/>
      <c r="J332" s="211"/>
      <c r="K332" s="211"/>
      <c r="L332" s="211"/>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1477"/>
      <c r="AZ332" s="211"/>
      <c r="BA332" s="211"/>
      <c r="BB332" s="211"/>
      <c r="BC332" s="211"/>
      <c r="BD332" s="211"/>
      <c r="BE332" s="211"/>
      <c r="BF332" s="211"/>
      <c r="BG332" s="211"/>
      <c r="BH332" s="211"/>
      <c r="BI332" s="211"/>
      <c r="BJ332" s="211"/>
      <c r="BK332" s="211"/>
      <c r="BL332" s="211"/>
      <c r="BM332" s="211"/>
      <c r="BN332" s="211"/>
    </row>
    <row r="333" spans="1:66">
      <c r="A333" s="211"/>
      <c r="B333" s="211"/>
      <c r="C333" s="211"/>
      <c r="D333" s="211"/>
      <c r="E333" s="211"/>
      <c r="F333" s="211"/>
      <c r="G333" s="211"/>
      <c r="H333" s="211"/>
      <c r="I333" s="211"/>
      <c r="J333" s="211"/>
      <c r="K333" s="211"/>
      <c r="L333" s="211"/>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1477"/>
      <c r="AZ333" s="211"/>
      <c r="BA333" s="211"/>
      <c r="BB333" s="211"/>
      <c r="BC333" s="211"/>
      <c r="BD333" s="211"/>
      <c r="BE333" s="211"/>
      <c r="BF333" s="211"/>
      <c r="BG333" s="211"/>
      <c r="BH333" s="211"/>
      <c r="BI333" s="211"/>
      <c r="BJ333" s="211"/>
      <c r="BK333" s="211"/>
      <c r="BL333" s="211"/>
      <c r="BM333" s="211"/>
      <c r="BN333" s="211"/>
    </row>
    <row r="334" spans="1:66">
      <c r="A334" s="211"/>
      <c r="B334" s="211"/>
      <c r="C334" s="211"/>
      <c r="D334" s="211"/>
      <c r="E334" s="211"/>
      <c r="F334" s="211"/>
      <c r="G334" s="211"/>
      <c r="H334" s="211"/>
      <c r="I334" s="211"/>
      <c r="J334" s="211"/>
      <c r="K334" s="211"/>
      <c r="L334" s="211"/>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1477"/>
      <c r="AZ334" s="211"/>
      <c r="BA334" s="211"/>
      <c r="BB334" s="211"/>
      <c r="BC334" s="211"/>
      <c r="BD334" s="211"/>
      <c r="BE334" s="211"/>
      <c r="BF334" s="211"/>
      <c r="BG334" s="211"/>
      <c r="BH334" s="211"/>
      <c r="BI334" s="211"/>
      <c r="BJ334" s="211"/>
      <c r="BK334" s="211"/>
      <c r="BL334" s="211"/>
      <c r="BM334" s="211"/>
      <c r="BN334" s="211"/>
    </row>
    <row r="335" spans="1:66">
      <c r="A335" s="211"/>
      <c r="B335" s="211"/>
      <c r="C335" s="211"/>
      <c r="D335" s="211"/>
      <c r="E335" s="211"/>
      <c r="F335" s="211"/>
      <c r="G335" s="211"/>
      <c r="H335" s="211"/>
      <c r="I335" s="211"/>
      <c r="J335" s="211"/>
      <c r="K335" s="211"/>
      <c r="L335" s="211"/>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1477"/>
      <c r="AZ335" s="211"/>
      <c r="BA335" s="211"/>
      <c r="BB335" s="211"/>
      <c r="BC335" s="211"/>
      <c r="BD335" s="211"/>
      <c r="BE335" s="211"/>
      <c r="BF335" s="211"/>
      <c r="BG335" s="211"/>
      <c r="BH335" s="211"/>
      <c r="BI335" s="211"/>
      <c r="BJ335" s="211"/>
      <c r="BK335" s="211"/>
      <c r="BL335" s="211"/>
      <c r="BM335" s="211"/>
      <c r="BN335" s="211"/>
    </row>
    <row r="336" spans="1:66">
      <c r="A336" s="211"/>
      <c r="B336" s="211"/>
      <c r="C336" s="211"/>
      <c r="D336" s="211"/>
      <c r="E336" s="211"/>
      <c r="F336" s="211"/>
      <c r="G336" s="211"/>
      <c r="H336" s="211"/>
      <c r="I336" s="211"/>
      <c r="J336" s="211"/>
      <c r="K336" s="211"/>
      <c r="L336" s="211"/>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1477"/>
      <c r="AZ336" s="211"/>
      <c r="BA336" s="211"/>
      <c r="BB336" s="211"/>
      <c r="BC336" s="211"/>
      <c r="BD336" s="211"/>
      <c r="BE336" s="211"/>
      <c r="BF336" s="211"/>
      <c r="BG336" s="211"/>
      <c r="BH336" s="211"/>
      <c r="BI336" s="211"/>
      <c r="BJ336" s="211"/>
      <c r="BK336" s="211"/>
      <c r="BL336" s="211"/>
      <c r="BM336" s="211"/>
      <c r="BN336" s="211"/>
    </row>
    <row r="337" spans="1:66">
      <c r="A337" s="211"/>
      <c r="B337" s="211"/>
      <c r="C337" s="211"/>
      <c r="D337" s="211"/>
      <c r="E337" s="211"/>
      <c r="F337" s="211"/>
      <c r="G337" s="211"/>
      <c r="H337" s="211"/>
      <c r="I337" s="211"/>
      <c r="J337" s="211"/>
      <c r="K337" s="211"/>
      <c r="L337" s="211"/>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1477"/>
      <c r="AZ337" s="211"/>
      <c r="BA337" s="211"/>
      <c r="BB337" s="211"/>
      <c r="BC337" s="211"/>
      <c r="BD337" s="211"/>
      <c r="BE337" s="211"/>
      <c r="BF337" s="211"/>
      <c r="BG337" s="211"/>
      <c r="BH337" s="211"/>
      <c r="BI337" s="211"/>
      <c r="BJ337" s="211"/>
      <c r="BK337" s="211"/>
      <c r="BL337" s="211"/>
      <c r="BM337" s="211"/>
      <c r="BN337" s="211"/>
    </row>
    <row r="338" spans="1:66">
      <c r="A338" s="211"/>
      <c r="B338" s="211"/>
      <c r="C338" s="211"/>
      <c r="D338" s="211"/>
      <c r="E338" s="211"/>
      <c r="F338" s="211"/>
      <c r="G338" s="211"/>
      <c r="H338" s="211"/>
      <c r="I338" s="211"/>
      <c r="J338" s="211"/>
      <c r="K338" s="211"/>
      <c r="L338" s="211"/>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1477"/>
      <c r="AZ338" s="211"/>
      <c r="BA338" s="211"/>
      <c r="BB338" s="211"/>
      <c r="BC338" s="211"/>
      <c r="BD338" s="211"/>
      <c r="BE338" s="211"/>
      <c r="BF338" s="211"/>
      <c r="BG338" s="211"/>
      <c r="BH338" s="211"/>
      <c r="BI338" s="211"/>
      <c r="BJ338" s="211"/>
      <c r="BK338" s="211"/>
      <c r="BL338" s="211"/>
      <c r="BM338" s="211"/>
      <c r="BN338" s="211"/>
    </row>
    <row r="339" spans="1:66">
      <c r="A339" s="211"/>
      <c r="B339" s="211"/>
      <c r="C339" s="211"/>
      <c r="D339" s="211"/>
      <c r="E339" s="211"/>
      <c r="F339" s="211"/>
      <c r="G339" s="211"/>
      <c r="H339" s="211"/>
      <c r="I339" s="211"/>
      <c r="J339" s="211"/>
      <c r="K339" s="211"/>
      <c r="L339" s="211"/>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1477"/>
      <c r="AZ339" s="211"/>
      <c r="BA339" s="211"/>
      <c r="BB339" s="211"/>
      <c r="BC339" s="211"/>
      <c r="BD339" s="211"/>
      <c r="BE339" s="211"/>
      <c r="BF339" s="211"/>
      <c r="BG339" s="211"/>
      <c r="BH339" s="211"/>
      <c r="BI339" s="211"/>
      <c r="BJ339" s="211"/>
      <c r="BK339" s="211"/>
      <c r="BL339" s="211"/>
      <c r="BM339" s="211"/>
      <c r="BN339" s="211"/>
    </row>
    <row r="340" spans="1:66">
      <c r="A340" s="211"/>
      <c r="B340" s="211"/>
      <c r="C340" s="211"/>
      <c r="D340" s="211"/>
      <c r="E340" s="211"/>
      <c r="F340" s="211"/>
      <c r="G340" s="211"/>
      <c r="H340" s="211"/>
      <c r="I340" s="211"/>
      <c r="J340" s="211"/>
      <c r="K340" s="211"/>
      <c r="L340" s="211"/>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1477"/>
      <c r="AZ340" s="211"/>
      <c r="BA340" s="211"/>
      <c r="BB340" s="211"/>
      <c r="BC340" s="211"/>
      <c r="BD340" s="211"/>
      <c r="BE340" s="211"/>
      <c r="BF340" s="211"/>
      <c r="BG340" s="211"/>
      <c r="BH340" s="211"/>
      <c r="BI340" s="211"/>
      <c r="BJ340" s="211"/>
      <c r="BK340" s="211"/>
      <c r="BL340" s="211"/>
      <c r="BM340" s="211"/>
      <c r="BN340" s="211"/>
    </row>
    <row r="341" spans="1:66">
      <c r="A341" s="211"/>
      <c r="B341" s="211"/>
      <c r="C341" s="211"/>
      <c r="D341" s="211"/>
      <c r="E341" s="211"/>
      <c r="F341" s="211"/>
      <c r="G341" s="211"/>
      <c r="H341" s="211"/>
      <c r="I341" s="211"/>
      <c r="J341" s="211"/>
      <c r="K341" s="211"/>
      <c r="L341" s="211"/>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1477"/>
      <c r="AZ341" s="211"/>
      <c r="BA341" s="211"/>
      <c r="BB341" s="211"/>
      <c r="BC341" s="211"/>
      <c r="BD341" s="211"/>
      <c r="BE341" s="211"/>
      <c r="BF341" s="211"/>
      <c r="BG341" s="211"/>
      <c r="BH341" s="211"/>
      <c r="BI341" s="211"/>
      <c r="BJ341" s="211"/>
      <c r="BK341" s="211"/>
      <c r="BL341" s="211"/>
      <c r="BM341" s="211"/>
      <c r="BN341" s="211"/>
    </row>
    <row r="342" spans="1:66">
      <c r="A342" s="211"/>
      <c r="B342" s="211"/>
      <c r="C342" s="211"/>
      <c r="D342" s="211"/>
      <c r="E342" s="211"/>
      <c r="F342" s="211"/>
      <c r="G342" s="211"/>
      <c r="H342" s="211"/>
      <c r="I342" s="211"/>
      <c r="J342" s="211"/>
      <c r="K342" s="211"/>
      <c r="L342" s="211"/>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1477"/>
      <c r="AZ342" s="211"/>
      <c r="BA342" s="211"/>
      <c r="BB342" s="211"/>
      <c r="BC342" s="211"/>
      <c r="BD342" s="211"/>
      <c r="BE342" s="211"/>
      <c r="BF342" s="211"/>
      <c r="BG342" s="211"/>
      <c r="BH342" s="211"/>
      <c r="BI342" s="211"/>
      <c r="BJ342" s="211"/>
      <c r="BK342" s="211"/>
      <c r="BL342" s="211"/>
      <c r="BM342" s="211"/>
      <c r="BN342" s="211"/>
    </row>
    <row r="343" spans="1:66">
      <c r="A343" s="211"/>
      <c r="B343" s="211"/>
      <c r="C343" s="211"/>
      <c r="D343" s="211"/>
      <c r="E343" s="211"/>
      <c r="F343" s="211"/>
      <c r="G343" s="211"/>
      <c r="H343" s="211"/>
      <c r="I343" s="211"/>
      <c r="J343" s="211"/>
      <c r="K343" s="211"/>
      <c r="L343" s="211"/>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1477"/>
      <c r="AZ343" s="211"/>
      <c r="BA343" s="211"/>
      <c r="BB343" s="211"/>
      <c r="BC343" s="211"/>
      <c r="BD343" s="211"/>
      <c r="BE343" s="211"/>
      <c r="BF343" s="211"/>
      <c r="BG343" s="211"/>
      <c r="BH343" s="211"/>
      <c r="BI343" s="211"/>
      <c r="BJ343" s="211"/>
      <c r="BK343" s="211"/>
      <c r="BL343" s="211"/>
      <c r="BM343" s="211"/>
      <c r="BN343" s="211"/>
    </row>
    <row r="344" spans="1:66">
      <c r="A344" s="211"/>
      <c r="B344" s="211"/>
      <c r="C344" s="211"/>
      <c r="D344" s="211"/>
      <c r="E344" s="211"/>
      <c r="F344" s="211"/>
      <c r="G344" s="211"/>
      <c r="H344" s="211"/>
      <c r="I344" s="211"/>
      <c r="J344" s="211"/>
      <c r="K344" s="211"/>
      <c r="L344" s="211"/>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1477"/>
      <c r="AZ344" s="211"/>
      <c r="BA344" s="211"/>
      <c r="BB344" s="211"/>
      <c r="BC344" s="211"/>
      <c r="BD344" s="211"/>
      <c r="BE344" s="211"/>
      <c r="BF344" s="211"/>
      <c r="BG344" s="211"/>
      <c r="BH344" s="211"/>
      <c r="BI344" s="211"/>
      <c r="BJ344" s="211"/>
      <c r="BK344" s="211"/>
      <c r="BL344" s="211"/>
      <c r="BM344" s="211"/>
      <c r="BN344" s="211"/>
    </row>
    <row r="345" spans="1:66">
      <c r="A345" s="211"/>
      <c r="B345" s="211"/>
      <c r="C345" s="211"/>
      <c r="D345" s="211"/>
      <c r="E345" s="211"/>
      <c r="F345" s="211"/>
      <c r="G345" s="211"/>
      <c r="H345" s="211"/>
      <c r="I345" s="211"/>
      <c r="J345" s="211"/>
      <c r="K345" s="211"/>
      <c r="L345" s="211"/>
      <c r="M345" s="211"/>
      <c r="N345" s="211"/>
      <c r="O345" s="211"/>
      <c r="P345" s="211"/>
      <c r="Q345" s="211"/>
      <c r="R345" s="211"/>
      <c r="S345" s="211"/>
      <c r="T345" s="211"/>
      <c r="U345" s="211"/>
      <c r="V345" s="211"/>
      <c r="W345" s="211"/>
      <c r="X345" s="211"/>
      <c r="Y345" s="211"/>
      <c r="Z345" s="211"/>
      <c r="AA345" s="211"/>
      <c r="AB345" s="211"/>
      <c r="AC345" s="211"/>
      <c r="AD345" s="211"/>
      <c r="AE345" s="211"/>
      <c r="AF345" s="211"/>
      <c r="AG345" s="211"/>
      <c r="AH345" s="211"/>
      <c r="AI345" s="211"/>
      <c r="AJ345" s="211"/>
      <c r="AK345" s="211"/>
      <c r="AL345" s="211"/>
      <c r="AM345" s="211"/>
      <c r="AN345" s="211"/>
      <c r="AO345" s="211"/>
      <c r="AP345" s="211"/>
      <c r="AQ345" s="211"/>
      <c r="AR345" s="211"/>
      <c r="AS345" s="211"/>
      <c r="AT345" s="211"/>
      <c r="AU345" s="211"/>
      <c r="AV345" s="211"/>
      <c r="AW345" s="211"/>
      <c r="AX345" s="211"/>
      <c r="AY345" s="1477"/>
      <c r="AZ345" s="211"/>
      <c r="BA345" s="211"/>
      <c r="BB345" s="211"/>
      <c r="BC345" s="211"/>
      <c r="BD345" s="211"/>
      <c r="BE345" s="211"/>
      <c r="BF345" s="211"/>
      <c r="BG345" s="211"/>
      <c r="BH345" s="211"/>
      <c r="BI345" s="211"/>
      <c r="BJ345" s="211"/>
      <c r="BK345" s="211"/>
      <c r="BL345" s="211"/>
      <c r="BM345" s="211"/>
      <c r="BN345" s="211"/>
    </row>
    <row r="346" spans="1:66">
      <c r="A346" s="211"/>
      <c r="B346" s="211"/>
      <c r="C346" s="211"/>
      <c r="D346" s="211"/>
      <c r="E346" s="211"/>
      <c r="F346" s="211"/>
      <c r="G346" s="211"/>
      <c r="H346" s="211"/>
      <c r="I346" s="211"/>
      <c r="J346" s="211"/>
      <c r="K346" s="211"/>
      <c r="L346" s="211"/>
      <c r="M346" s="211"/>
      <c r="N346" s="211"/>
      <c r="O346" s="211"/>
      <c r="P346" s="211"/>
      <c r="Q346" s="211"/>
      <c r="R346" s="211"/>
      <c r="S346" s="211"/>
      <c r="T346" s="211"/>
      <c r="U346" s="211"/>
      <c r="V346" s="211"/>
      <c r="W346" s="211"/>
      <c r="X346" s="211"/>
      <c r="Y346" s="211"/>
      <c r="Z346" s="211"/>
      <c r="AA346" s="211"/>
      <c r="AB346" s="211"/>
      <c r="AC346" s="211"/>
      <c r="AD346" s="211"/>
      <c r="AE346" s="211"/>
      <c r="AF346" s="211"/>
      <c r="AG346" s="211"/>
      <c r="AH346" s="211"/>
      <c r="AI346" s="211"/>
      <c r="AJ346" s="211"/>
      <c r="AK346" s="211"/>
      <c r="AL346" s="211"/>
      <c r="AM346" s="211"/>
      <c r="AN346" s="211"/>
      <c r="AO346" s="211"/>
      <c r="AP346" s="211"/>
      <c r="AQ346" s="211"/>
      <c r="AR346" s="211"/>
      <c r="AS346" s="211"/>
      <c r="AT346" s="211"/>
      <c r="AU346" s="211"/>
      <c r="AV346" s="211"/>
      <c r="AW346" s="211"/>
      <c r="AX346" s="211"/>
      <c r="AY346" s="1477"/>
      <c r="AZ346" s="211"/>
      <c r="BA346" s="211"/>
      <c r="BB346" s="211"/>
      <c r="BC346" s="211"/>
      <c r="BD346" s="211"/>
      <c r="BE346" s="211"/>
      <c r="BF346" s="211"/>
      <c r="BG346" s="211"/>
      <c r="BH346" s="211"/>
      <c r="BI346" s="211"/>
      <c r="BJ346" s="211"/>
      <c r="BK346" s="211"/>
      <c r="BL346" s="211"/>
      <c r="BM346" s="211"/>
      <c r="BN346" s="211"/>
    </row>
    <row r="347" spans="1:66">
      <c r="A347" s="211"/>
      <c r="B347" s="211"/>
      <c r="C347" s="211"/>
      <c r="D347" s="211"/>
      <c r="E347" s="211"/>
      <c r="F347" s="211"/>
      <c r="G347" s="211"/>
      <c r="H347" s="211"/>
      <c r="I347" s="211"/>
      <c r="J347" s="211"/>
      <c r="K347" s="211"/>
      <c r="L347" s="211"/>
      <c r="M347" s="211"/>
      <c r="N347" s="211"/>
      <c r="O347" s="211"/>
      <c r="P347" s="211"/>
      <c r="Q347" s="211"/>
      <c r="R347" s="211"/>
      <c r="S347" s="211"/>
      <c r="T347" s="211"/>
      <c r="U347" s="211"/>
      <c r="V347" s="211"/>
      <c r="W347" s="211"/>
      <c r="X347" s="211"/>
      <c r="Y347" s="211"/>
      <c r="Z347" s="211"/>
      <c r="AA347" s="211"/>
      <c r="AB347" s="211"/>
      <c r="AC347" s="211"/>
      <c r="AD347" s="211"/>
      <c r="AE347" s="211"/>
      <c r="AF347" s="211"/>
      <c r="AG347" s="211"/>
      <c r="AH347" s="211"/>
      <c r="AI347" s="211"/>
      <c r="AJ347" s="211"/>
      <c r="AK347" s="211"/>
      <c r="AL347" s="211"/>
      <c r="AM347" s="211"/>
      <c r="AN347" s="211"/>
      <c r="AO347" s="211"/>
      <c r="AP347" s="211"/>
      <c r="AQ347" s="211"/>
      <c r="AR347" s="211"/>
      <c r="AS347" s="211"/>
      <c r="AT347" s="211"/>
      <c r="AU347" s="211"/>
      <c r="AV347" s="211"/>
      <c r="AW347" s="211"/>
      <c r="AX347" s="211"/>
      <c r="AY347" s="1477"/>
      <c r="AZ347" s="211"/>
      <c r="BA347" s="211"/>
      <c r="BB347" s="211"/>
      <c r="BC347" s="211"/>
      <c r="BD347" s="211"/>
      <c r="BE347" s="211"/>
      <c r="BF347" s="211"/>
      <c r="BG347" s="211"/>
      <c r="BH347" s="211"/>
      <c r="BI347" s="211"/>
      <c r="BJ347" s="211"/>
      <c r="BK347" s="211"/>
      <c r="BL347" s="211"/>
      <c r="BM347" s="211"/>
      <c r="BN347" s="211"/>
    </row>
    <row r="348" spans="1:66">
      <c r="A348" s="211"/>
      <c r="B348" s="211"/>
      <c r="C348" s="211"/>
      <c r="D348" s="211"/>
      <c r="E348" s="211"/>
      <c r="F348" s="211"/>
      <c r="G348" s="211"/>
      <c r="H348" s="211"/>
      <c r="I348" s="211"/>
      <c r="J348" s="211"/>
      <c r="K348" s="211"/>
      <c r="L348" s="211"/>
      <c r="M348" s="211"/>
      <c r="N348" s="211"/>
      <c r="O348" s="211"/>
      <c r="P348" s="211"/>
      <c r="Q348" s="211"/>
      <c r="R348" s="211"/>
      <c r="S348" s="211"/>
      <c r="T348" s="211"/>
      <c r="U348" s="211"/>
      <c r="V348" s="211"/>
      <c r="W348" s="211"/>
      <c r="X348" s="211"/>
      <c r="Y348" s="211"/>
      <c r="Z348" s="211"/>
      <c r="AA348" s="211"/>
      <c r="AB348" s="211"/>
      <c r="AC348" s="211"/>
      <c r="AD348" s="211"/>
      <c r="AE348" s="211"/>
      <c r="AF348" s="211"/>
      <c r="AG348" s="211"/>
      <c r="AH348" s="211"/>
      <c r="AI348" s="211"/>
      <c r="AJ348" s="211"/>
      <c r="AK348" s="211"/>
      <c r="AL348" s="211"/>
      <c r="AM348" s="211"/>
      <c r="AN348" s="211"/>
      <c r="AO348" s="211"/>
      <c r="AP348" s="211"/>
      <c r="AQ348" s="211"/>
      <c r="AR348" s="211"/>
      <c r="AS348" s="211"/>
      <c r="AT348" s="211"/>
      <c r="AU348" s="211"/>
      <c r="AV348" s="211"/>
      <c r="AW348" s="211"/>
      <c r="AX348" s="211"/>
      <c r="AY348" s="1477"/>
      <c r="AZ348" s="211"/>
      <c r="BA348" s="211"/>
      <c r="BB348" s="211"/>
      <c r="BC348" s="211"/>
      <c r="BD348" s="211"/>
      <c r="BE348" s="211"/>
      <c r="BF348" s="211"/>
      <c r="BG348" s="211"/>
      <c r="BH348" s="211"/>
      <c r="BI348" s="211"/>
      <c r="BJ348" s="211"/>
      <c r="BK348" s="211"/>
      <c r="BL348" s="211"/>
      <c r="BM348" s="211"/>
      <c r="BN348" s="211"/>
    </row>
    <row r="349" spans="1:66">
      <c r="A349" s="211"/>
      <c r="B349" s="211"/>
      <c r="C349" s="211"/>
      <c r="D349" s="211"/>
      <c r="E349" s="211"/>
      <c r="F349" s="211"/>
      <c r="G349" s="211"/>
      <c r="H349" s="211"/>
      <c r="I349" s="211"/>
      <c r="J349" s="211"/>
      <c r="K349" s="211"/>
      <c r="L349" s="211"/>
      <c r="M349" s="211"/>
      <c r="N349" s="211"/>
      <c r="O349" s="211"/>
      <c r="P349" s="211"/>
      <c r="Q349" s="211"/>
      <c r="R349" s="211"/>
      <c r="S349" s="211"/>
      <c r="T349" s="211"/>
      <c r="U349" s="211"/>
      <c r="V349" s="211"/>
      <c r="W349" s="211"/>
      <c r="X349" s="211"/>
      <c r="Y349" s="211"/>
      <c r="Z349" s="211"/>
      <c r="AA349" s="211"/>
      <c r="AB349" s="211"/>
      <c r="AC349" s="211"/>
      <c r="AD349" s="211"/>
      <c r="AE349" s="211"/>
      <c r="AF349" s="211"/>
      <c r="AG349" s="211"/>
      <c r="AH349" s="211"/>
      <c r="AI349" s="211"/>
      <c r="AJ349" s="211"/>
      <c r="AK349" s="211"/>
      <c r="AL349" s="211"/>
      <c r="AM349" s="211"/>
      <c r="AN349" s="211"/>
      <c r="AO349" s="211"/>
      <c r="AP349" s="211"/>
      <c r="AQ349" s="211"/>
      <c r="AR349" s="211"/>
      <c r="AS349" s="211"/>
      <c r="AT349" s="211"/>
      <c r="AU349" s="211"/>
      <c r="AV349" s="211"/>
      <c r="AW349" s="211"/>
      <c r="AX349" s="211"/>
      <c r="AY349" s="1477"/>
      <c r="AZ349" s="211"/>
      <c r="BA349" s="211"/>
      <c r="BB349" s="211"/>
      <c r="BC349" s="211"/>
      <c r="BD349" s="211"/>
      <c r="BE349" s="211"/>
      <c r="BF349" s="211"/>
      <c r="BG349" s="211"/>
      <c r="BH349" s="211"/>
      <c r="BI349" s="211"/>
      <c r="BJ349" s="211"/>
      <c r="BK349" s="211"/>
      <c r="BL349" s="211"/>
      <c r="BM349" s="211"/>
      <c r="BN349" s="211"/>
    </row>
    <row r="350" spans="1:66">
      <c r="A350" s="211"/>
      <c r="B350" s="211"/>
      <c r="C350" s="211"/>
      <c r="D350" s="211"/>
      <c r="E350" s="211"/>
      <c r="F350" s="211"/>
      <c r="G350" s="211"/>
      <c r="H350" s="211"/>
      <c r="I350" s="211"/>
      <c r="J350" s="211"/>
      <c r="K350" s="211"/>
      <c r="L350" s="211"/>
      <c r="M350" s="211"/>
      <c r="N350" s="211"/>
      <c r="O350" s="211"/>
      <c r="P350" s="211"/>
      <c r="Q350" s="211"/>
      <c r="R350" s="211"/>
      <c r="S350" s="211"/>
      <c r="T350" s="211"/>
      <c r="U350" s="211"/>
      <c r="V350" s="211"/>
      <c r="W350" s="211"/>
      <c r="X350" s="211"/>
      <c r="Y350" s="211"/>
      <c r="Z350" s="211"/>
      <c r="AA350" s="211"/>
      <c r="AB350" s="211"/>
      <c r="AC350" s="211"/>
      <c r="AD350" s="211"/>
      <c r="AE350" s="211"/>
      <c r="AF350" s="211"/>
      <c r="AG350" s="211"/>
      <c r="AH350" s="211"/>
      <c r="AI350" s="211"/>
      <c r="AJ350" s="211"/>
      <c r="AK350" s="211"/>
      <c r="AL350" s="211"/>
      <c r="AM350" s="211"/>
      <c r="AN350" s="211"/>
      <c r="AO350" s="211"/>
      <c r="AP350" s="211"/>
      <c r="AQ350" s="211"/>
      <c r="AR350" s="211"/>
      <c r="AS350" s="211"/>
      <c r="AT350" s="211"/>
      <c r="AU350" s="211"/>
      <c r="AV350" s="211"/>
      <c r="AW350" s="211"/>
      <c r="AX350" s="211"/>
      <c r="AY350" s="1477"/>
      <c r="AZ350" s="211"/>
      <c r="BA350" s="211"/>
      <c r="BB350" s="211"/>
      <c r="BC350" s="211"/>
      <c r="BD350" s="211"/>
      <c r="BE350" s="211"/>
      <c r="BF350" s="211"/>
      <c r="BG350" s="211"/>
      <c r="BH350" s="211"/>
      <c r="BI350" s="211"/>
      <c r="BJ350" s="211"/>
      <c r="BK350" s="211"/>
      <c r="BL350" s="211"/>
      <c r="BM350" s="211"/>
      <c r="BN350" s="211"/>
    </row>
    <row r="351" spans="1:66">
      <c r="A351" s="211"/>
      <c r="B351" s="211"/>
      <c r="C351" s="211"/>
      <c r="D351" s="211"/>
      <c r="E351" s="211"/>
      <c r="F351" s="211"/>
      <c r="G351" s="211"/>
      <c r="H351" s="211"/>
      <c r="I351" s="211"/>
      <c r="J351" s="211"/>
      <c r="K351" s="211"/>
      <c r="L351" s="211"/>
      <c r="M351" s="211"/>
      <c r="N351" s="211"/>
      <c r="O351" s="211"/>
      <c r="P351" s="211"/>
      <c r="Q351" s="211"/>
      <c r="R351" s="211"/>
      <c r="S351" s="211"/>
      <c r="T351" s="211"/>
      <c r="U351" s="211"/>
      <c r="V351" s="211"/>
      <c r="W351" s="211"/>
      <c r="X351" s="211"/>
      <c r="Y351" s="211"/>
      <c r="Z351" s="211"/>
      <c r="AA351" s="211"/>
      <c r="AB351" s="211"/>
      <c r="AC351" s="211"/>
      <c r="AD351" s="211"/>
      <c r="AE351" s="211"/>
      <c r="AF351" s="211"/>
      <c r="AG351" s="211"/>
      <c r="AH351" s="211"/>
      <c r="AI351" s="211"/>
      <c r="AJ351" s="211"/>
      <c r="AK351" s="211"/>
      <c r="AL351" s="211"/>
      <c r="AM351" s="211"/>
      <c r="AN351" s="211"/>
      <c r="AO351" s="211"/>
      <c r="AP351" s="211"/>
      <c r="AQ351" s="211"/>
      <c r="AR351" s="211"/>
      <c r="AS351" s="211"/>
      <c r="AT351" s="211"/>
      <c r="AU351" s="211"/>
      <c r="AV351" s="211"/>
      <c r="AW351" s="211"/>
      <c r="AX351" s="211"/>
      <c r="AY351" s="1477"/>
      <c r="AZ351" s="211"/>
      <c r="BA351" s="211"/>
      <c r="BB351" s="211"/>
      <c r="BC351" s="211"/>
      <c r="BD351" s="211"/>
      <c r="BE351" s="211"/>
      <c r="BF351" s="211"/>
      <c r="BG351" s="211"/>
      <c r="BH351" s="211"/>
      <c r="BI351" s="211"/>
      <c r="BJ351" s="211"/>
      <c r="BK351" s="211"/>
      <c r="BL351" s="211"/>
      <c r="BM351" s="211"/>
      <c r="BN351" s="211"/>
    </row>
    <row r="352" spans="1:66">
      <c r="A352" s="211"/>
      <c r="B352" s="211"/>
      <c r="C352" s="211"/>
      <c r="D352" s="211"/>
      <c r="E352" s="211"/>
      <c r="F352" s="211"/>
      <c r="G352" s="211"/>
      <c r="H352" s="211"/>
      <c r="I352" s="211"/>
      <c r="J352" s="211"/>
      <c r="K352" s="211"/>
      <c r="L352" s="211"/>
      <c r="M352" s="211"/>
      <c r="N352" s="211"/>
      <c r="O352" s="211"/>
      <c r="P352" s="211"/>
      <c r="Q352" s="211"/>
      <c r="R352" s="211"/>
      <c r="S352" s="211"/>
      <c r="T352" s="211"/>
      <c r="U352" s="211"/>
      <c r="V352" s="211"/>
      <c r="W352" s="211"/>
      <c r="X352" s="211"/>
      <c r="Y352" s="211"/>
      <c r="Z352" s="211"/>
      <c r="AA352" s="211"/>
      <c r="AB352" s="211"/>
      <c r="AC352" s="211"/>
      <c r="AD352" s="211"/>
      <c r="AE352" s="211"/>
      <c r="AF352" s="211"/>
      <c r="AG352" s="211"/>
      <c r="AH352" s="211"/>
      <c r="AI352" s="211"/>
      <c r="AJ352" s="211"/>
      <c r="AK352" s="211"/>
      <c r="AL352" s="211"/>
      <c r="AM352" s="211"/>
      <c r="AN352" s="211"/>
      <c r="AO352" s="211"/>
      <c r="AP352" s="211"/>
      <c r="AQ352" s="211"/>
      <c r="AR352" s="211"/>
      <c r="AS352" s="211"/>
      <c r="AT352" s="211"/>
      <c r="AU352" s="211"/>
      <c r="AV352" s="211"/>
      <c r="AW352" s="211"/>
      <c r="AX352" s="211"/>
      <c r="AY352" s="1477"/>
      <c r="AZ352" s="211"/>
      <c r="BA352" s="211"/>
      <c r="BB352" s="211"/>
      <c r="BC352" s="211"/>
      <c r="BD352" s="211"/>
      <c r="BE352" s="211"/>
      <c r="BF352" s="211"/>
      <c r="BG352" s="211"/>
      <c r="BH352" s="211"/>
      <c r="BI352" s="211"/>
      <c r="BJ352" s="211"/>
      <c r="BK352" s="211"/>
      <c r="BL352" s="211"/>
      <c r="BM352" s="211"/>
      <c r="BN352" s="211"/>
    </row>
    <row r="353" spans="1:66">
      <c r="A353" s="211"/>
      <c r="B353" s="211"/>
      <c r="C353" s="211"/>
      <c r="D353" s="211"/>
      <c r="E353" s="211"/>
      <c r="F353" s="211"/>
      <c r="G353" s="211"/>
      <c r="H353" s="211"/>
      <c r="I353" s="211"/>
      <c r="J353" s="211"/>
      <c r="K353" s="211"/>
      <c r="L353" s="211"/>
      <c r="M353" s="211"/>
      <c r="N353" s="211"/>
      <c r="O353" s="211"/>
      <c r="P353" s="211"/>
      <c r="Q353" s="211"/>
      <c r="R353" s="211"/>
      <c r="S353" s="211"/>
      <c r="T353" s="211"/>
      <c r="U353" s="211"/>
      <c r="V353" s="211"/>
      <c r="W353" s="211"/>
      <c r="X353" s="211"/>
      <c r="Y353" s="211"/>
      <c r="Z353" s="211"/>
      <c r="AA353" s="211"/>
      <c r="AB353" s="211"/>
      <c r="AC353" s="211"/>
      <c r="AD353" s="211"/>
      <c r="AE353" s="211"/>
      <c r="AF353" s="211"/>
      <c r="AG353" s="211"/>
      <c r="AH353" s="211"/>
      <c r="AI353" s="211"/>
      <c r="AJ353" s="211"/>
      <c r="AK353" s="211"/>
      <c r="AL353" s="211"/>
      <c r="AM353" s="211"/>
      <c r="AN353" s="211"/>
      <c r="AO353" s="211"/>
      <c r="AP353" s="211"/>
      <c r="AQ353" s="211"/>
      <c r="AR353" s="211"/>
      <c r="AS353" s="211"/>
      <c r="AT353" s="211"/>
      <c r="AU353" s="211"/>
      <c r="AV353" s="211"/>
      <c r="AW353" s="211"/>
      <c r="AX353" s="211"/>
      <c r="AY353" s="1477"/>
      <c r="AZ353" s="211"/>
      <c r="BA353" s="211"/>
      <c r="BB353" s="211"/>
      <c r="BC353" s="211"/>
      <c r="BD353" s="211"/>
      <c r="BE353" s="211"/>
      <c r="BF353" s="211"/>
      <c r="BG353" s="211"/>
      <c r="BH353" s="211"/>
      <c r="BI353" s="211"/>
      <c r="BJ353" s="211"/>
      <c r="BK353" s="211"/>
      <c r="BL353" s="211"/>
      <c r="BM353" s="211"/>
      <c r="BN353" s="211"/>
    </row>
    <row r="354" spans="1:66">
      <c r="A354" s="211"/>
      <c r="B354" s="211"/>
      <c r="C354" s="211"/>
      <c r="D354" s="211"/>
      <c r="E354" s="211"/>
      <c r="F354" s="211"/>
      <c r="G354" s="211"/>
      <c r="H354" s="211"/>
      <c r="I354" s="211"/>
      <c r="J354" s="211"/>
      <c r="K354" s="211"/>
      <c r="L354" s="211"/>
      <c r="M354" s="211"/>
      <c r="N354" s="211"/>
      <c r="O354" s="211"/>
      <c r="P354" s="211"/>
      <c r="Q354" s="211"/>
      <c r="R354" s="211"/>
      <c r="S354" s="211"/>
      <c r="T354" s="211"/>
      <c r="U354" s="211"/>
      <c r="V354" s="211"/>
      <c r="W354" s="211"/>
      <c r="X354" s="211"/>
      <c r="Y354" s="211"/>
      <c r="Z354" s="211"/>
      <c r="AA354" s="211"/>
      <c r="AB354" s="211"/>
      <c r="AC354" s="211"/>
      <c r="AD354" s="211"/>
      <c r="AE354" s="211"/>
      <c r="AF354" s="211"/>
      <c r="AG354" s="211"/>
      <c r="AH354" s="211"/>
      <c r="AI354" s="211"/>
      <c r="AJ354" s="211"/>
      <c r="AK354" s="211"/>
      <c r="AL354" s="211"/>
      <c r="AM354" s="211"/>
      <c r="AN354" s="211"/>
      <c r="AO354" s="211"/>
      <c r="AP354" s="211"/>
      <c r="AQ354" s="211"/>
      <c r="AR354" s="211"/>
      <c r="AS354" s="211"/>
      <c r="AT354" s="211"/>
      <c r="AU354" s="211"/>
      <c r="AV354" s="211"/>
      <c r="AW354" s="211"/>
      <c r="AX354" s="211"/>
      <c r="AY354" s="1477"/>
      <c r="AZ354" s="211"/>
      <c r="BA354" s="211"/>
      <c r="BB354" s="211"/>
      <c r="BC354" s="211"/>
      <c r="BD354" s="211"/>
      <c r="BE354" s="211"/>
      <c r="BF354" s="211"/>
      <c r="BG354" s="211"/>
      <c r="BH354" s="211"/>
      <c r="BI354" s="211"/>
      <c r="BJ354" s="211"/>
      <c r="BK354" s="211"/>
      <c r="BL354" s="211"/>
      <c r="BM354" s="211"/>
      <c r="BN354" s="211"/>
    </row>
    <row r="355" spans="1:66">
      <c r="A355" s="211"/>
      <c r="B355" s="211"/>
      <c r="C355" s="211"/>
      <c r="D355" s="211"/>
      <c r="E355" s="211"/>
      <c r="F355" s="211"/>
      <c r="G355" s="211"/>
      <c r="H355" s="211"/>
      <c r="I355" s="211"/>
      <c r="J355" s="211"/>
      <c r="K355" s="211"/>
      <c r="L355" s="211"/>
      <c r="M355" s="211"/>
      <c r="N355" s="211"/>
      <c r="O355" s="211"/>
      <c r="P355" s="211"/>
      <c r="Q355" s="211"/>
      <c r="R355" s="211"/>
      <c r="S355" s="211"/>
      <c r="T355" s="211"/>
      <c r="U355" s="211"/>
      <c r="V355" s="211"/>
      <c r="W355" s="211"/>
      <c r="X355" s="211"/>
      <c r="Y355" s="211"/>
      <c r="Z355" s="211"/>
      <c r="AA355" s="211"/>
      <c r="AB355" s="211"/>
      <c r="AC355" s="211"/>
      <c r="AD355" s="211"/>
      <c r="AE355" s="211"/>
      <c r="AF355" s="211"/>
      <c r="AG355" s="211"/>
      <c r="AH355" s="211"/>
      <c r="AI355" s="211"/>
      <c r="AJ355" s="211"/>
      <c r="AK355" s="211"/>
      <c r="AL355" s="211"/>
      <c r="AM355" s="211"/>
      <c r="AN355" s="211"/>
      <c r="AO355" s="211"/>
      <c r="AP355" s="211"/>
      <c r="AQ355" s="211"/>
      <c r="AR355" s="211"/>
      <c r="AS355" s="211"/>
      <c r="AT355" s="211"/>
      <c r="AU355" s="211"/>
      <c r="AV355" s="211"/>
      <c r="AW355" s="211"/>
      <c r="AX355" s="211"/>
      <c r="AY355" s="1477"/>
      <c r="AZ355" s="211"/>
      <c r="BA355" s="211"/>
      <c r="BB355" s="211"/>
      <c r="BC355" s="211"/>
      <c r="BD355" s="211"/>
      <c r="BE355" s="211"/>
      <c r="BF355" s="211"/>
      <c r="BG355" s="211"/>
      <c r="BH355" s="211"/>
      <c r="BI355" s="211"/>
      <c r="BJ355" s="211"/>
      <c r="BK355" s="211"/>
      <c r="BL355" s="211"/>
      <c r="BM355" s="211"/>
      <c r="BN355" s="211"/>
    </row>
    <row r="356" spans="1:66">
      <c r="A356" s="211"/>
      <c r="B356" s="211"/>
      <c r="C356" s="211"/>
      <c r="D356" s="211"/>
      <c r="E356" s="211"/>
      <c r="F356" s="211"/>
      <c r="G356" s="211"/>
      <c r="H356" s="211"/>
      <c r="I356" s="211"/>
      <c r="J356" s="211"/>
      <c r="K356" s="211"/>
      <c r="L356" s="211"/>
      <c r="M356" s="211"/>
      <c r="N356" s="211"/>
      <c r="O356" s="211"/>
      <c r="P356" s="211"/>
      <c r="Q356" s="211"/>
      <c r="R356" s="211"/>
      <c r="S356" s="211"/>
      <c r="T356" s="211"/>
      <c r="U356" s="211"/>
      <c r="V356" s="211"/>
      <c r="W356" s="211"/>
      <c r="X356" s="211"/>
      <c r="Y356" s="211"/>
      <c r="Z356" s="211"/>
      <c r="AA356" s="211"/>
      <c r="AB356" s="211"/>
      <c r="AC356" s="211"/>
      <c r="AD356" s="211"/>
      <c r="AE356" s="211"/>
      <c r="AF356" s="211"/>
      <c r="AG356" s="211"/>
      <c r="AH356" s="211"/>
      <c r="AI356" s="211"/>
      <c r="AJ356" s="211"/>
      <c r="AK356" s="211"/>
      <c r="AL356" s="211"/>
      <c r="AM356" s="211"/>
      <c r="AN356" s="211"/>
      <c r="AO356" s="211"/>
      <c r="AP356" s="211"/>
      <c r="AQ356" s="211"/>
      <c r="AR356" s="211"/>
      <c r="AS356" s="211"/>
      <c r="AT356" s="211"/>
      <c r="AU356" s="211"/>
      <c r="AV356" s="211"/>
      <c r="AW356" s="211"/>
      <c r="AX356" s="211"/>
      <c r="AY356" s="1477"/>
      <c r="AZ356" s="211"/>
      <c r="BA356" s="211"/>
      <c r="BB356" s="211"/>
      <c r="BC356" s="211"/>
      <c r="BD356" s="211"/>
      <c r="BE356" s="211"/>
      <c r="BF356" s="211"/>
      <c r="BG356" s="211"/>
      <c r="BH356" s="211"/>
      <c r="BI356" s="211"/>
      <c r="BJ356" s="211"/>
      <c r="BK356" s="211"/>
      <c r="BL356" s="211"/>
      <c r="BM356" s="211"/>
      <c r="BN356" s="211"/>
    </row>
    <row r="357" spans="1:66">
      <c r="A357" s="211"/>
      <c r="B357" s="211"/>
      <c r="C357" s="211"/>
      <c r="D357" s="211"/>
      <c r="E357" s="211"/>
      <c r="F357" s="211"/>
      <c r="G357" s="211"/>
      <c r="H357" s="211"/>
      <c r="I357" s="211"/>
      <c r="J357" s="211"/>
      <c r="K357" s="211"/>
      <c r="L357" s="211"/>
      <c r="M357" s="211"/>
      <c r="N357" s="211"/>
      <c r="O357" s="211"/>
      <c r="P357" s="211"/>
      <c r="Q357" s="211"/>
      <c r="R357" s="211"/>
      <c r="S357" s="211"/>
      <c r="T357" s="211"/>
      <c r="U357" s="211"/>
      <c r="V357" s="211"/>
      <c r="W357" s="211"/>
      <c r="X357" s="211"/>
      <c r="Y357" s="211"/>
      <c r="Z357" s="211"/>
      <c r="AA357" s="211"/>
      <c r="AB357" s="211"/>
      <c r="AC357" s="211"/>
      <c r="AD357" s="211"/>
      <c r="AE357" s="211"/>
      <c r="AF357" s="211"/>
      <c r="AG357" s="211"/>
      <c r="AH357" s="211"/>
      <c r="AI357" s="211"/>
      <c r="AJ357" s="211"/>
      <c r="AK357" s="211"/>
      <c r="AL357" s="211"/>
      <c r="AM357" s="211"/>
      <c r="AN357" s="211"/>
      <c r="AO357" s="211"/>
      <c r="AP357" s="211"/>
      <c r="AQ357" s="211"/>
      <c r="AR357" s="211"/>
      <c r="AS357" s="211"/>
      <c r="AT357" s="211"/>
      <c r="AU357" s="211"/>
      <c r="AV357" s="211"/>
      <c r="AW357" s="211"/>
      <c r="AX357" s="211"/>
      <c r="AY357" s="1477"/>
      <c r="AZ357" s="211"/>
      <c r="BA357" s="211"/>
      <c r="BB357" s="211"/>
      <c r="BC357" s="211"/>
      <c r="BD357" s="211"/>
      <c r="BE357" s="211"/>
      <c r="BF357" s="211"/>
      <c r="BG357" s="211"/>
      <c r="BH357" s="211"/>
      <c r="BI357" s="211"/>
      <c r="BJ357" s="211"/>
      <c r="BK357" s="211"/>
      <c r="BL357" s="211"/>
      <c r="BM357" s="211"/>
      <c r="BN357" s="211"/>
    </row>
    <row r="358" spans="1:66">
      <c r="A358" s="211"/>
      <c r="B358" s="211"/>
      <c r="C358" s="211"/>
      <c r="D358" s="211"/>
      <c r="E358" s="211"/>
      <c r="F358" s="211"/>
      <c r="G358" s="211"/>
      <c r="H358" s="211"/>
      <c r="I358" s="211"/>
      <c r="J358" s="211"/>
      <c r="K358" s="211"/>
      <c r="L358" s="211"/>
      <c r="M358" s="211"/>
      <c r="N358" s="211"/>
      <c r="O358" s="211"/>
      <c r="P358" s="211"/>
      <c r="Q358" s="211"/>
      <c r="R358" s="211"/>
      <c r="S358" s="211"/>
      <c r="T358" s="211"/>
      <c r="U358" s="211"/>
      <c r="V358" s="211"/>
      <c r="W358" s="211"/>
      <c r="X358" s="211"/>
      <c r="Y358" s="211"/>
      <c r="Z358" s="211"/>
      <c r="AA358" s="211"/>
      <c r="AB358" s="211"/>
      <c r="AC358" s="211"/>
      <c r="AD358" s="211"/>
      <c r="AE358" s="211"/>
      <c r="AF358" s="211"/>
      <c r="AG358" s="211"/>
      <c r="AH358" s="211"/>
      <c r="AI358" s="211"/>
      <c r="AJ358" s="211"/>
      <c r="AK358" s="211"/>
      <c r="AL358" s="211"/>
      <c r="AM358" s="211"/>
      <c r="AN358" s="211"/>
      <c r="AO358" s="211"/>
      <c r="AP358" s="211"/>
      <c r="AQ358" s="211"/>
      <c r="AR358" s="211"/>
      <c r="AS358" s="211"/>
      <c r="AT358" s="211"/>
      <c r="AU358" s="211"/>
      <c r="AV358" s="211"/>
      <c r="AW358" s="211"/>
      <c r="AX358" s="211"/>
      <c r="AY358" s="1477"/>
      <c r="AZ358" s="211"/>
      <c r="BA358" s="211"/>
      <c r="BB358" s="211"/>
      <c r="BC358" s="211"/>
      <c r="BD358" s="211"/>
      <c r="BE358" s="211"/>
      <c r="BF358" s="211"/>
      <c r="BG358" s="211"/>
      <c r="BH358" s="211"/>
      <c r="BI358" s="211"/>
      <c r="BJ358" s="211"/>
      <c r="BK358" s="211"/>
      <c r="BL358" s="211"/>
      <c r="BM358" s="211"/>
      <c r="BN358" s="211"/>
    </row>
    <row r="359" spans="1:66">
      <c r="A359" s="211"/>
      <c r="B359" s="211"/>
      <c r="C359" s="211"/>
      <c r="D359" s="211"/>
      <c r="E359" s="211"/>
      <c r="F359" s="211"/>
      <c r="G359" s="211"/>
      <c r="H359" s="211"/>
      <c r="I359" s="211"/>
      <c r="J359" s="211"/>
      <c r="K359" s="211"/>
      <c r="L359" s="211"/>
      <c r="M359" s="211"/>
      <c r="N359" s="211"/>
      <c r="O359" s="211"/>
      <c r="P359" s="211"/>
      <c r="Q359" s="211"/>
      <c r="R359" s="211"/>
      <c r="S359" s="211"/>
      <c r="T359" s="211"/>
      <c r="U359" s="211"/>
      <c r="V359" s="211"/>
      <c r="W359" s="211"/>
      <c r="X359" s="211"/>
      <c r="Y359" s="211"/>
      <c r="Z359" s="211"/>
      <c r="AA359" s="211"/>
      <c r="AB359" s="211"/>
      <c r="AC359" s="211"/>
      <c r="AD359" s="211"/>
      <c r="AE359" s="211"/>
      <c r="AF359" s="211"/>
      <c r="AG359" s="211"/>
      <c r="AH359" s="211"/>
      <c r="AI359" s="211"/>
      <c r="AJ359" s="211"/>
      <c r="AK359" s="211"/>
      <c r="AL359" s="211"/>
      <c r="AM359" s="211"/>
      <c r="AN359" s="211"/>
      <c r="AO359" s="211"/>
      <c r="AP359" s="211"/>
      <c r="AQ359" s="211"/>
      <c r="AR359" s="211"/>
      <c r="AS359" s="211"/>
      <c r="AT359" s="211"/>
      <c r="AU359" s="211"/>
      <c r="AV359" s="211"/>
      <c r="AW359" s="211"/>
      <c r="AX359" s="211"/>
      <c r="AY359" s="1477"/>
      <c r="AZ359" s="211"/>
      <c r="BA359" s="211"/>
      <c r="BB359" s="211"/>
      <c r="BC359" s="211"/>
      <c r="BD359" s="211"/>
      <c r="BE359" s="211"/>
      <c r="BF359" s="211"/>
      <c r="BG359" s="211"/>
      <c r="BH359" s="211"/>
      <c r="BI359" s="211"/>
      <c r="BJ359" s="211"/>
      <c r="BK359" s="211"/>
      <c r="BL359" s="211"/>
      <c r="BM359" s="211"/>
      <c r="BN359" s="211"/>
    </row>
    <row r="360" spans="1:66">
      <c r="A360" s="211"/>
      <c r="B360" s="211"/>
      <c r="C360" s="211"/>
      <c r="D360" s="211"/>
      <c r="E360" s="211"/>
      <c r="F360" s="211"/>
      <c r="G360" s="211"/>
      <c r="H360" s="211"/>
      <c r="I360" s="211"/>
      <c r="J360" s="211"/>
      <c r="K360" s="211"/>
      <c r="L360" s="211"/>
      <c r="M360" s="211"/>
      <c r="N360" s="211"/>
      <c r="O360" s="211"/>
      <c r="P360" s="211"/>
      <c r="Q360" s="211"/>
      <c r="R360" s="211"/>
      <c r="S360" s="211"/>
      <c r="T360" s="211"/>
      <c r="U360" s="211"/>
      <c r="V360" s="211"/>
      <c r="W360" s="211"/>
      <c r="X360" s="211"/>
      <c r="Y360" s="211"/>
      <c r="Z360" s="211"/>
      <c r="AA360" s="211"/>
      <c r="AB360" s="211"/>
      <c r="AC360" s="211"/>
      <c r="AD360" s="211"/>
      <c r="AE360" s="211"/>
      <c r="AF360" s="211"/>
      <c r="AG360" s="211"/>
      <c r="AH360" s="211"/>
      <c r="AI360" s="211"/>
      <c r="AJ360" s="211"/>
      <c r="AK360" s="211"/>
      <c r="AL360" s="211"/>
      <c r="AM360" s="211"/>
      <c r="AN360" s="211"/>
      <c r="AO360" s="211"/>
      <c r="AP360" s="211"/>
      <c r="AQ360" s="211"/>
      <c r="AR360" s="211"/>
      <c r="AS360" s="211"/>
      <c r="AT360" s="211"/>
      <c r="AU360" s="211"/>
      <c r="AV360" s="211"/>
      <c r="AW360" s="211"/>
      <c r="AX360" s="211"/>
      <c r="AY360" s="1477"/>
      <c r="AZ360" s="211"/>
      <c r="BA360" s="211"/>
      <c r="BB360" s="211"/>
      <c r="BC360" s="211"/>
      <c r="BD360" s="211"/>
      <c r="BE360" s="211"/>
      <c r="BF360" s="211"/>
      <c r="BG360" s="211"/>
      <c r="BH360" s="211"/>
      <c r="BI360" s="211"/>
      <c r="BJ360" s="211"/>
      <c r="BK360" s="211"/>
      <c r="BL360" s="211"/>
      <c r="BM360" s="211"/>
      <c r="BN360" s="211"/>
    </row>
    <row r="361" spans="1:66">
      <c r="A361" s="211"/>
      <c r="B361" s="211"/>
      <c r="C361" s="211"/>
      <c r="D361" s="211"/>
      <c r="E361" s="211"/>
      <c r="F361" s="211"/>
      <c r="G361" s="211"/>
      <c r="H361" s="211"/>
      <c r="I361" s="211"/>
      <c r="J361" s="211"/>
      <c r="K361" s="211"/>
      <c r="L361" s="211"/>
      <c r="M361" s="211"/>
      <c r="N361" s="211"/>
      <c r="O361" s="211"/>
      <c r="P361" s="211"/>
      <c r="Q361" s="211"/>
      <c r="R361" s="211"/>
      <c r="S361" s="211"/>
      <c r="T361" s="211"/>
      <c r="U361" s="211"/>
      <c r="V361" s="211"/>
      <c r="W361" s="211"/>
      <c r="X361" s="211"/>
      <c r="Y361" s="211"/>
      <c r="Z361" s="211"/>
      <c r="AA361" s="211"/>
      <c r="AB361" s="211"/>
      <c r="AC361" s="211"/>
      <c r="AD361" s="211"/>
      <c r="AE361" s="211"/>
      <c r="AF361" s="211"/>
      <c r="AG361" s="211"/>
      <c r="AH361" s="211"/>
      <c r="AI361" s="211"/>
      <c r="AJ361" s="211"/>
      <c r="AK361" s="211"/>
      <c r="AL361" s="211"/>
      <c r="AM361" s="211"/>
      <c r="AN361" s="211"/>
      <c r="AO361" s="211"/>
      <c r="AP361" s="211"/>
      <c r="AQ361" s="211"/>
      <c r="AR361" s="211"/>
      <c r="AS361" s="211"/>
      <c r="AT361" s="211"/>
      <c r="AU361" s="211"/>
      <c r="AV361" s="211"/>
      <c r="AW361" s="211"/>
      <c r="AX361" s="211"/>
      <c r="AY361" s="1477"/>
      <c r="AZ361" s="211"/>
      <c r="BA361" s="211"/>
      <c r="BB361" s="211"/>
      <c r="BC361" s="211"/>
      <c r="BD361" s="211"/>
      <c r="BE361" s="211"/>
      <c r="BF361" s="211"/>
      <c r="BG361" s="211"/>
      <c r="BH361" s="211"/>
      <c r="BI361" s="211"/>
      <c r="BJ361" s="211"/>
      <c r="BK361" s="211"/>
      <c r="BL361" s="211"/>
      <c r="BM361" s="211"/>
      <c r="BN361" s="211"/>
    </row>
    <row r="362" spans="1:66">
      <c r="A362" s="211"/>
      <c r="B362" s="211"/>
      <c r="C362" s="211"/>
      <c r="D362" s="211"/>
      <c r="E362" s="211"/>
      <c r="F362" s="211"/>
      <c r="G362" s="211"/>
      <c r="H362" s="211"/>
      <c r="I362" s="211"/>
      <c r="J362" s="211"/>
      <c r="K362" s="211"/>
      <c r="L362" s="211"/>
      <c r="M362" s="211"/>
      <c r="N362" s="211"/>
      <c r="O362" s="211"/>
      <c r="P362" s="211"/>
      <c r="Q362" s="211"/>
      <c r="R362" s="211"/>
      <c r="S362" s="211"/>
      <c r="T362" s="211"/>
      <c r="U362" s="211"/>
      <c r="V362" s="211"/>
      <c r="W362" s="211"/>
      <c r="X362" s="211"/>
      <c r="Y362" s="211"/>
      <c r="Z362" s="211"/>
      <c r="AA362" s="211"/>
      <c r="AB362" s="211"/>
      <c r="AC362" s="211"/>
      <c r="AD362" s="211"/>
      <c r="AE362" s="211"/>
      <c r="AF362" s="211"/>
      <c r="AG362" s="211"/>
      <c r="AH362" s="211"/>
      <c r="AI362" s="211"/>
      <c r="AJ362" s="211"/>
      <c r="AK362" s="211"/>
      <c r="AL362" s="211"/>
      <c r="AM362" s="211"/>
      <c r="AN362" s="211"/>
      <c r="AO362" s="211"/>
      <c r="AP362" s="211"/>
      <c r="AQ362" s="211"/>
      <c r="AR362" s="211"/>
      <c r="AS362" s="211"/>
      <c r="AT362" s="211"/>
      <c r="AU362" s="211"/>
      <c r="AV362" s="211"/>
      <c r="AW362" s="211"/>
      <c r="AX362" s="211"/>
      <c r="AY362" s="1477"/>
      <c r="AZ362" s="211"/>
      <c r="BA362" s="211"/>
      <c r="BB362" s="211"/>
      <c r="BC362" s="211"/>
      <c r="BD362" s="211"/>
      <c r="BE362" s="211"/>
      <c r="BF362" s="211"/>
      <c r="BG362" s="211"/>
      <c r="BH362" s="211"/>
      <c r="BI362" s="211"/>
      <c r="BJ362" s="211"/>
      <c r="BK362" s="211"/>
      <c r="BL362" s="211"/>
      <c r="BM362" s="211"/>
      <c r="BN362" s="211"/>
    </row>
    <row r="363" spans="1:66">
      <c r="A363" s="211"/>
      <c r="B363" s="211"/>
      <c r="C363" s="211"/>
      <c r="D363" s="211"/>
      <c r="E363" s="211"/>
      <c r="F363" s="211"/>
      <c r="G363" s="211"/>
      <c r="H363" s="211"/>
      <c r="I363" s="211"/>
      <c r="J363" s="211"/>
      <c r="K363" s="211"/>
      <c r="L363" s="211"/>
      <c r="M363" s="211"/>
      <c r="N363" s="211"/>
      <c r="O363" s="211"/>
      <c r="P363" s="211"/>
      <c r="Q363" s="211"/>
      <c r="R363" s="211"/>
      <c r="S363" s="211"/>
      <c r="T363" s="211"/>
      <c r="U363" s="211"/>
      <c r="V363" s="211"/>
      <c r="W363" s="211"/>
      <c r="X363" s="211"/>
      <c r="Y363" s="211"/>
      <c r="Z363" s="211"/>
      <c r="AA363" s="211"/>
      <c r="AB363" s="211"/>
      <c r="AC363" s="211"/>
      <c r="AD363" s="211"/>
      <c r="AE363" s="211"/>
      <c r="AF363" s="211"/>
      <c r="AG363" s="211"/>
      <c r="AH363" s="211"/>
      <c r="AI363" s="211"/>
      <c r="AJ363" s="211"/>
      <c r="AK363" s="211"/>
      <c r="AL363" s="211"/>
      <c r="AM363" s="211"/>
      <c r="AN363" s="211"/>
      <c r="AO363" s="211"/>
      <c r="AP363" s="211"/>
      <c r="AQ363" s="211"/>
      <c r="AR363" s="211"/>
      <c r="AS363" s="211"/>
      <c r="AT363" s="211"/>
      <c r="AU363" s="211"/>
      <c r="AV363" s="211"/>
      <c r="AW363" s="211"/>
      <c r="AX363" s="211"/>
      <c r="AY363" s="1477"/>
      <c r="AZ363" s="211"/>
      <c r="BA363" s="211"/>
      <c r="BB363" s="211"/>
      <c r="BC363" s="211"/>
      <c r="BD363" s="211"/>
      <c r="BE363" s="211"/>
      <c r="BF363" s="211"/>
      <c r="BG363" s="211"/>
      <c r="BH363" s="211"/>
      <c r="BI363" s="211"/>
      <c r="BJ363" s="211"/>
      <c r="BK363" s="211"/>
      <c r="BL363" s="211"/>
      <c r="BM363" s="211"/>
      <c r="BN363" s="211"/>
    </row>
    <row r="364" spans="1:66">
      <c r="A364" s="211"/>
      <c r="B364" s="211"/>
      <c r="C364" s="211"/>
      <c r="D364" s="211"/>
      <c r="E364" s="211"/>
      <c r="F364" s="211"/>
      <c r="G364" s="211"/>
      <c r="H364" s="211"/>
      <c r="I364" s="211"/>
      <c r="J364" s="211"/>
      <c r="K364" s="211"/>
      <c r="L364" s="211"/>
      <c r="M364" s="211"/>
      <c r="N364" s="211"/>
      <c r="O364" s="211"/>
      <c r="P364" s="211"/>
      <c r="Q364" s="211"/>
      <c r="R364" s="211"/>
      <c r="S364" s="211"/>
      <c r="T364" s="211"/>
      <c r="U364" s="211"/>
      <c r="V364" s="211"/>
      <c r="W364" s="211"/>
      <c r="X364" s="211"/>
      <c r="Y364" s="211"/>
      <c r="Z364" s="211"/>
      <c r="AA364" s="211"/>
      <c r="AB364" s="211"/>
      <c r="AC364" s="211"/>
      <c r="AD364" s="211"/>
      <c r="AE364" s="211"/>
      <c r="AF364" s="211"/>
      <c r="AG364" s="211"/>
      <c r="AH364" s="211"/>
      <c r="AI364" s="211"/>
      <c r="AJ364" s="211"/>
      <c r="AK364" s="211"/>
      <c r="AL364" s="211"/>
      <c r="AM364" s="211"/>
      <c r="AN364" s="211"/>
      <c r="AO364" s="211"/>
      <c r="AP364" s="211"/>
      <c r="AQ364" s="211"/>
      <c r="AR364" s="211"/>
      <c r="AS364" s="211"/>
      <c r="AT364" s="211"/>
      <c r="AU364" s="211"/>
      <c r="AV364" s="211"/>
      <c r="AW364" s="211"/>
      <c r="AX364" s="211"/>
      <c r="AY364" s="1477"/>
      <c r="AZ364" s="211"/>
      <c r="BA364" s="211"/>
      <c r="BB364" s="211"/>
      <c r="BC364" s="211"/>
      <c r="BD364" s="211"/>
      <c r="BE364" s="211"/>
      <c r="BF364" s="211"/>
      <c r="BG364" s="211"/>
      <c r="BH364" s="211"/>
      <c r="BI364" s="211"/>
      <c r="BJ364" s="211"/>
      <c r="BK364" s="211"/>
      <c r="BL364" s="211"/>
      <c r="BM364" s="211"/>
      <c r="BN364" s="211"/>
    </row>
    <row r="365" spans="1:66">
      <c r="A365" s="211"/>
      <c r="B365" s="211"/>
      <c r="C365" s="211"/>
      <c r="D365" s="211"/>
      <c r="E365" s="211"/>
      <c r="F365" s="211"/>
      <c r="G365" s="211"/>
      <c r="H365" s="211"/>
      <c r="I365" s="211"/>
      <c r="J365" s="211"/>
      <c r="K365" s="211"/>
      <c r="L365" s="211"/>
      <c r="M365" s="211"/>
      <c r="N365" s="211"/>
      <c r="O365" s="211"/>
      <c r="P365" s="211"/>
      <c r="Q365" s="211"/>
      <c r="R365" s="211"/>
      <c r="S365" s="211"/>
      <c r="T365" s="211"/>
      <c r="U365" s="211"/>
      <c r="V365" s="211"/>
      <c r="W365" s="211"/>
      <c r="X365" s="211"/>
      <c r="Y365" s="211"/>
      <c r="Z365" s="211"/>
      <c r="AA365" s="211"/>
      <c r="AB365" s="211"/>
      <c r="AC365" s="211"/>
      <c r="AD365" s="211"/>
      <c r="AE365" s="211"/>
      <c r="AF365" s="211"/>
      <c r="AG365" s="211"/>
      <c r="AH365" s="211"/>
      <c r="AI365" s="211"/>
      <c r="AJ365" s="211"/>
      <c r="AK365" s="211"/>
      <c r="AL365" s="211"/>
      <c r="AM365" s="211"/>
      <c r="AN365" s="211"/>
      <c r="AO365" s="211"/>
      <c r="AP365" s="211"/>
      <c r="AQ365" s="211"/>
      <c r="AR365" s="211"/>
      <c r="AS365" s="211"/>
      <c r="AT365" s="211"/>
      <c r="AU365" s="211"/>
      <c r="AV365" s="211"/>
      <c r="AW365" s="211"/>
      <c r="AX365" s="211"/>
      <c r="AY365" s="1477"/>
      <c r="AZ365" s="211"/>
      <c r="BA365" s="211"/>
      <c r="BB365" s="211"/>
      <c r="BC365" s="211"/>
      <c r="BD365" s="211"/>
      <c r="BE365" s="211"/>
      <c r="BF365" s="211"/>
      <c r="BG365" s="211"/>
      <c r="BH365" s="211"/>
      <c r="BI365" s="211"/>
      <c r="BJ365" s="211"/>
      <c r="BK365" s="211"/>
      <c r="BL365" s="211"/>
      <c r="BM365" s="211"/>
      <c r="BN365" s="211"/>
    </row>
    <row r="366" spans="1:66">
      <c r="A366" s="211"/>
      <c r="B366" s="211"/>
      <c r="C366" s="211"/>
      <c r="D366" s="211"/>
      <c r="E366" s="211"/>
      <c r="F366" s="211"/>
      <c r="G366" s="211"/>
      <c r="H366" s="211"/>
      <c r="I366" s="211"/>
      <c r="J366" s="211"/>
      <c r="K366" s="211"/>
      <c r="L366" s="211"/>
      <c r="M366" s="211"/>
      <c r="N366" s="211"/>
      <c r="O366" s="211"/>
      <c r="P366" s="211"/>
      <c r="Q366" s="211"/>
      <c r="R366" s="211"/>
      <c r="S366" s="211"/>
      <c r="T366" s="211"/>
      <c r="U366" s="211"/>
      <c r="V366" s="211"/>
      <c r="W366" s="211"/>
      <c r="X366" s="211"/>
      <c r="Y366" s="211"/>
      <c r="Z366" s="211"/>
      <c r="AA366" s="211"/>
      <c r="AB366" s="211"/>
      <c r="AC366" s="211"/>
      <c r="AD366" s="211"/>
      <c r="AE366" s="211"/>
      <c r="AF366" s="211"/>
      <c r="AG366" s="211"/>
      <c r="AH366" s="211"/>
      <c r="AI366" s="211"/>
      <c r="AJ366" s="211"/>
      <c r="AK366" s="211"/>
      <c r="AL366" s="211"/>
      <c r="AM366" s="211"/>
      <c r="AN366" s="211"/>
      <c r="AO366" s="211"/>
      <c r="AP366" s="211"/>
      <c r="AQ366" s="211"/>
      <c r="AR366" s="211"/>
      <c r="AS366" s="211"/>
      <c r="AT366" s="211"/>
      <c r="AU366" s="211"/>
      <c r="AV366" s="211"/>
      <c r="AW366" s="211"/>
      <c r="AX366" s="211"/>
      <c r="AY366" s="1477"/>
      <c r="AZ366" s="211"/>
      <c r="BA366" s="211"/>
      <c r="BB366" s="211"/>
      <c r="BC366" s="211"/>
      <c r="BD366" s="211"/>
      <c r="BE366" s="211"/>
      <c r="BF366" s="211"/>
      <c r="BG366" s="211"/>
      <c r="BH366" s="211"/>
      <c r="BI366" s="211"/>
      <c r="BJ366" s="211"/>
      <c r="BK366" s="211"/>
      <c r="BL366" s="211"/>
      <c r="BM366" s="211"/>
      <c r="BN366" s="211"/>
    </row>
    <row r="367" spans="1:66">
      <c r="A367" s="211"/>
      <c r="B367" s="211"/>
      <c r="C367" s="211"/>
      <c r="D367" s="211"/>
      <c r="E367" s="211"/>
      <c r="F367" s="211"/>
      <c r="G367" s="211"/>
      <c r="H367" s="211"/>
      <c r="I367" s="211"/>
      <c r="J367" s="211"/>
      <c r="K367" s="211"/>
      <c r="L367" s="211"/>
      <c r="M367" s="211"/>
      <c r="N367" s="211"/>
      <c r="O367" s="211"/>
      <c r="P367" s="211"/>
      <c r="Q367" s="211"/>
      <c r="R367" s="211"/>
      <c r="S367" s="211"/>
      <c r="T367" s="211"/>
      <c r="U367" s="211"/>
      <c r="V367" s="211"/>
      <c r="W367" s="211"/>
      <c r="X367" s="211"/>
      <c r="Y367" s="211"/>
      <c r="Z367" s="211"/>
      <c r="AA367" s="211"/>
      <c r="AB367" s="211"/>
      <c r="AC367" s="211"/>
      <c r="AD367" s="211"/>
      <c r="AE367" s="211"/>
      <c r="AF367" s="211"/>
      <c r="AG367" s="211"/>
      <c r="AH367" s="211"/>
      <c r="AI367" s="211"/>
      <c r="AJ367" s="211"/>
      <c r="AK367" s="211"/>
      <c r="AL367" s="211"/>
      <c r="AM367" s="211"/>
      <c r="AN367" s="211"/>
      <c r="AO367" s="211"/>
      <c r="AP367" s="211"/>
      <c r="AQ367" s="211"/>
      <c r="AR367" s="211"/>
      <c r="AS367" s="211"/>
      <c r="AT367" s="211"/>
      <c r="AU367" s="211"/>
      <c r="AV367" s="211"/>
      <c r="AW367" s="211"/>
      <c r="AX367" s="211"/>
      <c r="AY367" s="1477"/>
      <c r="AZ367" s="211"/>
      <c r="BA367" s="211"/>
      <c r="BB367" s="211"/>
      <c r="BC367" s="211"/>
      <c r="BD367" s="211"/>
      <c r="BE367" s="211"/>
      <c r="BF367" s="211"/>
      <c r="BG367" s="211"/>
      <c r="BH367" s="211"/>
      <c r="BI367" s="211"/>
      <c r="BJ367" s="211"/>
      <c r="BK367" s="211"/>
      <c r="BL367" s="211"/>
      <c r="BM367" s="211"/>
      <c r="BN367" s="211"/>
    </row>
    <row r="368" spans="1:66">
      <c r="A368" s="211"/>
      <c r="B368" s="211"/>
      <c r="C368" s="211"/>
      <c r="D368" s="211"/>
      <c r="E368" s="211"/>
      <c r="F368" s="211"/>
      <c r="G368" s="211"/>
      <c r="H368" s="211"/>
      <c r="I368" s="211"/>
      <c r="J368" s="211"/>
      <c r="K368" s="211"/>
      <c r="L368" s="211"/>
      <c r="M368" s="211"/>
      <c r="N368" s="211"/>
      <c r="O368" s="211"/>
      <c r="P368" s="211"/>
      <c r="Q368" s="211"/>
      <c r="R368" s="211"/>
      <c r="S368" s="211"/>
      <c r="T368" s="211"/>
      <c r="U368" s="211"/>
      <c r="V368" s="211"/>
      <c r="W368" s="211"/>
      <c r="X368" s="211"/>
      <c r="Y368" s="211"/>
      <c r="Z368" s="211"/>
      <c r="AA368" s="211"/>
      <c r="AB368" s="211"/>
      <c r="AC368" s="211"/>
      <c r="AD368" s="211"/>
      <c r="AE368" s="211"/>
      <c r="AF368" s="211"/>
      <c r="AG368" s="211"/>
      <c r="AH368" s="211"/>
      <c r="AI368" s="211"/>
      <c r="AJ368" s="211"/>
      <c r="AK368" s="211"/>
      <c r="AL368" s="211"/>
      <c r="AM368" s="211"/>
      <c r="AN368" s="211"/>
      <c r="AO368" s="211"/>
      <c r="AP368" s="211"/>
      <c r="AQ368" s="211"/>
      <c r="AR368" s="211"/>
      <c r="AS368" s="211"/>
      <c r="AT368" s="211"/>
      <c r="AU368" s="211"/>
      <c r="AV368" s="211"/>
      <c r="AW368" s="211"/>
      <c r="AX368" s="211"/>
      <c r="AY368" s="1477"/>
      <c r="AZ368" s="211"/>
      <c r="BA368" s="211"/>
      <c r="BB368" s="211"/>
      <c r="BC368" s="211"/>
      <c r="BD368" s="211"/>
      <c r="BE368" s="211"/>
      <c r="BF368" s="211"/>
      <c r="BG368" s="211"/>
      <c r="BH368" s="211"/>
      <c r="BI368" s="211"/>
      <c r="BJ368" s="211"/>
      <c r="BK368" s="211"/>
      <c r="BL368" s="211"/>
      <c r="BM368" s="211"/>
      <c r="BN368" s="211"/>
    </row>
    <row r="369" spans="1:66">
      <c r="A369" s="211"/>
      <c r="B369" s="211"/>
      <c r="C369" s="211"/>
      <c r="D369" s="211"/>
      <c r="E369" s="211"/>
      <c r="F369" s="211"/>
      <c r="G369" s="211"/>
      <c r="H369" s="211"/>
      <c r="I369" s="211"/>
      <c r="J369" s="211"/>
      <c r="K369" s="211"/>
      <c r="L369" s="211"/>
      <c r="M369" s="211"/>
      <c r="N369" s="211"/>
      <c r="O369" s="211"/>
      <c r="P369" s="211"/>
      <c r="Q369" s="211"/>
      <c r="R369" s="211"/>
      <c r="S369" s="211"/>
      <c r="T369" s="211"/>
      <c r="U369" s="211"/>
      <c r="V369" s="211"/>
      <c r="W369" s="211"/>
      <c r="X369" s="211"/>
      <c r="Y369" s="211"/>
      <c r="Z369" s="211"/>
      <c r="AA369" s="211"/>
      <c r="AB369" s="211"/>
      <c r="AC369" s="211"/>
      <c r="AD369" s="211"/>
      <c r="AE369" s="211"/>
      <c r="AF369" s="211"/>
      <c r="AG369" s="211"/>
      <c r="AH369" s="211"/>
      <c r="AI369" s="211"/>
      <c r="AJ369" s="211"/>
      <c r="AK369" s="211"/>
      <c r="AL369" s="211"/>
      <c r="AM369" s="211"/>
      <c r="AN369" s="211"/>
      <c r="AO369" s="211"/>
      <c r="AP369" s="211"/>
      <c r="AQ369" s="211"/>
      <c r="AR369" s="211"/>
      <c r="AS369" s="211"/>
      <c r="AT369" s="211"/>
      <c r="AU369" s="211"/>
      <c r="AV369" s="211"/>
      <c r="AW369" s="211"/>
      <c r="AX369" s="211"/>
      <c r="AY369" s="1477"/>
      <c r="AZ369" s="211"/>
      <c r="BA369" s="211"/>
      <c r="BB369" s="211"/>
      <c r="BC369" s="211"/>
      <c r="BD369" s="211"/>
      <c r="BE369" s="211"/>
      <c r="BF369" s="211"/>
      <c r="BG369" s="211"/>
      <c r="BH369" s="211"/>
      <c r="BI369" s="211"/>
      <c r="BJ369" s="211"/>
      <c r="BK369" s="211"/>
      <c r="BL369" s="211"/>
      <c r="BM369" s="211"/>
      <c r="BN369" s="211"/>
    </row>
    <row r="370" spans="1:66">
      <c r="A370" s="211"/>
      <c r="B370" s="211"/>
      <c r="C370" s="211"/>
      <c r="D370" s="211"/>
      <c r="E370" s="211"/>
      <c r="F370" s="211"/>
      <c r="G370" s="211"/>
      <c r="H370" s="211"/>
      <c r="I370" s="211"/>
      <c r="J370" s="211"/>
      <c r="K370" s="211"/>
      <c r="L370" s="211"/>
      <c r="M370" s="211"/>
      <c r="N370" s="211"/>
      <c r="O370" s="211"/>
      <c r="P370" s="211"/>
      <c r="Q370" s="211"/>
      <c r="R370" s="211"/>
      <c r="S370" s="211"/>
      <c r="T370" s="211"/>
      <c r="U370" s="211"/>
      <c r="V370" s="211"/>
      <c r="W370" s="211"/>
      <c r="X370" s="211"/>
      <c r="Y370" s="211"/>
      <c r="Z370" s="211"/>
      <c r="AA370" s="211"/>
      <c r="AB370" s="211"/>
      <c r="AC370" s="211"/>
      <c r="AD370" s="211"/>
      <c r="AE370" s="211"/>
      <c r="AF370" s="211"/>
      <c r="AG370" s="211"/>
      <c r="AH370" s="211"/>
      <c r="AI370" s="211"/>
      <c r="AJ370" s="211"/>
      <c r="AK370" s="211"/>
      <c r="AL370" s="211"/>
      <c r="AM370" s="211"/>
      <c r="AN370" s="211"/>
      <c r="AO370" s="211"/>
      <c r="AP370" s="211"/>
      <c r="AQ370" s="211"/>
      <c r="AR370" s="211"/>
      <c r="AS370" s="211"/>
      <c r="AT370" s="211"/>
      <c r="AU370" s="211"/>
      <c r="AV370" s="211"/>
      <c r="AW370" s="211"/>
      <c r="AX370" s="211"/>
      <c r="AY370" s="1477"/>
      <c r="AZ370" s="211"/>
      <c r="BA370" s="211"/>
      <c r="BB370" s="211"/>
      <c r="BC370" s="211"/>
      <c r="BD370" s="211"/>
      <c r="BE370" s="211"/>
      <c r="BF370" s="211"/>
      <c r="BG370" s="211"/>
      <c r="BH370" s="211"/>
      <c r="BI370" s="211"/>
      <c r="BJ370" s="211"/>
      <c r="BK370" s="211"/>
      <c r="BL370" s="211"/>
      <c r="BM370" s="211"/>
      <c r="BN370" s="211"/>
    </row>
    <row r="371" spans="1:66">
      <c r="A371" s="211"/>
      <c r="B371" s="211"/>
      <c r="C371" s="211"/>
      <c r="D371" s="211"/>
      <c r="E371" s="211"/>
      <c r="F371" s="211"/>
      <c r="G371" s="211"/>
      <c r="H371" s="211"/>
      <c r="I371" s="211"/>
      <c r="J371" s="211"/>
      <c r="K371" s="211"/>
      <c r="L371" s="211"/>
      <c r="M371" s="211"/>
      <c r="N371" s="211"/>
      <c r="O371" s="211"/>
      <c r="P371" s="211"/>
      <c r="Q371" s="211"/>
      <c r="R371" s="211"/>
      <c r="S371" s="211"/>
      <c r="T371" s="211"/>
      <c r="U371" s="211"/>
      <c r="V371" s="211"/>
      <c r="W371" s="211"/>
      <c r="X371" s="211"/>
      <c r="Y371" s="211"/>
      <c r="Z371" s="211"/>
      <c r="AA371" s="211"/>
      <c r="AB371" s="211"/>
      <c r="AC371" s="211"/>
      <c r="AD371" s="211"/>
      <c r="AE371" s="211"/>
      <c r="AF371" s="211"/>
      <c r="AG371" s="211"/>
      <c r="AH371" s="211"/>
      <c r="AI371" s="211"/>
      <c r="AJ371" s="211"/>
      <c r="AK371" s="211"/>
      <c r="AL371" s="211"/>
      <c r="AM371" s="211"/>
      <c r="AN371" s="211"/>
      <c r="AO371" s="211"/>
      <c r="AP371" s="211"/>
      <c r="AQ371" s="211"/>
      <c r="AR371" s="211"/>
      <c r="AS371" s="211"/>
      <c r="AT371" s="211"/>
      <c r="AU371" s="211"/>
      <c r="AV371" s="211"/>
      <c r="AW371" s="211"/>
      <c r="AX371" s="211"/>
      <c r="AY371" s="1477"/>
      <c r="AZ371" s="211"/>
      <c r="BA371" s="211"/>
      <c r="BB371" s="211"/>
      <c r="BC371" s="211"/>
      <c r="BD371" s="211"/>
      <c r="BE371" s="211"/>
      <c r="BF371" s="211"/>
      <c r="BG371" s="211"/>
      <c r="BH371" s="211"/>
      <c r="BI371" s="211"/>
      <c r="BJ371" s="211"/>
      <c r="BK371" s="211"/>
      <c r="BL371" s="211"/>
      <c r="BM371" s="211"/>
      <c r="BN371" s="211"/>
    </row>
    <row r="372" spans="1:66">
      <c r="A372" s="211"/>
      <c r="B372" s="211"/>
      <c r="C372" s="211"/>
      <c r="D372" s="211"/>
      <c r="E372" s="211"/>
      <c r="F372" s="211"/>
      <c r="G372" s="211"/>
      <c r="H372" s="211"/>
      <c r="I372" s="211"/>
      <c r="J372" s="211"/>
      <c r="K372" s="211"/>
      <c r="L372" s="211"/>
      <c r="M372" s="211"/>
      <c r="N372" s="211"/>
      <c r="O372" s="211"/>
      <c r="P372" s="211"/>
      <c r="Q372" s="211"/>
      <c r="R372" s="211"/>
      <c r="S372" s="211"/>
      <c r="T372" s="211"/>
      <c r="U372" s="211"/>
      <c r="V372" s="211"/>
      <c r="W372" s="211"/>
      <c r="X372" s="211"/>
      <c r="Y372" s="211"/>
      <c r="Z372" s="211"/>
      <c r="AA372" s="211"/>
      <c r="AB372" s="211"/>
      <c r="AC372" s="211"/>
      <c r="AD372" s="211"/>
      <c r="AE372" s="211"/>
      <c r="AF372" s="211"/>
      <c r="AG372" s="211"/>
      <c r="AH372" s="211"/>
      <c r="AI372" s="211"/>
      <c r="AJ372" s="211"/>
      <c r="AK372" s="211"/>
      <c r="AL372" s="211"/>
      <c r="AM372" s="211"/>
      <c r="AN372" s="211"/>
      <c r="AO372" s="211"/>
      <c r="AP372" s="211"/>
      <c r="AQ372" s="211"/>
      <c r="AR372" s="211"/>
      <c r="AS372" s="211"/>
      <c r="AT372" s="211"/>
      <c r="AU372" s="211"/>
      <c r="AV372" s="211"/>
      <c r="AW372" s="211"/>
      <c r="AX372" s="211"/>
      <c r="AY372" s="1477"/>
      <c r="AZ372" s="211"/>
      <c r="BA372" s="211"/>
      <c r="BB372" s="211"/>
      <c r="BC372" s="211"/>
      <c r="BD372" s="211"/>
      <c r="BE372" s="211"/>
      <c r="BF372" s="211"/>
      <c r="BG372" s="211"/>
      <c r="BH372" s="211"/>
      <c r="BI372" s="211"/>
      <c r="BJ372" s="211"/>
      <c r="BK372" s="211"/>
      <c r="BL372" s="211"/>
      <c r="BM372" s="211"/>
      <c r="BN372" s="211"/>
    </row>
    <row r="373" spans="1:66">
      <c r="A373" s="211"/>
      <c r="B373" s="211"/>
      <c r="C373" s="211"/>
      <c r="D373" s="211"/>
      <c r="E373" s="211"/>
      <c r="F373" s="211"/>
      <c r="G373" s="211"/>
      <c r="H373" s="211"/>
      <c r="I373" s="211"/>
      <c r="J373" s="211"/>
      <c r="K373" s="211"/>
      <c r="L373" s="211"/>
      <c r="M373" s="211"/>
      <c r="N373" s="211"/>
      <c r="O373" s="211"/>
      <c r="P373" s="211"/>
      <c r="Q373" s="211"/>
      <c r="R373" s="211"/>
      <c r="S373" s="211"/>
      <c r="T373" s="211"/>
      <c r="U373" s="211"/>
      <c r="V373" s="211"/>
      <c r="W373" s="211"/>
      <c r="X373" s="211"/>
      <c r="Y373" s="211"/>
      <c r="Z373" s="211"/>
      <c r="AA373" s="211"/>
      <c r="AB373" s="211"/>
      <c r="AC373" s="211"/>
      <c r="AD373" s="211"/>
      <c r="AE373" s="211"/>
      <c r="AF373" s="211"/>
      <c r="AG373" s="211"/>
      <c r="AH373" s="211"/>
      <c r="AI373" s="211"/>
      <c r="AJ373" s="211"/>
      <c r="AK373" s="211"/>
      <c r="AL373" s="211"/>
      <c r="AM373" s="211"/>
      <c r="AN373" s="211"/>
      <c r="AO373" s="211"/>
      <c r="AP373" s="211"/>
      <c r="AQ373" s="211"/>
      <c r="AR373" s="211"/>
      <c r="AS373" s="211"/>
      <c r="AT373" s="211"/>
      <c r="AU373" s="211"/>
      <c r="AV373" s="211"/>
      <c r="AW373" s="211"/>
      <c r="AX373" s="211"/>
      <c r="AY373" s="1477"/>
      <c r="AZ373" s="211"/>
      <c r="BA373" s="211"/>
      <c r="BB373" s="211"/>
      <c r="BC373" s="211"/>
      <c r="BD373" s="211"/>
      <c r="BE373" s="211"/>
      <c r="BF373" s="211"/>
      <c r="BG373" s="211"/>
      <c r="BH373" s="211"/>
      <c r="BI373" s="211"/>
      <c r="BJ373" s="211"/>
      <c r="BK373" s="211"/>
      <c r="BL373" s="211"/>
      <c r="BM373" s="211"/>
      <c r="BN373" s="211"/>
    </row>
    <row r="374" spans="1:66">
      <c r="A374" s="211"/>
      <c r="B374" s="211"/>
      <c r="C374" s="211"/>
      <c r="D374" s="211"/>
      <c r="E374" s="211"/>
      <c r="F374" s="211"/>
      <c r="G374" s="211"/>
      <c r="H374" s="211"/>
      <c r="I374" s="211"/>
      <c r="J374" s="211"/>
      <c r="K374" s="211"/>
      <c r="L374" s="211"/>
      <c r="M374" s="211"/>
      <c r="N374" s="211"/>
      <c r="O374" s="211"/>
      <c r="P374" s="211"/>
      <c r="Q374" s="211"/>
      <c r="R374" s="211"/>
      <c r="S374" s="211"/>
      <c r="T374" s="211"/>
      <c r="U374" s="211"/>
      <c r="V374" s="211"/>
      <c r="W374" s="211"/>
      <c r="X374" s="211"/>
      <c r="Y374" s="211"/>
      <c r="Z374" s="211"/>
      <c r="AA374" s="211"/>
      <c r="AB374" s="211"/>
      <c r="AC374" s="211"/>
      <c r="AD374" s="211"/>
      <c r="AE374" s="211"/>
      <c r="AF374" s="211"/>
      <c r="AG374" s="211"/>
      <c r="AH374" s="211"/>
      <c r="AI374" s="211"/>
      <c r="AJ374" s="211"/>
      <c r="AK374" s="211"/>
      <c r="AL374" s="211"/>
      <c r="AM374" s="211"/>
      <c r="AN374" s="211"/>
      <c r="AO374" s="211"/>
      <c r="AP374" s="211"/>
      <c r="AQ374" s="211"/>
      <c r="AR374" s="211"/>
      <c r="AS374" s="211"/>
      <c r="AT374" s="211"/>
      <c r="AU374" s="211"/>
      <c r="AV374" s="211"/>
      <c r="AW374" s="211"/>
      <c r="AX374" s="211"/>
      <c r="AY374" s="1477"/>
      <c r="AZ374" s="211"/>
      <c r="BA374" s="211"/>
      <c r="BB374" s="211"/>
      <c r="BC374" s="211"/>
      <c r="BD374" s="211"/>
      <c r="BE374" s="211"/>
      <c r="BF374" s="211"/>
      <c r="BG374" s="211"/>
      <c r="BH374" s="211"/>
      <c r="BI374" s="211"/>
      <c r="BJ374" s="211"/>
      <c r="BK374" s="211"/>
      <c r="BL374" s="211"/>
      <c r="BM374" s="211"/>
      <c r="BN374" s="211"/>
    </row>
    <row r="375" spans="1:66">
      <c r="A375" s="211"/>
      <c r="B375" s="211"/>
      <c r="C375" s="211"/>
      <c r="D375" s="211"/>
      <c r="E375" s="211"/>
      <c r="F375" s="211"/>
      <c r="G375" s="211"/>
      <c r="H375" s="211"/>
      <c r="I375" s="211"/>
      <c r="J375" s="211"/>
      <c r="K375" s="211"/>
      <c r="L375" s="211"/>
      <c r="M375" s="211"/>
      <c r="N375" s="211"/>
      <c r="O375" s="211"/>
      <c r="P375" s="211"/>
      <c r="Q375" s="211"/>
      <c r="R375" s="211"/>
      <c r="S375" s="211"/>
      <c r="T375" s="211"/>
      <c r="U375" s="211"/>
      <c r="V375" s="211"/>
      <c r="W375" s="211"/>
      <c r="X375" s="211"/>
      <c r="Y375" s="211"/>
      <c r="Z375" s="211"/>
      <c r="AA375" s="211"/>
      <c r="AB375" s="211"/>
      <c r="AC375" s="211"/>
      <c r="AD375" s="211"/>
      <c r="AE375" s="211"/>
      <c r="AF375" s="211"/>
      <c r="AG375" s="211"/>
      <c r="AH375" s="211"/>
      <c r="AI375" s="211"/>
      <c r="AJ375" s="211"/>
      <c r="AK375" s="211"/>
      <c r="AL375" s="211"/>
      <c r="AM375" s="211"/>
      <c r="AN375" s="211"/>
      <c r="AO375" s="211"/>
      <c r="AP375" s="211"/>
      <c r="AQ375" s="211"/>
      <c r="AR375" s="211"/>
      <c r="AS375" s="211"/>
      <c r="AT375" s="211"/>
      <c r="AU375" s="211"/>
      <c r="AV375" s="211"/>
      <c r="AW375" s="211"/>
      <c r="AX375" s="211"/>
      <c r="AY375" s="1477"/>
      <c r="AZ375" s="211"/>
      <c r="BA375" s="211"/>
      <c r="BB375" s="211"/>
      <c r="BC375" s="211"/>
      <c r="BD375" s="211"/>
      <c r="BE375" s="211"/>
      <c r="BF375" s="211"/>
      <c r="BG375" s="211"/>
      <c r="BH375" s="211"/>
      <c r="BI375" s="211"/>
      <c r="BJ375" s="211"/>
      <c r="BK375" s="211"/>
      <c r="BL375" s="211"/>
      <c r="BM375" s="211"/>
      <c r="BN375" s="211"/>
    </row>
    <row r="376" spans="1:66">
      <c r="A376" s="211"/>
      <c r="B376" s="211"/>
      <c r="C376" s="211"/>
      <c r="D376" s="211"/>
      <c r="E376" s="211"/>
      <c r="F376" s="211"/>
      <c r="G376" s="211"/>
      <c r="H376" s="211"/>
      <c r="I376" s="211"/>
      <c r="J376" s="211"/>
      <c r="K376" s="211"/>
      <c r="L376" s="211"/>
      <c r="M376" s="211"/>
      <c r="N376" s="211"/>
      <c r="O376" s="211"/>
      <c r="P376" s="211"/>
      <c r="Q376" s="211"/>
      <c r="R376" s="211"/>
      <c r="S376" s="211"/>
      <c r="T376" s="211"/>
      <c r="U376" s="211"/>
      <c r="V376" s="211"/>
      <c r="W376" s="211"/>
      <c r="X376" s="211"/>
      <c r="Y376" s="211"/>
      <c r="Z376" s="211"/>
      <c r="AA376" s="211"/>
      <c r="AB376" s="211"/>
      <c r="AC376" s="211"/>
      <c r="AD376" s="211"/>
      <c r="AE376" s="211"/>
      <c r="AF376" s="211"/>
      <c r="AG376" s="211"/>
      <c r="AH376" s="211"/>
      <c r="AI376" s="211"/>
      <c r="AJ376" s="211"/>
      <c r="AK376" s="211"/>
      <c r="AL376" s="211"/>
      <c r="AM376" s="211"/>
      <c r="AN376" s="211"/>
      <c r="AO376" s="211"/>
      <c r="AP376" s="211"/>
      <c r="AQ376" s="211"/>
      <c r="AR376" s="211"/>
      <c r="AS376" s="211"/>
      <c r="AT376" s="211"/>
      <c r="AU376" s="211"/>
      <c r="AV376" s="211"/>
      <c r="AW376" s="211"/>
      <c r="AX376" s="211"/>
      <c r="AY376" s="1477"/>
      <c r="AZ376" s="211"/>
      <c r="BA376" s="211"/>
      <c r="BB376" s="211"/>
      <c r="BC376" s="211"/>
      <c r="BD376" s="211"/>
      <c r="BE376" s="211"/>
      <c r="BF376" s="211"/>
      <c r="BG376" s="211"/>
      <c r="BH376" s="211"/>
      <c r="BI376" s="211"/>
      <c r="BJ376" s="211"/>
      <c r="BK376" s="211"/>
      <c r="BL376" s="211"/>
      <c r="BM376" s="211"/>
      <c r="BN376" s="211"/>
    </row>
    <row r="377" spans="1:66">
      <c r="A377" s="211"/>
      <c r="B377" s="211"/>
      <c r="C377" s="211"/>
      <c r="D377" s="211"/>
      <c r="E377" s="211"/>
      <c r="F377" s="211"/>
      <c r="G377" s="211"/>
      <c r="H377" s="211"/>
      <c r="I377" s="211"/>
      <c r="J377" s="211"/>
      <c r="K377" s="211"/>
      <c r="L377" s="211"/>
      <c r="M377" s="211"/>
      <c r="N377" s="211"/>
      <c r="O377" s="211"/>
      <c r="P377" s="211"/>
      <c r="Q377" s="211"/>
      <c r="R377" s="211"/>
      <c r="S377" s="211"/>
      <c r="T377" s="211"/>
      <c r="U377" s="211"/>
      <c r="V377" s="211"/>
      <c r="W377" s="211"/>
      <c r="X377" s="211"/>
      <c r="Y377" s="211"/>
      <c r="Z377" s="211"/>
      <c r="AA377" s="211"/>
      <c r="AB377" s="211"/>
      <c r="AC377" s="211"/>
      <c r="AD377" s="211"/>
      <c r="AE377" s="211"/>
      <c r="AF377" s="211"/>
      <c r="AG377" s="211"/>
      <c r="AH377" s="211"/>
      <c r="AI377" s="211"/>
      <c r="AJ377" s="211"/>
      <c r="AK377" s="211"/>
      <c r="AL377" s="211"/>
      <c r="AM377" s="211"/>
      <c r="AN377" s="211"/>
      <c r="AO377" s="211"/>
      <c r="AP377" s="211"/>
      <c r="AQ377" s="211"/>
      <c r="AR377" s="211"/>
      <c r="AS377" s="211"/>
      <c r="AT377" s="211"/>
      <c r="AU377" s="211"/>
      <c r="AV377" s="211"/>
      <c r="AW377" s="211"/>
      <c r="AX377" s="211"/>
      <c r="AY377" s="1477"/>
      <c r="AZ377" s="211"/>
      <c r="BA377" s="211"/>
      <c r="BB377" s="211"/>
      <c r="BC377" s="211"/>
      <c r="BD377" s="211"/>
      <c r="BE377" s="211"/>
      <c r="BF377" s="211"/>
      <c r="BG377" s="211"/>
      <c r="BH377" s="211"/>
      <c r="BI377" s="211"/>
      <c r="BJ377" s="211"/>
      <c r="BK377" s="211"/>
      <c r="BL377" s="211"/>
      <c r="BM377" s="211"/>
      <c r="BN377" s="211"/>
    </row>
    <row r="378" spans="1:66">
      <c r="A378" s="211"/>
      <c r="B378" s="211"/>
      <c r="C378" s="211"/>
      <c r="D378" s="211"/>
      <c r="E378" s="211"/>
      <c r="F378" s="211"/>
      <c r="G378" s="211"/>
      <c r="H378" s="211"/>
      <c r="I378" s="211"/>
      <c r="J378" s="211"/>
      <c r="K378" s="211"/>
      <c r="L378" s="211"/>
      <c r="M378" s="211"/>
      <c r="N378" s="211"/>
      <c r="O378" s="211"/>
      <c r="P378" s="211"/>
      <c r="Q378" s="211"/>
      <c r="R378" s="211"/>
      <c r="S378" s="211"/>
      <c r="T378" s="211"/>
      <c r="U378" s="211"/>
      <c r="V378" s="211"/>
      <c r="W378" s="211"/>
      <c r="X378" s="211"/>
      <c r="Y378" s="211"/>
      <c r="Z378" s="211"/>
      <c r="AA378" s="211"/>
      <c r="AB378" s="211"/>
      <c r="AC378" s="211"/>
      <c r="AD378" s="211"/>
      <c r="AE378" s="211"/>
      <c r="AF378" s="211"/>
      <c r="AG378" s="211"/>
      <c r="AH378" s="211"/>
      <c r="AI378" s="211"/>
      <c r="AJ378" s="211"/>
      <c r="AK378" s="211"/>
      <c r="AL378" s="211"/>
      <c r="AM378" s="211"/>
      <c r="AN378" s="211"/>
      <c r="AO378" s="211"/>
      <c r="AP378" s="211"/>
      <c r="AQ378" s="211"/>
      <c r="AR378" s="211"/>
      <c r="AS378" s="211"/>
      <c r="AT378" s="211"/>
      <c r="AU378" s="211"/>
      <c r="AV378" s="211"/>
      <c r="AW378" s="211"/>
      <c r="AX378" s="211"/>
      <c r="AY378" s="1477"/>
      <c r="AZ378" s="211"/>
      <c r="BA378" s="211"/>
      <c r="BB378" s="211"/>
      <c r="BC378" s="211"/>
      <c r="BD378" s="211"/>
      <c r="BE378" s="211"/>
      <c r="BF378" s="211"/>
      <c r="BG378" s="211"/>
      <c r="BH378" s="211"/>
      <c r="BI378" s="211"/>
      <c r="BJ378" s="211"/>
      <c r="BK378" s="211"/>
      <c r="BL378" s="211"/>
      <c r="BM378" s="211"/>
      <c r="BN378" s="211"/>
    </row>
    <row r="379" spans="1:66">
      <c r="A379" s="211"/>
      <c r="B379" s="211"/>
      <c r="C379" s="211"/>
      <c r="D379" s="211"/>
      <c r="E379" s="211"/>
      <c r="F379" s="211"/>
      <c r="G379" s="211"/>
      <c r="H379" s="211"/>
      <c r="I379" s="211"/>
      <c r="J379" s="211"/>
      <c r="K379" s="211"/>
      <c r="L379" s="211"/>
      <c r="M379" s="211"/>
      <c r="N379" s="211"/>
      <c r="O379" s="211"/>
      <c r="P379" s="211"/>
      <c r="Q379" s="211"/>
      <c r="R379" s="211"/>
      <c r="S379" s="211"/>
      <c r="T379" s="211"/>
      <c r="U379" s="211"/>
      <c r="V379" s="211"/>
      <c r="W379" s="211"/>
      <c r="X379" s="211"/>
      <c r="Y379" s="211"/>
      <c r="Z379" s="211"/>
      <c r="AA379" s="211"/>
      <c r="AB379" s="211"/>
      <c r="AC379" s="211"/>
      <c r="AD379" s="211"/>
      <c r="AE379" s="211"/>
      <c r="AF379" s="211"/>
      <c r="AG379" s="211"/>
      <c r="AH379" s="211"/>
      <c r="AI379" s="211"/>
      <c r="AJ379" s="211"/>
      <c r="AK379" s="211"/>
      <c r="AL379" s="211"/>
      <c r="AM379" s="211"/>
      <c r="AN379" s="211"/>
      <c r="AO379" s="211"/>
      <c r="AP379" s="211"/>
      <c r="AQ379" s="211"/>
      <c r="AR379" s="211"/>
      <c r="AS379" s="211"/>
      <c r="AT379" s="211"/>
      <c r="AU379" s="211"/>
      <c r="AV379" s="211"/>
      <c r="AW379" s="211"/>
      <c r="AX379" s="211"/>
      <c r="AY379" s="1477"/>
      <c r="AZ379" s="211"/>
      <c r="BA379" s="211"/>
      <c r="BB379" s="211"/>
      <c r="BC379" s="211"/>
      <c r="BD379" s="211"/>
      <c r="BE379" s="211"/>
      <c r="BF379" s="211"/>
      <c r="BG379" s="211"/>
      <c r="BH379" s="211"/>
      <c r="BI379" s="211"/>
      <c r="BJ379" s="211"/>
      <c r="BK379" s="211"/>
      <c r="BL379" s="211"/>
      <c r="BM379" s="211"/>
      <c r="BN379" s="211"/>
    </row>
    <row r="380" spans="1:66">
      <c r="A380" s="211"/>
      <c r="B380" s="211"/>
      <c r="C380" s="211"/>
      <c r="D380" s="211"/>
      <c r="E380" s="211"/>
      <c r="F380" s="211"/>
      <c r="G380" s="211"/>
      <c r="H380" s="211"/>
      <c r="I380" s="211"/>
      <c r="J380" s="211"/>
      <c r="K380" s="211"/>
      <c r="L380" s="211"/>
      <c r="M380" s="211"/>
      <c r="N380" s="211"/>
      <c r="O380" s="211"/>
      <c r="P380" s="211"/>
      <c r="Q380" s="211"/>
      <c r="R380" s="211"/>
      <c r="S380" s="211"/>
      <c r="T380" s="211"/>
      <c r="U380" s="211"/>
      <c r="V380" s="211"/>
      <c r="W380" s="211"/>
      <c r="X380" s="211"/>
      <c r="Y380" s="211"/>
      <c r="Z380" s="211"/>
      <c r="AA380" s="211"/>
      <c r="AB380" s="211"/>
      <c r="AC380" s="211"/>
      <c r="AD380" s="211"/>
      <c r="AE380" s="211"/>
      <c r="AF380" s="211"/>
      <c r="AG380" s="211"/>
      <c r="AH380" s="211"/>
      <c r="AI380" s="211"/>
      <c r="AJ380" s="211"/>
      <c r="AK380" s="211"/>
      <c r="AL380" s="211"/>
      <c r="AM380" s="211"/>
      <c r="AN380" s="211"/>
      <c r="AO380" s="211"/>
      <c r="AP380" s="211"/>
      <c r="AQ380" s="211"/>
      <c r="AR380" s="211"/>
      <c r="AS380" s="211"/>
      <c r="AT380" s="211"/>
      <c r="AU380" s="211"/>
      <c r="AV380" s="211"/>
      <c r="AW380" s="211"/>
      <c r="AX380" s="211"/>
      <c r="AY380" s="1477"/>
      <c r="AZ380" s="211"/>
      <c r="BA380" s="211"/>
      <c r="BB380" s="211"/>
      <c r="BC380" s="211"/>
      <c r="BD380" s="211"/>
      <c r="BE380" s="211"/>
      <c r="BF380" s="211"/>
      <c r="BG380" s="211"/>
      <c r="BH380" s="211"/>
      <c r="BI380" s="211"/>
      <c r="BJ380" s="211"/>
      <c r="BK380" s="211"/>
      <c r="BL380" s="211"/>
      <c r="BM380" s="211"/>
      <c r="BN380" s="211"/>
    </row>
    <row r="381" spans="1:66">
      <c r="A381" s="211"/>
      <c r="B381" s="211"/>
      <c r="C381" s="211"/>
      <c r="D381" s="211"/>
      <c r="E381" s="211"/>
      <c r="F381" s="211"/>
      <c r="G381" s="211"/>
      <c r="H381" s="211"/>
      <c r="I381" s="211"/>
      <c r="J381" s="211"/>
      <c r="K381" s="211"/>
      <c r="L381" s="211"/>
      <c r="M381" s="211"/>
      <c r="N381" s="211"/>
      <c r="O381" s="211"/>
      <c r="P381" s="211"/>
      <c r="Q381" s="211"/>
      <c r="R381" s="211"/>
      <c r="S381" s="211"/>
      <c r="T381" s="211"/>
      <c r="U381" s="211"/>
      <c r="V381" s="211"/>
      <c r="W381" s="211"/>
      <c r="X381" s="211"/>
      <c r="Y381" s="211"/>
      <c r="Z381" s="211"/>
      <c r="AA381" s="211"/>
      <c r="AB381" s="211"/>
      <c r="AC381" s="211"/>
      <c r="AD381" s="211"/>
      <c r="AE381" s="211"/>
      <c r="AF381" s="211"/>
      <c r="AG381" s="211"/>
      <c r="AH381" s="211"/>
      <c r="AI381" s="211"/>
      <c r="AJ381" s="211"/>
      <c r="AK381" s="211"/>
      <c r="AL381" s="211"/>
      <c r="AM381" s="211"/>
      <c r="AN381" s="211"/>
      <c r="AO381" s="211"/>
      <c r="AP381" s="211"/>
      <c r="AQ381" s="211"/>
      <c r="AR381" s="211"/>
      <c r="AS381" s="211"/>
      <c r="AT381" s="211"/>
      <c r="AU381" s="211"/>
      <c r="AV381" s="211"/>
      <c r="AW381" s="211"/>
      <c r="AX381" s="211"/>
      <c r="AY381" s="1477"/>
      <c r="AZ381" s="211"/>
      <c r="BA381" s="211"/>
      <c r="BB381" s="211"/>
      <c r="BC381" s="211"/>
      <c r="BD381" s="211"/>
      <c r="BE381" s="211"/>
      <c r="BF381" s="211"/>
      <c r="BG381" s="211"/>
      <c r="BH381" s="211"/>
      <c r="BI381" s="211"/>
      <c r="BJ381" s="211"/>
      <c r="BK381" s="211"/>
      <c r="BL381" s="211"/>
      <c r="BM381" s="211"/>
      <c r="BN381" s="211"/>
    </row>
    <row r="382" spans="1:66">
      <c r="A382" s="211"/>
      <c r="B382" s="211"/>
      <c r="C382" s="211"/>
      <c r="D382" s="211"/>
      <c r="E382" s="211"/>
      <c r="F382" s="211"/>
      <c r="G382" s="211"/>
      <c r="H382" s="211"/>
      <c r="I382" s="211"/>
      <c r="J382" s="211"/>
      <c r="K382" s="211"/>
      <c r="L382" s="211"/>
      <c r="M382" s="211"/>
      <c r="N382" s="211"/>
      <c r="O382" s="211"/>
      <c r="P382" s="211"/>
      <c r="Q382" s="211"/>
      <c r="R382" s="211"/>
      <c r="S382" s="211"/>
      <c r="T382" s="211"/>
      <c r="U382" s="211"/>
      <c r="V382" s="211"/>
      <c r="W382" s="211"/>
      <c r="X382" s="211"/>
      <c r="Y382" s="211"/>
      <c r="Z382" s="211"/>
      <c r="AA382" s="211"/>
      <c r="AB382" s="211"/>
      <c r="AC382" s="211"/>
      <c r="AD382" s="211"/>
      <c r="AE382" s="211"/>
      <c r="AF382" s="211"/>
      <c r="AG382" s="211"/>
      <c r="AH382" s="211"/>
      <c r="AI382" s="211"/>
      <c r="AJ382" s="211"/>
      <c r="AK382" s="211"/>
      <c r="AL382" s="211"/>
      <c r="AM382" s="211"/>
      <c r="AN382" s="211"/>
      <c r="AO382" s="211"/>
      <c r="AP382" s="211"/>
      <c r="AQ382" s="211"/>
      <c r="AR382" s="211"/>
      <c r="AS382" s="211"/>
      <c r="AT382" s="211"/>
      <c r="AU382" s="211"/>
      <c r="AV382" s="211"/>
      <c r="AW382" s="211"/>
      <c r="AX382" s="211"/>
      <c r="AY382" s="1477"/>
      <c r="AZ382" s="211"/>
      <c r="BA382" s="211"/>
      <c r="BB382" s="211"/>
      <c r="BC382" s="211"/>
      <c r="BD382" s="211"/>
      <c r="BE382" s="211"/>
      <c r="BF382" s="211"/>
      <c r="BG382" s="211"/>
      <c r="BH382" s="211"/>
      <c r="BI382" s="211"/>
      <c r="BJ382" s="211"/>
      <c r="BK382" s="211"/>
      <c r="BL382" s="211"/>
      <c r="BM382" s="211"/>
      <c r="BN382" s="211"/>
    </row>
    <row r="383" spans="1:66">
      <c r="A383" s="211"/>
      <c r="B383" s="211"/>
      <c r="C383" s="211"/>
      <c r="D383" s="211"/>
      <c r="E383" s="211"/>
      <c r="F383" s="211"/>
      <c r="G383" s="211"/>
      <c r="H383" s="211"/>
      <c r="I383" s="211"/>
      <c r="J383" s="211"/>
      <c r="K383" s="211"/>
      <c r="L383" s="211"/>
      <c r="M383" s="211"/>
      <c r="N383" s="211"/>
      <c r="O383" s="211"/>
      <c r="P383" s="211"/>
      <c r="Q383" s="211"/>
      <c r="R383" s="211"/>
      <c r="S383" s="211"/>
      <c r="T383" s="211"/>
      <c r="U383" s="211"/>
      <c r="V383" s="211"/>
      <c r="W383" s="211"/>
      <c r="X383" s="211"/>
      <c r="Y383" s="211"/>
      <c r="Z383" s="211"/>
      <c r="AA383" s="211"/>
      <c r="AB383" s="211"/>
      <c r="AC383" s="211"/>
      <c r="AD383" s="211"/>
      <c r="AE383" s="211"/>
      <c r="AF383" s="211"/>
      <c r="AG383" s="211"/>
      <c r="AH383" s="211"/>
      <c r="AI383" s="211"/>
      <c r="AJ383" s="211"/>
      <c r="AK383" s="211"/>
      <c r="AL383" s="211"/>
      <c r="AM383" s="211"/>
      <c r="AN383" s="211"/>
      <c r="AO383" s="211"/>
      <c r="AP383" s="211"/>
      <c r="AQ383" s="211"/>
      <c r="AR383" s="211"/>
      <c r="AS383" s="211"/>
      <c r="AT383" s="211"/>
      <c r="AU383" s="211"/>
      <c r="AV383" s="211"/>
      <c r="AW383" s="211"/>
      <c r="AX383" s="211"/>
      <c r="AY383" s="1477"/>
      <c r="AZ383" s="211"/>
      <c r="BA383" s="211"/>
      <c r="BB383" s="211"/>
      <c r="BC383" s="211"/>
      <c r="BD383" s="211"/>
      <c r="BE383" s="211"/>
      <c r="BF383" s="211"/>
      <c r="BG383" s="211"/>
      <c r="BH383" s="211"/>
      <c r="BI383" s="211"/>
      <c r="BJ383" s="211"/>
      <c r="BK383" s="211"/>
      <c r="BL383" s="211"/>
      <c r="BM383" s="211"/>
      <c r="BN383" s="211"/>
    </row>
    <row r="384" spans="1:66">
      <c r="A384" s="211"/>
      <c r="B384" s="211"/>
      <c r="C384" s="211"/>
      <c r="D384" s="211"/>
      <c r="E384" s="211"/>
      <c r="F384" s="211"/>
      <c r="G384" s="211"/>
      <c r="H384" s="211"/>
      <c r="I384" s="211"/>
      <c r="J384" s="211"/>
      <c r="K384" s="211"/>
      <c r="L384" s="211"/>
      <c r="M384" s="211"/>
      <c r="N384" s="211"/>
      <c r="O384" s="211"/>
      <c r="P384" s="211"/>
      <c r="Q384" s="211"/>
      <c r="R384" s="211"/>
      <c r="S384" s="211"/>
      <c r="T384" s="211"/>
      <c r="U384" s="211"/>
      <c r="V384" s="211"/>
      <c r="W384" s="211"/>
      <c r="X384" s="211"/>
      <c r="Y384" s="211"/>
      <c r="Z384" s="211"/>
      <c r="AA384" s="211"/>
      <c r="AB384" s="211"/>
      <c r="AC384" s="211"/>
      <c r="AD384" s="211"/>
      <c r="AE384" s="211"/>
      <c r="AF384" s="211"/>
      <c r="AG384" s="211"/>
      <c r="AH384" s="211"/>
      <c r="AI384" s="211"/>
      <c r="AJ384" s="211"/>
      <c r="AK384" s="211"/>
      <c r="AL384" s="211"/>
      <c r="AM384" s="211"/>
      <c r="AN384" s="211"/>
      <c r="AO384" s="211"/>
      <c r="AP384" s="211"/>
      <c r="AQ384" s="211"/>
      <c r="AR384" s="211"/>
      <c r="AS384" s="211"/>
      <c r="AT384" s="211"/>
      <c r="AU384" s="211"/>
      <c r="AV384" s="211"/>
      <c r="AW384" s="211"/>
      <c r="AX384" s="211"/>
      <c r="AY384" s="1477"/>
      <c r="AZ384" s="211"/>
      <c r="BA384" s="211"/>
      <c r="BB384" s="211"/>
      <c r="BC384" s="211"/>
      <c r="BD384" s="211"/>
      <c r="BE384" s="211"/>
      <c r="BF384" s="211"/>
      <c r="BG384" s="211"/>
      <c r="BH384" s="211"/>
      <c r="BI384" s="211"/>
      <c r="BJ384" s="211"/>
      <c r="BK384" s="211"/>
      <c r="BL384" s="211"/>
      <c r="BM384" s="211"/>
      <c r="BN384" s="211"/>
    </row>
    <row r="385" spans="1:66">
      <c r="A385" s="211"/>
      <c r="B385" s="211"/>
      <c r="C385" s="211"/>
      <c r="D385" s="211"/>
      <c r="E385" s="211"/>
      <c r="F385" s="211"/>
      <c r="G385" s="211"/>
      <c r="H385" s="211"/>
      <c r="I385" s="211"/>
      <c r="J385" s="211"/>
      <c r="K385" s="211"/>
      <c r="L385" s="211"/>
      <c r="M385" s="211"/>
      <c r="N385" s="211"/>
      <c r="O385" s="211"/>
      <c r="P385" s="211"/>
      <c r="Q385" s="211"/>
      <c r="R385" s="211"/>
      <c r="S385" s="211"/>
      <c r="T385" s="211"/>
      <c r="U385" s="211"/>
      <c r="V385" s="211"/>
      <c r="W385" s="211"/>
      <c r="X385" s="211"/>
      <c r="Y385" s="211"/>
      <c r="Z385" s="211"/>
      <c r="AA385" s="211"/>
      <c r="AB385" s="211"/>
      <c r="AC385" s="211"/>
      <c r="AD385" s="211"/>
      <c r="AE385" s="211"/>
      <c r="AF385" s="211"/>
      <c r="AG385" s="211"/>
      <c r="AH385" s="211"/>
      <c r="AI385" s="211"/>
      <c r="AJ385" s="211"/>
      <c r="AK385" s="211"/>
      <c r="AL385" s="211"/>
      <c r="AM385" s="211"/>
      <c r="AN385" s="211"/>
      <c r="AO385" s="211"/>
      <c r="AP385" s="211"/>
      <c r="AQ385" s="211"/>
      <c r="AR385" s="211"/>
      <c r="AS385" s="211"/>
      <c r="AT385" s="211"/>
      <c r="AU385" s="211"/>
      <c r="AV385" s="211"/>
      <c r="AW385" s="211"/>
      <c r="AX385" s="211"/>
      <c r="AY385" s="1477"/>
      <c r="AZ385" s="211"/>
      <c r="BA385" s="211"/>
      <c r="BB385" s="211"/>
      <c r="BC385" s="211"/>
      <c r="BD385" s="211"/>
      <c r="BE385" s="211"/>
      <c r="BF385" s="211"/>
      <c r="BG385" s="211"/>
      <c r="BH385" s="211"/>
      <c r="BI385" s="211"/>
      <c r="BJ385" s="211"/>
      <c r="BK385" s="211"/>
      <c r="BL385" s="211"/>
      <c r="BM385" s="211"/>
      <c r="BN385" s="211"/>
    </row>
    <row r="386" spans="1:66">
      <c r="A386" s="211"/>
      <c r="B386" s="211"/>
      <c r="C386" s="211"/>
      <c r="D386" s="211"/>
      <c r="E386" s="211"/>
      <c r="F386" s="211"/>
      <c r="G386" s="211"/>
      <c r="H386" s="211"/>
      <c r="I386" s="211"/>
      <c r="J386" s="211"/>
      <c r="K386" s="211"/>
      <c r="L386" s="211"/>
      <c r="M386" s="211"/>
      <c r="N386" s="211"/>
      <c r="O386" s="211"/>
      <c r="P386" s="211"/>
      <c r="Q386" s="211"/>
      <c r="R386" s="211"/>
      <c r="S386" s="211"/>
      <c r="T386" s="211"/>
      <c r="U386" s="211"/>
      <c r="V386" s="211"/>
      <c r="W386" s="211"/>
      <c r="X386" s="211"/>
      <c r="Y386" s="211"/>
      <c r="Z386" s="211"/>
      <c r="AA386" s="211"/>
      <c r="AB386" s="211"/>
      <c r="AC386" s="211"/>
      <c r="AD386" s="211"/>
      <c r="AE386" s="211"/>
      <c r="AF386" s="211"/>
      <c r="AG386" s="211"/>
      <c r="AH386" s="211"/>
      <c r="AI386" s="211"/>
      <c r="AJ386" s="211"/>
      <c r="AK386" s="211"/>
      <c r="AL386" s="211"/>
      <c r="AM386" s="211"/>
      <c r="AN386" s="211"/>
      <c r="AO386" s="211"/>
      <c r="AP386" s="211"/>
      <c r="AQ386" s="211"/>
      <c r="AR386" s="211"/>
      <c r="AS386" s="211"/>
      <c r="AT386" s="211"/>
      <c r="AU386" s="211"/>
      <c r="AV386" s="211"/>
      <c r="AW386" s="211"/>
      <c r="AX386" s="211"/>
      <c r="AY386" s="1477"/>
      <c r="AZ386" s="211"/>
      <c r="BA386" s="211"/>
      <c r="BB386" s="211"/>
      <c r="BC386" s="211"/>
      <c r="BD386" s="211"/>
      <c r="BE386" s="211"/>
      <c r="BF386" s="211"/>
      <c r="BG386" s="211"/>
      <c r="BH386" s="211"/>
      <c r="BI386" s="211"/>
      <c r="BJ386" s="211"/>
      <c r="BK386" s="211"/>
      <c r="BL386" s="211"/>
      <c r="BM386" s="211"/>
      <c r="BN386" s="211"/>
    </row>
    <row r="387" spans="1:66">
      <c r="A387" s="211"/>
      <c r="B387" s="211"/>
      <c r="C387" s="211"/>
      <c r="D387" s="211"/>
      <c r="E387" s="211"/>
      <c r="F387" s="211"/>
      <c r="G387" s="211"/>
      <c r="H387" s="211"/>
      <c r="I387" s="211"/>
      <c r="J387" s="211"/>
      <c r="K387" s="211"/>
      <c r="L387" s="211"/>
      <c r="M387" s="211"/>
      <c r="N387" s="211"/>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1477"/>
      <c r="AZ387" s="211"/>
      <c r="BA387" s="211"/>
      <c r="BB387" s="211"/>
      <c r="BC387" s="211"/>
      <c r="BD387" s="211"/>
      <c r="BE387" s="211"/>
      <c r="BF387" s="211"/>
      <c r="BG387" s="211"/>
      <c r="BH387" s="211"/>
      <c r="BI387" s="211"/>
      <c r="BJ387" s="211"/>
      <c r="BK387" s="211"/>
      <c r="BL387" s="211"/>
      <c r="BM387" s="211"/>
      <c r="BN387" s="211"/>
    </row>
    <row r="388" spans="1:66">
      <c r="A388" s="211"/>
      <c r="B388" s="211"/>
      <c r="C388" s="211"/>
      <c r="D388" s="211"/>
      <c r="E388" s="211"/>
      <c r="F388" s="211"/>
      <c r="G388" s="211"/>
      <c r="H388" s="211"/>
      <c r="I388" s="211"/>
      <c r="J388" s="211"/>
      <c r="K388" s="211"/>
      <c r="L388" s="211"/>
      <c r="M388" s="211"/>
      <c r="N388" s="211"/>
      <c r="O388" s="211"/>
      <c r="P388" s="211"/>
      <c r="Q388" s="211"/>
      <c r="R388" s="211"/>
      <c r="S388" s="211"/>
      <c r="T388" s="211"/>
      <c r="U388" s="211"/>
      <c r="V388" s="211"/>
      <c r="W388" s="211"/>
      <c r="X388" s="211"/>
      <c r="Y388" s="211"/>
      <c r="Z388" s="211"/>
      <c r="AA388" s="211"/>
      <c r="AB388" s="211"/>
      <c r="AC388" s="211"/>
      <c r="AD388" s="211"/>
      <c r="AE388" s="211"/>
      <c r="AF388" s="211"/>
      <c r="AG388" s="211"/>
      <c r="AH388" s="211"/>
      <c r="AI388" s="211"/>
      <c r="AJ388" s="211"/>
      <c r="AK388" s="211"/>
      <c r="AL388" s="211"/>
      <c r="AM388" s="211"/>
      <c r="AN388" s="211"/>
      <c r="AO388" s="211"/>
      <c r="AP388" s="211"/>
      <c r="AQ388" s="211"/>
      <c r="AR388" s="211"/>
      <c r="AS388" s="211"/>
      <c r="AT388" s="211"/>
      <c r="AU388" s="211"/>
      <c r="AV388" s="211"/>
      <c r="AW388" s="211"/>
      <c r="AX388" s="211"/>
      <c r="AY388" s="1477"/>
      <c r="AZ388" s="211"/>
      <c r="BA388" s="211"/>
      <c r="BB388" s="211"/>
      <c r="BC388" s="211"/>
      <c r="BD388" s="211"/>
      <c r="BE388" s="211"/>
      <c r="BF388" s="211"/>
      <c r="BG388" s="211"/>
      <c r="BH388" s="211"/>
      <c r="BI388" s="211"/>
      <c r="BJ388" s="211"/>
      <c r="BK388" s="211"/>
      <c r="BL388" s="211"/>
      <c r="BM388" s="211"/>
      <c r="BN388" s="211"/>
    </row>
    <row r="389" spans="1:66">
      <c r="A389" s="211"/>
      <c r="B389" s="211"/>
      <c r="C389" s="211"/>
      <c r="D389" s="211"/>
      <c r="E389" s="211"/>
      <c r="F389" s="211"/>
      <c r="G389" s="211"/>
      <c r="H389" s="211"/>
      <c r="I389" s="211"/>
      <c r="J389" s="211"/>
      <c r="K389" s="211"/>
      <c r="L389" s="211"/>
      <c r="M389" s="211"/>
      <c r="N389" s="211"/>
      <c r="O389" s="211"/>
      <c r="P389" s="211"/>
      <c r="Q389" s="211"/>
      <c r="R389" s="211"/>
      <c r="S389" s="211"/>
      <c r="T389" s="211"/>
      <c r="U389" s="211"/>
      <c r="V389" s="211"/>
      <c r="W389" s="211"/>
      <c r="X389" s="211"/>
      <c r="Y389" s="211"/>
      <c r="Z389" s="211"/>
      <c r="AA389" s="211"/>
      <c r="AB389" s="211"/>
      <c r="AC389" s="211"/>
      <c r="AD389" s="211"/>
      <c r="AE389" s="211"/>
      <c r="AF389" s="211"/>
      <c r="AG389" s="211"/>
      <c r="AH389" s="211"/>
      <c r="AI389" s="211"/>
      <c r="AJ389" s="211"/>
      <c r="AK389" s="211"/>
      <c r="AL389" s="211"/>
      <c r="AM389" s="211"/>
      <c r="AN389" s="211"/>
      <c r="AO389" s="211"/>
      <c r="AP389" s="211"/>
      <c r="AQ389" s="211"/>
      <c r="AR389" s="211"/>
      <c r="AS389" s="211"/>
      <c r="AT389" s="211"/>
      <c r="AU389" s="211"/>
      <c r="AV389" s="211"/>
      <c r="AW389" s="211"/>
      <c r="AX389" s="211"/>
      <c r="AY389" s="1477"/>
      <c r="AZ389" s="211"/>
      <c r="BA389" s="211"/>
      <c r="BB389" s="211"/>
      <c r="BC389" s="211"/>
      <c r="BD389" s="211"/>
      <c r="BE389" s="211"/>
      <c r="BF389" s="211"/>
      <c r="BG389" s="211"/>
      <c r="BH389" s="211"/>
      <c r="BI389" s="211"/>
      <c r="BJ389" s="211"/>
      <c r="BK389" s="211"/>
      <c r="BL389" s="211"/>
      <c r="BM389" s="211"/>
      <c r="BN389" s="211"/>
    </row>
    <row r="390" spans="1:66">
      <c r="A390" s="211"/>
      <c r="B390" s="211"/>
      <c r="C390" s="211"/>
      <c r="D390" s="211"/>
      <c r="E390" s="211"/>
      <c r="F390" s="211"/>
      <c r="G390" s="211"/>
      <c r="H390" s="211"/>
      <c r="I390" s="211"/>
      <c r="J390" s="211"/>
      <c r="K390" s="211"/>
      <c r="L390" s="211"/>
      <c r="M390" s="211"/>
      <c r="N390" s="211"/>
      <c r="O390" s="211"/>
      <c r="P390" s="211"/>
      <c r="Q390" s="211"/>
      <c r="R390" s="211"/>
      <c r="S390" s="211"/>
      <c r="T390" s="211"/>
      <c r="U390" s="211"/>
      <c r="V390" s="211"/>
      <c r="W390" s="211"/>
      <c r="X390" s="211"/>
      <c r="Y390" s="211"/>
      <c r="Z390" s="211"/>
      <c r="AA390" s="211"/>
      <c r="AB390" s="211"/>
      <c r="AC390" s="211"/>
      <c r="AD390" s="211"/>
      <c r="AE390" s="211"/>
      <c r="AF390" s="211"/>
      <c r="AG390" s="211"/>
      <c r="AH390" s="211"/>
      <c r="AI390" s="211"/>
      <c r="AJ390" s="211"/>
      <c r="AK390" s="211"/>
      <c r="AL390" s="211"/>
      <c r="AM390" s="211"/>
      <c r="AN390" s="211"/>
      <c r="AO390" s="211"/>
      <c r="AP390" s="211"/>
      <c r="AQ390" s="211"/>
      <c r="AR390" s="211"/>
      <c r="AS390" s="211"/>
      <c r="AT390" s="211"/>
      <c r="AU390" s="211"/>
      <c r="AV390" s="211"/>
      <c r="AW390" s="211"/>
      <c r="AX390" s="211"/>
      <c r="AY390" s="1477"/>
      <c r="AZ390" s="211"/>
      <c r="BA390" s="211"/>
      <c r="BB390" s="211"/>
      <c r="BC390" s="211"/>
      <c r="BD390" s="211"/>
      <c r="BE390" s="211"/>
      <c r="BF390" s="211"/>
      <c r="BG390" s="211"/>
      <c r="BH390" s="211"/>
      <c r="BI390" s="211"/>
      <c r="BJ390" s="211"/>
      <c r="BK390" s="211"/>
      <c r="BL390" s="211"/>
      <c r="BM390" s="211"/>
      <c r="BN390" s="211"/>
    </row>
    <row r="391" spans="1:66">
      <c r="A391" s="211"/>
      <c r="B391" s="211"/>
      <c r="C391" s="211"/>
      <c r="D391" s="211"/>
      <c r="E391" s="211"/>
      <c r="F391" s="211"/>
      <c r="G391" s="211"/>
      <c r="H391" s="211"/>
      <c r="I391" s="211"/>
      <c r="J391" s="211"/>
      <c r="K391" s="211"/>
      <c r="L391" s="211"/>
      <c r="M391" s="211"/>
      <c r="N391" s="211"/>
      <c r="O391" s="211"/>
      <c r="P391" s="211"/>
      <c r="Q391" s="211"/>
      <c r="R391" s="211"/>
      <c r="S391" s="211"/>
      <c r="T391" s="211"/>
      <c r="U391" s="211"/>
      <c r="V391" s="211"/>
      <c r="W391" s="211"/>
      <c r="X391" s="211"/>
      <c r="Y391" s="211"/>
      <c r="Z391" s="211"/>
      <c r="AA391" s="211"/>
      <c r="AB391" s="211"/>
      <c r="AC391" s="211"/>
      <c r="AD391" s="211"/>
      <c r="AE391" s="211"/>
      <c r="AF391" s="211"/>
      <c r="AG391" s="211"/>
      <c r="AH391" s="211"/>
      <c r="AI391" s="211"/>
      <c r="AJ391" s="211"/>
      <c r="AK391" s="211"/>
      <c r="AL391" s="211"/>
      <c r="AM391" s="211"/>
      <c r="AN391" s="211"/>
      <c r="AO391" s="211"/>
      <c r="AP391" s="211"/>
      <c r="AQ391" s="211"/>
      <c r="AR391" s="211"/>
      <c r="AS391" s="211"/>
      <c r="AT391" s="211"/>
      <c r="AU391" s="211"/>
      <c r="AV391" s="211"/>
      <c r="AW391" s="211"/>
      <c r="AX391" s="211"/>
      <c r="AY391" s="1477"/>
      <c r="AZ391" s="211"/>
      <c r="BA391" s="211"/>
      <c r="BB391" s="211"/>
      <c r="BC391" s="211"/>
      <c r="BD391" s="211"/>
      <c r="BE391" s="211"/>
      <c r="BF391" s="211"/>
      <c r="BG391" s="211"/>
      <c r="BH391" s="211"/>
      <c r="BI391" s="211"/>
      <c r="BJ391" s="211"/>
      <c r="BK391" s="211"/>
      <c r="BL391" s="211"/>
      <c r="BM391" s="211"/>
      <c r="BN391" s="211"/>
    </row>
    <row r="392" spans="1:66">
      <c r="A392" s="211"/>
      <c r="B392" s="211"/>
      <c r="C392" s="211"/>
      <c r="D392" s="211"/>
      <c r="E392" s="211"/>
      <c r="F392" s="211"/>
      <c r="G392" s="211"/>
      <c r="H392" s="211"/>
      <c r="I392" s="211"/>
      <c r="J392" s="211"/>
      <c r="K392" s="211"/>
      <c r="L392" s="211"/>
      <c r="M392" s="211"/>
      <c r="N392" s="211"/>
      <c r="O392" s="211"/>
      <c r="P392" s="211"/>
      <c r="Q392" s="211"/>
      <c r="R392" s="211"/>
      <c r="S392" s="211"/>
      <c r="T392" s="211"/>
      <c r="U392" s="211"/>
      <c r="V392" s="211"/>
      <c r="W392" s="211"/>
      <c r="X392" s="211"/>
      <c r="Y392" s="211"/>
      <c r="Z392" s="211"/>
      <c r="AA392" s="211"/>
      <c r="AB392" s="211"/>
      <c r="AC392" s="211"/>
      <c r="AD392" s="211"/>
      <c r="AE392" s="211"/>
      <c r="AF392" s="211"/>
      <c r="AG392" s="211"/>
      <c r="AH392" s="211"/>
      <c r="AI392" s="211"/>
      <c r="AJ392" s="211"/>
      <c r="AK392" s="211"/>
      <c r="AL392" s="211"/>
      <c r="AM392" s="211"/>
      <c r="AN392" s="211"/>
      <c r="AO392" s="211"/>
      <c r="AP392" s="211"/>
      <c r="AQ392" s="211"/>
      <c r="AR392" s="211"/>
      <c r="AS392" s="211"/>
      <c r="AT392" s="211"/>
      <c r="AU392" s="211"/>
      <c r="AV392" s="211"/>
      <c r="AW392" s="211"/>
      <c r="AX392" s="211"/>
      <c r="AY392" s="1477"/>
      <c r="AZ392" s="211"/>
      <c r="BA392" s="211"/>
      <c r="BB392" s="211"/>
      <c r="BC392" s="211"/>
      <c r="BD392" s="211"/>
      <c r="BE392" s="211"/>
      <c r="BF392" s="211"/>
      <c r="BG392" s="211"/>
      <c r="BH392" s="211"/>
      <c r="BI392" s="211"/>
      <c r="BJ392" s="211"/>
      <c r="BK392" s="211"/>
      <c r="BL392" s="211"/>
      <c r="BM392" s="211"/>
      <c r="BN392" s="211"/>
    </row>
    <row r="393" spans="1:66">
      <c r="A393" s="211"/>
      <c r="B393" s="211"/>
      <c r="C393" s="211"/>
      <c r="D393" s="211"/>
      <c r="E393" s="211"/>
      <c r="F393" s="211"/>
      <c r="G393" s="211"/>
      <c r="H393" s="211"/>
      <c r="I393" s="211"/>
      <c r="J393" s="211"/>
      <c r="K393" s="211"/>
      <c r="L393" s="211"/>
      <c r="M393" s="211"/>
      <c r="N393" s="211"/>
      <c r="O393" s="211"/>
      <c r="P393" s="211"/>
      <c r="Q393" s="211"/>
      <c r="R393" s="211"/>
      <c r="S393" s="211"/>
      <c r="T393" s="211"/>
      <c r="U393" s="211"/>
      <c r="V393" s="211"/>
      <c r="W393" s="211"/>
      <c r="X393" s="211"/>
      <c r="Y393" s="211"/>
      <c r="Z393" s="211"/>
      <c r="AA393" s="211"/>
      <c r="AB393" s="211"/>
      <c r="AC393" s="211"/>
      <c r="AD393" s="211"/>
      <c r="AE393" s="211"/>
      <c r="AF393" s="211"/>
      <c r="AG393" s="211"/>
      <c r="AH393" s="211"/>
      <c r="AI393" s="211"/>
      <c r="AJ393" s="211"/>
      <c r="AK393" s="211"/>
      <c r="AL393" s="211"/>
      <c r="AM393" s="211"/>
      <c r="AN393" s="211"/>
      <c r="AO393" s="211"/>
      <c r="AP393" s="211"/>
      <c r="AQ393" s="211"/>
      <c r="AR393" s="211"/>
      <c r="AS393" s="211"/>
      <c r="AT393" s="211"/>
      <c r="AU393" s="211"/>
      <c r="AV393" s="211"/>
      <c r="AW393" s="211"/>
      <c r="AX393" s="211"/>
      <c r="AY393" s="1477"/>
      <c r="AZ393" s="211"/>
      <c r="BA393" s="211"/>
      <c r="BB393" s="211"/>
      <c r="BC393" s="211"/>
      <c r="BD393" s="211"/>
      <c r="BE393" s="211"/>
      <c r="BF393" s="211"/>
      <c r="BG393" s="211"/>
      <c r="BH393" s="211"/>
      <c r="BI393" s="211"/>
      <c r="BJ393" s="211"/>
      <c r="BK393" s="211"/>
      <c r="BL393" s="211"/>
      <c r="BM393" s="211"/>
      <c r="BN393" s="211"/>
    </row>
    <row r="394" spans="1:66">
      <c r="A394" s="211"/>
      <c r="B394" s="211"/>
      <c r="C394" s="211"/>
      <c r="D394" s="211"/>
      <c r="E394" s="211"/>
      <c r="F394" s="211"/>
      <c r="G394" s="211"/>
      <c r="H394" s="211"/>
      <c r="I394" s="211"/>
      <c r="J394" s="211"/>
      <c r="K394" s="211"/>
      <c r="L394" s="211"/>
      <c r="M394" s="211"/>
      <c r="N394" s="211"/>
      <c r="O394" s="211"/>
      <c r="P394" s="211"/>
      <c r="Q394" s="211"/>
      <c r="R394" s="211"/>
      <c r="S394" s="211"/>
      <c r="T394" s="211"/>
      <c r="U394" s="211"/>
      <c r="V394" s="211"/>
      <c r="W394" s="211"/>
      <c r="X394" s="211"/>
      <c r="Y394" s="211"/>
      <c r="Z394" s="211"/>
      <c r="AA394" s="211"/>
      <c r="AB394" s="211"/>
      <c r="AC394" s="211"/>
      <c r="AD394" s="211"/>
      <c r="AE394" s="211"/>
      <c r="AF394" s="211"/>
      <c r="AG394" s="211"/>
      <c r="AH394" s="211"/>
      <c r="AI394" s="211"/>
      <c r="AJ394" s="211"/>
      <c r="AK394" s="211"/>
      <c r="AL394" s="211"/>
      <c r="AM394" s="211"/>
      <c r="AN394" s="211"/>
      <c r="AO394" s="211"/>
      <c r="AP394" s="211"/>
      <c r="AQ394" s="211"/>
      <c r="AR394" s="211"/>
      <c r="AS394" s="211"/>
      <c r="AT394" s="211"/>
      <c r="AU394" s="211"/>
      <c r="AV394" s="211"/>
      <c r="AW394" s="211"/>
      <c r="AX394" s="211"/>
      <c r="AY394" s="1477"/>
      <c r="AZ394" s="211"/>
      <c r="BA394" s="211"/>
      <c r="BB394" s="211"/>
      <c r="BC394" s="211"/>
      <c r="BD394" s="211"/>
      <c r="BE394" s="211"/>
      <c r="BF394" s="211"/>
      <c r="BG394" s="211"/>
      <c r="BH394" s="211"/>
      <c r="BI394" s="211"/>
      <c r="BJ394" s="211"/>
      <c r="BK394" s="211"/>
      <c r="BL394" s="211"/>
      <c r="BM394" s="211"/>
      <c r="BN394" s="211"/>
    </row>
    <row r="395" spans="1:66">
      <c r="A395" s="211"/>
      <c r="B395" s="211"/>
      <c r="C395" s="211"/>
      <c r="D395" s="211"/>
      <c r="E395" s="211"/>
      <c r="F395" s="211"/>
      <c r="G395" s="211"/>
      <c r="H395" s="211"/>
      <c r="I395" s="211"/>
      <c r="J395" s="211"/>
      <c r="K395" s="211"/>
      <c r="L395" s="211"/>
      <c r="M395" s="211"/>
      <c r="N395" s="211"/>
      <c r="O395" s="211"/>
      <c r="P395" s="211"/>
      <c r="Q395" s="211"/>
      <c r="R395" s="211"/>
      <c r="S395" s="211"/>
      <c r="T395" s="211"/>
      <c r="U395" s="211"/>
      <c r="V395" s="211"/>
      <c r="W395" s="211"/>
      <c r="X395" s="211"/>
      <c r="Y395" s="211"/>
      <c r="Z395" s="211"/>
      <c r="AA395" s="211"/>
      <c r="AB395" s="211"/>
      <c r="AC395" s="211"/>
      <c r="AD395" s="211"/>
      <c r="AE395" s="211"/>
      <c r="AF395" s="211"/>
      <c r="AG395" s="211"/>
      <c r="AH395" s="211"/>
      <c r="AI395" s="211"/>
      <c r="AJ395" s="211"/>
      <c r="AK395" s="211"/>
      <c r="AL395" s="211"/>
      <c r="AM395" s="211"/>
      <c r="AN395" s="211"/>
      <c r="AO395" s="211"/>
      <c r="AP395" s="211"/>
      <c r="AQ395" s="211"/>
      <c r="AR395" s="211"/>
      <c r="AS395" s="211"/>
      <c r="AT395" s="211"/>
      <c r="AU395" s="211"/>
      <c r="AV395" s="211"/>
      <c r="AW395" s="211"/>
      <c r="AX395" s="211"/>
      <c r="AY395" s="1477"/>
      <c r="AZ395" s="211"/>
      <c r="BA395" s="211"/>
      <c r="BB395" s="211"/>
      <c r="BC395" s="211"/>
      <c r="BD395" s="211"/>
      <c r="BE395" s="211"/>
      <c r="BF395" s="211"/>
      <c r="BG395" s="211"/>
      <c r="BH395" s="211"/>
      <c r="BI395" s="211"/>
      <c r="BJ395" s="211"/>
      <c r="BK395" s="211"/>
      <c r="BL395" s="211"/>
      <c r="BM395" s="211"/>
      <c r="BN395" s="211"/>
    </row>
    <row r="396" spans="1:66">
      <c r="A396" s="211"/>
      <c r="B396" s="211"/>
      <c r="C396" s="211"/>
      <c r="D396" s="211"/>
      <c r="E396" s="211"/>
      <c r="F396" s="211"/>
      <c r="G396" s="211"/>
      <c r="H396" s="211"/>
      <c r="I396" s="211"/>
      <c r="J396" s="211"/>
      <c r="K396" s="211"/>
      <c r="L396" s="211"/>
      <c r="M396" s="211"/>
      <c r="N396" s="211"/>
      <c r="O396" s="211"/>
      <c r="P396" s="211"/>
      <c r="Q396" s="211"/>
      <c r="R396" s="211"/>
      <c r="S396" s="211"/>
      <c r="T396" s="211"/>
      <c r="U396" s="211"/>
      <c r="V396" s="211"/>
      <c r="W396" s="211"/>
      <c r="X396" s="211"/>
      <c r="Y396" s="211"/>
      <c r="Z396" s="211"/>
      <c r="AA396" s="211"/>
      <c r="AB396" s="211"/>
      <c r="AC396" s="211"/>
      <c r="AD396" s="211"/>
      <c r="AE396" s="211"/>
      <c r="AF396" s="211"/>
      <c r="AG396" s="211"/>
      <c r="AH396" s="211"/>
      <c r="AI396" s="211"/>
      <c r="AJ396" s="211"/>
      <c r="AK396" s="211"/>
      <c r="AL396" s="211"/>
      <c r="AM396" s="211"/>
      <c r="AN396" s="211"/>
      <c r="AO396" s="211"/>
      <c r="AP396" s="211"/>
      <c r="AQ396" s="211"/>
      <c r="AR396" s="211"/>
      <c r="AS396" s="211"/>
      <c r="AT396" s="211"/>
      <c r="AU396" s="211"/>
      <c r="AV396" s="211"/>
      <c r="AW396" s="211"/>
      <c r="AX396" s="211"/>
      <c r="AY396" s="1477"/>
      <c r="AZ396" s="211"/>
      <c r="BA396" s="211"/>
      <c r="BB396" s="211"/>
      <c r="BC396" s="211"/>
      <c r="BD396" s="211"/>
      <c r="BE396" s="211"/>
      <c r="BF396" s="211"/>
      <c r="BG396" s="211"/>
      <c r="BH396" s="211"/>
      <c r="BI396" s="211"/>
      <c r="BJ396" s="211"/>
      <c r="BK396" s="211"/>
      <c r="BL396" s="211"/>
      <c r="BM396" s="211"/>
      <c r="BN396" s="211"/>
    </row>
    <row r="397" spans="1:66">
      <c r="A397" s="211"/>
      <c r="B397" s="211"/>
      <c r="C397" s="211"/>
      <c r="D397" s="211"/>
      <c r="E397" s="211"/>
      <c r="F397" s="211"/>
      <c r="G397" s="211"/>
      <c r="H397" s="211"/>
      <c r="I397" s="211"/>
      <c r="J397" s="211"/>
      <c r="K397" s="211"/>
      <c r="L397" s="211"/>
      <c r="M397" s="211"/>
      <c r="N397" s="211"/>
      <c r="O397" s="211"/>
      <c r="P397" s="211"/>
      <c r="Q397" s="211"/>
      <c r="R397" s="211"/>
      <c r="S397" s="211"/>
      <c r="T397" s="211"/>
      <c r="U397" s="211"/>
      <c r="V397" s="211"/>
      <c r="W397" s="211"/>
      <c r="X397" s="211"/>
      <c r="Y397" s="211"/>
      <c r="Z397" s="211"/>
      <c r="AA397" s="211"/>
      <c r="AB397" s="211"/>
      <c r="AC397" s="211"/>
      <c r="AD397" s="211"/>
      <c r="AE397" s="211"/>
      <c r="AF397" s="211"/>
      <c r="AG397" s="211"/>
      <c r="AH397" s="211"/>
      <c r="AI397" s="211"/>
      <c r="AJ397" s="211"/>
      <c r="AK397" s="211"/>
      <c r="AL397" s="211"/>
      <c r="AM397" s="211"/>
      <c r="AN397" s="211"/>
      <c r="AO397" s="211"/>
      <c r="AP397" s="211"/>
      <c r="AQ397" s="211"/>
      <c r="AR397" s="211"/>
      <c r="AS397" s="211"/>
      <c r="AT397" s="211"/>
      <c r="AU397" s="211"/>
      <c r="AV397" s="211"/>
      <c r="AW397" s="211"/>
      <c r="AX397" s="211"/>
      <c r="AY397" s="1477"/>
      <c r="AZ397" s="211"/>
      <c r="BA397" s="211"/>
      <c r="BB397" s="211"/>
      <c r="BC397" s="211"/>
      <c r="BD397" s="211"/>
      <c r="BE397" s="211"/>
      <c r="BF397" s="211"/>
      <c r="BG397" s="211"/>
      <c r="BH397" s="211"/>
      <c r="BI397" s="211"/>
      <c r="BJ397" s="211"/>
      <c r="BK397" s="211"/>
      <c r="BL397" s="211"/>
      <c r="BM397" s="211"/>
      <c r="BN397" s="211"/>
    </row>
    <row r="398" spans="1:66">
      <c r="A398" s="211"/>
      <c r="B398" s="211"/>
      <c r="C398" s="211"/>
      <c r="D398" s="211"/>
      <c r="E398" s="211"/>
      <c r="F398" s="211"/>
      <c r="G398" s="211"/>
      <c r="H398" s="211"/>
      <c r="I398" s="211"/>
      <c r="J398" s="211"/>
      <c r="K398" s="211"/>
      <c r="L398" s="211"/>
      <c r="M398" s="211"/>
      <c r="N398" s="211"/>
      <c r="O398" s="211"/>
      <c r="P398" s="211"/>
      <c r="Q398" s="211"/>
      <c r="R398" s="211"/>
      <c r="S398" s="211"/>
      <c r="T398" s="211"/>
      <c r="U398" s="211"/>
      <c r="V398" s="211"/>
      <c r="W398" s="211"/>
      <c r="X398" s="211"/>
      <c r="Y398" s="211"/>
      <c r="Z398" s="211"/>
      <c r="AA398" s="211"/>
      <c r="AB398" s="211"/>
      <c r="AC398" s="211"/>
      <c r="AD398" s="211"/>
      <c r="AE398" s="211"/>
      <c r="AF398" s="211"/>
      <c r="AG398" s="211"/>
      <c r="AH398" s="211"/>
      <c r="AI398" s="211"/>
      <c r="AJ398" s="211"/>
      <c r="AK398" s="211"/>
      <c r="AL398" s="211"/>
      <c r="AM398" s="211"/>
      <c r="AN398" s="211"/>
      <c r="AO398" s="211"/>
      <c r="AP398" s="211"/>
      <c r="AQ398" s="211"/>
      <c r="AR398" s="211"/>
      <c r="AS398" s="211"/>
      <c r="AT398" s="211"/>
      <c r="AU398" s="211"/>
      <c r="AV398" s="211"/>
      <c r="AW398" s="211"/>
      <c r="AX398" s="211"/>
      <c r="AY398" s="1477"/>
      <c r="AZ398" s="211"/>
      <c r="BA398" s="211"/>
      <c r="BB398" s="211"/>
      <c r="BC398" s="211"/>
      <c r="BD398" s="211"/>
      <c r="BE398" s="211"/>
      <c r="BF398" s="211"/>
      <c r="BG398" s="211"/>
      <c r="BH398" s="211"/>
      <c r="BI398" s="211"/>
      <c r="BJ398" s="211"/>
      <c r="BK398" s="211"/>
      <c r="BL398" s="211"/>
      <c r="BM398" s="211"/>
      <c r="BN398" s="211"/>
    </row>
    <row r="399" spans="1:66">
      <c r="A399" s="211"/>
      <c r="B399" s="211"/>
      <c r="C399" s="211"/>
      <c r="D399" s="211"/>
      <c r="E399" s="211"/>
      <c r="F399" s="211"/>
      <c r="G399" s="211"/>
      <c r="H399" s="211"/>
      <c r="I399" s="211"/>
      <c r="J399" s="211"/>
      <c r="K399" s="211"/>
      <c r="L399" s="211"/>
      <c r="M399" s="211"/>
      <c r="N399" s="211"/>
      <c r="O399" s="211"/>
      <c r="P399" s="211"/>
      <c r="Q399" s="211"/>
      <c r="R399" s="211"/>
      <c r="S399" s="211"/>
      <c r="T399" s="211"/>
      <c r="U399" s="211"/>
      <c r="V399" s="211"/>
      <c r="W399" s="211"/>
      <c r="X399" s="211"/>
      <c r="Y399" s="211"/>
      <c r="Z399" s="211"/>
      <c r="AA399" s="211"/>
      <c r="AB399" s="211"/>
      <c r="AC399" s="211"/>
      <c r="AD399" s="211"/>
      <c r="AE399" s="211"/>
      <c r="AF399" s="211"/>
      <c r="AG399" s="211"/>
      <c r="AH399" s="211"/>
      <c r="AI399" s="211"/>
      <c r="AJ399" s="211"/>
      <c r="AK399" s="211"/>
      <c r="AL399" s="211"/>
      <c r="AM399" s="211"/>
      <c r="AN399" s="211"/>
      <c r="AO399" s="211"/>
      <c r="AP399" s="211"/>
      <c r="AQ399" s="211"/>
      <c r="AR399" s="211"/>
      <c r="AS399" s="211"/>
      <c r="AT399" s="211"/>
      <c r="AU399" s="211"/>
      <c r="AV399" s="211"/>
      <c r="AW399" s="211"/>
      <c r="AX399" s="211"/>
      <c r="AY399" s="1477"/>
      <c r="AZ399" s="211"/>
      <c r="BA399" s="211"/>
      <c r="BB399" s="211"/>
      <c r="BC399" s="211"/>
      <c r="BD399" s="211"/>
      <c r="BE399" s="211"/>
      <c r="BF399" s="211"/>
      <c r="BG399" s="211"/>
      <c r="BH399" s="211"/>
      <c r="BI399" s="211"/>
      <c r="BJ399" s="211"/>
      <c r="BK399" s="211"/>
      <c r="BL399" s="211"/>
      <c r="BM399" s="211"/>
      <c r="BN399" s="211"/>
    </row>
    <row r="400" spans="1:66">
      <c r="A400" s="211"/>
      <c r="B400" s="211"/>
      <c r="C400" s="211"/>
      <c r="D400" s="211"/>
      <c r="E400" s="211"/>
      <c r="F400" s="211"/>
      <c r="G400" s="211"/>
      <c r="H400" s="211"/>
      <c r="I400" s="211"/>
      <c r="J400" s="211"/>
      <c r="K400" s="211"/>
      <c r="L400" s="211"/>
      <c r="M400" s="211"/>
      <c r="N400" s="211"/>
      <c r="O400" s="211"/>
      <c r="P400" s="211"/>
      <c r="Q400" s="211"/>
      <c r="R400" s="211"/>
      <c r="S400" s="211"/>
      <c r="T400" s="211"/>
      <c r="U400" s="211"/>
      <c r="V400" s="211"/>
      <c r="W400" s="211"/>
      <c r="X400" s="211"/>
      <c r="Y400" s="211"/>
      <c r="Z400" s="211"/>
      <c r="AA400" s="211"/>
      <c r="AB400" s="211"/>
      <c r="AC400" s="211"/>
      <c r="AD400" s="211"/>
      <c r="AE400" s="211"/>
      <c r="AF400" s="211"/>
      <c r="AG400" s="211"/>
      <c r="AH400" s="211"/>
      <c r="AI400" s="211"/>
      <c r="AJ400" s="211"/>
      <c r="AK400" s="211"/>
      <c r="AL400" s="211"/>
      <c r="AM400" s="211"/>
      <c r="AN400" s="211"/>
      <c r="AO400" s="211"/>
      <c r="AP400" s="211"/>
      <c r="AQ400" s="211"/>
      <c r="AR400" s="211"/>
      <c r="AS400" s="211"/>
      <c r="AT400" s="211"/>
      <c r="AU400" s="211"/>
      <c r="AV400" s="211"/>
      <c r="AW400" s="211"/>
      <c r="AX400" s="211"/>
      <c r="AY400" s="1477"/>
      <c r="AZ400" s="211"/>
      <c r="BA400" s="211"/>
      <c r="BB400" s="211"/>
      <c r="BC400" s="211"/>
      <c r="BD400" s="211"/>
      <c r="BE400" s="211"/>
      <c r="BF400" s="211"/>
      <c r="BG400" s="211"/>
      <c r="BH400" s="211"/>
      <c r="BI400" s="211"/>
      <c r="BJ400" s="211"/>
      <c r="BK400" s="211"/>
      <c r="BL400" s="211"/>
      <c r="BM400" s="211"/>
      <c r="BN400" s="211"/>
    </row>
    <row r="401" spans="1:66">
      <c r="A401" s="211"/>
      <c r="B401" s="211"/>
      <c r="C401" s="211"/>
      <c r="D401" s="211"/>
      <c r="E401" s="211"/>
      <c r="F401" s="211"/>
      <c r="G401" s="211"/>
      <c r="H401" s="211"/>
      <c r="I401" s="211"/>
      <c r="J401" s="211"/>
      <c r="K401" s="211"/>
      <c r="L401" s="211"/>
      <c r="M401" s="211"/>
      <c r="N401" s="211"/>
      <c r="O401" s="211"/>
      <c r="P401" s="211"/>
      <c r="Q401" s="211"/>
      <c r="R401" s="211"/>
      <c r="S401" s="211"/>
      <c r="T401" s="211"/>
      <c r="U401" s="211"/>
      <c r="V401" s="211"/>
      <c r="W401" s="211"/>
      <c r="X401" s="211"/>
      <c r="Y401" s="211"/>
      <c r="Z401" s="211"/>
      <c r="AA401" s="211"/>
      <c r="AB401" s="211"/>
      <c r="AC401" s="211"/>
      <c r="AD401" s="211"/>
      <c r="AE401" s="211"/>
      <c r="AF401" s="211"/>
      <c r="AG401" s="211"/>
      <c r="AH401" s="211"/>
      <c r="AI401" s="211"/>
      <c r="AJ401" s="211"/>
      <c r="AK401" s="211"/>
      <c r="AL401" s="211"/>
      <c r="AM401" s="211"/>
      <c r="AN401" s="211"/>
      <c r="AO401" s="211"/>
      <c r="AP401" s="211"/>
      <c r="AQ401" s="211"/>
      <c r="AR401" s="211"/>
      <c r="AS401" s="211"/>
      <c r="AT401" s="211"/>
      <c r="AU401" s="211"/>
      <c r="AV401" s="211"/>
      <c r="AW401" s="211"/>
      <c r="AX401" s="211"/>
      <c r="AY401" s="1477"/>
      <c r="AZ401" s="211"/>
      <c r="BA401" s="211"/>
      <c r="BB401" s="211"/>
      <c r="BC401" s="211"/>
      <c r="BD401" s="211"/>
      <c r="BE401" s="211"/>
      <c r="BF401" s="211"/>
      <c r="BG401" s="211"/>
      <c r="BH401" s="211"/>
      <c r="BI401" s="211"/>
      <c r="BJ401" s="211"/>
      <c r="BK401" s="211"/>
      <c r="BL401" s="211"/>
      <c r="BM401" s="211"/>
      <c r="BN401" s="211"/>
    </row>
    <row r="402" spans="1:66">
      <c r="A402" s="211"/>
      <c r="B402" s="211"/>
      <c r="C402" s="211"/>
      <c r="D402" s="211"/>
      <c r="E402" s="211"/>
      <c r="F402" s="211"/>
      <c r="G402" s="211"/>
      <c r="H402" s="211"/>
      <c r="I402" s="211"/>
      <c r="J402" s="211"/>
      <c r="K402" s="211"/>
      <c r="L402" s="211"/>
      <c r="M402" s="211"/>
      <c r="N402" s="211"/>
      <c r="O402" s="211"/>
      <c r="P402" s="211"/>
      <c r="Q402" s="211"/>
      <c r="R402" s="211"/>
      <c r="S402" s="211"/>
      <c r="T402" s="211"/>
      <c r="U402" s="211"/>
      <c r="V402" s="211"/>
      <c r="W402" s="211"/>
      <c r="X402" s="211"/>
      <c r="Y402" s="211"/>
      <c r="Z402" s="211"/>
      <c r="AA402" s="211"/>
      <c r="AB402" s="211"/>
      <c r="AC402" s="211"/>
      <c r="AD402" s="211"/>
      <c r="AE402" s="211"/>
      <c r="AF402" s="211"/>
      <c r="AG402" s="211"/>
      <c r="AH402" s="211"/>
      <c r="AI402" s="211"/>
      <c r="AJ402" s="211"/>
      <c r="AK402" s="211"/>
      <c r="AL402" s="211"/>
      <c r="AM402" s="211"/>
      <c r="AN402" s="211"/>
      <c r="AO402" s="211"/>
      <c r="AP402" s="211"/>
      <c r="AQ402" s="211"/>
      <c r="AR402" s="211"/>
      <c r="AS402" s="211"/>
      <c r="AT402" s="211"/>
      <c r="AU402" s="211"/>
      <c r="AV402" s="211"/>
      <c r="AW402" s="211"/>
      <c r="AX402" s="211"/>
      <c r="AY402" s="1477"/>
      <c r="AZ402" s="211"/>
      <c r="BA402" s="211"/>
      <c r="BB402" s="211"/>
      <c r="BC402" s="211"/>
      <c r="BD402" s="211"/>
      <c r="BE402" s="211"/>
      <c r="BF402" s="211"/>
      <c r="BG402" s="211"/>
      <c r="BH402" s="211"/>
      <c r="BI402" s="211"/>
      <c r="BJ402" s="211"/>
      <c r="BK402" s="211"/>
      <c r="BL402" s="211"/>
      <c r="BM402" s="211"/>
      <c r="BN402" s="211"/>
    </row>
    <row r="403" spans="1:66">
      <c r="A403" s="211"/>
      <c r="B403" s="211"/>
      <c r="C403" s="211"/>
      <c r="D403" s="211"/>
      <c r="E403" s="211"/>
      <c r="F403" s="211"/>
      <c r="G403" s="211"/>
      <c r="H403" s="211"/>
      <c r="I403" s="211"/>
      <c r="J403" s="211"/>
      <c r="K403" s="211"/>
      <c r="L403" s="211"/>
      <c r="M403" s="211"/>
      <c r="N403" s="211"/>
      <c r="O403" s="211"/>
      <c r="P403" s="211"/>
      <c r="Q403" s="211"/>
      <c r="R403" s="211"/>
      <c r="S403" s="211"/>
      <c r="T403" s="211"/>
      <c r="U403" s="211"/>
      <c r="V403" s="211"/>
      <c r="W403" s="211"/>
      <c r="X403" s="211"/>
      <c r="Y403" s="211"/>
      <c r="Z403" s="211"/>
      <c r="AA403" s="211"/>
      <c r="AB403" s="211"/>
      <c r="AC403" s="211"/>
      <c r="AD403" s="211"/>
      <c r="AE403" s="211"/>
      <c r="AF403" s="211"/>
      <c r="AG403" s="211"/>
      <c r="AH403" s="211"/>
      <c r="AI403" s="211"/>
      <c r="AJ403" s="211"/>
      <c r="AK403" s="211"/>
      <c r="AL403" s="211"/>
      <c r="AM403" s="211"/>
      <c r="AN403" s="211"/>
      <c r="AO403" s="211"/>
      <c r="AP403" s="211"/>
      <c r="AQ403" s="211"/>
      <c r="AR403" s="211"/>
      <c r="AS403" s="211"/>
      <c r="AT403" s="211"/>
      <c r="AU403" s="211"/>
      <c r="AV403" s="211"/>
      <c r="AW403" s="211"/>
      <c r="AX403" s="211"/>
      <c r="AY403" s="1477"/>
      <c r="AZ403" s="211"/>
      <c r="BA403" s="211"/>
      <c r="BB403" s="211"/>
      <c r="BC403" s="211"/>
      <c r="BD403" s="211"/>
      <c r="BE403" s="211"/>
      <c r="BF403" s="211"/>
      <c r="BG403" s="211"/>
      <c r="BH403" s="211"/>
      <c r="BI403" s="211"/>
      <c r="BJ403" s="211"/>
      <c r="BK403" s="211"/>
      <c r="BL403" s="211"/>
      <c r="BM403" s="211"/>
      <c r="BN403" s="211"/>
    </row>
    <row r="404" spans="1:66">
      <c r="A404" s="211"/>
      <c r="B404" s="211"/>
      <c r="C404" s="211"/>
      <c r="D404" s="211"/>
      <c r="E404" s="211"/>
      <c r="F404" s="211"/>
      <c r="G404" s="211"/>
      <c r="H404" s="211"/>
      <c r="I404" s="211"/>
      <c r="J404" s="211"/>
      <c r="K404" s="211"/>
      <c r="L404" s="211"/>
      <c r="M404" s="211"/>
      <c r="N404" s="211"/>
      <c r="O404" s="211"/>
      <c r="P404" s="211"/>
      <c r="Q404" s="211"/>
      <c r="R404" s="211"/>
      <c r="S404" s="211"/>
      <c r="T404" s="211"/>
      <c r="U404" s="211"/>
      <c r="V404" s="211"/>
      <c r="W404" s="211"/>
      <c r="X404" s="211"/>
      <c r="Y404" s="211"/>
      <c r="Z404" s="211"/>
      <c r="AA404" s="211"/>
      <c r="AB404" s="211"/>
      <c r="AC404" s="211"/>
      <c r="AD404" s="211"/>
      <c r="AE404" s="211"/>
      <c r="AF404" s="211"/>
      <c r="AG404" s="211"/>
      <c r="AH404" s="211"/>
      <c r="AI404" s="211"/>
      <c r="AJ404" s="211"/>
      <c r="AK404" s="211"/>
      <c r="AL404" s="211"/>
      <c r="AM404" s="211"/>
      <c r="AN404" s="211"/>
      <c r="AO404" s="211"/>
      <c r="AP404" s="211"/>
      <c r="AQ404" s="211"/>
      <c r="AR404" s="211"/>
      <c r="AS404" s="211"/>
      <c r="AT404" s="211"/>
      <c r="AU404" s="211"/>
      <c r="AV404" s="211"/>
      <c r="AW404" s="211"/>
      <c r="AX404" s="211"/>
      <c r="AY404" s="1477"/>
      <c r="AZ404" s="211"/>
      <c r="BA404" s="211"/>
      <c r="BB404" s="211"/>
      <c r="BC404" s="211"/>
      <c r="BD404" s="211"/>
      <c r="BE404" s="211"/>
      <c r="BF404" s="211"/>
      <c r="BG404" s="211"/>
      <c r="BH404" s="211"/>
      <c r="BI404" s="211"/>
      <c r="BJ404" s="211"/>
      <c r="BK404" s="211"/>
      <c r="BL404" s="211"/>
      <c r="BM404" s="211"/>
      <c r="BN404" s="211"/>
    </row>
    <row r="405" spans="1:66">
      <c r="A405" s="211"/>
      <c r="B405" s="211"/>
      <c r="C405" s="211"/>
      <c r="D405" s="211"/>
      <c r="E405" s="211"/>
      <c r="F405" s="211"/>
      <c r="G405" s="211"/>
      <c r="H405" s="211"/>
      <c r="I405" s="211"/>
      <c r="J405" s="211"/>
      <c r="K405" s="211"/>
      <c r="L405" s="211"/>
      <c r="M405" s="211"/>
      <c r="N405" s="211"/>
      <c r="O405" s="211"/>
      <c r="P405" s="211"/>
      <c r="Q405" s="211"/>
      <c r="R405" s="211"/>
      <c r="S405" s="211"/>
      <c r="T405" s="211"/>
      <c r="U405" s="211"/>
      <c r="V405" s="211"/>
      <c r="W405" s="211"/>
      <c r="X405" s="211"/>
      <c r="Y405" s="211"/>
      <c r="Z405" s="211"/>
      <c r="AA405" s="211"/>
      <c r="AB405" s="211"/>
      <c r="AC405" s="211"/>
      <c r="AD405" s="211"/>
      <c r="AE405" s="211"/>
      <c r="AF405" s="211"/>
      <c r="AG405" s="211"/>
      <c r="AH405" s="211"/>
      <c r="AI405" s="211"/>
      <c r="AJ405" s="211"/>
      <c r="AK405" s="211"/>
      <c r="AL405" s="211"/>
      <c r="AM405" s="211"/>
      <c r="AN405" s="211"/>
      <c r="AO405" s="211"/>
      <c r="AP405" s="211"/>
      <c r="AQ405" s="211"/>
      <c r="AR405" s="211"/>
      <c r="AS405" s="211"/>
      <c r="AT405" s="211"/>
      <c r="AU405" s="211"/>
      <c r="AV405" s="211"/>
      <c r="AW405" s="211"/>
      <c r="AX405" s="211"/>
      <c r="AY405" s="1477"/>
      <c r="AZ405" s="211"/>
      <c r="BA405" s="211"/>
      <c r="BB405" s="211"/>
      <c r="BC405" s="211"/>
      <c r="BD405" s="211"/>
      <c r="BE405" s="211"/>
      <c r="BF405" s="211"/>
      <c r="BG405" s="211"/>
      <c r="BH405" s="211"/>
      <c r="BI405" s="211"/>
      <c r="BJ405" s="211"/>
      <c r="BK405" s="211"/>
      <c r="BL405" s="211"/>
      <c r="BM405" s="211"/>
      <c r="BN405" s="211"/>
    </row>
    <row r="406" spans="1:66">
      <c r="A406" s="211"/>
      <c r="B406" s="211"/>
      <c r="C406" s="211"/>
      <c r="D406" s="211"/>
      <c r="E406" s="211"/>
      <c r="F406" s="211"/>
      <c r="G406" s="211"/>
      <c r="H406" s="211"/>
      <c r="I406" s="211"/>
      <c r="J406" s="211"/>
      <c r="K406" s="211"/>
      <c r="L406" s="211"/>
      <c r="M406" s="211"/>
      <c r="N406" s="211"/>
      <c r="O406" s="211"/>
      <c r="P406" s="211"/>
      <c r="Q406" s="211"/>
      <c r="R406" s="211"/>
      <c r="S406" s="211"/>
      <c r="T406" s="211"/>
      <c r="U406" s="211"/>
      <c r="V406" s="211"/>
      <c r="W406" s="211"/>
      <c r="X406" s="211"/>
      <c r="Y406" s="211"/>
      <c r="Z406" s="211"/>
      <c r="AA406" s="211"/>
      <c r="AB406" s="211"/>
      <c r="AC406" s="211"/>
      <c r="AD406" s="211"/>
      <c r="AE406" s="211"/>
      <c r="AF406" s="211"/>
      <c r="AG406" s="211"/>
      <c r="AH406" s="211"/>
      <c r="AI406" s="211"/>
      <c r="AJ406" s="211"/>
      <c r="AK406" s="211"/>
      <c r="AL406" s="211"/>
      <c r="AM406" s="211"/>
      <c r="AN406" s="211"/>
      <c r="AO406" s="211"/>
      <c r="AP406" s="211"/>
      <c r="AQ406" s="211"/>
      <c r="AR406" s="211"/>
      <c r="AS406" s="211"/>
      <c r="AT406" s="211"/>
      <c r="AU406" s="211"/>
      <c r="AV406" s="211"/>
      <c r="AW406" s="211"/>
      <c r="AX406" s="211"/>
      <c r="AY406" s="1477"/>
      <c r="AZ406" s="211"/>
      <c r="BA406" s="211"/>
      <c r="BB406" s="211"/>
      <c r="BC406" s="211"/>
      <c r="BD406" s="211"/>
      <c r="BE406" s="211"/>
      <c r="BF406" s="211"/>
      <c r="BG406" s="211"/>
      <c r="BH406" s="211"/>
      <c r="BI406" s="211"/>
      <c r="BJ406" s="211"/>
      <c r="BK406" s="211"/>
      <c r="BL406" s="211"/>
      <c r="BM406" s="211"/>
      <c r="BN406" s="211"/>
    </row>
    <row r="407" spans="1:66">
      <c r="A407" s="211"/>
      <c r="B407" s="211"/>
      <c r="C407" s="211"/>
      <c r="D407" s="211"/>
      <c r="E407" s="211"/>
      <c r="F407" s="211"/>
      <c r="G407" s="211"/>
      <c r="H407" s="211"/>
      <c r="I407" s="211"/>
      <c r="J407" s="211"/>
      <c r="K407" s="211"/>
      <c r="L407" s="211"/>
      <c r="M407" s="211"/>
      <c r="N407" s="211"/>
      <c r="O407" s="211"/>
      <c r="P407" s="211"/>
      <c r="Q407" s="211"/>
      <c r="R407" s="211"/>
      <c r="S407" s="211"/>
      <c r="T407" s="211"/>
      <c r="U407" s="211"/>
      <c r="V407" s="211"/>
      <c r="W407" s="211"/>
      <c r="X407" s="211"/>
      <c r="Y407" s="211"/>
      <c r="Z407" s="211"/>
      <c r="AA407" s="211"/>
      <c r="AB407" s="211"/>
      <c r="AC407" s="211"/>
      <c r="AD407" s="211"/>
      <c r="AE407" s="211"/>
      <c r="AF407" s="211"/>
      <c r="AG407" s="211"/>
      <c r="AH407" s="211"/>
      <c r="AI407" s="211"/>
      <c r="AJ407" s="211"/>
      <c r="AK407" s="211"/>
      <c r="AL407" s="211"/>
      <c r="AM407" s="211"/>
      <c r="AN407" s="211"/>
      <c r="AO407" s="211"/>
      <c r="AP407" s="211"/>
      <c r="AQ407" s="211"/>
      <c r="AR407" s="211"/>
      <c r="AS407" s="211"/>
      <c r="AT407" s="211"/>
      <c r="AU407" s="211"/>
      <c r="AV407" s="211"/>
      <c r="AW407" s="211"/>
      <c r="AX407" s="211"/>
      <c r="AY407" s="1477"/>
      <c r="AZ407" s="211"/>
      <c r="BA407" s="211"/>
      <c r="BB407" s="211"/>
      <c r="BC407" s="211"/>
      <c r="BD407" s="211"/>
      <c r="BE407" s="211"/>
      <c r="BF407" s="211"/>
      <c r="BG407" s="211"/>
      <c r="BH407" s="211"/>
      <c r="BI407" s="211"/>
      <c r="BJ407" s="211"/>
      <c r="BK407" s="211"/>
      <c r="BL407" s="211"/>
      <c r="BM407" s="211"/>
      <c r="BN407" s="211"/>
    </row>
    <row r="408" spans="1:66">
      <c r="A408" s="211"/>
      <c r="B408" s="211"/>
      <c r="C408" s="211"/>
      <c r="D408" s="211"/>
      <c r="E408" s="211"/>
      <c r="F408" s="211"/>
      <c r="G408" s="211"/>
      <c r="H408" s="211"/>
      <c r="I408" s="211"/>
      <c r="J408" s="211"/>
      <c r="K408" s="211"/>
      <c r="L408" s="211"/>
      <c r="M408" s="211"/>
      <c r="N408" s="211"/>
      <c r="O408" s="211"/>
      <c r="P408" s="211"/>
      <c r="Q408" s="211"/>
      <c r="R408" s="211"/>
      <c r="S408" s="211"/>
      <c r="T408" s="211"/>
      <c r="U408" s="211"/>
      <c r="V408" s="211"/>
      <c r="W408" s="211"/>
      <c r="X408" s="211"/>
      <c r="Y408" s="211"/>
      <c r="Z408" s="211"/>
      <c r="AA408" s="211"/>
      <c r="AB408" s="211"/>
      <c r="AC408" s="211"/>
      <c r="AD408" s="211"/>
      <c r="AE408" s="211"/>
      <c r="AF408" s="211"/>
      <c r="AG408" s="211"/>
      <c r="AH408" s="211"/>
      <c r="AI408" s="211"/>
      <c r="AJ408" s="211"/>
      <c r="AK408" s="211"/>
      <c r="AL408" s="211"/>
      <c r="AM408" s="211"/>
      <c r="AN408" s="211"/>
      <c r="AO408" s="211"/>
      <c r="AP408" s="211"/>
      <c r="AQ408" s="211"/>
      <c r="AR408" s="211"/>
      <c r="AS408" s="211"/>
      <c r="AT408" s="211"/>
      <c r="AU408" s="211"/>
      <c r="AV408" s="211"/>
      <c r="AW408" s="211"/>
      <c r="AX408" s="211"/>
      <c r="AY408" s="1477"/>
      <c r="AZ408" s="211"/>
      <c r="BA408" s="211"/>
      <c r="BB408" s="211"/>
      <c r="BC408" s="211"/>
      <c r="BD408" s="211"/>
      <c r="BE408" s="211"/>
      <c r="BF408" s="211"/>
      <c r="BG408" s="211"/>
      <c r="BH408" s="211"/>
      <c r="BI408" s="211"/>
      <c r="BJ408" s="211"/>
      <c r="BK408" s="211"/>
      <c r="BL408" s="211"/>
      <c r="BM408" s="211"/>
      <c r="BN408" s="211"/>
    </row>
    <row r="409" spans="1:66">
      <c r="A409" s="211"/>
      <c r="B409" s="211"/>
      <c r="C409" s="211"/>
      <c r="D409" s="211"/>
      <c r="E409" s="211"/>
      <c r="F409" s="211"/>
      <c r="G409" s="211"/>
      <c r="H409" s="211"/>
      <c r="I409" s="211"/>
      <c r="J409" s="211"/>
      <c r="K409" s="211"/>
      <c r="L409" s="211"/>
      <c r="M409" s="211"/>
      <c r="N409" s="211"/>
      <c r="O409" s="211"/>
      <c r="P409" s="211"/>
      <c r="Q409" s="211"/>
      <c r="R409" s="211"/>
      <c r="S409" s="211"/>
      <c r="T409" s="211"/>
      <c r="U409" s="211"/>
      <c r="V409" s="211"/>
      <c r="W409" s="211"/>
      <c r="X409" s="211"/>
      <c r="Y409" s="211"/>
      <c r="Z409" s="211"/>
      <c r="AA409" s="211"/>
      <c r="AB409" s="211"/>
      <c r="AC409" s="211"/>
      <c r="AD409" s="211"/>
      <c r="AE409" s="211"/>
      <c r="AF409" s="211"/>
      <c r="AG409" s="211"/>
      <c r="AH409" s="211"/>
      <c r="AI409" s="211"/>
      <c r="AJ409" s="211"/>
      <c r="AK409" s="211"/>
      <c r="AL409" s="211"/>
      <c r="AM409" s="211"/>
      <c r="AN409" s="211"/>
      <c r="AO409" s="211"/>
      <c r="AP409" s="211"/>
      <c r="AQ409" s="211"/>
      <c r="AR409" s="211"/>
      <c r="AS409" s="211"/>
      <c r="AT409" s="211"/>
      <c r="AU409" s="211"/>
      <c r="AV409" s="211"/>
      <c r="AW409" s="211"/>
      <c r="AX409" s="211"/>
      <c r="AY409" s="1477"/>
      <c r="AZ409" s="211"/>
      <c r="BA409" s="211"/>
      <c r="BB409" s="211"/>
      <c r="BC409" s="211"/>
      <c r="BD409" s="211"/>
      <c r="BE409" s="211"/>
      <c r="BF409" s="211"/>
      <c r="BG409" s="211"/>
      <c r="BH409" s="211"/>
      <c r="BI409" s="211"/>
      <c r="BJ409" s="211"/>
      <c r="BK409" s="211"/>
      <c r="BL409" s="211"/>
      <c r="BM409" s="211"/>
      <c r="BN409" s="211"/>
    </row>
    <row r="410" spans="1:66">
      <c r="A410" s="211"/>
      <c r="B410" s="211"/>
      <c r="C410" s="211"/>
      <c r="D410" s="211"/>
      <c r="E410" s="211"/>
      <c r="F410" s="211"/>
      <c r="G410" s="211"/>
      <c r="H410" s="211"/>
      <c r="I410" s="211"/>
      <c r="J410" s="211"/>
      <c r="K410" s="211"/>
      <c r="L410" s="211"/>
      <c r="M410" s="211"/>
      <c r="N410" s="211"/>
      <c r="O410" s="211"/>
      <c r="P410" s="211"/>
      <c r="Q410" s="211"/>
      <c r="R410" s="211"/>
      <c r="S410" s="211"/>
      <c r="T410" s="211"/>
      <c r="U410" s="211"/>
      <c r="V410" s="211"/>
      <c r="W410" s="211"/>
      <c r="X410" s="211"/>
      <c r="Y410" s="211"/>
      <c r="Z410" s="211"/>
      <c r="AA410" s="211"/>
      <c r="AB410" s="211"/>
      <c r="AC410" s="211"/>
      <c r="AD410" s="211"/>
      <c r="AE410" s="211"/>
      <c r="AF410" s="211"/>
      <c r="AG410" s="211"/>
      <c r="AH410" s="211"/>
      <c r="AI410" s="211"/>
      <c r="AJ410" s="211"/>
      <c r="AK410" s="211"/>
      <c r="AL410" s="211"/>
      <c r="AM410" s="211"/>
      <c r="AN410" s="211"/>
      <c r="AO410" s="211"/>
      <c r="AP410" s="211"/>
      <c r="AQ410" s="211"/>
      <c r="AR410" s="211"/>
      <c r="AS410" s="211"/>
      <c r="AT410" s="211"/>
      <c r="AU410" s="211"/>
      <c r="AV410" s="211"/>
      <c r="AW410" s="211"/>
      <c r="AX410" s="211"/>
      <c r="AY410" s="1477"/>
      <c r="AZ410" s="211"/>
      <c r="BA410" s="211"/>
      <c r="BB410" s="211"/>
      <c r="BC410" s="211"/>
      <c r="BD410" s="211"/>
      <c r="BE410" s="211"/>
      <c r="BF410" s="211"/>
      <c r="BG410" s="211"/>
      <c r="BH410" s="211"/>
      <c r="BI410" s="211"/>
      <c r="BJ410" s="211"/>
      <c r="BK410" s="211"/>
      <c r="BL410" s="211"/>
      <c r="BM410" s="211"/>
      <c r="BN410" s="211"/>
    </row>
    <row r="411" spans="1:66">
      <c r="A411" s="211"/>
      <c r="B411" s="211"/>
      <c r="C411" s="211"/>
      <c r="D411" s="211"/>
      <c r="E411" s="211"/>
      <c r="F411" s="211"/>
      <c r="G411" s="211"/>
      <c r="H411" s="211"/>
      <c r="I411" s="211"/>
      <c r="J411" s="211"/>
      <c r="K411" s="211"/>
      <c r="L411" s="211"/>
      <c r="M411" s="211"/>
      <c r="N411" s="211"/>
      <c r="O411" s="211"/>
      <c r="P411" s="211"/>
      <c r="Q411" s="211"/>
      <c r="R411" s="211"/>
      <c r="S411" s="211"/>
      <c r="T411" s="211"/>
      <c r="U411" s="211"/>
      <c r="V411" s="211"/>
      <c r="W411" s="211"/>
      <c r="X411" s="211"/>
      <c r="Y411" s="211"/>
      <c r="Z411" s="211"/>
      <c r="AA411" s="211"/>
      <c r="AB411" s="211"/>
      <c r="AC411" s="211"/>
      <c r="AD411" s="211"/>
      <c r="AE411" s="211"/>
      <c r="AF411" s="211"/>
      <c r="AG411" s="211"/>
      <c r="AH411" s="211"/>
      <c r="AI411" s="211"/>
      <c r="AJ411" s="211"/>
      <c r="AK411" s="211"/>
      <c r="AL411" s="211"/>
      <c r="AM411" s="211"/>
      <c r="AN411" s="211"/>
      <c r="AO411" s="211"/>
      <c r="AP411" s="211"/>
      <c r="AQ411" s="211"/>
      <c r="AR411" s="211"/>
      <c r="AS411" s="211"/>
      <c r="AT411" s="211"/>
      <c r="AU411" s="211"/>
      <c r="AV411" s="211"/>
      <c r="AW411" s="211"/>
      <c r="AX411" s="211"/>
      <c r="AY411" s="1477"/>
      <c r="AZ411" s="211"/>
      <c r="BA411" s="211"/>
      <c r="BB411" s="211"/>
      <c r="BC411" s="211"/>
      <c r="BD411" s="211"/>
      <c r="BE411" s="211"/>
      <c r="BF411" s="211"/>
      <c r="BG411" s="211"/>
      <c r="BH411" s="211"/>
      <c r="BI411" s="211"/>
      <c r="BJ411" s="211"/>
      <c r="BK411" s="211"/>
      <c r="BL411" s="211"/>
      <c r="BM411" s="211"/>
      <c r="BN411" s="211"/>
    </row>
    <row r="412" spans="1:66">
      <c r="A412" s="211"/>
      <c r="B412" s="211"/>
      <c r="C412" s="211"/>
      <c r="D412" s="211"/>
      <c r="E412" s="211"/>
      <c r="F412" s="211"/>
      <c r="G412" s="211"/>
      <c r="H412" s="211"/>
      <c r="I412" s="211"/>
      <c r="J412" s="211"/>
      <c r="K412" s="211"/>
      <c r="L412" s="211"/>
      <c r="M412" s="211"/>
      <c r="N412" s="211"/>
      <c r="O412" s="211"/>
      <c r="P412" s="211"/>
      <c r="Q412" s="211"/>
      <c r="R412" s="211"/>
      <c r="S412" s="211"/>
      <c r="T412" s="211"/>
      <c r="U412" s="211"/>
      <c r="V412" s="211"/>
      <c r="W412" s="211"/>
      <c r="X412" s="211"/>
      <c r="Y412" s="211"/>
      <c r="Z412" s="211"/>
      <c r="AA412" s="211"/>
      <c r="AB412" s="211"/>
      <c r="AC412" s="211"/>
      <c r="AD412" s="211"/>
      <c r="AE412" s="211"/>
      <c r="AF412" s="211"/>
      <c r="AG412" s="211"/>
      <c r="AH412" s="211"/>
      <c r="AI412" s="211"/>
      <c r="AJ412" s="211"/>
      <c r="AK412" s="211"/>
      <c r="AL412" s="211"/>
      <c r="AM412" s="211"/>
      <c r="AN412" s="211"/>
      <c r="AO412" s="211"/>
      <c r="AP412" s="211"/>
      <c r="AQ412" s="211"/>
      <c r="AR412" s="211"/>
      <c r="AS412" s="211"/>
      <c r="AT412" s="211"/>
      <c r="AU412" s="211"/>
      <c r="AV412" s="211"/>
      <c r="AW412" s="211"/>
      <c r="AX412" s="211"/>
      <c r="AY412" s="1477"/>
      <c r="AZ412" s="211"/>
      <c r="BA412" s="211"/>
      <c r="BB412" s="211"/>
      <c r="BC412" s="211"/>
      <c r="BD412" s="211"/>
      <c r="BE412" s="211"/>
      <c r="BF412" s="211"/>
      <c r="BG412" s="211"/>
      <c r="BH412" s="211"/>
      <c r="BI412" s="211"/>
      <c r="BJ412" s="211"/>
      <c r="BK412" s="211"/>
      <c r="BL412" s="211"/>
      <c r="BM412" s="211"/>
      <c r="BN412" s="211"/>
    </row>
    <row r="413" spans="1:66">
      <c r="A413" s="211"/>
      <c r="B413" s="211"/>
      <c r="C413" s="211"/>
      <c r="D413" s="211"/>
      <c r="E413" s="211"/>
      <c r="F413" s="211"/>
      <c r="G413" s="211"/>
      <c r="H413" s="211"/>
      <c r="I413" s="211"/>
      <c r="J413" s="211"/>
      <c r="K413" s="211"/>
      <c r="L413" s="211"/>
      <c r="M413" s="211"/>
      <c r="N413" s="211"/>
      <c r="O413" s="211"/>
      <c r="P413" s="211"/>
      <c r="Q413" s="211"/>
      <c r="R413" s="211"/>
      <c r="S413" s="211"/>
      <c r="T413" s="211"/>
      <c r="U413" s="211"/>
      <c r="V413" s="211"/>
      <c r="W413" s="211"/>
      <c r="X413" s="211"/>
      <c r="Y413" s="211"/>
      <c r="Z413" s="211"/>
      <c r="AA413" s="211"/>
      <c r="AB413" s="211"/>
      <c r="AC413" s="211"/>
      <c r="AD413" s="211"/>
      <c r="AE413" s="211"/>
      <c r="AF413" s="211"/>
      <c r="AG413" s="211"/>
      <c r="AH413" s="211"/>
      <c r="AI413" s="211"/>
      <c r="AJ413" s="211"/>
      <c r="AK413" s="211"/>
      <c r="AL413" s="211"/>
      <c r="AM413" s="211"/>
      <c r="AN413" s="211"/>
      <c r="AO413" s="211"/>
      <c r="AP413" s="211"/>
      <c r="AQ413" s="211"/>
      <c r="AR413" s="211"/>
      <c r="AS413" s="211"/>
      <c r="AT413" s="211"/>
      <c r="AU413" s="211"/>
      <c r="AV413" s="211"/>
      <c r="AW413" s="211"/>
      <c r="AX413" s="211"/>
      <c r="AY413" s="1477"/>
      <c r="AZ413" s="211"/>
      <c r="BA413" s="211"/>
      <c r="BB413" s="211"/>
      <c r="BC413" s="211"/>
      <c r="BD413" s="211"/>
      <c r="BE413" s="211"/>
      <c r="BF413" s="211"/>
      <c r="BG413" s="211"/>
      <c r="BH413" s="211"/>
      <c r="BI413" s="211"/>
      <c r="BJ413" s="211"/>
      <c r="BK413" s="211"/>
      <c r="BL413" s="211"/>
      <c r="BM413" s="211"/>
      <c r="BN413" s="211"/>
    </row>
    <row r="414" spans="1:66">
      <c r="A414" s="211"/>
      <c r="B414" s="211"/>
      <c r="C414" s="211"/>
      <c r="D414" s="211"/>
      <c r="E414" s="211"/>
      <c r="F414" s="211"/>
      <c r="G414" s="211"/>
      <c r="H414" s="211"/>
      <c r="I414" s="211"/>
      <c r="J414" s="211"/>
      <c r="K414" s="211"/>
      <c r="L414" s="211"/>
      <c r="M414" s="211"/>
      <c r="N414" s="211"/>
      <c r="O414" s="211"/>
      <c r="P414" s="211"/>
      <c r="Q414" s="211"/>
      <c r="R414" s="211"/>
      <c r="S414" s="211"/>
      <c r="T414" s="211"/>
      <c r="U414" s="211"/>
      <c r="V414" s="211"/>
      <c r="W414" s="211"/>
      <c r="X414" s="211"/>
      <c r="Y414" s="211"/>
      <c r="Z414" s="211"/>
      <c r="AA414" s="211"/>
      <c r="AB414" s="211"/>
      <c r="AC414" s="211"/>
      <c r="AD414" s="211"/>
      <c r="AE414" s="211"/>
      <c r="AF414" s="211"/>
      <c r="AG414" s="211"/>
      <c r="AH414" s="211"/>
      <c r="AI414" s="211"/>
      <c r="AJ414" s="211"/>
      <c r="AK414" s="211"/>
      <c r="AL414" s="211"/>
      <c r="AM414" s="211"/>
      <c r="AN414" s="211"/>
      <c r="AO414" s="211"/>
      <c r="AP414" s="211"/>
      <c r="AQ414" s="211"/>
      <c r="AR414" s="211"/>
      <c r="AS414" s="211"/>
      <c r="AT414" s="211"/>
      <c r="AU414" s="211"/>
      <c r="AV414" s="211"/>
      <c r="AW414" s="211"/>
      <c r="AX414" s="211"/>
      <c r="AY414" s="1477"/>
      <c r="AZ414" s="211"/>
      <c r="BA414" s="211"/>
      <c r="BB414" s="211"/>
      <c r="BC414" s="211"/>
      <c r="BD414" s="211"/>
      <c r="BE414" s="211"/>
      <c r="BF414" s="211"/>
      <c r="BG414" s="211"/>
      <c r="BH414" s="211"/>
      <c r="BI414" s="211"/>
      <c r="BJ414" s="211"/>
      <c r="BK414" s="211"/>
      <c r="BL414" s="211"/>
      <c r="BM414" s="211"/>
      <c r="BN414" s="211"/>
    </row>
    <row r="415" spans="1:66">
      <c r="A415" s="211"/>
      <c r="B415" s="211"/>
      <c r="C415" s="211"/>
      <c r="D415" s="211"/>
      <c r="E415" s="211"/>
      <c r="F415" s="211"/>
      <c r="G415" s="211"/>
      <c r="H415" s="211"/>
      <c r="I415" s="211"/>
      <c r="J415" s="211"/>
      <c r="K415" s="211"/>
      <c r="L415" s="211"/>
      <c r="M415" s="211"/>
      <c r="N415" s="211"/>
      <c r="O415" s="211"/>
      <c r="P415" s="211"/>
      <c r="Q415" s="211"/>
      <c r="R415" s="211"/>
      <c r="S415" s="211"/>
      <c r="T415" s="211"/>
      <c r="U415" s="211"/>
      <c r="V415" s="211"/>
      <c r="W415" s="211"/>
      <c r="X415" s="211"/>
      <c r="Y415" s="211"/>
      <c r="Z415" s="211"/>
      <c r="AA415" s="211"/>
      <c r="AB415" s="211"/>
      <c r="AC415" s="211"/>
      <c r="AD415" s="211"/>
      <c r="AE415" s="211"/>
      <c r="AF415" s="211"/>
      <c r="AG415" s="211"/>
      <c r="AH415" s="211"/>
      <c r="AI415" s="211"/>
      <c r="AJ415" s="211"/>
      <c r="AK415" s="211"/>
      <c r="AL415" s="211"/>
      <c r="AM415" s="211"/>
      <c r="AN415" s="211"/>
      <c r="AO415" s="211"/>
      <c r="AP415" s="211"/>
      <c r="AQ415" s="211"/>
      <c r="AR415" s="211"/>
      <c r="AS415" s="211"/>
      <c r="AT415" s="211"/>
      <c r="AU415" s="211"/>
      <c r="AV415" s="211"/>
      <c r="AW415" s="211"/>
      <c r="AX415" s="211"/>
      <c r="AY415" s="1477"/>
      <c r="AZ415" s="211"/>
      <c r="BA415" s="211"/>
      <c r="BB415" s="211"/>
      <c r="BC415" s="211"/>
      <c r="BD415" s="211"/>
      <c r="BE415" s="211"/>
      <c r="BF415" s="211"/>
      <c r="BG415" s="211"/>
      <c r="BH415" s="211"/>
      <c r="BI415" s="211"/>
      <c r="BJ415" s="211"/>
      <c r="BK415" s="211"/>
      <c r="BL415" s="211"/>
      <c r="BM415" s="211"/>
      <c r="BN415" s="211"/>
    </row>
    <row r="416" spans="1:66">
      <c r="A416" s="211"/>
      <c r="B416" s="211"/>
      <c r="C416" s="211"/>
      <c r="D416" s="211"/>
      <c r="E416" s="211"/>
      <c r="F416" s="211"/>
      <c r="G416" s="211"/>
      <c r="H416" s="211"/>
      <c r="I416" s="211"/>
      <c r="J416" s="211"/>
      <c r="K416" s="211"/>
      <c r="L416" s="211"/>
      <c r="M416" s="211"/>
      <c r="N416" s="211"/>
      <c r="O416" s="211"/>
      <c r="P416" s="211"/>
      <c r="Q416" s="211"/>
      <c r="R416" s="211"/>
      <c r="S416" s="211"/>
      <c r="T416" s="211"/>
      <c r="U416" s="211"/>
      <c r="V416" s="211"/>
      <c r="W416" s="211"/>
      <c r="X416" s="211"/>
      <c r="Y416" s="211"/>
      <c r="Z416" s="211"/>
      <c r="AA416" s="211"/>
      <c r="AB416" s="211"/>
      <c r="AC416" s="211"/>
      <c r="AD416" s="211"/>
      <c r="AE416" s="211"/>
      <c r="AF416" s="211"/>
      <c r="AG416" s="211"/>
      <c r="AH416" s="211"/>
      <c r="AI416" s="211"/>
      <c r="AJ416" s="211"/>
      <c r="AK416" s="211"/>
      <c r="AL416" s="211"/>
      <c r="AM416" s="211"/>
      <c r="AN416" s="211"/>
      <c r="AO416" s="211"/>
      <c r="AP416" s="211"/>
      <c r="AQ416" s="211"/>
      <c r="AR416" s="211"/>
      <c r="AS416" s="211"/>
      <c r="AT416" s="211"/>
      <c r="AU416" s="211"/>
      <c r="AV416" s="211"/>
      <c r="AW416" s="211"/>
      <c r="AX416" s="211"/>
      <c r="AY416" s="1477"/>
      <c r="AZ416" s="211"/>
      <c r="BA416" s="211"/>
      <c r="BB416" s="211"/>
      <c r="BC416" s="211"/>
      <c r="BD416" s="211"/>
      <c r="BE416" s="211"/>
      <c r="BF416" s="211"/>
      <c r="BG416" s="211"/>
      <c r="BH416" s="211"/>
      <c r="BI416" s="211"/>
      <c r="BJ416" s="211"/>
      <c r="BK416" s="211"/>
      <c r="BL416" s="211"/>
      <c r="BM416" s="211"/>
      <c r="BN416" s="211"/>
    </row>
    <row r="417" spans="1:66">
      <c r="A417" s="211"/>
      <c r="B417" s="211"/>
      <c r="C417" s="211"/>
      <c r="D417" s="211"/>
      <c r="E417" s="211"/>
      <c r="F417" s="211"/>
      <c r="G417" s="211"/>
      <c r="H417" s="211"/>
      <c r="I417" s="211"/>
      <c r="J417" s="211"/>
      <c r="K417" s="211"/>
      <c r="L417" s="211"/>
      <c r="M417" s="211"/>
      <c r="N417" s="211"/>
      <c r="O417" s="211"/>
      <c r="P417" s="211"/>
      <c r="Q417" s="211"/>
      <c r="R417" s="211"/>
      <c r="S417" s="211"/>
      <c r="T417" s="211"/>
      <c r="U417" s="211"/>
      <c r="V417" s="211"/>
      <c r="W417" s="211"/>
      <c r="X417" s="211"/>
      <c r="Y417" s="211"/>
      <c r="Z417" s="211"/>
      <c r="AA417" s="211"/>
      <c r="AB417" s="211"/>
      <c r="AC417" s="211"/>
      <c r="AD417" s="211"/>
      <c r="AE417" s="211"/>
      <c r="AF417" s="211"/>
      <c r="AG417" s="211"/>
      <c r="AH417" s="211"/>
      <c r="AI417" s="211"/>
      <c r="AJ417" s="211"/>
      <c r="AK417" s="211"/>
      <c r="AL417" s="211"/>
      <c r="AM417" s="211"/>
      <c r="AN417" s="211"/>
      <c r="AO417" s="211"/>
      <c r="AP417" s="211"/>
      <c r="AQ417" s="211"/>
      <c r="AR417" s="211"/>
      <c r="AS417" s="211"/>
      <c r="AT417" s="211"/>
      <c r="AU417" s="211"/>
      <c r="AV417" s="211"/>
      <c r="AW417" s="211"/>
      <c r="AX417" s="211"/>
      <c r="AY417" s="1477"/>
      <c r="AZ417" s="211"/>
      <c r="BA417" s="211"/>
      <c r="BB417" s="211"/>
      <c r="BC417" s="211"/>
      <c r="BD417" s="211"/>
      <c r="BE417" s="211"/>
      <c r="BF417" s="211"/>
      <c r="BG417" s="211"/>
      <c r="BH417" s="211"/>
      <c r="BI417" s="211"/>
      <c r="BJ417" s="211"/>
      <c r="BK417" s="211"/>
      <c r="BL417" s="211"/>
      <c r="BM417" s="211"/>
      <c r="BN417" s="211"/>
    </row>
    <row r="418" spans="1:66">
      <c r="A418" s="211"/>
      <c r="B418" s="211"/>
      <c r="C418" s="211"/>
      <c r="D418" s="211"/>
      <c r="E418" s="211"/>
      <c r="F418" s="211"/>
      <c r="G418" s="211"/>
      <c r="H418" s="211"/>
      <c r="I418" s="211"/>
      <c r="J418" s="211"/>
      <c r="K418" s="211"/>
      <c r="L418" s="211"/>
      <c r="M418" s="211"/>
      <c r="N418" s="211"/>
      <c r="O418" s="211"/>
      <c r="P418" s="211"/>
      <c r="Q418" s="211"/>
      <c r="R418" s="211"/>
      <c r="S418" s="211"/>
      <c r="T418" s="211"/>
      <c r="U418" s="211"/>
      <c r="V418" s="211"/>
      <c r="W418" s="211"/>
      <c r="X418" s="211"/>
      <c r="Y418" s="211"/>
      <c r="Z418" s="211"/>
      <c r="AA418" s="211"/>
      <c r="AB418" s="211"/>
      <c r="AC418" s="211"/>
      <c r="AD418" s="211"/>
      <c r="AE418" s="211"/>
      <c r="AF418" s="211"/>
      <c r="AG418" s="211"/>
      <c r="AH418" s="211"/>
      <c r="AI418" s="211"/>
      <c r="AJ418" s="211"/>
      <c r="AK418" s="211"/>
      <c r="AL418" s="211"/>
      <c r="AM418" s="211"/>
      <c r="AN418" s="211"/>
      <c r="AO418" s="211"/>
      <c r="AP418" s="211"/>
      <c r="AQ418" s="211"/>
      <c r="AR418" s="211"/>
      <c r="AS418" s="211"/>
      <c r="AT418" s="211"/>
      <c r="AU418" s="211"/>
      <c r="AV418" s="211"/>
      <c r="AW418" s="211"/>
      <c r="AX418" s="211"/>
      <c r="AY418" s="1477"/>
      <c r="AZ418" s="211"/>
      <c r="BA418" s="211"/>
      <c r="BB418" s="211"/>
      <c r="BC418" s="211"/>
      <c r="BD418" s="211"/>
      <c r="BE418" s="211"/>
      <c r="BF418" s="211"/>
      <c r="BG418" s="211"/>
      <c r="BH418" s="211"/>
      <c r="BI418" s="211"/>
      <c r="BJ418" s="211"/>
      <c r="BK418" s="211"/>
      <c r="BL418" s="211"/>
      <c r="BM418" s="211"/>
      <c r="BN418" s="211"/>
    </row>
    <row r="419" spans="1:66">
      <c r="A419" s="211"/>
      <c r="B419" s="211"/>
      <c r="C419" s="211"/>
      <c r="D419" s="211"/>
      <c r="E419" s="211"/>
      <c r="F419" s="211"/>
      <c r="G419" s="211"/>
      <c r="H419" s="211"/>
      <c r="I419" s="211"/>
      <c r="J419" s="211"/>
      <c r="K419" s="211"/>
      <c r="L419" s="211"/>
      <c r="M419" s="211"/>
      <c r="N419" s="211"/>
      <c r="O419" s="211"/>
      <c r="P419" s="211"/>
      <c r="Q419" s="211"/>
      <c r="R419" s="211"/>
      <c r="S419" s="211"/>
      <c r="T419" s="211"/>
      <c r="U419" s="211"/>
      <c r="V419" s="211"/>
      <c r="W419" s="211"/>
      <c r="X419" s="211"/>
      <c r="Y419" s="211"/>
      <c r="Z419" s="211"/>
      <c r="AA419" s="211"/>
      <c r="AB419" s="211"/>
      <c r="AC419" s="211"/>
      <c r="AD419" s="211"/>
      <c r="AE419" s="211"/>
      <c r="AF419" s="211"/>
      <c r="AG419" s="211"/>
      <c r="AH419" s="211"/>
      <c r="AI419" s="211"/>
      <c r="AJ419" s="211"/>
      <c r="AK419" s="211"/>
      <c r="AL419" s="211"/>
      <c r="AM419" s="211"/>
      <c r="AN419" s="211"/>
      <c r="AO419" s="211"/>
      <c r="AP419" s="211"/>
      <c r="AQ419" s="211"/>
      <c r="AR419" s="211"/>
      <c r="AS419" s="211"/>
      <c r="AT419" s="211"/>
      <c r="AU419" s="211"/>
      <c r="AV419" s="211"/>
      <c r="AW419" s="211"/>
      <c r="AX419" s="211"/>
      <c r="AY419" s="1477"/>
      <c r="AZ419" s="211"/>
      <c r="BA419" s="211"/>
      <c r="BB419" s="211"/>
      <c r="BC419" s="211"/>
      <c r="BD419" s="211"/>
      <c r="BE419" s="211"/>
      <c r="BF419" s="211"/>
      <c r="BG419" s="211"/>
      <c r="BH419" s="211"/>
      <c r="BI419" s="211"/>
      <c r="BJ419" s="211"/>
      <c r="BK419" s="211"/>
      <c r="BL419" s="211"/>
      <c r="BM419" s="211"/>
      <c r="BN419" s="211"/>
    </row>
    <row r="420" spans="1:66">
      <c r="A420" s="211"/>
      <c r="B420" s="211"/>
      <c r="C420" s="211"/>
      <c r="D420" s="211"/>
      <c r="E420" s="211"/>
      <c r="F420" s="211"/>
      <c r="G420" s="211"/>
      <c r="H420" s="211"/>
      <c r="I420" s="211"/>
      <c r="J420" s="211"/>
      <c r="K420" s="211"/>
      <c r="L420" s="211"/>
      <c r="M420" s="211"/>
      <c r="N420" s="211"/>
      <c r="O420" s="211"/>
      <c r="P420" s="211"/>
      <c r="Q420" s="211"/>
      <c r="R420" s="211"/>
      <c r="S420" s="211"/>
      <c r="T420" s="211"/>
      <c r="U420" s="211"/>
      <c r="V420" s="211"/>
      <c r="W420" s="211"/>
      <c r="X420" s="211"/>
      <c r="Y420" s="211"/>
      <c r="Z420" s="211"/>
      <c r="AA420" s="211"/>
      <c r="AB420" s="211"/>
      <c r="AC420" s="211"/>
      <c r="AD420" s="211"/>
      <c r="AE420" s="211"/>
      <c r="AF420" s="211"/>
      <c r="AG420" s="211"/>
      <c r="AH420" s="211"/>
      <c r="AI420" s="211"/>
      <c r="AJ420" s="211"/>
      <c r="AK420" s="211"/>
      <c r="AL420" s="211"/>
      <c r="AM420" s="211"/>
      <c r="AN420" s="211"/>
      <c r="AO420" s="211"/>
      <c r="AP420" s="211"/>
      <c r="AQ420" s="211"/>
      <c r="AR420" s="211"/>
      <c r="AS420" s="211"/>
      <c r="AT420" s="211"/>
      <c r="AU420" s="211"/>
      <c r="AV420" s="211"/>
      <c r="AW420" s="211"/>
      <c r="AX420" s="211"/>
      <c r="AY420" s="1477"/>
      <c r="AZ420" s="211"/>
      <c r="BA420" s="211"/>
      <c r="BB420" s="211"/>
      <c r="BC420" s="211"/>
      <c r="BD420" s="211"/>
      <c r="BE420" s="211"/>
      <c r="BF420" s="211"/>
      <c r="BG420" s="211"/>
      <c r="BH420" s="211"/>
      <c r="BI420" s="211"/>
      <c r="BJ420" s="211"/>
      <c r="BK420" s="211"/>
      <c r="BL420" s="211"/>
      <c r="BM420" s="211"/>
      <c r="BN420" s="211"/>
    </row>
    <row r="421" spans="1:66">
      <c r="A421" s="211"/>
      <c r="B421" s="211"/>
      <c r="C421" s="211"/>
      <c r="D421" s="211"/>
      <c r="E421" s="211"/>
      <c r="F421" s="211"/>
      <c r="G421" s="211"/>
      <c r="H421" s="211"/>
      <c r="I421" s="211"/>
      <c r="J421" s="211"/>
      <c r="K421" s="211"/>
      <c r="L421" s="211"/>
      <c r="M421" s="211"/>
      <c r="N421" s="211"/>
      <c r="O421" s="211"/>
      <c r="P421" s="211"/>
      <c r="Q421" s="211"/>
      <c r="R421" s="211"/>
      <c r="S421" s="211"/>
      <c r="T421" s="211"/>
      <c r="U421" s="211"/>
      <c r="V421" s="211"/>
      <c r="W421" s="211"/>
      <c r="X421" s="211"/>
      <c r="Y421" s="211"/>
      <c r="Z421" s="211"/>
      <c r="AA421" s="211"/>
      <c r="AB421" s="211"/>
      <c r="AC421" s="211"/>
      <c r="AD421" s="211"/>
      <c r="AE421" s="211"/>
      <c r="AF421" s="211"/>
      <c r="AG421" s="211"/>
      <c r="AH421" s="211"/>
      <c r="AI421" s="211"/>
      <c r="AJ421" s="211"/>
      <c r="AK421" s="211"/>
      <c r="AL421" s="211"/>
      <c r="AM421" s="211"/>
      <c r="AN421" s="211"/>
      <c r="AO421" s="211"/>
      <c r="AP421" s="211"/>
      <c r="AQ421" s="211"/>
      <c r="AR421" s="211"/>
      <c r="AS421" s="211"/>
      <c r="AT421" s="211"/>
      <c r="AU421" s="211"/>
      <c r="AV421" s="211"/>
      <c r="AW421" s="211"/>
      <c r="AX421" s="211"/>
      <c r="AY421" s="1477"/>
      <c r="AZ421" s="211"/>
      <c r="BA421" s="211"/>
      <c r="BB421" s="211"/>
      <c r="BC421" s="211"/>
      <c r="BD421" s="211"/>
      <c r="BE421" s="211"/>
      <c r="BF421" s="211"/>
      <c r="BG421" s="211"/>
      <c r="BH421" s="211"/>
      <c r="BI421" s="211"/>
      <c r="BJ421" s="211"/>
      <c r="BK421" s="211"/>
      <c r="BL421" s="211"/>
      <c r="BM421" s="211"/>
      <c r="BN421" s="211"/>
    </row>
    <row r="422" spans="1:66">
      <c r="A422" s="211"/>
      <c r="B422" s="211"/>
      <c r="C422" s="211"/>
      <c r="D422" s="211"/>
      <c r="E422" s="211"/>
      <c r="F422" s="211"/>
      <c r="G422" s="211"/>
      <c r="H422" s="211"/>
      <c r="I422" s="211"/>
      <c r="J422" s="211"/>
      <c r="K422" s="211"/>
      <c r="L422" s="211"/>
      <c r="M422" s="211"/>
      <c r="N422" s="211"/>
      <c r="O422" s="211"/>
      <c r="P422" s="211"/>
      <c r="Q422" s="211"/>
      <c r="R422" s="211"/>
      <c r="S422" s="211"/>
      <c r="T422" s="211"/>
      <c r="U422" s="211"/>
      <c r="V422" s="211"/>
      <c r="W422" s="211"/>
      <c r="X422" s="211"/>
      <c r="Y422" s="211"/>
      <c r="Z422" s="211"/>
      <c r="AA422" s="211"/>
      <c r="AB422" s="211"/>
      <c r="AC422" s="211"/>
      <c r="AD422" s="211"/>
      <c r="AE422" s="211"/>
      <c r="AF422" s="211"/>
      <c r="AG422" s="211"/>
      <c r="AH422" s="211"/>
      <c r="AI422" s="211"/>
      <c r="AJ422" s="211"/>
      <c r="AK422" s="211"/>
      <c r="AL422" s="211"/>
      <c r="AM422" s="211"/>
      <c r="AN422" s="211"/>
      <c r="AO422" s="211"/>
      <c r="AP422" s="211"/>
      <c r="AQ422" s="211"/>
      <c r="AR422" s="211"/>
      <c r="AS422" s="211"/>
      <c r="AT422" s="211"/>
      <c r="AU422" s="211"/>
      <c r="AV422" s="211"/>
      <c r="AW422" s="211"/>
      <c r="AX422" s="211"/>
      <c r="AY422" s="1477"/>
      <c r="AZ422" s="211"/>
      <c r="BA422" s="211"/>
      <c r="BB422" s="211"/>
      <c r="BC422" s="211"/>
      <c r="BD422" s="211"/>
      <c r="BE422" s="211"/>
      <c r="BF422" s="211"/>
      <c r="BG422" s="211"/>
      <c r="BH422" s="211"/>
      <c r="BI422" s="211"/>
      <c r="BJ422" s="211"/>
      <c r="BK422" s="211"/>
      <c r="BL422" s="211"/>
      <c r="BM422" s="211"/>
      <c r="BN422" s="211"/>
    </row>
    <row r="423" spans="1:66">
      <c r="A423" s="211"/>
      <c r="B423" s="211"/>
      <c r="C423" s="211"/>
      <c r="D423" s="211"/>
      <c r="E423" s="211"/>
      <c r="F423" s="211"/>
      <c r="G423" s="211"/>
      <c r="H423" s="211"/>
      <c r="I423" s="211"/>
      <c r="J423" s="211"/>
      <c r="K423" s="211"/>
      <c r="L423" s="211"/>
      <c r="M423" s="211"/>
      <c r="N423" s="211"/>
      <c r="O423" s="211"/>
      <c r="P423" s="211"/>
      <c r="Q423" s="211"/>
      <c r="R423" s="211"/>
      <c r="S423" s="211"/>
      <c r="T423" s="211"/>
      <c r="U423" s="211"/>
      <c r="V423" s="211"/>
      <c r="W423" s="211"/>
      <c r="X423" s="211"/>
      <c r="Y423" s="211"/>
      <c r="Z423" s="211"/>
      <c r="AA423" s="211"/>
      <c r="AB423" s="211"/>
      <c r="AC423" s="211"/>
      <c r="AD423" s="211"/>
      <c r="AE423" s="211"/>
      <c r="AF423" s="211"/>
      <c r="AG423" s="211"/>
      <c r="AH423" s="211"/>
      <c r="AI423" s="211"/>
      <c r="AJ423" s="211"/>
      <c r="AK423" s="211"/>
      <c r="AL423" s="211"/>
      <c r="AM423" s="211"/>
      <c r="AN423" s="211"/>
      <c r="AO423" s="211"/>
      <c r="AP423" s="211"/>
      <c r="AQ423" s="211"/>
      <c r="AR423" s="211"/>
      <c r="AS423" s="211"/>
      <c r="AT423" s="211"/>
      <c r="AU423" s="211"/>
      <c r="AV423" s="211"/>
      <c r="AW423" s="211"/>
      <c r="AX423" s="211"/>
      <c r="AY423" s="1477"/>
      <c r="AZ423" s="211"/>
      <c r="BA423" s="211"/>
      <c r="BB423" s="211"/>
      <c r="BC423" s="211"/>
      <c r="BD423" s="211"/>
      <c r="BE423" s="211"/>
      <c r="BF423" s="211"/>
      <c r="BG423" s="211"/>
      <c r="BH423" s="211"/>
      <c r="BI423" s="211"/>
      <c r="BJ423" s="211"/>
      <c r="BK423" s="211"/>
      <c r="BL423" s="211"/>
      <c r="BM423" s="211"/>
      <c r="BN423" s="211"/>
    </row>
    <row r="424" spans="1:66">
      <c r="A424" s="211"/>
      <c r="B424" s="211"/>
      <c r="C424" s="211"/>
      <c r="D424" s="211"/>
      <c r="E424" s="211"/>
      <c r="F424" s="211"/>
      <c r="G424" s="211"/>
      <c r="H424" s="211"/>
      <c r="I424" s="211"/>
      <c r="J424" s="211"/>
      <c r="K424" s="211"/>
      <c r="L424" s="211"/>
      <c r="M424" s="211"/>
      <c r="N424" s="211"/>
      <c r="O424" s="211"/>
      <c r="P424" s="211"/>
      <c r="Q424" s="211"/>
      <c r="R424" s="211"/>
      <c r="S424" s="211"/>
      <c r="T424" s="211"/>
      <c r="U424" s="211"/>
      <c r="V424" s="211"/>
      <c r="W424" s="211"/>
      <c r="X424" s="211"/>
      <c r="Y424" s="211"/>
      <c r="Z424" s="211"/>
      <c r="AA424" s="211"/>
      <c r="AB424" s="211"/>
      <c r="AC424" s="211"/>
      <c r="AD424" s="211"/>
      <c r="AE424" s="211"/>
      <c r="AF424" s="211"/>
      <c r="AG424" s="211"/>
      <c r="AH424" s="211"/>
      <c r="AI424" s="211"/>
      <c r="AJ424" s="211"/>
      <c r="AK424" s="211"/>
      <c r="AL424" s="211"/>
      <c r="AM424" s="211"/>
      <c r="AN424" s="211"/>
      <c r="AO424" s="211"/>
      <c r="AP424" s="211"/>
      <c r="AQ424" s="211"/>
      <c r="AR424" s="211"/>
      <c r="AS424" s="211"/>
      <c r="AT424" s="211"/>
      <c r="AU424" s="211"/>
      <c r="AV424" s="211"/>
      <c r="AW424" s="211"/>
      <c r="AX424" s="211"/>
      <c r="AY424" s="1477"/>
      <c r="AZ424" s="211"/>
      <c r="BA424" s="211"/>
      <c r="BB424" s="211"/>
      <c r="BC424" s="211"/>
      <c r="BD424" s="211"/>
      <c r="BE424" s="211"/>
      <c r="BF424" s="211"/>
      <c r="BG424" s="211"/>
      <c r="BH424" s="211"/>
      <c r="BI424" s="211"/>
      <c r="BJ424" s="211"/>
      <c r="BK424" s="211"/>
      <c r="BL424" s="211"/>
      <c r="BM424" s="211"/>
      <c r="BN424" s="211"/>
    </row>
    <row r="425" spans="1:66">
      <c r="A425" s="211"/>
      <c r="B425" s="211"/>
      <c r="C425" s="211"/>
      <c r="D425" s="211"/>
      <c r="E425" s="211"/>
      <c r="F425" s="211"/>
      <c r="G425" s="211"/>
      <c r="H425" s="211"/>
      <c r="I425" s="211"/>
      <c r="J425" s="211"/>
      <c r="K425" s="211"/>
      <c r="L425" s="211"/>
      <c r="M425" s="211"/>
      <c r="N425" s="211"/>
      <c r="O425" s="211"/>
      <c r="P425" s="211"/>
      <c r="Q425" s="211"/>
      <c r="R425" s="211"/>
      <c r="S425" s="211"/>
      <c r="T425" s="211"/>
      <c r="U425" s="211"/>
      <c r="V425" s="211"/>
      <c r="W425" s="211"/>
      <c r="X425" s="211"/>
      <c r="Y425" s="211"/>
      <c r="Z425" s="211"/>
      <c r="AA425" s="211"/>
      <c r="AB425" s="211"/>
      <c r="AC425" s="211"/>
      <c r="AD425" s="211"/>
      <c r="AE425" s="211"/>
      <c r="AF425" s="211"/>
      <c r="AG425" s="211"/>
      <c r="AH425" s="211"/>
      <c r="AI425" s="211"/>
      <c r="AJ425" s="211"/>
      <c r="AK425" s="211"/>
      <c r="AL425" s="211"/>
      <c r="AM425" s="211"/>
      <c r="AN425" s="211"/>
      <c r="AO425" s="211"/>
      <c r="AP425" s="211"/>
      <c r="AQ425" s="211"/>
      <c r="AR425" s="211"/>
      <c r="AS425" s="211"/>
      <c r="AT425" s="211"/>
      <c r="AU425" s="211"/>
      <c r="AV425" s="211"/>
      <c r="AW425" s="211"/>
      <c r="AX425" s="211"/>
      <c r="AY425" s="1477"/>
      <c r="AZ425" s="211"/>
      <c r="BA425" s="211"/>
      <c r="BB425" s="211"/>
      <c r="BC425" s="211"/>
      <c r="BD425" s="211"/>
      <c r="BE425" s="211"/>
      <c r="BF425" s="211"/>
      <c r="BG425" s="211"/>
      <c r="BH425" s="211"/>
      <c r="BI425" s="211"/>
      <c r="BJ425" s="211"/>
      <c r="BK425" s="211"/>
      <c r="BL425" s="211"/>
      <c r="BM425" s="211"/>
      <c r="BN425" s="211"/>
    </row>
    <row r="426" spans="1:66">
      <c r="A426" s="211"/>
      <c r="B426" s="211"/>
      <c r="C426" s="211"/>
      <c r="D426" s="211"/>
      <c r="E426" s="211"/>
      <c r="F426" s="211"/>
      <c r="G426" s="211"/>
      <c r="H426" s="211"/>
      <c r="I426" s="211"/>
      <c r="J426" s="211"/>
      <c r="K426" s="211"/>
      <c r="L426" s="211"/>
      <c r="M426" s="211"/>
      <c r="N426" s="211"/>
      <c r="O426" s="211"/>
      <c r="P426" s="211"/>
      <c r="Q426" s="211"/>
      <c r="R426" s="211"/>
      <c r="S426" s="211"/>
      <c r="T426" s="211"/>
      <c r="U426" s="211"/>
      <c r="V426" s="211"/>
      <c r="W426" s="211"/>
      <c r="X426" s="211"/>
      <c r="Y426" s="211"/>
      <c r="Z426" s="211"/>
      <c r="AA426" s="211"/>
      <c r="AB426" s="211"/>
      <c r="AC426" s="211"/>
      <c r="AD426" s="211"/>
      <c r="AE426" s="211"/>
      <c r="AF426" s="211"/>
      <c r="AG426" s="211"/>
      <c r="AH426" s="211"/>
      <c r="AI426" s="211"/>
      <c r="AJ426" s="211"/>
      <c r="AK426" s="211"/>
      <c r="AL426" s="211"/>
      <c r="AM426" s="211"/>
      <c r="AN426" s="211"/>
      <c r="AO426" s="211"/>
      <c r="AP426" s="211"/>
      <c r="AQ426" s="211"/>
      <c r="AR426" s="211"/>
      <c r="AS426" s="211"/>
      <c r="AT426" s="211"/>
      <c r="AU426" s="211"/>
      <c r="AV426" s="211"/>
      <c r="AW426" s="211"/>
      <c r="AX426" s="211"/>
      <c r="AY426" s="1477"/>
      <c r="AZ426" s="211"/>
      <c r="BA426" s="211"/>
      <c r="BB426" s="211"/>
      <c r="BC426" s="211"/>
      <c r="BD426" s="211"/>
      <c r="BE426" s="211"/>
      <c r="BF426" s="211"/>
      <c r="BG426" s="211"/>
      <c r="BH426" s="211"/>
      <c r="BI426" s="211"/>
      <c r="BJ426" s="211"/>
      <c r="BK426" s="211"/>
      <c r="BL426" s="211"/>
      <c r="BM426" s="211"/>
      <c r="BN426" s="211"/>
    </row>
    <row r="427" spans="1:66">
      <c r="A427" s="211"/>
      <c r="B427" s="211"/>
      <c r="C427" s="211"/>
      <c r="D427" s="211"/>
      <c r="E427" s="211"/>
      <c r="F427" s="211"/>
      <c r="G427" s="211"/>
      <c r="H427" s="211"/>
      <c r="I427" s="211"/>
      <c r="J427" s="211"/>
      <c r="K427" s="211"/>
      <c r="L427" s="211"/>
      <c r="M427" s="211"/>
      <c r="N427" s="211"/>
      <c r="O427" s="211"/>
      <c r="P427" s="211"/>
      <c r="Q427" s="211"/>
      <c r="R427" s="211"/>
      <c r="S427" s="211"/>
      <c r="T427" s="211"/>
      <c r="U427" s="211"/>
      <c r="V427" s="211"/>
      <c r="W427" s="211"/>
      <c r="X427" s="211"/>
      <c r="Y427" s="211"/>
      <c r="Z427" s="211"/>
      <c r="AA427" s="211"/>
      <c r="AB427" s="211"/>
      <c r="AC427" s="211"/>
      <c r="AD427" s="211"/>
      <c r="AE427" s="211"/>
      <c r="AF427" s="211"/>
      <c r="AG427" s="211"/>
      <c r="AH427" s="211"/>
      <c r="AI427" s="211"/>
      <c r="AJ427" s="211"/>
      <c r="AK427" s="211"/>
      <c r="AL427" s="211"/>
      <c r="AM427" s="211"/>
      <c r="AN427" s="211"/>
      <c r="AO427" s="211"/>
      <c r="AP427" s="211"/>
      <c r="AQ427" s="211"/>
      <c r="AR427" s="211"/>
      <c r="AS427" s="211"/>
      <c r="AT427" s="211"/>
      <c r="AU427" s="211"/>
      <c r="AV427" s="211"/>
      <c r="AW427" s="211"/>
      <c r="AX427" s="211"/>
      <c r="AY427" s="1477"/>
      <c r="AZ427" s="211"/>
      <c r="BA427" s="211"/>
      <c r="BB427" s="211"/>
      <c r="BC427" s="211"/>
      <c r="BD427" s="211"/>
      <c r="BE427" s="211"/>
      <c r="BF427" s="211"/>
      <c r="BG427" s="211"/>
      <c r="BH427" s="211"/>
      <c r="BI427" s="211"/>
      <c r="BJ427" s="211"/>
      <c r="BK427" s="211"/>
      <c r="BL427" s="211"/>
      <c r="BM427" s="211"/>
      <c r="BN427" s="211"/>
    </row>
    <row r="428" spans="1:66">
      <c r="A428" s="211"/>
      <c r="B428" s="211"/>
      <c r="C428" s="211"/>
      <c r="D428" s="211"/>
      <c r="E428" s="211"/>
      <c r="F428" s="211"/>
      <c r="G428" s="211"/>
      <c r="H428" s="211"/>
      <c r="I428" s="211"/>
      <c r="J428" s="211"/>
      <c r="K428" s="211"/>
      <c r="L428" s="211"/>
      <c r="M428" s="211"/>
      <c r="N428" s="211"/>
      <c r="O428" s="211"/>
      <c r="P428" s="211"/>
      <c r="Q428" s="211"/>
      <c r="R428" s="211"/>
      <c r="S428" s="211"/>
      <c r="T428" s="211"/>
      <c r="U428" s="211"/>
      <c r="V428" s="211"/>
      <c r="W428" s="211"/>
      <c r="X428" s="211"/>
      <c r="Y428" s="211"/>
      <c r="Z428" s="211"/>
      <c r="AA428" s="211"/>
      <c r="AB428" s="211"/>
      <c r="AC428" s="211"/>
      <c r="AD428" s="211"/>
      <c r="AE428" s="211"/>
      <c r="AF428" s="211"/>
      <c r="AG428" s="211"/>
      <c r="AH428" s="211"/>
      <c r="AI428" s="211"/>
      <c r="AJ428" s="211"/>
      <c r="AK428" s="211"/>
      <c r="AL428" s="211"/>
      <c r="AM428" s="211"/>
      <c r="AN428" s="211"/>
      <c r="AO428" s="211"/>
      <c r="AP428" s="211"/>
      <c r="AQ428" s="211"/>
      <c r="AR428" s="211"/>
      <c r="AS428" s="211"/>
      <c r="AT428" s="211"/>
      <c r="AU428" s="211"/>
      <c r="AV428" s="211"/>
      <c r="AW428" s="211"/>
      <c r="AX428" s="211"/>
      <c r="AY428" s="1477"/>
      <c r="AZ428" s="211"/>
      <c r="BA428" s="211"/>
      <c r="BB428" s="211"/>
      <c r="BC428" s="211"/>
      <c r="BD428" s="211"/>
      <c r="BE428" s="211"/>
      <c r="BF428" s="211"/>
      <c r="BG428" s="211"/>
      <c r="BH428" s="211"/>
      <c r="BI428" s="211"/>
      <c r="BJ428" s="211"/>
      <c r="BK428" s="211"/>
      <c r="BL428" s="211"/>
      <c r="BM428" s="211"/>
      <c r="BN428" s="211"/>
    </row>
    <row r="429" spans="1:66">
      <c r="A429" s="211"/>
      <c r="B429" s="211"/>
      <c r="C429" s="211"/>
      <c r="D429" s="211"/>
      <c r="E429" s="211"/>
      <c r="F429" s="211"/>
      <c r="G429" s="211"/>
      <c r="H429" s="211"/>
      <c r="I429" s="211"/>
      <c r="J429" s="211"/>
      <c r="K429" s="211"/>
      <c r="L429" s="211"/>
      <c r="M429" s="211"/>
      <c r="N429" s="211"/>
      <c r="O429" s="211"/>
      <c r="P429" s="211"/>
      <c r="Q429" s="211"/>
      <c r="R429" s="211"/>
      <c r="S429" s="211"/>
      <c r="T429" s="211"/>
      <c r="U429" s="211"/>
      <c r="V429" s="211"/>
      <c r="W429" s="211"/>
      <c r="X429" s="211"/>
      <c r="Y429" s="211"/>
      <c r="Z429" s="211"/>
      <c r="AA429" s="211"/>
      <c r="AB429" s="211"/>
      <c r="AC429" s="211"/>
      <c r="AD429" s="211"/>
      <c r="AE429" s="211"/>
      <c r="AF429" s="211"/>
      <c r="AG429" s="211"/>
      <c r="AH429" s="211"/>
      <c r="AI429" s="211"/>
      <c r="AJ429" s="211"/>
      <c r="AK429" s="211"/>
      <c r="AL429" s="211"/>
      <c r="AM429" s="211"/>
      <c r="AN429" s="211"/>
      <c r="AO429" s="211"/>
      <c r="AP429" s="211"/>
      <c r="AQ429" s="211"/>
      <c r="AR429" s="211"/>
      <c r="AS429" s="211"/>
      <c r="AT429" s="211"/>
      <c r="AU429" s="211"/>
      <c r="AV429" s="211"/>
      <c r="AW429" s="211"/>
      <c r="AX429" s="211"/>
      <c r="AY429" s="1477"/>
      <c r="AZ429" s="211"/>
      <c r="BA429" s="211"/>
      <c r="BB429" s="211"/>
      <c r="BC429" s="211"/>
      <c r="BD429" s="211"/>
      <c r="BE429" s="211"/>
      <c r="BF429" s="211"/>
      <c r="BG429" s="211"/>
      <c r="BH429" s="211"/>
      <c r="BI429" s="211"/>
      <c r="BJ429" s="211"/>
      <c r="BK429" s="211"/>
      <c r="BL429" s="211"/>
      <c r="BM429" s="211"/>
      <c r="BN429" s="211"/>
    </row>
    <row r="430" spans="1:66">
      <c r="A430" s="211"/>
      <c r="B430" s="211"/>
      <c r="C430" s="211"/>
      <c r="D430" s="211"/>
      <c r="E430" s="211"/>
      <c r="F430" s="211"/>
      <c r="G430" s="211"/>
      <c r="H430" s="211"/>
      <c r="I430" s="211"/>
      <c r="J430" s="211"/>
      <c r="K430" s="211"/>
      <c r="L430" s="211"/>
      <c r="M430" s="211"/>
      <c r="N430" s="211"/>
      <c r="O430" s="211"/>
      <c r="P430" s="211"/>
      <c r="Q430" s="211"/>
      <c r="R430" s="211"/>
      <c r="S430" s="211"/>
      <c r="T430" s="211"/>
      <c r="U430" s="211"/>
      <c r="V430" s="211"/>
      <c r="W430" s="211"/>
      <c r="X430" s="211"/>
      <c r="Y430" s="211"/>
      <c r="Z430" s="211"/>
      <c r="AA430" s="211"/>
      <c r="AB430" s="211"/>
      <c r="AC430" s="211"/>
      <c r="AD430" s="211"/>
      <c r="AE430" s="211"/>
      <c r="AF430" s="211"/>
      <c r="AG430" s="211"/>
      <c r="AH430" s="211"/>
      <c r="AI430" s="211"/>
      <c r="AJ430" s="211"/>
      <c r="AK430" s="211"/>
      <c r="AL430" s="211"/>
      <c r="AM430" s="211"/>
      <c r="AN430" s="211"/>
      <c r="AO430" s="211"/>
      <c r="AP430" s="211"/>
      <c r="AQ430" s="211"/>
      <c r="AR430" s="211"/>
      <c r="AS430" s="211"/>
      <c r="AT430" s="211"/>
      <c r="AU430" s="211"/>
      <c r="AV430" s="211"/>
      <c r="AW430" s="211"/>
      <c r="AX430" s="211"/>
      <c r="AY430" s="1477"/>
      <c r="AZ430" s="211"/>
      <c r="BA430" s="211"/>
      <c r="BB430" s="211"/>
      <c r="BC430" s="211"/>
      <c r="BD430" s="211"/>
      <c r="BE430" s="211"/>
      <c r="BF430" s="211"/>
      <c r="BG430" s="211"/>
      <c r="BH430" s="211"/>
      <c r="BI430" s="211"/>
      <c r="BJ430" s="211"/>
      <c r="BK430" s="211"/>
      <c r="BL430" s="211"/>
      <c r="BM430" s="211"/>
      <c r="BN430" s="211"/>
    </row>
    <row r="431" spans="1:66">
      <c r="A431" s="211"/>
      <c r="B431" s="211"/>
      <c r="C431" s="211"/>
      <c r="D431" s="211"/>
      <c r="E431" s="211"/>
      <c r="F431" s="211"/>
      <c r="G431" s="211"/>
      <c r="H431" s="211"/>
      <c r="I431" s="211"/>
      <c r="J431" s="211"/>
      <c r="K431" s="211"/>
      <c r="L431" s="211"/>
      <c r="M431" s="211"/>
      <c r="N431" s="211"/>
      <c r="O431" s="211"/>
      <c r="P431" s="211"/>
      <c r="Q431" s="211"/>
      <c r="R431" s="211"/>
      <c r="S431" s="211"/>
      <c r="T431" s="211"/>
      <c r="U431" s="211"/>
      <c r="V431" s="211"/>
      <c r="W431" s="211"/>
      <c r="X431" s="211"/>
      <c r="Y431" s="211"/>
      <c r="Z431" s="211"/>
      <c r="AA431" s="211"/>
      <c r="AB431" s="211"/>
      <c r="AC431" s="211"/>
      <c r="AD431" s="211"/>
      <c r="AE431" s="211"/>
      <c r="AF431" s="211"/>
      <c r="AG431" s="211"/>
      <c r="AH431" s="211"/>
      <c r="AI431" s="211"/>
      <c r="AJ431" s="211"/>
      <c r="AK431" s="211"/>
      <c r="AL431" s="211"/>
      <c r="AM431" s="211"/>
      <c r="AN431" s="211"/>
      <c r="AO431" s="211"/>
      <c r="AP431" s="211"/>
      <c r="AQ431" s="211"/>
      <c r="AR431" s="211"/>
      <c r="AS431" s="211"/>
      <c r="AT431" s="211"/>
      <c r="AU431" s="211"/>
      <c r="AV431" s="211"/>
      <c r="AW431" s="211"/>
      <c r="AX431" s="211"/>
      <c r="AY431" s="1477"/>
      <c r="AZ431" s="211"/>
      <c r="BA431" s="211"/>
      <c r="BB431" s="211"/>
      <c r="BC431" s="211"/>
      <c r="BD431" s="211"/>
      <c r="BE431" s="211"/>
      <c r="BF431" s="211"/>
      <c r="BG431" s="211"/>
      <c r="BH431" s="211"/>
      <c r="BI431" s="211"/>
      <c r="BJ431" s="211"/>
      <c r="BK431" s="211"/>
      <c r="BL431" s="211"/>
      <c r="BM431" s="211"/>
      <c r="BN431" s="211"/>
    </row>
    <row r="432" spans="1:66">
      <c r="A432" s="211"/>
      <c r="B432" s="211"/>
      <c r="C432" s="211"/>
      <c r="D432" s="211"/>
      <c r="E432" s="211"/>
      <c r="F432" s="211"/>
      <c r="G432" s="211"/>
      <c r="H432" s="211"/>
      <c r="I432" s="211"/>
      <c r="J432" s="211"/>
      <c r="K432" s="211"/>
      <c r="L432" s="211"/>
      <c r="M432" s="211"/>
      <c r="N432" s="211"/>
      <c r="O432" s="211"/>
      <c r="P432" s="211"/>
      <c r="Q432" s="211"/>
      <c r="R432" s="211"/>
      <c r="S432" s="211"/>
      <c r="T432" s="211"/>
      <c r="U432" s="211"/>
      <c r="V432" s="211"/>
      <c r="W432" s="211"/>
      <c r="X432" s="211"/>
      <c r="Y432" s="211"/>
      <c r="Z432" s="211"/>
      <c r="AA432" s="211"/>
      <c r="AB432" s="211"/>
      <c r="AC432" s="211"/>
      <c r="AD432" s="211"/>
      <c r="AE432" s="211"/>
      <c r="AF432" s="211"/>
      <c r="AG432" s="211"/>
      <c r="AH432" s="211"/>
      <c r="AI432" s="211"/>
      <c r="AJ432" s="211"/>
      <c r="AK432" s="211"/>
      <c r="AL432" s="211"/>
      <c r="AM432" s="211"/>
      <c r="AN432" s="211"/>
      <c r="AO432" s="211"/>
      <c r="AP432" s="211"/>
      <c r="AQ432" s="211"/>
      <c r="AR432" s="211"/>
      <c r="AS432" s="211"/>
      <c r="AT432" s="211"/>
      <c r="AU432" s="211"/>
      <c r="AV432" s="211"/>
      <c r="AW432" s="211"/>
      <c r="AX432" s="211"/>
      <c r="AY432" s="1477"/>
      <c r="AZ432" s="211"/>
      <c r="BA432" s="211"/>
      <c r="BB432" s="211"/>
      <c r="BC432" s="211"/>
      <c r="BD432" s="211"/>
      <c r="BE432" s="211"/>
      <c r="BF432" s="211"/>
      <c r="BG432" s="211"/>
      <c r="BH432" s="211"/>
      <c r="BI432" s="211"/>
      <c r="BJ432" s="211"/>
      <c r="BK432" s="211"/>
      <c r="BL432" s="211"/>
      <c r="BM432" s="211"/>
      <c r="BN432" s="211"/>
    </row>
    <row r="433" spans="1:66">
      <c r="A433" s="211"/>
      <c r="B433" s="211"/>
      <c r="C433" s="211"/>
      <c r="D433" s="211"/>
      <c r="E433" s="211"/>
      <c r="F433" s="211"/>
      <c r="G433" s="211"/>
      <c r="H433" s="211"/>
      <c r="I433" s="211"/>
      <c r="J433" s="211"/>
      <c r="K433" s="211"/>
      <c r="L433" s="211"/>
      <c r="M433" s="211"/>
      <c r="N433" s="211"/>
      <c r="O433" s="211"/>
      <c r="P433" s="211"/>
      <c r="Q433" s="211"/>
      <c r="R433" s="211"/>
      <c r="S433" s="211"/>
      <c r="T433" s="211"/>
      <c r="U433" s="211"/>
      <c r="V433" s="211"/>
      <c r="W433" s="211"/>
      <c r="X433" s="211"/>
      <c r="Y433" s="211"/>
      <c r="Z433" s="211"/>
      <c r="AA433" s="211"/>
      <c r="AB433" s="211"/>
      <c r="AC433" s="211"/>
      <c r="AD433" s="211"/>
      <c r="AE433" s="211"/>
      <c r="AF433" s="211"/>
      <c r="AG433" s="211"/>
      <c r="AH433" s="211"/>
      <c r="AI433" s="211"/>
      <c r="AJ433" s="211"/>
      <c r="AK433" s="211"/>
      <c r="AL433" s="211"/>
      <c r="AM433" s="211"/>
      <c r="AN433" s="211"/>
      <c r="AO433" s="211"/>
      <c r="AP433" s="211"/>
      <c r="AQ433" s="211"/>
      <c r="AR433" s="211"/>
      <c r="AS433" s="211"/>
      <c r="AT433" s="211"/>
      <c r="AU433" s="211"/>
      <c r="AV433" s="211"/>
      <c r="AW433" s="211"/>
      <c r="AX433" s="211"/>
      <c r="AY433" s="1477"/>
      <c r="AZ433" s="211"/>
      <c r="BA433" s="211"/>
      <c r="BB433" s="211"/>
      <c r="BC433" s="211"/>
      <c r="BD433" s="211"/>
      <c r="BE433" s="211"/>
      <c r="BF433" s="211"/>
      <c r="BG433" s="211"/>
      <c r="BH433" s="211"/>
      <c r="BI433" s="211"/>
      <c r="BJ433" s="211"/>
      <c r="BK433" s="211"/>
      <c r="BL433" s="211"/>
      <c r="BM433" s="211"/>
      <c r="BN433" s="211"/>
    </row>
    <row r="434" spans="1:66">
      <c r="A434" s="211"/>
      <c r="B434" s="211"/>
      <c r="C434" s="211"/>
      <c r="D434" s="211"/>
      <c r="E434" s="211"/>
      <c r="F434" s="211"/>
      <c r="G434" s="211"/>
      <c r="H434" s="211"/>
      <c r="I434" s="211"/>
      <c r="J434" s="211"/>
      <c r="K434" s="211"/>
      <c r="L434" s="211"/>
      <c r="M434" s="211"/>
      <c r="N434" s="211"/>
      <c r="O434" s="211"/>
      <c r="P434" s="211"/>
      <c r="Q434" s="211"/>
      <c r="R434" s="211"/>
      <c r="S434" s="211"/>
      <c r="T434" s="211"/>
      <c r="U434" s="211"/>
      <c r="V434" s="211"/>
      <c r="W434" s="211"/>
      <c r="X434" s="211"/>
      <c r="Y434" s="211"/>
      <c r="Z434" s="211"/>
      <c r="AA434" s="211"/>
      <c r="AB434" s="211"/>
      <c r="AC434" s="211"/>
      <c r="AD434" s="211"/>
      <c r="AE434" s="211"/>
      <c r="AF434" s="211"/>
      <c r="AG434" s="211"/>
      <c r="AH434" s="211"/>
      <c r="AI434" s="211"/>
      <c r="AJ434" s="211"/>
      <c r="AK434" s="211"/>
      <c r="AL434" s="211"/>
      <c r="AM434" s="211"/>
      <c r="AN434" s="211"/>
      <c r="AO434" s="211"/>
      <c r="AP434" s="211"/>
      <c r="AQ434" s="211"/>
      <c r="AR434" s="211"/>
      <c r="AS434" s="211"/>
      <c r="AT434" s="211"/>
      <c r="AU434" s="211"/>
      <c r="AV434" s="211"/>
      <c r="AW434" s="211"/>
      <c r="AX434" s="211"/>
      <c r="AY434" s="1477"/>
      <c r="AZ434" s="211"/>
      <c r="BA434" s="211"/>
      <c r="BB434" s="211"/>
      <c r="BC434" s="211"/>
      <c r="BD434" s="211"/>
      <c r="BE434" s="211"/>
      <c r="BF434" s="211"/>
      <c r="BG434" s="211"/>
      <c r="BH434" s="211"/>
      <c r="BI434" s="211"/>
      <c r="BJ434" s="211"/>
      <c r="BK434" s="211"/>
      <c r="BL434" s="211"/>
      <c r="BM434" s="211"/>
      <c r="BN434" s="211"/>
    </row>
    <row r="435" spans="1:66">
      <c r="A435" s="211"/>
      <c r="B435" s="211"/>
      <c r="C435" s="211"/>
      <c r="D435" s="211"/>
      <c r="E435" s="211"/>
      <c r="F435" s="211"/>
      <c r="G435" s="211"/>
      <c r="H435" s="211"/>
      <c r="I435" s="211"/>
      <c r="J435" s="211"/>
      <c r="K435" s="211"/>
      <c r="L435" s="211"/>
      <c r="M435" s="211"/>
      <c r="N435" s="211"/>
      <c r="O435" s="211"/>
      <c r="P435" s="211"/>
      <c r="Q435" s="211"/>
      <c r="R435" s="211"/>
      <c r="S435" s="211"/>
      <c r="T435" s="211"/>
      <c r="U435" s="211"/>
      <c r="V435" s="211"/>
      <c r="W435" s="211"/>
      <c r="X435" s="211"/>
      <c r="Y435" s="211"/>
      <c r="Z435" s="211"/>
      <c r="AA435" s="211"/>
      <c r="AB435" s="211"/>
      <c r="AC435" s="211"/>
      <c r="AD435" s="211"/>
      <c r="AE435" s="211"/>
      <c r="AF435" s="211"/>
      <c r="AG435" s="211"/>
      <c r="AH435" s="211"/>
      <c r="AI435" s="211"/>
      <c r="AJ435" s="211"/>
      <c r="AK435" s="211"/>
      <c r="AL435" s="211"/>
      <c r="AM435" s="211"/>
      <c r="AN435" s="211"/>
      <c r="AO435" s="211"/>
      <c r="AP435" s="211"/>
      <c r="AQ435" s="211"/>
      <c r="AR435" s="211"/>
      <c r="AS435" s="211"/>
      <c r="AT435" s="211"/>
      <c r="AU435" s="211"/>
      <c r="AV435" s="211"/>
      <c r="AW435" s="211"/>
      <c r="AX435" s="211"/>
      <c r="AY435" s="1477"/>
      <c r="AZ435" s="211"/>
      <c r="BA435" s="211"/>
      <c r="BB435" s="211"/>
      <c r="BC435" s="211"/>
      <c r="BD435" s="211"/>
      <c r="BE435" s="211"/>
      <c r="BF435" s="211"/>
      <c r="BG435" s="211"/>
      <c r="BH435" s="211"/>
      <c r="BI435" s="211"/>
      <c r="BJ435" s="211"/>
      <c r="BK435" s="211"/>
      <c r="BL435" s="211"/>
      <c r="BM435" s="211"/>
      <c r="BN435" s="211"/>
    </row>
    <row r="436" spans="1:66">
      <c r="A436" s="211"/>
      <c r="B436" s="211"/>
      <c r="C436" s="211"/>
      <c r="D436" s="211"/>
      <c r="E436" s="211"/>
      <c r="F436" s="211"/>
      <c r="G436" s="211"/>
      <c r="H436" s="211"/>
      <c r="I436" s="211"/>
      <c r="J436" s="211"/>
      <c r="K436" s="211"/>
      <c r="L436" s="211"/>
      <c r="M436" s="211"/>
      <c r="N436" s="211"/>
      <c r="O436" s="211"/>
      <c r="P436" s="211"/>
      <c r="Q436" s="211"/>
      <c r="R436" s="211"/>
      <c r="S436" s="211"/>
      <c r="T436" s="211"/>
      <c r="U436" s="211"/>
      <c r="V436" s="211"/>
      <c r="W436" s="211"/>
      <c r="X436" s="211"/>
      <c r="Y436" s="211"/>
      <c r="Z436" s="211"/>
      <c r="AA436" s="211"/>
      <c r="AB436" s="211"/>
      <c r="AC436" s="211"/>
      <c r="AD436" s="211"/>
      <c r="AE436" s="211"/>
      <c r="AF436" s="211"/>
      <c r="AG436" s="211"/>
      <c r="AH436" s="211"/>
      <c r="AI436" s="211"/>
      <c r="AJ436" s="211"/>
      <c r="AK436" s="211"/>
      <c r="AL436" s="211"/>
      <c r="AM436" s="211"/>
      <c r="AN436" s="211"/>
      <c r="AO436" s="211"/>
      <c r="AP436" s="211"/>
      <c r="AQ436" s="211"/>
      <c r="AR436" s="211"/>
      <c r="AS436" s="211"/>
      <c r="AT436" s="211"/>
      <c r="AU436" s="211"/>
      <c r="AV436" s="211"/>
      <c r="AW436" s="211"/>
      <c r="AX436" s="211"/>
      <c r="AY436" s="1477"/>
      <c r="AZ436" s="211"/>
      <c r="BA436" s="211"/>
      <c r="BB436" s="211"/>
      <c r="BC436" s="211"/>
      <c r="BD436" s="211"/>
      <c r="BE436" s="211"/>
      <c r="BF436" s="211"/>
      <c r="BG436" s="211"/>
      <c r="BH436" s="211"/>
      <c r="BI436" s="211"/>
      <c r="BJ436" s="211"/>
      <c r="BK436" s="211"/>
      <c r="BL436" s="211"/>
      <c r="BM436" s="211"/>
      <c r="BN436" s="211"/>
    </row>
    <row r="437" spans="1:66">
      <c r="A437" s="211"/>
      <c r="B437" s="211"/>
      <c r="C437" s="211"/>
      <c r="D437" s="211"/>
      <c r="E437" s="211"/>
      <c r="F437" s="211"/>
      <c r="G437" s="211"/>
      <c r="H437" s="211"/>
      <c r="I437" s="211"/>
      <c r="J437" s="211"/>
      <c r="K437" s="211"/>
      <c r="L437" s="211"/>
      <c r="M437" s="211"/>
      <c r="N437" s="211"/>
      <c r="O437" s="211"/>
      <c r="P437" s="211"/>
      <c r="Q437" s="211"/>
      <c r="R437" s="211"/>
      <c r="S437" s="211"/>
      <c r="T437" s="211"/>
      <c r="U437" s="211"/>
      <c r="V437" s="211"/>
      <c r="W437" s="211"/>
      <c r="X437" s="211"/>
      <c r="Y437" s="211"/>
      <c r="Z437" s="211"/>
      <c r="AA437" s="211"/>
      <c r="AB437" s="211"/>
      <c r="AC437" s="211"/>
      <c r="AD437" s="211"/>
      <c r="AE437" s="211"/>
      <c r="AF437" s="211"/>
      <c r="AG437" s="211"/>
      <c r="AH437" s="211"/>
      <c r="AI437" s="211"/>
      <c r="AJ437" s="211"/>
      <c r="AK437" s="211"/>
      <c r="AL437" s="211"/>
      <c r="AM437" s="211"/>
      <c r="AN437" s="211"/>
      <c r="AO437" s="211"/>
      <c r="AP437" s="211"/>
      <c r="AQ437" s="211"/>
      <c r="AR437" s="211"/>
      <c r="AS437" s="211"/>
      <c r="AT437" s="211"/>
      <c r="AU437" s="211"/>
      <c r="AV437" s="211"/>
      <c r="AW437" s="211"/>
      <c r="AX437" s="211"/>
      <c r="AY437" s="1477"/>
      <c r="AZ437" s="211"/>
      <c r="BA437" s="211"/>
      <c r="BB437" s="211"/>
      <c r="BC437" s="211"/>
      <c r="BD437" s="211"/>
      <c r="BE437" s="211"/>
      <c r="BF437" s="211"/>
      <c r="BG437" s="211"/>
      <c r="BH437" s="211"/>
      <c r="BI437" s="211"/>
      <c r="BJ437" s="211"/>
      <c r="BK437" s="211"/>
      <c r="BL437" s="211"/>
      <c r="BM437" s="211"/>
      <c r="BN437" s="211"/>
    </row>
    <row r="438" spans="1:66">
      <c r="A438" s="211"/>
      <c r="B438" s="211"/>
      <c r="C438" s="211"/>
      <c r="D438" s="211"/>
      <c r="E438" s="211"/>
      <c r="F438" s="211"/>
      <c r="G438" s="211"/>
      <c r="H438" s="211"/>
      <c r="I438" s="211"/>
      <c r="J438" s="211"/>
      <c r="K438" s="211"/>
      <c r="L438" s="211"/>
      <c r="M438" s="211"/>
      <c r="N438" s="211"/>
      <c r="O438" s="211"/>
      <c r="P438" s="211"/>
      <c r="Q438" s="211"/>
      <c r="R438" s="211"/>
      <c r="S438" s="211"/>
      <c r="T438" s="211"/>
      <c r="U438" s="211"/>
      <c r="V438" s="211"/>
      <c r="W438" s="211"/>
      <c r="X438" s="211"/>
      <c r="Y438" s="211"/>
      <c r="Z438" s="211"/>
      <c r="AA438" s="211"/>
      <c r="AB438" s="211"/>
      <c r="AC438" s="211"/>
      <c r="AD438" s="211"/>
      <c r="AE438" s="211"/>
      <c r="AF438" s="211"/>
      <c r="AG438" s="211"/>
      <c r="AH438" s="211"/>
      <c r="AI438" s="211"/>
      <c r="AJ438" s="211"/>
      <c r="AK438" s="211"/>
      <c r="AL438" s="211"/>
      <c r="AM438" s="211"/>
      <c r="AN438" s="211"/>
      <c r="AO438" s="211"/>
      <c r="AP438" s="211"/>
      <c r="AQ438" s="211"/>
      <c r="AR438" s="211"/>
      <c r="AS438" s="211"/>
      <c r="AT438" s="211"/>
      <c r="AU438" s="211"/>
      <c r="AV438" s="211"/>
      <c r="AW438" s="211"/>
      <c r="AX438" s="211"/>
      <c r="AY438" s="1477"/>
      <c r="AZ438" s="211"/>
      <c r="BA438" s="211"/>
      <c r="BB438" s="211"/>
      <c r="BC438" s="211"/>
      <c r="BD438" s="211"/>
      <c r="BE438" s="211"/>
      <c r="BF438" s="211"/>
      <c r="BG438" s="211"/>
      <c r="BH438" s="211"/>
      <c r="BI438" s="211"/>
      <c r="BJ438" s="211"/>
      <c r="BK438" s="211"/>
      <c r="BL438" s="211"/>
      <c r="BM438" s="211"/>
      <c r="BN438" s="211"/>
    </row>
    <row r="439" spans="1:66">
      <c r="A439" s="211"/>
      <c r="B439" s="211"/>
      <c r="C439" s="211"/>
      <c r="D439" s="211"/>
      <c r="E439" s="211"/>
      <c r="F439" s="211"/>
      <c r="G439" s="211"/>
      <c r="H439" s="211"/>
      <c r="I439" s="211"/>
      <c r="J439" s="211"/>
      <c r="K439" s="211"/>
      <c r="L439" s="211"/>
      <c r="M439" s="211"/>
      <c r="N439" s="211"/>
      <c r="O439" s="211"/>
      <c r="P439" s="211"/>
      <c r="Q439" s="211"/>
      <c r="R439" s="211"/>
      <c r="S439" s="211"/>
      <c r="T439" s="211"/>
      <c r="U439" s="211"/>
      <c r="V439" s="211"/>
      <c r="W439" s="211"/>
      <c r="X439" s="211"/>
      <c r="Y439" s="211"/>
      <c r="Z439" s="211"/>
      <c r="AA439" s="211"/>
      <c r="AB439" s="211"/>
      <c r="AC439" s="211"/>
      <c r="AD439" s="211"/>
      <c r="AE439" s="211"/>
      <c r="AF439" s="211"/>
      <c r="AG439" s="211"/>
      <c r="AH439" s="211"/>
      <c r="AI439" s="211"/>
      <c r="AJ439" s="211"/>
      <c r="AK439" s="211"/>
      <c r="AL439" s="211"/>
      <c r="AM439" s="211"/>
      <c r="AN439" s="211"/>
      <c r="AO439" s="211"/>
      <c r="AP439" s="211"/>
      <c r="AQ439" s="211"/>
      <c r="AR439" s="211"/>
      <c r="AS439" s="211"/>
      <c r="AT439" s="211"/>
      <c r="AU439" s="211"/>
      <c r="AV439" s="211"/>
      <c r="AW439" s="211"/>
      <c r="AX439" s="211"/>
      <c r="AY439" s="1477"/>
      <c r="AZ439" s="211"/>
      <c r="BA439" s="211"/>
      <c r="BB439" s="211"/>
      <c r="BC439" s="211"/>
      <c r="BD439" s="211"/>
      <c r="BE439" s="211"/>
      <c r="BF439" s="211"/>
      <c r="BG439" s="211"/>
      <c r="BH439" s="211"/>
      <c r="BI439" s="211"/>
      <c r="BJ439" s="211"/>
      <c r="BK439" s="211"/>
      <c r="BL439" s="211"/>
      <c r="BM439" s="211"/>
      <c r="BN439" s="211"/>
    </row>
    <row r="440" spans="1:66">
      <c r="A440" s="211"/>
      <c r="B440" s="211"/>
      <c r="C440" s="211"/>
      <c r="D440" s="211"/>
      <c r="E440" s="211"/>
      <c r="F440" s="211"/>
      <c r="G440" s="211"/>
      <c r="H440" s="211"/>
      <c r="I440" s="211"/>
      <c r="J440" s="211"/>
      <c r="K440" s="211"/>
      <c r="L440" s="211"/>
      <c r="M440" s="211"/>
      <c r="N440" s="211"/>
      <c r="O440" s="211"/>
      <c r="P440" s="211"/>
      <c r="Q440" s="211"/>
      <c r="R440" s="211"/>
      <c r="S440" s="211"/>
      <c r="T440" s="211"/>
      <c r="U440" s="211"/>
      <c r="V440" s="211"/>
      <c r="W440" s="211"/>
      <c r="X440" s="211"/>
      <c r="Y440" s="211"/>
      <c r="Z440" s="211"/>
      <c r="AA440" s="211"/>
      <c r="AB440" s="211"/>
      <c r="AC440" s="211"/>
      <c r="AD440" s="211"/>
      <c r="AE440" s="211"/>
      <c r="AF440" s="211"/>
      <c r="AG440" s="211"/>
      <c r="AH440" s="211"/>
      <c r="AI440" s="211"/>
      <c r="AJ440" s="211"/>
      <c r="AK440" s="211"/>
      <c r="AL440" s="211"/>
      <c r="AM440" s="211"/>
      <c r="AN440" s="211"/>
      <c r="AO440" s="211"/>
      <c r="AP440" s="211"/>
      <c r="AQ440" s="211"/>
      <c r="AR440" s="211"/>
      <c r="AS440" s="211"/>
      <c r="AT440" s="211"/>
      <c r="AU440" s="211"/>
      <c r="AV440" s="211"/>
      <c r="AW440" s="211"/>
      <c r="AX440" s="211"/>
      <c r="AY440" s="1477"/>
      <c r="AZ440" s="211"/>
      <c r="BA440" s="211"/>
      <c r="BB440" s="211"/>
      <c r="BC440" s="211"/>
      <c r="BD440" s="211"/>
      <c r="BE440" s="211"/>
      <c r="BF440" s="211"/>
      <c r="BG440" s="211"/>
      <c r="BH440" s="211"/>
      <c r="BI440" s="211"/>
      <c r="BJ440" s="211"/>
      <c r="BK440" s="211"/>
      <c r="BL440" s="211"/>
      <c r="BM440" s="211"/>
      <c r="BN440" s="211"/>
    </row>
    <row r="441" spans="1:66">
      <c r="A441" s="211"/>
      <c r="B441" s="211"/>
      <c r="C441" s="211"/>
      <c r="D441" s="211"/>
      <c r="E441" s="211"/>
      <c r="F441" s="211"/>
      <c r="G441" s="211"/>
      <c r="H441" s="211"/>
      <c r="I441" s="211"/>
      <c r="J441" s="211"/>
      <c r="K441" s="211"/>
      <c r="L441" s="211"/>
      <c r="M441" s="211"/>
      <c r="N441" s="211"/>
      <c r="O441" s="211"/>
      <c r="P441" s="211"/>
      <c r="Q441" s="211"/>
      <c r="R441" s="211"/>
      <c r="S441" s="211"/>
      <c r="T441" s="211"/>
      <c r="U441" s="211"/>
      <c r="V441" s="211"/>
      <c r="W441" s="211"/>
      <c r="X441" s="211"/>
      <c r="Y441" s="211"/>
      <c r="Z441" s="211"/>
      <c r="AA441" s="211"/>
      <c r="AB441" s="211"/>
      <c r="AC441" s="211"/>
      <c r="AD441" s="211"/>
      <c r="AE441" s="211"/>
      <c r="AF441" s="211"/>
      <c r="AG441" s="211"/>
      <c r="AH441" s="211"/>
      <c r="AI441" s="211"/>
      <c r="AJ441" s="211"/>
      <c r="AK441" s="211"/>
      <c r="AL441" s="211"/>
      <c r="AM441" s="211"/>
      <c r="AN441" s="211"/>
      <c r="AO441" s="211"/>
      <c r="AP441" s="211"/>
      <c r="AQ441" s="211"/>
      <c r="AR441" s="211"/>
      <c r="AS441" s="211"/>
      <c r="AT441" s="211"/>
      <c r="AU441" s="211"/>
      <c r="AV441" s="211"/>
      <c r="AW441" s="211"/>
      <c r="AX441" s="211"/>
      <c r="AY441" s="1477"/>
      <c r="AZ441" s="211"/>
      <c r="BA441" s="211"/>
      <c r="BB441" s="211"/>
      <c r="BC441" s="211"/>
      <c r="BD441" s="211"/>
      <c r="BE441" s="211"/>
      <c r="BF441" s="211"/>
      <c r="BG441" s="211"/>
      <c r="BH441" s="211"/>
      <c r="BI441" s="211"/>
      <c r="BJ441" s="211"/>
      <c r="BK441" s="211"/>
      <c r="BL441" s="211"/>
      <c r="BM441" s="211"/>
      <c r="BN441" s="211"/>
    </row>
    <row r="442" spans="1:66">
      <c r="A442" s="211"/>
      <c r="B442" s="211"/>
      <c r="C442" s="211"/>
      <c r="D442" s="211"/>
      <c r="E442" s="211"/>
      <c r="F442" s="211"/>
      <c r="G442" s="211"/>
      <c r="H442" s="211"/>
      <c r="I442" s="211"/>
      <c r="J442" s="211"/>
      <c r="K442" s="211"/>
      <c r="L442" s="211"/>
      <c r="M442" s="211"/>
      <c r="N442" s="211"/>
      <c r="O442" s="211"/>
      <c r="P442" s="211"/>
      <c r="Q442" s="211"/>
      <c r="R442" s="211"/>
      <c r="S442" s="211"/>
      <c r="T442" s="211"/>
      <c r="U442" s="211"/>
      <c r="V442" s="211"/>
      <c r="W442" s="211"/>
      <c r="X442" s="211"/>
      <c r="Y442" s="211"/>
      <c r="Z442" s="211"/>
      <c r="AA442" s="211"/>
      <c r="AB442" s="211"/>
      <c r="AC442" s="211"/>
      <c r="AD442" s="211"/>
      <c r="AE442" s="211"/>
      <c r="AF442" s="211"/>
      <c r="AG442" s="211"/>
      <c r="AH442" s="211"/>
      <c r="AI442" s="211"/>
      <c r="AJ442" s="211"/>
      <c r="AK442" s="211"/>
      <c r="AL442" s="211"/>
      <c r="AM442" s="211"/>
      <c r="AN442" s="211"/>
      <c r="AO442" s="211"/>
      <c r="AP442" s="211"/>
      <c r="AQ442" s="211"/>
      <c r="AR442" s="211"/>
      <c r="AS442" s="211"/>
      <c r="AT442" s="211"/>
      <c r="AU442" s="211"/>
      <c r="AV442" s="211"/>
      <c r="AW442" s="211"/>
      <c r="AX442" s="211"/>
      <c r="AY442" s="1477"/>
      <c r="AZ442" s="211"/>
      <c r="BA442" s="211"/>
      <c r="BB442" s="211"/>
      <c r="BC442" s="211"/>
      <c r="BD442" s="211"/>
      <c r="BE442" s="211"/>
      <c r="BF442" s="211"/>
      <c r="BG442" s="211"/>
      <c r="BH442" s="211"/>
      <c r="BI442" s="211"/>
      <c r="BJ442" s="211"/>
      <c r="BK442" s="211"/>
      <c r="BL442" s="211"/>
      <c r="BM442" s="211"/>
      <c r="BN442" s="211"/>
    </row>
    <row r="443" spans="1:66">
      <c r="A443" s="211"/>
      <c r="B443" s="211"/>
      <c r="C443" s="211"/>
      <c r="D443" s="211"/>
      <c r="E443" s="211"/>
      <c r="F443" s="211"/>
      <c r="G443" s="211"/>
      <c r="H443" s="211"/>
      <c r="I443" s="211"/>
      <c r="J443" s="211"/>
      <c r="K443" s="211"/>
      <c r="L443" s="211"/>
      <c r="M443" s="211"/>
      <c r="N443" s="211"/>
      <c r="O443" s="211"/>
      <c r="P443" s="211"/>
      <c r="Q443" s="211"/>
      <c r="R443" s="211"/>
      <c r="S443" s="211"/>
      <c r="T443" s="211"/>
      <c r="U443" s="211"/>
      <c r="V443" s="211"/>
      <c r="W443" s="211"/>
      <c r="X443" s="211"/>
      <c r="Y443" s="211"/>
      <c r="Z443" s="211"/>
      <c r="AA443" s="211"/>
      <c r="AB443" s="211"/>
      <c r="AC443" s="211"/>
      <c r="AD443" s="211"/>
      <c r="AE443" s="211"/>
      <c r="AF443" s="211"/>
      <c r="AG443" s="211"/>
      <c r="AH443" s="211"/>
      <c r="AI443" s="211"/>
      <c r="AJ443" s="211"/>
      <c r="AK443" s="211"/>
      <c r="AL443" s="211"/>
      <c r="AM443" s="211"/>
      <c r="AN443" s="211"/>
      <c r="AO443" s="211"/>
      <c r="AP443" s="211"/>
      <c r="AQ443" s="211"/>
      <c r="AR443" s="211"/>
      <c r="AS443" s="211"/>
      <c r="AT443" s="211"/>
      <c r="AU443" s="211"/>
      <c r="AV443" s="211"/>
      <c r="AW443" s="211"/>
      <c r="AX443" s="211"/>
      <c r="AY443" s="1477"/>
      <c r="AZ443" s="211"/>
      <c r="BA443" s="211"/>
      <c r="BB443" s="211"/>
      <c r="BC443" s="211"/>
      <c r="BD443" s="211"/>
      <c r="BE443" s="211"/>
      <c r="BF443" s="211"/>
      <c r="BG443" s="211"/>
      <c r="BH443" s="211"/>
      <c r="BI443" s="211"/>
      <c r="BJ443" s="211"/>
      <c r="BK443" s="211"/>
      <c r="BL443" s="211"/>
      <c r="BM443" s="211"/>
      <c r="BN443" s="211"/>
    </row>
    <row r="444" spans="1:66">
      <c r="A444" s="211"/>
      <c r="B444" s="211"/>
      <c r="C444" s="211"/>
      <c r="D444" s="211"/>
      <c r="E444" s="211"/>
      <c r="F444" s="211"/>
      <c r="G444" s="211"/>
      <c r="H444" s="211"/>
      <c r="I444" s="211"/>
      <c r="J444" s="211"/>
      <c r="K444" s="211"/>
      <c r="L444" s="211"/>
      <c r="M444" s="211"/>
      <c r="N444" s="211"/>
      <c r="O444" s="211"/>
      <c r="P444" s="211"/>
      <c r="Q444" s="211"/>
      <c r="R444" s="211"/>
      <c r="S444" s="211"/>
      <c r="T444" s="211"/>
      <c r="U444" s="211"/>
      <c r="V444" s="211"/>
      <c r="W444" s="211"/>
      <c r="X444" s="211"/>
      <c r="Y444" s="211"/>
      <c r="Z444" s="211"/>
      <c r="AA444" s="211"/>
      <c r="AB444" s="211"/>
      <c r="AC444" s="211"/>
      <c r="AD444" s="211"/>
      <c r="AE444" s="211"/>
      <c r="AF444" s="211"/>
      <c r="AG444" s="211"/>
      <c r="AH444" s="211"/>
      <c r="AI444" s="211"/>
      <c r="AJ444" s="211"/>
      <c r="AK444" s="211"/>
      <c r="AL444" s="211"/>
      <c r="AM444" s="211"/>
      <c r="AN444" s="211"/>
      <c r="AO444" s="211"/>
      <c r="AP444" s="211"/>
      <c r="AQ444" s="211"/>
      <c r="AR444" s="211"/>
      <c r="AS444" s="211"/>
      <c r="AT444" s="211"/>
      <c r="AU444" s="211"/>
      <c r="AV444" s="211"/>
      <c r="AW444" s="211"/>
      <c r="AX444" s="211"/>
      <c r="AY444" s="1477"/>
      <c r="AZ444" s="211"/>
      <c r="BA444" s="211"/>
      <c r="BB444" s="211"/>
      <c r="BC444" s="211"/>
      <c r="BD444" s="211"/>
      <c r="BE444" s="211"/>
      <c r="BF444" s="211"/>
      <c r="BG444" s="211"/>
      <c r="BH444" s="211"/>
      <c r="BI444" s="211"/>
      <c r="BJ444" s="211"/>
      <c r="BK444" s="211"/>
      <c r="BL444" s="211"/>
      <c r="BM444" s="211"/>
      <c r="BN444" s="211"/>
    </row>
    <row r="445" spans="1:66">
      <c r="A445" s="211"/>
      <c r="B445" s="211"/>
      <c r="C445" s="211"/>
      <c r="D445" s="211"/>
      <c r="E445" s="211"/>
      <c r="F445" s="211"/>
      <c r="G445" s="211"/>
      <c r="H445" s="211"/>
      <c r="I445" s="211"/>
      <c r="J445" s="211"/>
      <c r="K445" s="211"/>
      <c r="L445" s="211"/>
      <c r="M445" s="211"/>
      <c r="N445" s="211"/>
      <c r="O445" s="211"/>
      <c r="P445" s="211"/>
      <c r="Q445" s="211"/>
      <c r="R445" s="211"/>
      <c r="S445" s="211"/>
      <c r="T445" s="211"/>
      <c r="U445" s="211"/>
      <c r="V445" s="211"/>
      <c r="W445" s="211"/>
      <c r="X445" s="211"/>
      <c r="Y445" s="211"/>
      <c r="Z445" s="211"/>
      <c r="AA445" s="211"/>
      <c r="AB445" s="211"/>
      <c r="AC445" s="211"/>
      <c r="AD445" s="211"/>
      <c r="AE445" s="211"/>
      <c r="AF445" s="211"/>
      <c r="AG445" s="211"/>
      <c r="AH445" s="211"/>
      <c r="AI445" s="211"/>
      <c r="AJ445" s="211"/>
      <c r="AK445" s="211"/>
      <c r="AL445" s="211"/>
      <c r="AM445" s="211"/>
      <c r="AN445" s="211"/>
      <c r="AO445" s="211"/>
      <c r="AP445" s="211"/>
      <c r="AQ445" s="211"/>
      <c r="AR445" s="211"/>
      <c r="AS445" s="211"/>
      <c r="AT445" s="211"/>
      <c r="AU445" s="211"/>
      <c r="AV445" s="211"/>
      <c r="AW445" s="211"/>
      <c r="AX445" s="211"/>
      <c r="AY445" s="1477"/>
      <c r="AZ445" s="211"/>
      <c r="BA445" s="211"/>
      <c r="BB445" s="211"/>
      <c r="BC445" s="211"/>
      <c r="BD445" s="211"/>
      <c r="BE445" s="211"/>
      <c r="BF445" s="211"/>
      <c r="BG445" s="211"/>
      <c r="BH445" s="211"/>
      <c r="BI445" s="211"/>
      <c r="BJ445" s="211"/>
      <c r="BK445" s="211"/>
      <c r="BL445" s="211"/>
      <c r="BM445" s="211"/>
      <c r="BN445" s="211"/>
    </row>
    <row r="446" spans="1:66">
      <c r="A446" s="211"/>
      <c r="B446" s="211"/>
      <c r="C446" s="211"/>
      <c r="D446" s="211"/>
      <c r="E446" s="211"/>
      <c r="F446" s="211"/>
      <c r="G446" s="211"/>
      <c r="H446" s="211"/>
      <c r="I446" s="211"/>
      <c r="J446" s="211"/>
      <c r="K446" s="211"/>
      <c r="L446" s="211"/>
      <c r="M446" s="211"/>
      <c r="N446" s="211"/>
      <c r="O446" s="211"/>
      <c r="P446" s="211"/>
      <c r="Q446" s="211"/>
      <c r="R446" s="211"/>
      <c r="S446" s="211"/>
      <c r="T446" s="211"/>
      <c r="U446" s="211"/>
      <c r="V446" s="211"/>
      <c r="W446" s="211"/>
      <c r="X446" s="211"/>
      <c r="Y446" s="211"/>
      <c r="Z446" s="211"/>
      <c r="AA446" s="211"/>
      <c r="AB446" s="211"/>
      <c r="AC446" s="211"/>
      <c r="AD446" s="211"/>
      <c r="AE446" s="211"/>
      <c r="AF446" s="211"/>
      <c r="AG446" s="211"/>
      <c r="AH446" s="211"/>
      <c r="AI446" s="211"/>
      <c r="AJ446" s="211"/>
      <c r="AK446" s="211"/>
      <c r="AL446" s="211"/>
      <c r="AM446" s="211"/>
      <c r="AN446" s="211"/>
      <c r="AO446" s="211"/>
      <c r="AP446" s="211"/>
      <c r="AQ446" s="211"/>
      <c r="AR446" s="211"/>
      <c r="AS446" s="211"/>
      <c r="AT446" s="211"/>
      <c r="AU446" s="211"/>
      <c r="AV446" s="211"/>
      <c r="AW446" s="211"/>
      <c r="AX446" s="211"/>
      <c r="AY446" s="1477"/>
      <c r="AZ446" s="211"/>
      <c r="BA446" s="211"/>
      <c r="BB446" s="211"/>
      <c r="BC446" s="211"/>
      <c r="BD446" s="211"/>
      <c r="BE446" s="211"/>
      <c r="BF446" s="211"/>
      <c r="BG446" s="211"/>
      <c r="BH446" s="211"/>
      <c r="BI446" s="211"/>
      <c r="BJ446" s="211"/>
      <c r="BK446" s="211"/>
      <c r="BL446" s="211"/>
      <c r="BM446" s="211"/>
      <c r="BN446" s="211"/>
    </row>
    <row r="447" spans="1:66">
      <c r="A447" s="211"/>
      <c r="B447" s="211"/>
      <c r="C447" s="211"/>
      <c r="D447" s="211"/>
      <c r="E447" s="211"/>
      <c r="F447" s="211"/>
      <c r="G447" s="211"/>
      <c r="H447" s="211"/>
      <c r="I447" s="211"/>
      <c r="J447" s="211"/>
      <c r="K447" s="211"/>
      <c r="L447" s="211"/>
      <c r="M447" s="211"/>
      <c r="N447" s="211"/>
      <c r="O447" s="211"/>
      <c r="P447" s="211"/>
      <c r="Q447" s="211"/>
      <c r="R447" s="211"/>
      <c r="S447" s="211"/>
      <c r="T447" s="211"/>
      <c r="U447" s="211"/>
      <c r="V447" s="211"/>
      <c r="W447" s="211"/>
      <c r="X447" s="211"/>
      <c r="Y447" s="211"/>
      <c r="Z447" s="211"/>
      <c r="AA447" s="211"/>
      <c r="AB447" s="211"/>
      <c r="AC447" s="211"/>
      <c r="AD447" s="211"/>
      <c r="AE447" s="211"/>
      <c r="AF447" s="211"/>
      <c r="AG447" s="211"/>
      <c r="AH447" s="211"/>
      <c r="AI447" s="211"/>
      <c r="AJ447" s="211"/>
      <c r="AK447" s="211"/>
      <c r="AL447" s="211"/>
      <c r="AM447" s="211"/>
      <c r="AN447" s="211"/>
      <c r="AO447" s="211"/>
      <c r="AP447" s="211"/>
      <c r="AQ447" s="211"/>
      <c r="AR447" s="211"/>
      <c r="AS447" s="211"/>
      <c r="AT447" s="211"/>
      <c r="AU447" s="211"/>
      <c r="AV447" s="211"/>
      <c r="AW447" s="211"/>
      <c r="AX447" s="211"/>
      <c r="AY447" s="1477"/>
      <c r="AZ447" s="211"/>
      <c r="BA447" s="211"/>
      <c r="BB447" s="211"/>
      <c r="BC447" s="211"/>
      <c r="BD447" s="211"/>
      <c r="BE447" s="211"/>
      <c r="BF447" s="211"/>
      <c r="BG447" s="211"/>
      <c r="BH447" s="211"/>
      <c r="BI447" s="211"/>
      <c r="BJ447" s="211"/>
      <c r="BK447" s="211"/>
      <c r="BL447" s="211"/>
      <c r="BM447" s="211"/>
      <c r="BN447" s="211"/>
    </row>
    <row r="448" spans="1:66">
      <c r="A448" s="211"/>
      <c r="B448" s="211"/>
      <c r="C448" s="211"/>
      <c r="D448" s="211"/>
      <c r="E448" s="211"/>
      <c r="F448" s="211"/>
      <c r="G448" s="211"/>
      <c r="H448" s="211"/>
      <c r="I448" s="211"/>
      <c r="J448" s="211"/>
      <c r="K448" s="211"/>
      <c r="L448" s="211"/>
      <c r="M448" s="211"/>
      <c r="N448" s="211"/>
      <c r="O448" s="211"/>
      <c r="P448" s="211"/>
      <c r="Q448" s="211"/>
      <c r="R448" s="211"/>
      <c r="S448" s="211"/>
      <c r="T448" s="211"/>
      <c r="U448" s="211"/>
      <c r="V448" s="211"/>
      <c r="W448" s="211"/>
      <c r="X448" s="211"/>
      <c r="Y448" s="211"/>
      <c r="Z448" s="211"/>
      <c r="AA448" s="211"/>
      <c r="AB448" s="211"/>
      <c r="AC448" s="211"/>
      <c r="AD448" s="211"/>
      <c r="AE448" s="211"/>
      <c r="AF448" s="211"/>
      <c r="AG448" s="211"/>
      <c r="AH448" s="211"/>
      <c r="AI448" s="211"/>
      <c r="AJ448" s="211"/>
      <c r="AK448" s="211"/>
      <c r="AL448" s="211"/>
      <c r="AM448" s="211"/>
      <c r="AN448" s="211"/>
      <c r="AO448" s="211"/>
      <c r="AP448" s="211"/>
      <c r="AQ448" s="211"/>
      <c r="AR448" s="211"/>
      <c r="AS448" s="211"/>
      <c r="AT448" s="211"/>
      <c r="AU448" s="211"/>
      <c r="AV448" s="211"/>
      <c r="AW448" s="211"/>
      <c r="AX448" s="211"/>
      <c r="AY448" s="1477"/>
      <c r="AZ448" s="211"/>
      <c r="BA448" s="211"/>
      <c r="BB448" s="211"/>
      <c r="BC448" s="211"/>
      <c r="BD448" s="211"/>
      <c r="BE448" s="211"/>
      <c r="BF448" s="211"/>
      <c r="BG448" s="211"/>
      <c r="BH448" s="211"/>
      <c r="BI448" s="211"/>
      <c r="BJ448" s="211"/>
      <c r="BK448" s="211"/>
      <c r="BL448" s="211"/>
      <c r="BM448" s="211"/>
      <c r="BN448" s="211"/>
    </row>
    <row r="449" spans="1:66">
      <c r="A449" s="211"/>
      <c r="B449" s="211"/>
      <c r="C449" s="211"/>
      <c r="D449" s="211"/>
      <c r="E449" s="211"/>
      <c r="F449" s="211"/>
      <c r="G449" s="211"/>
      <c r="H449" s="211"/>
      <c r="I449" s="211"/>
      <c r="J449" s="211"/>
      <c r="K449" s="211"/>
      <c r="L449" s="211"/>
      <c r="M449" s="211"/>
      <c r="N449" s="211"/>
      <c r="O449" s="211"/>
      <c r="P449" s="211"/>
      <c r="Q449" s="211"/>
      <c r="R449" s="211"/>
      <c r="S449" s="211"/>
      <c r="T449" s="211"/>
      <c r="U449" s="211"/>
      <c r="V449" s="211"/>
      <c r="W449" s="211"/>
      <c r="X449" s="211"/>
      <c r="Y449" s="211"/>
      <c r="Z449" s="211"/>
      <c r="AA449" s="211"/>
      <c r="AB449" s="211"/>
      <c r="AC449" s="211"/>
      <c r="AD449" s="211"/>
      <c r="AE449" s="211"/>
      <c r="AF449" s="211"/>
      <c r="AG449" s="211"/>
      <c r="AH449" s="211"/>
      <c r="AI449" s="211"/>
      <c r="AJ449" s="211"/>
      <c r="AK449" s="211"/>
      <c r="AL449" s="211"/>
      <c r="AM449" s="211"/>
      <c r="AN449" s="211"/>
      <c r="AO449" s="211"/>
      <c r="AP449" s="211"/>
      <c r="AQ449" s="211"/>
      <c r="AR449" s="211"/>
      <c r="AS449" s="211"/>
      <c r="AT449" s="211"/>
      <c r="AU449" s="211"/>
      <c r="AV449" s="211"/>
      <c r="AW449" s="211"/>
      <c r="AX449" s="211"/>
      <c r="AY449" s="1477"/>
      <c r="AZ449" s="211"/>
      <c r="BA449" s="211"/>
      <c r="BB449" s="211"/>
      <c r="BC449" s="211"/>
      <c r="BD449" s="211"/>
      <c r="BE449" s="211"/>
      <c r="BF449" s="211"/>
      <c r="BG449" s="211"/>
      <c r="BH449" s="211"/>
      <c r="BI449" s="211"/>
      <c r="BJ449" s="211"/>
      <c r="BK449" s="211"/>
      <c r="BL449" s="211"/>
      <c r="BM449" s="211"/>
      <c r="BN449" s="211"/>
    </row>
    <row r="450" spans="1:66">
      <c r="A450" s="211"/>
      <c r="B450" s="211"/>
      <c r="C450" s="211"/>
      <c r="D450" s="211"/>
      <c r="E450" s="211"/>
      <c r="F450" s="211"/>
      <c r="G450" s="211"/>
      <c r="H450" s="211"/>
      <c r="I450" s="211"/>
      <c r="J450" s="211"/>
      <c r="K450" s="211"/>
      <c r="L450" s="211"/>
      <c r="M450" s="211"/>
      <c r="N450" s="211"/>
      <c r="O450" s="211"/>
      <c r="P450" s="211"/>
      <c r="Q450" s="211"/>
      <c r="R450" s="211"/>
      <c r="S450" s="211"/>
      <c r="T450" s="211"/>
      <c r="U450" s="211"/>
      <c r="V450" s="211"/>
      <c r="W450" s="211"/>
      <c r="X450" s="211"/>
      <c r="Y450" s="211"/>
      <c r="Z450" s="211"/>
      <c r="AA450" s="211"/>
      <c r="AB450" s="211"/>
      <c r="AC450" s="211"/>
      <c r="AD450" s="211"/>
      <c r="AE450" s="211"/>
      <c r="AF450" s="211"/>
      <c r="AG450" s="211"/>
      <c r="AH450" s="211"/>
      <c r="AI450" s="211"/>
      <c r="AJ450" s="211"/>
      <c r="AK450" s="211"/>
      <c r="AL450" s="211"/>
      <c r="AM450" s="211"/>
      <c r="AN450" s="211"/>
      <c r="AO450" s="211"/>
      <c r="AP450" s="211"/>
      <c r="AQ450" s="211"/>
      <c r="AR450" s="211"/>
      <c r="AS450" s="211"/>
      <c r="AT450" s="211"/>
      <c r="AU450" s="211"/>
      <c r="AV450" s="211"/>
      <c r="AW450" s="211"/>
      <c r="AX450" s="211"/>
      <c r="AY450" s="1477"/>
      <c r="AZ450" s="211"/>
      <c r="BA450" s="211"/>
      <c r="BB450" s="211"/>
      <c r="BC450" s="211"/>
      <c r="BD450" s="211"/>
      <c r="BE450" s="211"/>
      <c r="BF450" s="211"/>
      <c r="BG450" s="211"/>
      <c r="BH450" s="211"/>
      <c r="BI450" s="211"/>
      <c r="BJ450" s="211"/>
      <c r="BK450" s="211"/>
      <c r="BL450" s="211"/>
      <c r="BM450" s="211"/>
      <c r="BN450" s="211"/>
    </row>
    <row r="451" spans="1:66">
      <c r="A451" s="211"/>
      <c r="B451" s="211"/>
      <c r="C451" s="211"/>
      <c r="D451" s="211"/>
      <c r="E451" s="211"/>
      <c r="F451" s="211"/>
      <c r="G451" s="211"/>
      <c r="H451" s="211"/>
      <c r="I451" s="211"/>
      <c r="J451" s="211"/>
      <c r="K451" s="211"/>
      <c r="L451" s="211"/>
      <c r="M451" s="211"/>
      <c r="N451" s="211"/>
      <c r="O451" s="211"/>
      <c r="P451" s="211"/>
      <c r="Q451" s="211"/>
      <c r="R451" s="211"/>
      <c r="S451" s="211"/>
      <c r="T451" s="211"/>
      <c r="U451" s="211"/>
      <c r="V451" s="211"/>
      <c r="W451" s="211"/>
      <c r="X451" s="211"/>
      <c r="Y451" s="211"/>
      <c r="Z451" s="211"/>
      <c r="AA451" s="211"/>
      <c r="AB451" s="211"/>
      <c r="AC451" s="211"/>
      <c r="AD451" s="211"/>
      <c r="AE451" s="211"/>
      <c r="AF451" s="211"/>
      <c r="AG451" s="211"/>
      <c r="AH451" s="211"/>
      <c r="AI451" s="211"/>
      <c r="AJ451" s="211"/>
      <c r="AK451" s="211"/>
      <c r="AL451" s="211"/>
      <c r="AM451" s="211"/>
      <c r="AN451" s="211"/>
      <c r="AO451" s="211"/>
      <c r="AP451" s="211"/>
      <c r="AQ451" s="211"/>
      <c r="AR451" s="211"/>
      <c r="AS451" s="211"/>
      <c r="AT451" s="211"/>
      <c r="AU451" s="211"/>
      <c r="AV451" s="211"/>
      <c r="AW451" s="211"/>
      <c r="AX451" s="211"/>
      <c r="AY451" s="1477"/>
      <c r="AZ451" s="211"/>
      <c r="BA451" s="211"/>
      <c r="BB451" s="211"/>
      <c r="BC451" s="211"/>
      <c r="BD451" s="211"/>
      <c r="BE451" s="211"/>
      <c r="BF451" s="211"/>
      <c r="BG451" s="211"/>
      <c r="BH451" s="211"/>
      <c r="BI451" s="211"/>
      <c r="BJ451" s="211"/>
      <c r="BK451" s="211"/>
      <c r="BL451" s="211"/>
      <c r="BM451" s="211"/>
      <c r="BN451" s="211"/>
    </row>
    <row r="452" spans="1:66">
      <c r="A452" s="211"/>
      <c r="B452" s="211"/>
      <c r="C452" s="211"/>
      <c r="D452" s="211"/>
      <c r="E452" s="211"/>
      <c r="F452" s="211"/>
      <c r="G452" s="211"/>
      <c r="H452" s="211"/>
      <c r="I452" s="211"/>
      <c r="J452" s="211"/>
      <c r="K452" s="211"/>
      <c r="L452" s="211"/>
      <c r="M452" s="211"/>
      <c r="N452" s="211"/>
      <c r="O452" s="211"/>
      <c r="P452" s="211"/>
      <c r="Q452" s="211"/>
      <c r="R452" s="211"/>
      <c r="S452" s="211"/>
      <c r="T452" s="211"/>
      <c r="U452" s="211"/>
      <c r="V452" s="211"/>
      <c r="W452" s="211"/>
      <c r="X452" s="211"/>
      <c r="Y452" s="211"/>
      <c r="Z452" s="211"/>
      <c r="AA452" s="211"/>
      <c r="AB452" s="211"/>
      <c r="AC452" s="211"/>
      <c r="AD452" s="211"/>
      <c r="AE452" s="211"/>
      <c r="AF452" s="211"/>
      <c r="AG452" s="211"/>
      <c r="AH452" s="211"/>
      <c r="AI452" s="211"/>
      <c r="AJ452" s="211"/>
      <c r="AK452" s="211"/>
      <c r="AL452" s="211"/>
      <c r="AM452" s="211"/>
      <c r="AN452" s="211"/>
      <c r="AO452" s="211"/>
      <c r="AP452" s="211"/>
      <c r="AQ452" s="211"/>
      <c r="AR452" s="211"/>
      <c r="AS452" s="211"/>
      <c r="AT452" s="211"/>
      <c r="AU452" s="211"/>
      <c r="AV452" s="211"/>
      <c r="AW452" s="211"/>
      <c r="AX452" s="211"/>
      <c r="AY452" s="1477"/>
      <c r="AZ452" s="211"/>
      <c r="BA452" s="211"/>
      <c r="BB452" s="211"/>
      <c r="BC452" s="211"/>
      <c r="BD452" s="211"/>
      <c r="BE452" s="211"/>
      <c r="BF452" s="211"/>
      <c r="BG452" s="211"/>
      <c r="BH452" s="211"/>
      <c r="BI452" s="211"/>
      <c r="BJ452" s="211"/>
      <c r="BK452" s="211"/>
      <c r="BL452" s="211"/>
      <c r="BM452" s="211"/>
      <c r="BN452" s="211"/>
    </row>
    <row r="453" spans="1:66">
      <c r="A453" s="211"/>
      <c r="B453" s="211"/>
      <c r="C453" s="211"/>
      <c r="D453" s="211"/>
      <c r="E453" s="211"/>
      <c r="F453" s="211"/>
      <c r="G453" s="211"/>
      <c r="H453" s="211"/>
      <c r="I453" s="211"/>
      <c r="J453" s="211"/>
      <c r="K453" s="211"/>
      <c r="L453" s="211"/>
      <c r="M453" s="211"/>
      <c r="N453" s="211"/>
      <c r="O453" s="211"/>
      <c r="P453" s="211"/>
      <c r="Q453" s="211"/>
      <c r="R453" s="211"/>
      <c r="S453" s="211"/>
      <c r="T453" s="211"/>
      <c r="U453" s="211"/>
      <c r="V453" s="211"/>
      <c r="W453" s="211"/>
      <c r="X453" s="211"/>
      <c r="Y453" s="211"/>
      <c r="Z453" s="211"/>
      <c r="AA453" s="211"/>
      <c r="AB453" s="211"/>
      <c r="AC453" s="211"/>
      <c r="AD453" s="211"/>
      <c r="AE453" s="211"/>
      <c r="AF453" s="211"/>
      <c r="AG453" s="211"/>
      <c r="AH453" s="211"/>
      <c r="AI453" s="211"/>
      <c r="AJ453" s="211"/>
      <c r="AK453" s="211"/>
      <c r="AL453" s="211"/>
      <c r="AM453" s="211"/>
      <c r="AN453" s="211"/>
      <c r="AO453" s="211"/>
      <c r="AP453" s="211"/>
      <c r="AQ453" s="211"/>
      <c r="AR453" s="211"/>
      <c r="AS453" s="211"/>
      <c r="AT453" s="211"/>
      <c r="AU453" s="211"/>
      <c r="AV453" s="211"/>
      <c r="AW453" s="211"/>
      <c r="AX453" s="211"/>
      <c r="AY453" s="1477"/>
      <c r="AZ453" s="211"/>
      <c r="BA453" s="211"/>
      <c r="BB453" s="211"/>
      <c r="BC453" s="211"/>
      <c r="BD453" s="211"/>
      <c r="BE453" s="211"/>
      <c r="BF453" s="211"/>
      <c r="BG453" s="211"/>
      <c r="BH453" s="211"/>
      <c r="BI453" s="211"/>
      <c r="BJ453" s="211"/>
      <c r="BK453" s="211"/>
      <c r="BL453" s="211"/>
      <c r="BM453" s="211"/>
      <c r="BN453" s="211"/>
    </row>
    <row r="454" spans="1:66">
      <c r="A454" s="211"/>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1"/>
      <c r="AC454" s="211"/>
      <c r="AD454" s="211"/>
      <c r="AE454" s="211"/>
      <c r="AF454" s="211"/>
      <c r="AG454" s="211"/>
      <c r="AH454" s="211"/>
      <c r="AI454" s="211"/>
      <c r="AJ454" s="211"/>
      <c r="AK454" s="211"/>
      <c r="AL454" s="211"/>
      <c r="AM454" s="211"/>
      <c r="AN454" s="211"/>
      <c r="AO454" s="211"/>
      <c r="AP454" s="211"/>
      <c r="AQ454" s="211"/>
      <c r="AR454" s="211"/>
      <c r="AS454" s="211"/>
      <c r="AT454" s="211"/>
      <c r="AU454" s="211"/>
      <c r="AV454" s="211"/>
      <c r="AW454" s="211"/>
      <c r="AX454" s="211"/>
      <c r="AY454" s="1477"/>
      <c r="AZ454" s="211"/>
      <c r="BA454" s="211"/>
      <c r="BB454" s="211"/>
      <c r="BC454" s="211"/>
      <c r="BD454" s="211"/>
      <c r="BE454" s="211"/>
      <c r="BF454" s="211"/>
      <c r="BG454" s="211"/>
      <c r="BH454" s="211"/>
      <c r="BI454" s="211"/>
      <c r="BJ454" s="211"/>
      <c r="BK454" s="211"/>
      <c r="BL454" s="211"/>
      <c r="BM454" s="211"/>
      <c r="BN454" s="211"/>
    </row>
    <row r="455" spans="1:66">
      <c r="A455" s="211"/>
      <c r="B455" s="211"/>
      <c r="C455" s="211"/>
      <c r="D455" s="211"/>
      <c r="E455" s="211"/>
      <c r="F455" s="211"/>
      <c r="G455" s="211"/>
      <c r="H455" s="211"/>
      <c r="I455" s="211"/>
      <c r="J455" s="211"/>
      <c r="K455" s="211"/>
      <c r="L455" s="211"/>
      <c r="M455" s="211"/>
      <c r="N455" s="211"/>
      <c r="O455" s="211"/>
      <c r="P455" s="211"/>
      <c r="Q455" s="211"/>
      <c r="R455" s="211"/>
      <c r="S455" s="211"/>
      <c r="T455" s="211"/>
      <c r="U455" s="211"/>
      <c r="V455" s="211"/>
      <c r="W455" s="211"/>
      <c r="X455" s="211"/>
      <c r="Y455" s="211"/>
      <c r="Z455" s="211"/>
      <c r="AA455" s="211"/>
      <c r="AB455" s="211"/>
      <c r="AC455" s="211"/>
      <c r="AD455" s="211"/>
      <c r="AE455" s="211"/>
      <c r="AF455" s="211"/>
      <c r="AG455" s="211"/>
      <c r="AH455" s="211"/>
      <c r="AI455" s="211"/>
      <c r="AJ455" s="211"/>
      <c r="AK455" s="211"/>
      <c r="AL455" s="211"/>
      <c r="AM455" s="211"/>
      <c r="AN455" s="211"/>
      <c r="AO455" s="211"/>
      <c r="AP455" s="211"/>
      <c r="AQ455" s="211"/>
      <c r="AR455" s="211"/>
      <c r="AS455" s="211"/>
      <c r="AT455" s="211"/>
      <c r="AU455" s="211"/>
      <c r="AV455" s="211"/>
      <c r="AW455" s="211"/>
      <c r="AX455" s="211"/>
      <c r="AY455" s="1477"/>
      <c r="AZ455" s="211"/>
      <c r="BA455" s="211"/>
      <c r="BB455" s="211"/>
      <c r="BC455" s="211"/>
      <c r="BD455" s="211"/>
      <c r="BE455" s="211"/>
      <c r="BF455" s="211"/>
      <c r="BG455" s="211"/>
      <c r="BH455" s="211"/>
      <c r="BI455" s="211"/>
      <c r="BJ455" s="211"/>
      <c r="BK455" s="211"/>
      <c r="BL455" s="211"/>
      <c r="BM455" s="211"/>
      <c r="BN455" s="211"/>
    </row>
    <row r="456" spans="1:66">
      <c r="A456" s="211"/>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1"/>
      <c r="AC456" s="211"/>
      <c r="AD456" s="211"/>
      <c r="AE456" s="211"/>
      <c r="AF456" s="211"/>
      <c r="AG456" s="211"/>
      <c r="AH456" s="211"/>
      <c r="AI456" s="211"/>
      <c r="AJ456" s="211"/>
      <c r="AK456" s="211"/>
      <c r="AL456" s="211"/>
      <c r="AM456" s="211"/>
      <c r="AN456" s="211"/>
      <c r="AO456" s="211"/>
      <c r="AP456" s="211"/>
      <c r="AQ456" s="211"/>
      <c r="AR456" s="211"/>
      <c r="AS456" s="211"/>
      <c r="AT456" s="211"/>
      <c r="AU456" s="211"/>
      <c r="AV456" s="211"/>
      <c r="AW456" s="211"/>
      <c r="AX456" s="211"/>
      <c r="AY456" s="1477"/>
      <c r="AZ456" s="211"/>
      <c r="BA456" s="211"/>
      <c r="BB456" s="211"/>
      <c r="BC456" s="211"/>
      <c r="BD456" s="211"/>
      <c r="BE456" s="211"/>
      <c r="BF456" s="211"/>
      <c r="BG456" s="211"/>
      <c r="BH456" s="211"/>
      <c r="BI456" s="211"/>
      <c r="BJ456" s="211"/>
      <c r="BK456" s="211"/>
      <c r="BL456" s="211"/>
      <c r="BM456" s="211"/>
      <c r="BN456" s="211"/>
    </row>
    <row r="457" spans="1:66">
      <c r="A457" s="211"/>
      <c r="B457" s="211"/>
      <c r="C457" s="211"/>
      <c r="D457" s="211"/>
      <c r="E457" s="211"/>
      <c r="F457" s="211"/>
      <c r="G457" s="211"/>
      <c r="H457" s="211"/>
      <c r="I457" s="211"/>
      <c r="J457" s="211"/>
      <c r="K457" s="211"/>
      <c r="L457" s="211"/>
      <c r="M457" s="211"/>
      <c r="N457" s="211"/>
      <c r="O457" s="211"/>
      <c r="P457" s="211"/>
      <c r="Q457" s="211"/>
      <c r="R457" s="211"/>
      <c r="S457" s="211"/>
      <c r="T457" s="211"/>
      <c r="U457" s="211"/>
      <c r="V457" s="211"/>
      <c r="W457" s="211"/>
      <c r="X457" s="211"/>
      <c r="Y457" s="211"/>
      <c r="Z457" s="211"/>
      <c r="AA457" s="211"/>
      <c r="AB457" s="211"/>
      <c r="AC457" s="211"/>
      <c r="AD457" s="211"/>
      <c r="AE457" s="211"/>
      <c r="AF457" s="211"/>
      <c r="AG457" s="211"/>
      <c r="AH457" s="211"/>
      <c r="AI457" s="211"/>
      <c r="AJ457" s="211"/>
      <c r="AK457" s="211"/>
      <c r="AL457" s="211"/>
      <c r="AM457" s="211"/>
      <c r="AN457" s="211"/>
      <c r="AO457" s="211"/>
      <c r="AP457" s="211"/>
      <c r="AQ457" s="211"/>
      <c r="AR457" s="211"/>
      <c r="AS457" s="211"/>
      <c r="AT457" s="211"/>
      <c r="AU457" s="211"/>
      <c r="AV457" s="211"/>
      <c r="AW457" s="211"/>
      <c r="AX457" s="211"/>
      <c r="AY457" s="1477"/>
      <c r="AZ457" s="211"/>
      <c r="BA457" s="211"/>
      <c r="BB457" s="211"/>
      <c r="BC457" s="211"/>
      <c r="BD457" s="211"/>
      <c r="BE457" s="211"/>
      <c r="BF457" s="211"/>
      <c r="BG457" s="211"/>
      <c r="BH457" s="211"/>
      <c r="BI457" s="211"/>
      <c r="BJ457" s="211"/>
      <c r="BK457" s="211"/>
      <c r="BL457" s="211"/>
      <c r="BM457" s="211"/>
      <c r="BN457" s="211"/>
    </row>
    <row r="458" spans="1:66">
      <c r="A458" s="211"/>
      <c r="B458" s="211"/>
      <c r="C458" s="211"/>
      <c r="D458" s="211"/>
      <c r="E458" s="211"/>
      <c r="F458" s="211"/>
      <c r="G458" s="211"/>
      <c r="H458" s="211"/>
      <c r="I458" s="211"/>
      <c r="J458" s="211"/>
      <c r="K458" s="211"/>
      <c r="L458" s="211"/>
      <c r="M458" s="211"/>
      <c r="N458" s="211"/>
      <c r="O458" s="211"/>
      <c r="P458" s="211"/>
      <c r="Q458" s="211"/>
      <c r="R458" s="211"/>
      <c r="S458" s="211"/>
      <c r="T458" s="211"/>
      <c r="U458" s="211"/>
      <c r="V458" s="211"/>
      <c r="W458" s="211"/>
      <c r="X458" s="211"/>
      <c r="Y458" s="211"/>
      <c r="Z458" s="211"/>
      <c r="AA458" s="211"/>
      <c r="AB458" s="211"/>
      <c r="AC458" s="211"/>
      <c r="AD458" s="211"/>
      <c r="AE458" s="211"/>
      <c r="AF458" s="211"/>
      <c r="AG458" s="211"/>
      <c r="AH458" s="211"/>
      <c r="AI458" s="211"/>
      <c r="AJ458" s="211"/>
      <c r="AK458" s="211"/>
      <c r="AL458" s="211"/>
      <c r="AM458" s="211"/>
      <c r="AN458" s="211"/>
      <c r="AO458" s="211"/>
      <c r="AP458" s="211"/>
      <c r="AQ458" s="211"/>
      <c r="AR458" s="211"/>
      <c r="AS458" s="211"/>
      <c r="AT458" s="211"/>
      <c r="AU458" s="211"/>
      <c r="AV458" s="211"/>
      <c r="AW458" s="211"/>
      <c r="AX458" s="211"/>
      <c r="AY458" s="1477"/>
      <c r="AZ458" s="211"/>
      <c r="BA458" s="211"/>
      <c r="BB458" s="211"/>
      <c r="BC458" s="211"/>
      <c r="BD458" s="211"/>
      <c r="BE458" s="211"/>
      <c r="BF458" s="211"/>
      <c r="BG458" s="211"/>
      <c r="BH458" s="211"/>
      <c r="BI458" s="211"/>
      <c r="BJ458" s="211"/>
      <c r="BK458" s="211"/>
      <c r="BL458" s="211"/>
      <c r="BM458" s="211"/>
      <c r="BN458" s="211"/>
    </row>
    <row r="459" spans="1:66">
      <c r="A459" s="211"/>
      <c r="B459" s="211"/>
      <c r="C459" s="211"/>
      <c r="D459" s="211"/>
      <c r="E459" s="211"/>
      <c r="F459" s="211"/>
      <c r="G459" s="211"/>
      <c r="H459" s="211"/>
      <c r="I459" s="211"/>
      <c r="J459" s="211"/>
      <c r="K459" s="211"/>
      <c r="L459" s="211"/>
      <c r="M459" s="211"/>
      <c r="N459" s="211"/>
      <c r="O459" s="211"/>
      <c r="P459" s="211"/>
      <c r="Q459" s="211"/>
      <c r="R459" s="211"/>
      <c r="S459" s="211"/>
      <c r="T459" s="211"/>
      <c r="U459" s="211"/>
      <c r="V459" s="211"/>
      <c r="W459" s="211"/>
      <c r="X459" s="211"/>
      <c r="Y459" s="211"/>
      <c r="Z459" s="211"/>
      <c r="AA459" s="211"/>
      <c r="AB459" s="211"/>
      <c r="AC459" s="211"/>
      <c r="AD459" s="211"/>
      <c r="AE459" s="211"/>
      <c r="AF459" s="211"/>
      <c r="AG459" s="211"/>
      <c r="AH459" s="211"/>
      <c r="AI459" s="211"/>
      <c r="AJ459" s="211"/>
      <c r="AK459" s="211"/>
      <c r="AL459" s="211"/>
      <c r="AM459" s="211"/>
      <c r="AN459" s="211"/>
      <c r="AO459" s="211"/>
      <c r="AP459" s="211"/>
      <c r="AQ459" s="211"/>
      <c r="AR459" s="211"/>
      <c r="AS459" s="211"/>
      <c r="AT459" s="211"/>
      <c r="AU459" s="211"/>
      <c r="AV459" s="211"/>
      <c r="AW459" s="211"/>
      <c r="AX459" s="211"/>
      <c r="AY459" s="1477"/>
      <c r="AZ459" s="211"/>
      <c r="BA459" s="211"/>
      <c r="BB459" s="211"/>
      <c r="BC459" s="211"/>
      <c r="BD459" s="211"/>
      <c r="BE459" s="211"/>
      <c r="BF459" s="211"/>
      <c r="BG459" s="211"/>
      <c r="BH459" s="211"/>
      <c r="BI459" s="211"/>
      <c r="BJ459" s="211"/>
      <c r="BK459" s="211"/>
      <c r="BL459" s="211"/>
      <c r="BM459" s="211"/>
      <c r="BN459" s="211"/>
    </row>
    <row r="460" spans="1:66">
      <c r="A460" s="211"/>
      <c r="B460" s="211"/>
      <c r="C460" s="211"/>
      <c r="D460" s="211"/>
      <c r="E460" s="211"/>
      <c r="F460" s="211"/>
      <c r="G460" s="211"/>
      <c r="H460" s="211"/>
      <c r="I460" s="211"/>
      <c r="J460" s="211"/>
      <c r="K460" s="211"/>
      <c r="L460" s="211"/>
      <c r="M460" s="211"/>
      <c r="N460" s="211"/>
      <c r="O460" s="211"/>
      <c r="P460" s="211"/>
      <c r="Q460" s="211"/>
      <c r="R460" s="211"/>
      <c r="S460" s="211"/>
      <c r="T460" s="211"/>
      <c r="U460" s="211"/>
      <c r="V460" s="211"/>
      <c r="W460" s="211"/>
      <c r="X460" s="211"/>
      <c r="Y460" s="211"/>
      <c r="Z460" s="211"/>
      <c r="AA460" s="211"/>
      <c r="AB460" s="211"/>
      <c r="AC460" s="211"/>
      <c r="AD460" s="211"/>
      <c r="AE460" s="211"/>
      <c r="AF460" s="211"/>
      <c r="AG460" s="211"/>
      <c r="AH460" s="211"/>
      <c r="AI460" s="211"/>
      <c r="AJ460" s="211"/>
      <c r="AK460" s="211"/>
      <c r="AL460" s="211"/>
      <c r="AM460" s="211"/>
      <c r="AN460" s="211"/>
      <c r="AO460" s="211"/>
      <c r="AP460" s="211"/>
      <c r="AQ460" s="211"/>
      <c r="AR460" s="211"/>
      <c r="AS460" s="211"/>
      <c r="AT460" s="211"/>
      <c r="AU460" s="211"/>
      <c r="AV460" s="211"/>
      <c r="AW460" s="211"/>
      <c r="AX460" s="211"/>
      <c r="AY460" s="1477"/>
      <c r="AZ460" s="211"/>
      <c r="BA460" s="211"/>
      <c r="BB460" s="211"/>
      <c r="BC460" s="211"/>
      <c r="BD460" s="211"/>
      <c r="BE460" s="211"/>
      <c r="BF460" s="211"/>
      <c r="BG460" s="211"/>
      <c r="BH460" s="211"/>
      <c r="BI460" s="211"/>
      <c r="BJ460" s="211"/>
      <c r="BK460" s="211"/>
      <c r="BL460" s="211"/>
      <c r="BM460" s="211"/>
      <c r="BN460" s="211"/>
    </row>
    <row r="461" spans="1:66">
      <c r="A461" s="211"/>
      <c r="B461" s="211"/>
      <c r="C461" s="211"/>
      <c r="D461" s="211"/>
      <c r="E461" s="211"/>
      <c r="F461" s="211"/>
      <c r="G461" s="211"/>
      <c r="H461" s="211"/>
      <c r="I461" s="211"/>
      <c r="J461" s="211"/>
      <c r="K461" s="211"/>
      <c r="L461" s="211"/>
      <c r="M461" s="211"/>
      <c r="N461" s="211"/>
      <c r="O461" s="211"/>
      <c r="P461" s="211"/>
      <c r="Q461" s="211"/>
      <c r="R461" s="211"/>
      <c r="S461" s="211"/>
      <c r="T461" s="211"/>
      <c r="U461" s="211"/>
      <c r="V461" s="211"/>
      <c r="W461" s="211"/>
      <c r="X461" s="211"/>
      <c r="Y461" s="211"/>
      <c r="Z461" s="211"/>
      <c r="AA461" s="211"/>
      <c r="AB461" s="211"/>
      <c r="AC461" s="211"/>
      <c r="AD461" s="211"/>
      <c r="AE461" s="211"/>
      <c r="AF461" s="211"/>
      <c r="AG461" s="211"/>
      <c r="AH461" s="211"/>
      <c r="AI461" s="211"/>
      <c r="AJ461" s="211"/>
      <c r="AK461" s="211"/>
      <c r="AL461" s="211"/>
      <c r="AM461" s="211"/>
      <c r="AN461" s="211"/>
      <c r="AO461" s="211"/>
      <c r="AP461" s="211"/>
      <c r="AQ461" s="211"/>
      <c r="AR461" s="211"/>
      <c r="AS461" s="211"/>
      <c r="AT461" s="211"/>
      <c r="AU461" s="211"/>
      <c r="AV461" s="211"/>
      <c r="AW461" s="211"/>
      <c r="AX461" s="211"/>
      <c r="AY461" s="1477"/>
      <c r="AZ461" s="211"/>
      <c r="BA461" s="211"/>
      <c r="BB461" s="211"/>
      <c r="BC461" s="211"/>
      <c r="BD461" s="211"/>
      <c r="BE461" s="211"/>
      <c r="BF461" s="211"/>
      <c r="BG461" s="211"/>
      <c r="BH461" s="211"/>
      <c r="BI461" s="211"/>
      <c r="BJ461" s="211"/>
      <c r="BK461" s="211"/>
      <c r="BL461" s="211"/>
      <c r="BM461" s="211"/>
      <c r="BN461" s="211"/>
    </row>
    <row r="462" spans="1:66">
      <c r="A462" s="211"/>
      <c r="B462" s="211"/>
      <c r="C462" s="211"/>
      <c r="D462" s="211"/>
      <c r="E462" s="211"/>
      <c r="F462" s="211"/>
      <c r="G462" s="211"/>
      <c r="H462" s="211"/>
      <c r="I462" s="211"/>
      <c r="J462" s="211"/>
      <c r="K462" s="211"/>
      <c r="L462" s="211"/>
      <c r="M462" s="211"/>
      <c r="N462" s="211"/>
      <c r="O462" s="211"/>
      <c r="P462" s="211"/>
      <c r="Q462" s="211"/>
      <c r="R462" s="211"/>
      <c r="S462" s="211"/>
      <c r="T462" s="211"/>
      <c r="U462" s="211"/>
      <c r="V462" s="211"/>
      <c r="W462" s="211"/>
      <c r="X462" s="211"/>
      <c r="Y462" s="211"/>
      <c r="Z462" s="211"/>
      <c r="AA462" s="211"/>
      <c r="AB462" s="211"/>
      <c r="AC462" s="211"/>
      <c r="AD462" s="211"/>
      <c r="AE462" s="211"/>
      <c r="AF462" s="211"/>
      <c r="AG462" s="211"/>
      <c r="AH462" s="211"/>
      <c r="AI462" s="211"/>
      <c r="AJ462" s="211"/>
      <c r="AK462" s="211"/>
      <c r="AL462" s="211"/>
      <c r="AM462" s="211"/>
      <c r="AN462" s="211"/>
      <c r="AO462" s="211"/>
      <c r="AP462" s="211"/>
      <c r="AQ462" s="211"/>
      <c r="AR462" s="211"/>
      <c r="AS462" s="211"/>
      <c r="AT462" s="211"/>
      <c r="AU462" s="211"/>
      <c r="AV462" s="211"/>
      <c r="AW462" s="211"/>
      <c r="AX462" s="211"/>
      <c r="AY462" s="1477"/>
      <c r="AZ462" s="211"/>
      <c r="BA462" s="211"/>
      <c r="BB462" s="211"/>
      <c r="BC462" s="211"/>
      <c r="BD462" s="211"/>
      <c r="BE462" s="211"/>
      <c r="BF462" s="211"/>
      <c r="BG462" s="211"/>
      <c r="BH462" s="211"/>
      <c r="BI462" s="211"/>
      <c r="BJ462" s="211"/>
      <c r="BK462" s="211"/>
      <c r="BL462" s="211"/>
      <c r="BM462" s="211"/>
      <c r="BN462" s="211"/>
    </row>
    <row r="463" spans="1:66">
      <c r="A463" s="211"/>
      <c r="B463" s="211"/>
      <c r="C463" s="211"/>
      <c r="D463" s="211"/>
      <c r="E463" s="211"/>
      <c r="F463" s="211"/>
      <c r="G463" s="211"/>
      <c r="H463" s="211"/>
      <c r="I463" s="211"/>
      <c r="J463" s="211"/>
      <c r="K463" s="211"/>
      <c r="L463" s="211"/>
      <c r="M463" s="211"/>
      <c r="N463" s="211"/>
      <c r="O463" s="211"/>
      <c r="P463" s="211"/>
      <c r="Q463" s="211"/>
      <c r="R463" s="211"/>
      <c r="S463" s="211"/>
      <c r="T463" s="211"/>
      <c r="U463" s="211"/>
      <c r="V463" s="211"/>
      <c r="W463" s="211"/>
      <c r="X463" s="211"/>
      <c r="Y463" s="211"/>
      <c r="Z463" s="211"/>
      <c r="AA463" s="211"/>
      <c r="AB463" s="211"/>
      <c r="AC463" s="211"/>
      <c r="AD463" s="211"/>
      <c r="AE463" s="211"/>
      <c r="AF463" s="211"/>
      <c r="AG463" s="211"/>
      <c r="AH463" s="211"/>
      <c r="AI463" s="211"/>
      <c r="AJ463" s="211"/>
      <c r="AK463" s="211"/>
      <c r="AL463" s="211"/>
      <c r="AM463" s="211"/>
      <c r="AN463" s="211"/>
      <c r="AO463" s="211"/>
      <c r="AP463" s="211"/>
      <c r="AQ463" s="211"/>
      <c r="AR463" s="211"/>
      <c r="AS463" s="211"/>
      <c r="AT463" s="211"/>
      <c r="AU463" s="211"/>
      <c r="AV463" s="211"/>
      <c r="AW463" s="211"/>
      <c r="AX463" s="211"/>
      <c r="AY463" s="1477"/>
      <c r="AZ463" s="211"/>
      <c r="BA463" s="211"/>
      <c r="BB463" s="211"/>
      <c r="BC463" s="211"/>
      <c r="BD463" s="211"/>
      <c r="BE463" s="211"/>
      <c r="BF463" s="211"/>
      <c r="BG463" s="211"/>
      <c r="BH463" s="211"/>
      <c r="BI463" s="211"/>
      <c r="BJ463" s="211"/>
      <c r="BK463" s="211"/>
      <c r="BL463" s="211"/>
      <c r="BM463" s="211"/>
      <c r="BN463" s="211"/>
    </row>
    <row r="464" spans="1:66">
      <c r="A464" s="211"/>
      <c r="B464" s="211"/>
      <c r="C464" s="211"/>
      <c r="D464" s="211"/>
      <c r="E464" s="211"/>
      <c r="F464" s="211"/>
      <c r="G464" s="211"/>
      <c r="H464" s="211"/>
      <c r="I464" s="211"/>
      <c r="J464" s="211"/>
      <c r="K464" s="211"/>
      <c r="L464" s="211"/>
      <c r="M464" s="211"/>
      <c r="N464" s="211"/>
      <c r="O464" s="211"/>
      <c r="P464" s="211"/>
      <c r="Q464" s="211"/>
      <c r="R464" s="211"/>
      <c r="S464" s="211"/>
      <c r="T464" s="211"/>
      <c r="U464" s="211"/>
      <c r="V464" s="211"/>
      <c r="W464" s="211"/>
      <c r="X464" s="211"/>
      <c r="Y464" s="211"/>
      <c r="Z464" s="211"/>
      <c r="AA464" s="211"/>
      <c r="AB464" s="211"/>
      <c r="AC464" s="211"/>
      <c r="AD464" s="211"/>
      <c r="AE464" s="211"/>
      <c r="AF464" s="211"/>
      <c r="AG464" s="211"/>
      <c r="AH464" s="211"/>
      <c r="AI464" s="211"/>
      <c r="AJ464" s="211"/>
      <c r="AK464" s="211"/>
      <c r="AL464" s="211"/>
      <c r="AM464" s="211"/>
      <c r="AN464" s="211"/>
      <c r="AO464" s="211"/>
      <c r="AP464" s="211"/>
      <c r="AQ464" s="211"/>
      <c r="AR464" s="211"/>
      <c r="AS464" s="211"/>
      <c r="AT464" s="211"/>
      <c r="AU464" s="211"/>
      <c r="AV464" s="211"/>
      <c r="AW464" s="211"/>
      <c r="AX464" s="211"/>
      <c r="AY464" s="1477"/>
      <c r="AZ464" s="211"/>
      <c r="BA464" s="211"/>
      <c r="BB464" s="211"/>
      <c r="BC464" s="211"/>
      <c r="BD464" s="211"/>
      <c r="BE464" s="211"/>
      <c r="BF464" s="211"/>
      <c r="BG464" s="211"/>
      <c r="BH464" s="211"/>
      <c r="BI464" s="211"/>
      <c r="BJ464" s="211"/>
      <c r="BK464" s="211"/>
      <c r="BL464" s="211"/>
      <c r="BM464" s="211"/>
      <c r="BN464" s="211"/>
    </row>
    <row r="465" spans="1:66">
      <c r="A465" s="211"/>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c r="AA465" s="211"/>
      <c r="AB465" s="211"/>
      <c r="AC465" s="211"/>
      <c r="AD465" s="211"/>
      <c r="AE465" s="211"/>
      <c r="AF465" s="211"/>
      <c r="AG465" s="211"/>
      <c r="AH465" s="211"/>
      <c r="AI465" s="211"/>
      <c r="AJ465" s="211"/>
      <c r="AK465" s="211"/>
      <c r="AL465" s="211"/>
      <c r="AM465" s="211"/>
      <c r="AN465" s="211"/>
      <c r="AO465" s="211"/>
      <c r="AP465" s="211"/>
      <c r="AQ465" s="211"/>
      <c r="AR465" s="211"/>
      <c r="AS465" s="211"/>
      <c r="AT465" s="211"/>
      <c r="AU465" s="211"/>
      <c r="AV465" s="211"/>
      <c r="AW465" s="211"/>
      <c r="AX465" s="211"/>
      <c r="AY465" s="1477"/>
      <c r="AZ465" s="211"/>
      <c r="BA465" s="211"/>
      <c r="BB465" s="211"/>
      <c r="BC465" s="211"/>
      <c r="BD465" s="211"/>
      <c r="BE465" s="211"/>
      <c r="BF465" s="211"/>
      <c r="BG465" s="211"/>
      <c r="BH465" s="211"/>
      <c r="BI465" s="211"/>
      <c r="BJ465" s="211"/>
      <c r="BK465" s="211"/>
      <c r="BL465" s="211"/>
      <c r="BM465" s="211"/>
      <c r="BN465" s="211"/>
    </row>
    <row r="466" spans="1:66">
      <c r="A466" s="211"/>
      <c r="B466" s="211"/>
      <c r="C466" s="211"/>
      <c r="D466" s="211"/>
      <c r="E466" s="211"/>
      <c r="F466" s="211"/>
      <c r="G466" s="211"/>
      <c r="H466" s="211"/>
      <c r="I466" s="211"/>
      <c r="J466" s="211"/>
      <c r="K466" s="211"/>
      <c r="L466" s="211"/>
      <c r="M466" s="211"/>
      <c r="N466" s="211"/>
      <c r="O466" s="211"/>
      <c r="P466" s="211"/>
      <c r="Q466" s="211"/>
      <c r="R466" s="211"/>
      <c r="S466" s="211"/>
      <c r="T466" s="211"/>
      <c r="U466" s="211"/>
      <c r="V466" s="211"/>
      <c r="W466" s="211"/>
      <c r="X466" s="211"/>
      <c r="Y466" s="211"/>
      <c r="Z466" s="211"/>
      <c r="AA466" s="211"/>
      <c r="AB466" s="211"/>
      <c r="AC466" s="211"/>
      <c r="AD466" s="211"/>
      <c r="AE466" s="211"/>
      <c r="AF466" s="211"/>
      <c r="AG466" s="211"/>
      <c r="AH466" s="211"/>
      <c r="AI466" s="211"/>
      <c r="AJ466" s="211"/>
      <c r="AK466" s="211"/>
      <c r="AL466" s="211"/>
      <c r="AM466" s="211"/>
      <c r="AN466" s="211"/>
      <c r="AO466" s="211"/>
      <c r="AP466" s="211"/>
      <c r="AQ466" s="211"/>
      <c r="AR466" s="211"/>
      <c r="AS466" s="211"/>
      <c r="AT466" s="211"/>
      <c r="AU466" s="211"/>
      <c r="AV466" s="211"/>
      <c r="AW466" s="211"/>
      <c r="AX466" s="211"/>
      <c r="AY466" s="1477"/>
      <c r="AZ466" s="211"/>
      <c r="BA466" s="211"/>
      <c r="BB466" s="211"/>
      <c r="BC466" s="211"/>
      <c r="BD466" s="211"/>
      <c r="BE466" s="211"/>
      <c r="BF466" s="211"/>
      <c r="BG466" s="211"/>
      <c r="BH466" s="211"/>
      <c r="BI466" s="211"/>
      <c r="BJ466" s="211"/>
      <c r="BK466" s="211"/>
      <c r="BL466" s="211"/>
      <c r="BM466" s="211"/>
      <c r="BN466" s="211"/>
    </row>
    <row r="467" spans="1:66">
      <c r="A467" s="211"/>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c r="AA467" s="211"/>
      <c r="AB467" s="211"/>
      <c r="AC467" s="211"/>
      <c r="AD467" s="211"/>
      <c r="AE467" s="211"/>
      <c r="AF467" s="211"/>
      <c r="AG467" s="211"/>
      <c r="AH467" s="211"/>
      <c r="AI467" s="211"/>
      <c r="AJ467" s="211"/>
      <c r="AK467" s="211"/>
      <c r="AL467" s="211"/>
      <c r="AM467" s="211"/>
      <c r="AN467" s="211"/>
      <c r="AO467" s="211"/>
      <c r="AP467" s="211"/>
      <c r="AQ467" s="211"/>
      <c r="AR467" s="211"/>
      <c r="AS467" s="211"/>
      <c r="AT467" s="211"/>
      <c r="AU467" s="211"/>
      <c r="AV467" s="211"/>
      <c r="AW467" s="211"/>
      <c r="AX467" s="211"/>
      <c r="AY467" s="1477"/>
      <c r="AZ467" s="211"/>
      <c r="BA467" s="211"/>
      <c r="BB467" s="211"/>
      <c r="BC467" s="211"/>
      <c r="BD467" s="211"/>
      <c r="BE467" s="211"/>
      <c r="BF467" s="211"/>
      <c r="BG467" s="211"/>
      <c r="BH467" s="211"/>
      <c r="BI467" s="211"/>
      <c r="BJ467" s="211"/>
      <c r="BK467" s="211"/>
      <c r="BL467" s="211"/>
      <c r="BM467" s="211"/>
      <c r="BN467" s="211"/>
    </row>
    <row r="468" spans="1:66">
      <c r="A468" s="211"/>
      <c r="B468" s="211"/>
      <c r="C468" s="211"/>
      <c r="D468" s="211"/>
      <c r="E468" s="211"/>
      <c r="F468" s="211"/>
      <c r="G468" s="211"/>
      <c r="H468" s="211"/>
      <c r="I468" s="211"/>
      <c r="J468" s="211"/>
      <c r="K468" s="211"/>
      <c r="L468" s="211"/>
      <c r="M468" s="211"/>
      <c r="N468" s="211"/>
      <c r="O468" s="211"/>
      <c r="P468" s="211"/>
      <c r="Q468" s="211"/>
      <c r="R468" s="211"/>
      <c r="S468" s="211"/>
      <c r="T468" s="211"/>
      <c r="U468" s="211"/>
      <c r="V468" s="211"/>
      <c r="W468" s="211"/>
      <c r="X468" s="211"/>
      <c r="Y468" s="211"/>
      <c r="Z468" s="211"/>
      <c r="AA468" s="211"/>
      <c r="AB468" s="211"/>
      <c r="AC468" s="211"/>
      <c r="AD468" s="211"/>
      <c r="AE468" s="211"/>
      <c r="AF468" s="211"/>
      <c r="AG468" s="211"/>
      <c r="AH468" s="211"/>
      <c r="AI468" s="211"/>
      <c r="AJ468" s="211"/>
      <c r="AK468" s="211"/>
      <c r="AL468" s="211"/>
      <c r="AM468" s="211"/>
      <c r="AN468" s="211"/>
      <c r="AO468" s="211"/>
      <c r="AP468" s="211"/>
      <c r="AQ468" s="211"/>
      <c r="AR468" s="211"/>
      <c r="AS468" s="211"/>
      <c r="AT468" s="211"/>
      <c r="AU468" s="211"/>
      <c r="AV468" s="211"/>
      <c r="AW468" s="211"/>
      <c r="AX468" s="211"/>
      <c r="AY468" s="1477"/>
      <c r="AZ468" s="211"/>
      <c r="BA468" s="211"/>
      <c r="BB468" s="211"/>
      <c r="BC468" s="211"/>
      <c r="BD468" s="211"/>
      <c r="BE468" s="211"/>
      <c r="BF468" s="211"/>
      <c r="BG468" s="211"/>
      <c r="BH468" s="211"/>
      <c r="BI468" s="211"/>
      <c r="BJ468" s="211"/>
      <c r="BK468" s="211"/>
      <c r="BL468" s="211"/>
      <c r="BM468" s="211"/>
      <c r="BN468" s="211"/>
    </row>
    <row r="469" spans="1:66">
      <c r="A469" s="211"/>
      <c r="B469" s="211"/>
      <c r="C469" s="211"/>
      <c r="D469" s="211"/>
      <c r="E469" s="211"/>
      <c r="F469" s="211"/>
      <c r="G469" s="211"/>
      <c r="H469" s="211"/>
      <c r="I469" s="211"/>
      <c r="J469" s="211"/>
      <c r="K469" s="211"/>
      <c r="L469" s="211"/>
      <c r="M469" s="211"/>
      <c r="N469" s="211"/>
      <c r="O469" s="211"/>
      <c r="P469" s="211"/>
      <c r="Q469" s="211"/>
      <c r="R469" s="211"/>
      <c r="S469" s="211"/>
      <c r="T469" s="211"/>
      <c r="U469" s="211"/>
      <c r="V469" s="211"/>
      <c r="W469" s="211"/>
      <c r="X469" s="211"/>
      <c r="Y469" s="211"/>
      <c r="Z469" s="211"/>
      <c r="AA469" s="211"/>
      <c r="AB469" s="211"/>
      <c r="AC469" s="211"/>
      <c r="AD469" s="211"/>
      <c r="AE469" s="211"/>
      <c r="AF469" s="211"/>
      <c r="AG469" s="211"/>
      <c r="AH469" s="211"/>
      <c r="AI469" s="211"/>
      <c r="AJ469" s="211"/>
      <c r="AK469" s="211"/>
      <c r="AL469" s="211"/>
      <c r="AM469" s="211"/>
      <c r="AN469" s="211"/>
      <c r="AO469" s="211"/>
      <c r="AP469" s="211"/>
      <c r="AQ469" s="211"/>
      <c r="AR469" s="211"/>
      <c r="AS469" s="211"/>
      <c r="AT469" s="211"/>
      <c r="AU469" s="211"/>
      <c r="AV469" s="211"/>
      <c r="AW469" s="211"/>
      <c r="AX469" s="211"/>
      <c r="AY469" s="1477"/>
      <c r="AZ469" s="211"/>
      <c r="BA469" s="211"/>
      <c r="BB469" s="211"/>
      <c r="BC469" s="211"/>
      <c r="BD469" s="211"/>
      <c r="BE469" s="211"/>
      <c r="BF469" s="211"/>
      <c r="BG469" s="211"/>
      <c r="BH469" s="211"/>
      <c r="BI469" s="211"/>
      <c r="BJ469" s="211"/>
      <c r="BK469" s="211"/>
      <c r="BL469" s="211"/>
      <c r="BM469" s="211"/>
      <c r="BN469" s="211"/>
    </row>
    <row r="470" spans="1:66">
      <c r="A470" s="211"/>
      <c r="B470" s="211"/>
      <c r="C470" s="211"/>
      <c r="D470" s="211"/>
      <c r="E470" s="211"/>
      <c r="F470" s="211"/>
      <c r="G470" s="211"/>
      <c r="H470" s="211"/>
      <c r="I470" s="211"/>
      <c r="J470" s="211"/>
      <c r="K470" s="211"/>
      <c r="L470" s="211"/>
      <c r="M470" s="211"/>
      <c r="N470" s="211"/>
      <c r="O470" s="211"/>
      <c r="P470" s="211"/>
      <c r="Q470" s="211"/>
      <c r="R470" s="211"/>
      <c r="S470" s="211"/>
      <c r="T470" s="211"/>
      <c r="U470" s="211"/>
      <c r="V470" s="211"/>
      <c r="W470" s="211"/>
      <c r="X470" s="211"/>
      <c r="Y470" s="211"/>
      <c r="Z470" s="211"/>
      <c r="AA470" s="211"/>
      <c r="AB470" s="211"/>
      <c r="AC470" s="211"/>
      <c r="AD470" s="211"/>
      <c r="AE470" s="211"/>
      <c r="AF470" s="211"/>
      <c r="AG470" s="211"/>
      <c r="AH470" s="211"/>
      <c r="AI470" s="211"/>
      <c r="AJ470" s="211"/>
      <c r="AK470" s="211"/>
      <c r="AL470" s="211"/>
      <c r="AM470" s="211"/>
      <c r="AN470" s="211"/>
      <c r="AO470" s="211"/>
      <c r="AP470" s="211"/>
      <c r="AQ470" s="211"/>
      <c r="AR470" s="211"/>
      <c r="AS470" s="211"/>
      <c r="AT470" s="211"/>
      <c r="AU470" s="211"/>
      <c r="AV470" s="211"/>
      <c r="AW470" s="211"/>
      <c r="AX470" s="211"/>
      <c r="AY470" s="1477"/>
      <c r="AZ470" s="211"/>
      <c r="BA470" s="211"/>
      <c r="BB470" s="211"/>
      <c r="BC470" s="211"/>
      <c r="BD470" s="211"/>
      <c r="BE470" s="211"/>
      <c r="BF470" s="211"/>
      <c r="BG470" s="211"/>
      <c r="BH470" s="211"/>
      <c r="BI470" s="211"/>
      <c r="BJ470" s="211"/>
      <c r="BK470" s="211"/>
      <c r="BL470" s="211"/>
      <c r="BM470" s="211"/>
      <c r="BN470" s="211"/>
    </row>
    <row r="471" spans="1:66">
      <c r="A471" s="211"/>
      <c r="B471" s="211"/>
      <c r="C471" s="211"/>
      <c r="D471" s="211"/>
      <c r="E471" s="211"/>
      <c r="F471" s="211"/>
      <c r="G471" s="211"/>
      <c r="H471" s="211"/>
      <c r="I471" s="211"/>
      <c r="J471" s="211"/>
      <c r="K471" s="211"/>
      <c r="L471" s="211"/>
      <c r="M471" s="211"/>
      <c r="N471" s="211"/>
      <c r="O471" s="211"/>
      <c r="P471" s="211"/>
      <c r="Q471" s="211"/>
      <c r="R471" s="211"/>
      <c r="S471" s="211"/>
      <c r="T471" s="211"/>
      <c r="U471" s="211"/>
      <c r="V471" s="211"/>
      <c r="W471" s="211"/>
      <c r="X471" s="211"/>
      <c r="Y471" s="211"/>
      <c r="Z471" s="211"/>
      <c r="AA471" s="211"/>
      <c r="AB471" s="211"/>
      <c r="AC471" s="211"/>
      <c r="AD471" s="211"/>
      <c r="AE471" s="211"/>
      <c r="AF471" s="211"/>
      <c r="AG471" s="211"/>
      <c r="AH471" s="211"/>
      <c r="AI471" s="211"/>
      <c r="AJ471" s="211"/>
      <c r="AK471" s="211"/>
      <c r="AL471" s="211"/>
      <c r="AM471" s="211"/>
      <c r="AN471" s="211"/>
      <c r="AO471" s="211"/>
      <c r="AP471" s="211"/>
      <c r="AQ471" s="211"/>
      <c r="AR471" s="211"/>
      <c r="AS471" s="211"/>
      <c r="AT471" s="211"/>
      <c r="AU471" s="211"/>
      <c r="AV471" s="211"/>
      <c r="AW471" s="211"/>
      <c r="AX471" s="211"/>
      <c r="AY471" s="1477"/>
      <c r="AZ471" s="211"/>
      <c r="BA471" s="211"/>
      <c r="BB471" s="211"/>
      <c r="BC471" s="211"/>
      <c r="BD471" s="211"/>
      <c r="BE471" s="211"/>
      <c r="BF471" s="211"/>
      <c r="BG471" s="211"/>
      <c r="BH471" s="211"/>
      <c r="BI471" s="211"/>
      <c r="BJ471" s="211"/>
      <c r="BK471" s="211"/>
      <c r="BL471" s="211"/>
      <c r="BM471" s="211"/>
      <c r="BN471" s="211"/>
    </row>
    <row r="472" spans="1:66">
      <c r="A472" s="211"/>
      <c r="B472" s="211"/>
      <c r="C472" s="211"/>
      <c r="D472" s="211"/>
      <c r="E472" s="211"/>
      <c r="F472" s="211"/>
      <c r="G472" s="211"/>
      <c r="H472" s="211"/>
      <c r="I472" s="211"/>
      <c r="J472" s="211"/>
      <c r="K472" s="211"/>
      <c r="L472" s="211"/>
      <c r="M472" s="211"/>
      <c r="N472" s="211"/>
      <c r="O472" s="211"/>
      <c r="P472" s="211"/>
      <c r="Q472" s="211"/>
      <c r="R472" s="211"/>
      <c r="S472" s="211"/>
      <c r="T472" s="211"/>
      <c r="U472" s="211"/>
      <c r="V472" s="211"/>
      <c r="W472" s="211"/>
      <c r="X472" s="211"/>
      <c r="Y472" s="211"/>
      <c r="Z472" s="211"/>
      <c r="AA472" s="211"/>
      <c r="AB472" s="211"/>
      <c r="AC472" s="211"/>
      <c r="AD472" s="211"/>
      <c r="AE472" s="211"/>
      <c r="AF472" s="211"/>
      <c r="AG472" s="211"/>
      <c r="AH472" s="211"/>
      <c r="AI472" s="211"/>
      <c r="AJ472" s="211"/>
      <c r="AK472" s="211"/>
      <c r="AL472" s="211"/>
      <c r="AM472" s="211"/>
      <c r="AN472" s="211"/>
      <c r="AO472" s="211"/>
      <c r="AP472" s="211"/>
      <c r="AQ472" s="211"/>
      <c r="AR472" s="211"/>
      <c r="AS472" s="211"/>
      <c r="AT472" s="211"/>
      <c r="AU472" s="211"/>
      <c r="AV472" s="211"/>
      <c r="AW472" s="211"/>
      <c r="AX472" s="211"/>
      <c r="AY472" s="1477"/>
      <c r="AZ472" s="211"/>
      <c r="BA472" s="211"/>
      <c r="BB472" s="211"/>
      <c r="BC472" s="211"/>
      <c r="BD472" s="211"/>
      <c r="BE472" s="211"/>
      <c r="BF472" s="211"/>
      <c r="BG472" s="211"/>
      <c r="BH472" s="211"/>
      <c r="BI472" s="211"/>
      <c r="BJ472" s="211"/>
      <c r="BK472" s="211"/>
      <c r="BL472" s="211"/>
      <c r="BM472" s="211"/>
      <c r="BN472" s="211"/>
    </row>
    <row r="473" spans="1:66">
      <c r="A473" s="211"/>
      <c r="B473" s="211"/>
      <c r="C473" s="211"/>
      <c r="D473" s="211"/>
      <c r="E473" s="211"/>
      <c r="F473" s="211"/>
      <c r="G473" s="211"/>
      <c r="H473" s="211"/>
      <c r="I473" s="211"/>
      <c r="J473" s="211"/>
      <c r="K473" s="211"/>
      <c r="L473" s="211"/>
      <c r="M473" s="211"/>
      <c r="N473" s="211"/>
      <c r="O473" s="211"/>
      <c r="P473" s="211"/>
      <c r="Q473" s="211"/>
      <c r="R473" s="211"/>
      <c r="S473" s="211"/>
      <c r="T473" s="211"/>
      <c r="U473" s="211"/>
      <c r="V473" s="211"/>
      <c r="W473" s="211"/>
      <c r="X473" s="211"/>
      <c r="Y473" s="211"/>
      <c r="Z473" s="211"/>
      <c r="AA473" s="211"/>
      <c r="AB473" s="211"/>
      <c r="AC473" s="211"/>
      <c r="AD473" s="211"/>
      <c r="AE473" s="211"/>
      <c r="AF473" s="211"/>
      <c r="AG473" s="211"/>
      <c r="AH473" s="211"/>
      <c r="AI473" s="211"/>
      <c r="AJ473" s="211"/>
      <c r="AK473" s="211"/>
      <c r="AL473" s="211"/>
      <c r="AM473" s="211"/>
      <c r="AN473" s="211"/>
      <c r="AO473" s="211"/>
      <c r="AP473" s="211"/>
      <c r="AQ473" s="211"/>
      <c r="AR473" s="211"/>
      <c r="AS473" s="211"/>
      <c r="AT473" s="211"/>
      <c r="AU473" s="211"/>
      <c r="AV473" s="211"/>
      <c r="AW473" s="211"/>
      <c r="AX473" s="211"/>
      <c r="AY473" s="1477"/>
      <c r="AZ473" s="211"/>
      <c r="BA473" s="211"/>
      <c r="BB473" s="211"/>
      <c r="BC473" s="211"/>
      <c r="BD473" s="211"/>
      <c r="BE473" s="211"/>
      <c r="BF473" s="211"/>
      <c r="BG473" s="211"/>
      <c r="BH473" s="211"/>
      <c r="BI473" s="211"/>
      <c r="BJ473" s="211"/>
      <c r="BK473" s="211"/>
      <c r="BL473" s="211"/>
      <c r="BM473" s="211"/>
      <c r="BN473" s="211"/>
    </row>
    <row r="474" spans="1:66">
      <c r="A474" s="211"/>
      <c r="B474" s="211"/>
      <c r="C474" s="211"/>
      <c r="D474" s="211"/>
      <c r="E474" s="211"/>
      <c r="F474" s="211"/>
      <c r="G474" s="211"/>
      <c r="H474" s="211"/>
      <c r="I474" s="211"/>
      <c r="J474" s="211"/>
      <c r="K474" s="211"/>
      <c r="L474" s="211"/>
      <c r="M474" s="211"/>
      <c r="N474" s="211"/>
      <c r="O474" s="211"/>
      <c r="P474" s="211"/>
      <c r="Q474" s="211"/>
      <c r="R474" s="211"/>
      <c r="S474" s="211"/>
      <c r="T474" s="211"/>
      <c r="U474" s="211"/>
      <c r="V474" s="211"/>
      <c r="W474" s="211"/>
      <c r="X474" s="211"/>
      <c r="Y474" s="211"/>
      <c r="Z474" s="211"/>
      <c r="AA474" s="211"/>
      <c r="AB474" s="211"/>
      <c r="AC474" s="211"/>
      <c r="AD474" s="211"/>
      <c r="AE474" s="211"/>
      <c r="AF474" s="211"/>
      <c r="AG474" s="211"/>
      <c r="AH474" s="211"/>
      <c r="AI474" s="211"/>
      <c r="AJ474" s="211"/>
      <c r="AK474" s="211"/>
      <c r="AL474" s="211"/>
      <c r="AM474" s="211"/>
      <c r="AN474" s="211"/>
      <c r="AO474" s="211"/>
      <c r="AP474" s="211"/>
      <c r="AQ474" s="211"/>
      <c r="AR474" s="211"/>
      <c r="AS474" s="211"/>
      <c r="AT474" s="211"/>
      <c r="AU474" s="211"/>
      <c r="AV474" s="211"/>
      <c r="AW474" s="211"/>
      <c r="AX474" s="211"/>
      <c r="AY474" s="1477"/>
      <c r="AZ474" s="211"/>
      <c r="BA474" s="211"/>
      <c r="BB474" s="211"/>
      <c r="BC474" s="211"/>
      <c r="BD474" s="211"/>
      <c r="BE474" s="211"/>
      <c r="BF474" s="211"/>
      <c r="BG474" s="211"/>
      <c r="BH474" s="211"/>
      <c r="BI474" s="211"/>
      <c r="BJ474" s="211"/>
      <c r="BK474" s="211"/>
      <c r="BL474" s="211"/>
      <c r="BM474" s="211"/>
      <c r="BN474" s="211"/>
    </row>
    <row r="475" spans="1:66">
      <c r="A475" s="211"/>
      <c r="B475" s="211"/>
      <c r="C475" s="211"/>
      <c r="D475" s="211"/>
      <c r="E475" s="211"/>
      <c r="F475" s="211"/>
      <c r="G475" s="211"/>
      <c r="H475" s="211"/>
      <c r="I475" s="211"/>
      <c r="J475" s="211"/>
      <c r="K475" s="211"/>
      <c r="L475" s="211"/>
      <c r="M475" s="211"/>
      <c r="N475" s="211"/>
      <c r="O475" s="211"/>
      <c r="P475" s="211"/>
      <c r="Q475" s="211"/>
      <c r="R475" s="211"/>
      <c r="S475" s="211"/>
      <c r="T475" s="211"/>
      <c r="U475" s="211"/>
      <c r="V475" s="211"/>
      <c r="W475" s="211"/>
      <c r="X475" s="211"/>
      <c r="Y475" s="211"/>
      <c r="Z475" s="211"/>
      <c r="AA475" s="211"/>
      <c r="AB475" s="211"/>
      <c r="AC475" s="211"/>
      <c r="AD475" s="211"/>
      <c r="AE475" s="211"/>
      <c r="AF475" s="211"/>
      <c r="AG475" s="211"/>
      <c r="AH475" s="211"/>
      <c r="AI475" s="211"/>
      <c r="AJ475" s="211"/>
      <c r="AK475" s="211"/>
      <c r="AL475" s="211"/>
      <c r="AM475" s="211"/>
      <c r="AN475" s="211"/>
      <c r="AO475" s="211"/>
      <c r="AP475" s="211"/>
      <c r="AQ475" s="211"/>
      <c r="AR475" s="211"/>
      <c r="AS475" s="211"/>
      <c r="AT475" s="211"/>
      <c r="AU475" s="211"/>
      <c r="AV475" s="211"/>
      <c r="AW475" s="211"/>
      <c r="AX475" s="211"/>
      <c r="AY475" s="1477"/>
      <c r="AZ475" s="211"/>
      <c r="BA475" s="211"/>
      <c r="BB475" s="211"/>
      <c r="BC475" s="211"/>
      <c r="BD475" s="211"/>
      <c r="BE475" s="211"/>
      <c r="BF475" s="211"/>
      <c r="BG475" s="211"/>
      <c r="BH475" s="211"/>
      <c r="BI475" s="211"/>
      <c r="BJ475" s="211"/>
      <c r="BK475" s="211"/>
      <c r="BL475" s="211"/>
      <c r="BM475" s="211"/>
      <c r="BN475" s="211"/>
    </row>
    <row r="476" spans="1:66">
      <c r="A476" s="211"/>
      <c r="B476" s="211"/>
      <c r="C476" s="211"/>
      <c r="D476" s="211"/>
      <c r="E476" s="211"/>
      <c r="F476" s="211"/>
      <c r="G476" s="211"/>
      <c r="H476" s="211"/>
      <c r="I476" s="211"/>
      <c r="J476" s="211"/>
      <c r="K476" s="211"/>
      <c r="L476" s="211"/>
      <c r="M476" s="211"/>
      <c r="N476" s="211"/>
      <c r="O476" s="211"/>
      <c r="P476" s="211"/>
      <c r="Q476" s="211"/>
      <c r="R476" s="211"/>
      <c r="S476" s="211"/>
      <c r="T476" s="211"/>
      <c r="U476" s="211"/>
      <c r="V476" s="211"/>
      <c r="W476" s="211"/>
      <c r="X476" s="211"/>
      <c r="Y476" s="211"/>
      <c r="Z476" s="211"/>
      <c r="AA476" s="211"/>
      <c r="AB476" s="211"/>
      <c r="AC476" s="211"/>
      <c r="AD476" s="211"/>
      <c r="AE476" s="211"/>
      <c r="AF476" s="211"/>
      <c r="AG476" s="211"/>
      <c r="AH476" s="211"/>
      <c r="AI476" s="211"/>
      <c r="AJ476" s="211"/>
      <c r="AK476" s="211"/>
      <c r="AL476" s="211"/>
      <c r="AM476" s="211"/>
      <c r="AN476" s="211"/>
      <c r="AO476" s="211"/>
      <c r="AP476" s="211"/>
      <c r="AQ476" s="211"/>
      <c r="AR476" s="211"/>
      <c r="AS476" s="211"/>
      <c r="AT476" s="211"/>
      <c r="AU476" s="211"/>
      <c r="AV476" s="211"/>
      <c r="AW476" s="211"/>
      <c r="AX476" s="211"/>
      <c r="AY476" s="1477"/>
      <c r="AZ476" s="211"/>
      <c r="BA476" s="211"/>
      <c r="BB476" s="211"/>
      <c r="BC476" s="211"/>
      <c r="BD476" s="211"/>
      <c r="BE476" s="211"/>
      <c r="BF476" s="211"/>
      <c r="BG476" s="211"/>
      <c r="BH476" s="211"/>
      <c r="BI476" s="211"/>
      <c r="BJ476" s="211"/>
      <c r="BK476" s="211"/>
      <c r="BL476" s="211"/>
      <c r="BM476" s="211"/>
      <c r="BN476" s="211"/>
    </row>
    <row r="477" spans="1:66">
      <c r="A477" s="211"/>
      <c r="B477" s="211"/>
      <c r="C477" s="211"/>
      <c r="D477" s="211"/>
      <c r="E477" s="211"/>
      <c r="F477" s="211"/>
      <c r="G477" s="211"/>
      <c r="H477" s="211"/>
      <c r="I477" s="211"/>
      <c r="J477" s="211"/>
      <c r="K477" s="211"/>
      <c r="L477" s="211"/>
      <c r="M477" s="211"/>
      <c r="N477" s="211"/>
      <c r="O477" s="211"/>
      <c r="P477" s="211"/>
      <c r="Q477" s="211"/>
      <c r="R477" s="211"/>
      <c r="S477" s="211"/>
      <c r="T477" s="211"/>
      <c r="U477" s="211"/>
      <c r="V477" s="211"/>
      <c r="W477" s="211"/>
      <c r="X477" s="211"/>
      <c r="Y477" s="211"/>
      <c r="Z477" s="211"/>
      <c r="AA477" s="211"/>
      <c r="AB477" s="211"/>
      <c r="AC477" s="211"/>
      <c r="AD477" s="211"/>
      <c r="AE477" s="211"/>
      <c r="AF477" s="211"/>
      <c r="AG477" s="211"/>
      <c r="AH477" s="211"/>
      <c r="AI477" s="211"/>
      <c r="AJ477" s="211"/>
      <c r="AK477" s="211"/>
      <c r="AL477" s="211"/>
      <c r="AM477" s="211"/>
      <c r="AN477" s="211"/>
      <c r="AO477" s="211"/>
      <c r="AP477" s="211"/>
      <c r="AQ477" s="211"/>
      <c r="AR477" s="211"/>
      <c r="AS477" s="211"/>
      <c r="AT477" s="211"/>
      <c r="AU477" s="211"/>
      <c r="AV477" s="211"/>
      <c r="AW477" s="211"/>
      <c r="AX477" s="211"/>
      <c r="AY477" s="1477"/>
      <c r="AZ477" s="211"/>
      <c r="BA477" s="211"/>
      <c r="BB477" s="211"/>
      <c r="BC477" s="211"/>
      <c r="BD477" s="211"/>
      <c r="BE477" s="211"/>
      <c r="BF477" s="211"/>
      <c r="BG477" s="211"/>
      <c r="BH477" s="211"/>
      <c r="BI477" s="211"/>
      <c r="BJ477" s="211"/>
      <c r="BK477" s="211"/>
      <c r="BL477" s="211"/>
      <c r="BM477" s="211"/>
      <c r="BN477" s="211"/>
    </row>
    <row r="478" spans="1:66">
      <c r="A478" s="211"/>
      <c r="B478" s="211"/>
      <c r="C478" s="211"/>
      <c r="D478" s="211"/>
      <c r="E478" s="211"/>
      <c r="F478" s="211"/>
      <c r="G478" s="211"/>
      <c r="H478" s="211"/>
      <c r="I478" s="211"/>
      <c r="J478" s="211"/>
      <c r="K478" s="211"/>
      <c r="L478" s="211"/>
      <c r="M478" s="211"/>
      <c r="N478" s="211"/>
      <c r="O478" s="211"/>
      <c r="P478" s="211"/>
      <c r="Q478" s="211"/>
      <c r="R478" s="211"/>
      <c r="S478" s="211"/>
      <c r="T478" s="211"/>
      <c r="U478" s="211"/>
      <c r="V478" s="211"/>
      <c r="W478" s="211"/>
      <c r="X478" s="211"/>
      <c r="Y478" s="211"/>
      <c r="Z478" s="211"/>
      <c r="AA478" s="211"/>
      <c r="AB478" s="211"/>
      <c r="AC478" s="211"/>
      <c r="AD478" s="211"/>
      <c r="AE478" s="211"/>
      <c r="AF478" s="211"/>
      <c r="AG478" s="211"/>
      <c r="AH478" s="211"/>
      <c r="AI478" s="211"/>
      <c r="AJ478" s="211"/>
      <c r="AK478" s="211"/>
      <c r="AL478" s="211"/>
      <c r="AM478" s="211"/>
      <c r="AN478" s="211"/>
      <c r="AO478" s="211"/>
      <c r="AP478" s="211"/>
      <c r="AQ478" s="211"/>
      <c r="AR478" s="211"/>
      <c r="AS478" s="211"/>
      <c r="AT478" s="211"/>
      <c r="AU478" s="211"/>
      <c r="AV478" s="211"/>
      <c r="AW478" s="211"/>
      <c r="AX478" s="211"/>
      <c r="AY478" s="1477"/>
      <c r="AZ478" s="211"/>
      <c r="BA478" s="211"/>
      <c r="BB478" s="211"/>
      <c r="BC478" s="211"/>
      <c r="BD478" s="211"/>
      <c r="BE478" s="211"/>
      <c r="BF478" s="211"/>
      <c r="BG478" s="211"/>
      <c r="BH478" s="211"/>
      <c r="BI478" s="211"/>
      <c r="BJ478" s="211"/>
      <c r="BK478" s="211"/>
      <c r="BL478" s="211"/>
      <c r="BM478" s="211"/>
      <c r="BN478" s="211"/>
    </row>
    <row r="479" spans="1:66">
      <c r="A479" s="211"/>
      <c r="B479" s="211"/>
      <c r="C479" s="211"/>
      <c r="D479" s="211"/>
      <c r="E479" s="211"/>
      <c r="F479" s="211"/>
      <c r="G479" s="211"/>
      <c r="H479" s="211"/>
      <c r="I479" s="211"/>
      <c r="J479" s="211"/>
      <c r="K479" s="211"/>
      <c r="L479" s="211"/>
      <c r="M479" s="211"/>
      <c r="N479" s="211"/>
      <c r="O479" s="211"/>
      <c r="P479" s="211"/>
      <c r="Q479" s="211"/>
      <c r="R479" s="211"/>
      <c r="S479" s="211"/>
      <c r="T479" s="211"/>
      <c r="U479" s="211"/>
      <c r="V479" s="211"/>
      <c r="W479" s="211"/>
      <c r="X479" s="211"/>
      <c r="Y479" s="211"/>
      <c r="Z479" s="211"/>
      <c r="AA479" s="211"/>
      <c r="AB479" s="211"/>
      <c r="AC479" s="211"/>
      <c r="AD479" s="211"/>
      <c r="AE479" s="211"/>
      <c r="AF479" s="211"/>
      <c r="AG479" s="211"/>
      <c r="AH479" s="211"/>
      <c r="AI479" s="211"/>
      <c r="AJ479" s="211"/>
      <c r="AK479" s="211"/>
      <c r="AL479" s="211"/>
      <c r="AM479" s="211"/>
      <c r="AN479" s="211"/>
      <c r="AO479" s="211"/>
      <c r="AP479" s="211"/>
      <c r="AQ479" s="211"/>
      <c r="AR479" s="211"/>
      <c r="AS479" s="211"/>
      <c r="AT479" s="211"/>
      <c r="AU479" s="211"/>
      <c r="AV479" s="211"/>
      <c r="AW479" s="211"/>
      <c r="AX479" s="211"/>
      <c r="AY479" s="1477"/>
      <c r="AZ479" s="211"/>
      <c r="BA479" s="211"/>
      <c r="BB479" s="211"/>
      <c r="BC479" s="211"/>
      <c r="BD479" s="211"/>
      <c r="BE479" s="211"/>
      <c r="BF479" s="211"/>
      <c r="BG479" s="211"/>
      <c r="BH479" s="211"/>
      <c r="BI479" s="211"/>
      <c r="BJ479" s="211"/>
      <c r="BK479" s="211"/>
      <c r="BL479" s="211"/>
      <c r="BM479" s="211"/>
      <c r="BN479" s="211"/>
    </row>
    <row r="480" spans="1:66">
      <c r="A480" s="211"/>
      <c r="B480" s="211"/>
      <c r="C480" s="211"/>
      <c r="D480" s="211"/>
      <c r="E480" s="211"/>
      <c r="F480" s="211"/>
      <c r="G480" s="211"/>
      <c r="H480" s="211"/>
      <c r="I480" s="211"/>
      <c r="J480" s="211"/>
      <c r="K480" s="211"/>
      <c r="L480" s="211"/>
      <c r="M480" s="211"/>
      <c r="N480" s="211"/>
      <c r="O480" s="211"/>
      <c r="P480" s="211"/>
      <c r="Q480" s="211"/>
      <c r="R480" s="211"/>
      <c r="S480" s="211"/>
      <c r="T480" s="211"/>
      <c r="U480" s="211"/>
      <c r="V480" s="211"/>
      <c r="W480" s="211"/>
      <c r="X480" s="211"/>
      <c r="Y480" s="211"/>
      <c r="Z480" s="211"/>
      <c r="AA480" s="211"/>
      <c r="AB480" s="211"/>
      <c r="AC480" s="211"/>
      <c r="AD480" s="211"/>
      <c r="AE480" s="211"/>
      <c r="AF480" s="211"/>
      <c r="AG480" s="211"/>
      <c r="AH480" s="211"/>
      <c r="AI480" s="211"/>
      <c r="AJ480" s="211"/>
      <c r="AK480" s="211"/>
      <c r="AL480" s="211"/>
      <c r="AM480" s="211"/>
      <c r="AN480" s="211"/>
      <c r="AO480" s="211"/>
      <c r="AP480" s="211"/>
      <c r="AQ480" s="211"/>
      <c r="AR480" s="211"/>
      <c r="AS480" s="211"/>
      <c r="AT480" s="211"/>
      <c r="AU480" s="211"/>
      <c r="AV480" s="211"/>
      <c r="AW480" s="211"/>
      <c r="AX480" s="211"/>
      <c r="AY480" s="1477"/>
      <c r="AZ480" s="211"/>
      <c r="BA480" s="211"/>
      <c r="BB480" s="211"/>
      <c r="BC480" s="211"/>
      <c r="BD480" s="211"/>
      <c r="BE480" s="211"/>
      <c r="BF480" s="211"/>
      <c r="BG480" s="211"/>
      <c r="BH480" s="211"/>
      <c r="BI480" s="211"/>
      <c r="BJ480" s="211"/>
      <c r="BK480" s="211"/>
      <c r="BL480" s="211"/>
      <c r="BM480" s="211"/>
      <c r="BN480" s="211"/>
    </row>
    <row r="481" spans="1:66">
      <c r="A481" s="211"/>
      <c r="B481" s="211"/>
      <c r="C481" s="211"/>
      <c r="D481" s="211"/>
      <c r="E481" s="211"/>
      <c r="F481" s="211"/>
      <c r="G481" s="211"/>
      <c r="H481" s="211"/>
      <c r="I481" s="211"/>
      <c r="J481" s="211"/>
      <c r="K481" s="211"/>
      <c r="L481" s="211"/>
      <c r="M481" s="211"/>
      <c r="N481" s="211"/>
      <c r="O481" s="211"/>
      <c r="P481" s="211"/>
      <c r="Q481" s="211"/>
      <c r="R481" s="211"/>
      <c r="S481" s="211"/>
      <c r="T481" s="211"/>
      <c r="U481" s="211"/>
      <c r="V481" s="211"/>
      <c r="W481" s="211"/>
      <c r="X481" s="211"/>
      <c r="Y481" s="211"/>
      <c r="Z481" s="211"/>
      <c r="AA481" s="211"/>
      <c r="AB481" s="211"/>
      <c r="AC481" s="211"/>
      <c r="AD481" s="211"/>
      <c r="AE481" s="211"/>
      <c r="AF481" s="211"/>
      <c r="AG481" s="211"/>
      <c r="AH481" s="211"/>
      <c r="AI481" s="211"/>
      <c r="AJ481" s="211"/>
      <c r="AK481" s="211"/>
      <c r="AL481" s="211"/>
      <c r="AM481" s="211"/>
      <c r="AN481" s="211"/>
      <c r="AO481" s="211"/>
      <c r="AP481" s="211"/>
      <c r="AQ481" s="211"/>
      <c r="AR481" s="211"/>
      <c r="AS481" s="211"/>
      <c r="AT481" s="211"/>
      <c r="AU481" s="211"/>
      <c r="AV481" s="211"/>
      <c r="AW481" s="211"/>
      <c r="AX481" s="211"/>
      <c r="AY481" s="1477"/>
      <c r="AZ481" s="211"/>
      <c r="BA481" s="211"/>
      <c r="BB481" s="211"/>
      <c r="BC481" s="211"/>
      <c r="BD481" s="211"/>
      <c r="BE481" s="211"/>
      <c r="BF481" s="211"/>
      <c r="BG481" s="211"/>
      <c r="BH481" s="211"/>
      <c r="BI481" s="211"/>
      <c r="BJ481" s="211"/>
      <c r="BK481" s="211"/>
      <c r="BL481" s="211"/>
      <c r="BM481" s="211"/>
      <c r="BN481" s="211"/>
    </row>
    <row r="482" spans="1:66">
      <c r="A482" s="211"/>
      <c r="B482" s="211"/>
      <c r="C482" s="211"/>
      <c r="D482" s="211"/>
      <c r="E482" s="211"/>
      <c r="F482" s="211"/>
      <c r="G482" s="211"/>
      <c r="H482" s="211"/>
      <c r="I482" s="211"/>
      <c r="J482" s="211"/>
      <c r="K482" s="211"/>
      <c r="L482" s="211"/>
      <c r="M482" s="211"/>
      <c r="N482" s="211"/>
      <c r="O482" s="211"/>
      <c r="P482" s="211"/>
      <c r="Q482" s="211"/>
      <c r="R482" s="211"/>
      <c r="S482" s="211"/>
      <c r="T482" s="211"/>
      <c r="U482" s="211"/>
      <c r="V482" s="211"/>
      <c r="W482" s="211"/>
      <c r="X482" s="211"/>
      <c r="Y482" s="211"/>
      <c r="Z482" s="211"/>
      <c r="AA482" s="211"/>
      <c r="AB482" s="211"/>
      <c r="AC482" s="211"/>
      <c r="AD482" s="211"/>
      <c r="AE482" s="211"/>
      <c r="AF482" s="211"/>
      <c r="AG482" s="211"/>
      <c r="AH482" s="211"/>
      <c r="AI482" s="211"/>
      <c r="AJ482" s="211"/>
      <c r="AK482" s="211"/>
      <c r="AL482" s="211"/>
      <c r="AM482" s="211"/>
      <c r="AN482" s="211"/>
      <c r="AO482" s="211"/>
      <c r="AP482" s="211"/>
      <c r="AQ482" s="211"/>
      <c r="AR482" s="211"/>
      <c r="AS482" s="211"/>
      <c r="AT482" s="211"/>
      <c r="AU482" s="211"/>
      <c r="AV482" s="211"/>
      <c r="AW482" s="211"/>
      <c r="AX482" s="211"/>
      <c r="AY482" s="1477"/>
      <c r="AZ482" s="211"/>
      <c r="BA482" s="211"/>
      <c r="BB482" s="211"/>
      <c r="BC482" s="211"/>
      <c r="BD482" s="211"/>
      <c r="BE482" s="211"/>
      <c r="BF482" s="211"/>
      <c r="BG482" s="211"/>
      <c r="BH482" s="211"/>
      <c r="BI482" s="211"/>
      <c r="BJ482" s="211"/>
      <c r="BK482" s="211"/>
      <c r="BL482" s="211"/>
      <c r="BM482" s="211"/>
      <c r="BN482" s="211"/>
    </row>
    <row r="483" spans="1:66">
      <c r="A483" s="211"/>
      <c r="B483" s="211"/>
      <c r="C483" s="211"/>
      <c r="D483" s="211"/>
      <c r="E483" s="211"/>
      <c r="F483" s="211"/>
      <c r="G483" s="211"/>
      <c r="H483" s="211"/>
      <c r="I483" s="211"/>
      <c r="J483" s="211"/>
      <c r="K483" s="211"/>
      <c r="L483" s="211"/>
      <c r="M483" s="211"/>
      <c r="N483" s="211"/>
      <c r="O483" s="211"/>
      <c r="P483" s="211"/>
      <c r="Q483" s="211"/>
      <c r="R483" s="211"/>
      <c r="S483" s="211"/>
      <c r="T483" s="211"/>
      <c r="U483" s="211"/>
      <c r="V483" s="211"/>
      <c r="W483" s="211"/>
      <c r="X483" s="211"/>
      <c r="Y483" s="211"/>
      <c r="Z483" s="211"/>
      <c r="AA483" s="211"/>
      <c r="AB483" s="211"/>
      <c r="AC483" s="211"/>
      <c r="AD483" s="211"/>
      <c r="AE483" s="211"/>
      <c r="AF483" s="211"/>
      <c r="AG483" s="211"/>
      <c r="AH483" s="211"/>
      <c r="AI483" s="211"/>
      <c r="AJ483" s="211"/>
      <c r="AK483" s="211"/>
      <c r="AL483" s="211"/>
      <c r="AM483" s="211"/>
      <c r="AN483" s="211"/>
      <c r="AO483" s="211"/>
      <c r="AP483" s="211"/>
      <c r="AQ483" s="211"/>
      <c r="AR483" s="211"/>
      <c r="AS483" s="211"/>
      <c r="AT483" s="211"/>
      <c r="AU483" s="211"/>
      <c r="AV483" s="211"/>
      <c r="AW483" s="211"/>
      <c r="AX483" s="211"/>
      <c r="AY483" s="1477"/>
      <c r="AZ483" s="211"/>
      <c r="BA483" s="211"/>
      <c r="BB483" s="211"/>
      <c r="BC483" s="211"/>
      <c r="BD483" s="211"/>
      <c r="BE483" s="211"/>
      <c r="BF483" s="211"/>
      <c r="BG483" s="211"/>
      <c r="BH483" s="211"/>
      <c r="BI483" s="211"/>
      <c r="BJ483" s="211"/>
      <c r="BK483" s="211"/>
      <c r="BL483" s="211"/>
      <c r="BM483" s="211"/>
      <c r="BN483" s="211"/>
    </row>
    <row r="484" spans="1:66">
      <c r="A484" s="211"/>
      <c r="B484" s="211"/>
      <c r="C484" s="211"/>
      <c r="D484" s="211"/>
      <c r="E484" s="211"/>
      <c r="F484" s="211"/>
      <c r="G484" s="211"/>
      <c r="H484" s="211"/>
      <c r="I484" s="211"/>
      <c r="J484" s="211"/>
      <c r="K484" s="211"/>
      <c r="L484" s="211"/>
      <c r="M484" s="211"/>
      <c r="N484" s="211"/>
      <c r="O484" s="211"/>
      <c r="P484" s="211"/>
      <c r="Q484" s="211"/>
      <c r="R484" s="211"/>
      <c r="S484" s="211"/>
      <c r="T484" s="211"/>
      <c r="U484" s="211"/>
      <c r="V484" s="211"/>
      <c r="W484" s="211"/>
      <c r="X484" s="211"/>
      <c r="Y484" s="211"/>
      <c r="Z484" s="211"/>
      <c r="AA484" s="211"/>
      <c r="AB484" s="211"/>
      <c r="AC484" s="211"/>
      <c r="AD484" s="211"/>
      <c r="AE484" s="211"/>
      <c r="AF484" s="211"/>
      <c r="AG484" s="211"/>
      <c r="AH484" s="211"/>
      <c r="AI484" s="211"/>
      <c r="AJ484" s="211"/>
      <c r="AK484" s="211"/>
      <c r="AL484" s="211"/>
      <c r="AM484" s="211"/>
      <c r="AN484" s="211"/>
      <c r="AO484" s="211"/>
      <c r="AP484" s="211"/>
      <c r="AQ484" s="211"/>
      <c r="AR484" s="211"/>
      <c r="AS484" s="211"/>
      <c r="AT484" s="211"/>
      <c r="AU484" s="211"/>
      <c r="AV484" s="211"/>
      <c r="AW484" s="211"/>
      <c r="AX484" s="211"/>
      <c r="AY484" s="1477"/>
      <c r="AZ484" s="211"/>
      <c r="BA484" s="211"/>
      <c r="BB484" s="211"/>
      <c r="BC484" s="211"/>
      <c r="BD484" s="211"/>
      <c r="BE484" s="211"/>
      <c r="BF484" s="211"/>
      <c r="BG484" s="211"/>
      <c r="BH484" s="211"/>
      <c r="BI484" s="211"/>
      <c r="BJ484" s="211"/>
      <c r="BK484" s="211"/>
      <c r="BL484" s="211"/>
      <c r="BM484" s="211"/>
      <c r="BN484" s="211"/>
    </row>
    <row r="485" spans="1:66">
      <c r="A485" s="211"/>
      <c r="B485" s="211"/>
      <c r="C485" s="211"/>
      <c r="D485" s="211"/>
      <c r="E485" s="211"/>
      <c r="F485" s="211"/>
      <c r="G485" s="211"/>
      <c r="H485" s="211"/>
      <c r="I485" s="211"/>
      <c r="J485" s="211"/>
      <c r="K485" s="211"/>
      <c r="L485" s="211"/>
      <c r="M485" s="211"/>
      <c r="N485" s="211"/>
      <c r="O485" s="211"/>
      <c r="P485" s="211"/>
      <c r="Q485" s="211"/>
      <c r="R485" s="211"/>
      <c r="S485" s="211"/>
      <c r="T485" s="211"/>
      <c r="U485" s="211"/>
      <c r="V485" s="211"/>
      <c r="W485" s="211"/>
      <c r="X485" s="211"/>
      <c r="Y485" s="211"/>
      <c r="Z485" s="211"/>
      <c r="AA485" s="211"/>
      <c r="AB485" s="211"/>
      <c r="AC485" s="211"/>
      <c r="AD485" s="211"/>
      <c r="AE485" s="211"/>
      <c r="AF485" s="211"/>
      <c r="AG485" s="211"/>
      <c r="AH485" s="211"/>
      <c r="AI485" s="211"/>
      <c r="AJ485" s="211"/>
      <c r="AK485" s="211"/>
      <c r="AL485" s="211"/>
      <c r="AM485" s="211"/>
      <c r="AN485" s="211"/>
      <c r="AO485" s="211"/>
      <c r="AP485" s="211"/>
      <c r="AQ485" s="211"/>
      <c r="AR485" s="211"/>
      <c r="AS485" s="211"/>
      <c r="AT485" s="211"/>
      <c r="AU485" s="211"/>
      <c r="AV485" s="211"/>
      <c r="AW485" s="211"/>
      <c r="AX485" s="211"/>
      <c r="AY485" s="1477"/>
      <c r="AZ485" s="211"/>
      <c r="BA485" s="211"/>
      <c r="BB485" s="211"/>
      <c r="BC485" s="211"/>
      <c r="BD485" s="211"/>
      <c r="BE485" s="211"/>
      <c r="BF485" s="211"/>
      <c r="BG485" s="211"/>
      <c r="BH485" s="211"/>
      <c r="BI485" s="211"/>
      <c r="BJ485" s="211"/>
      <c r="BK485" s="211"/>
      <c r="BL485" s="211"/>
      <c r="BM485" s="211"/>
      <c r="BN485" s="211"/>
    </row>
    <row r="486" spans="1:66">
      <c r="A486" s="211"/>
      <c r="B486" s="211"/>
      <c r="C486" s="211"/>
      <c r="D486" s="211"/>
      <c r="E486" s="211"/>
      <c r="F486" s="211"/>
      <c r="G486" s="211"/>
      <c r="H486" s="211"/>
      <c r="I486" s="211"/>
      <c r="J486" s="211"/>
      <c r="K486" s="211"/>
      <c r="L486" s="211"/>
      <c r="M486" s="211"/>
      <c r="N486" s="211"/>
      <c r="O486" s="211"/>
      <c r="P486" s="211"/>
      <c r="Q486" s="211"/>
      <c r="R486" s="211"/>
      <c r="S486" s="211"/>
      <c r="T486" s="211"/>
      <c r="U486" s="211"/>
      <c r="V486" s="211"/>
      <c r="W486" s="211"/>
      <c r="X486" s="211"/>
      <c r="Y486" s="211"/>
      <c r="Z486" s="211"/>
      <c r="AA486" s="211"/>
      <c r="AB486" s="211"/>
      <c r="AC486" s="211"/>
      <c r="AD486" s="211"/>
      <c r="AE486" s="211"/>
      <c r="AF486" s="211"/>
      <c r="AG486" s="211"/>
      <c r="AH486" s="211"/>
      <c r="AI486" s="211"/>
      <c r="AJ486" s="211"/>
      <c r="AK486" s="211"/>
      <c r="AL486" s="211"/>
      <c r="AM486" s="211"/>
      <c r="AN486" s="211"/>
      <c r="AO486" s="211"/>
      <c r="AP486" s="211"/>
      <c r="AQ486" s="211"/>
      <c r="AR486" s="211"/>
      <c r="AS486" s="211"/>
      <c r="AT486" s="211"/>
      <c r="AU486" s="211"/>
      <c r="AV486" s="211"/>
      <c r="AW486" s="211"/>
      <c r="AX486" s="211"/>
      <c r="AY486" s="1477"/>
      <c r="AZ486" s="211"/>
      <c r="BA486" s="211"/>
      <c r="BB486" s="211"/>
      <c r="BC486" s="211"/>
      <c r="BD486" s="211"/>
      <c r="BE486" s="211"/>
      <c r="BF486" s="211"/>
      <c r="BG486" s="211"/>
      <c r="BH486" s="211"/>
      <c r="BI486" s="211"/>
      <c r="BJ486" s="211"/>
      <c r="BK486" s="211"/>
      <c r="BL486" s="211"/>
      <c r="BM486" s="211"/>
      <c r="BN486" s="211"/>
    </row>
    <row r="487" spans="1:66">
      <c r="A487" s="211"/>
      <c r="B487" s="211"/>
      <c r="C487" s="211"/>
      <c r="D487" s="211"/>
      <c r="E487" s="211"/>
      <c r="F487" s="211"/>
      <c r="G487" s="211"/>
      <c r="H487" s="211"/>
      <c r="I487" s="211"/>
      <c r="J487" s="211"/>
      <c r="K487" s="211"/>
      <c r="L487" s="211"/>
      <c r="M487" s="211"/>
      <c r="N487" s="211"/>
      <c r="O487" s="211"/>
      <c r="P487" s="211"/>
      <c r="Q487" s="211"/>
      <c r="R487" s="211"/>
      <c r="S487" s="211"/>
      <c r="T487" s="211"/>
      <c r="U487" s="211"/>
      <c r="V487" s="211"/>
      <c r="W487" s="211"/>
      <c r="X487" s="211"/>
      <c r="Y487" s="211"/>
      <c r="Z487" s="211"/>
      <c r="AA487" s="211"/>
      <c r="AB487" s="211"/>
      <c r="AC487" s="211"/>
      <c r="AD487" s="211"/>
      <c r="AE487" s="211"/>
      <c r="AF487" s="211"/>
      <c r="AG487" s="211"/>
      <c r="AH487" s="211"/>
      <c r="AI487" s="211"/>
      <c r="AJ487" s="211"/>
      <c r="AK487" s="211"/>
      <c r="AL487" s="211"/>
      <c r="AM487" s="211"/>
      <c r="AN487" s="211"/>
      <c r="AO487" s="211"/>
      <c r="AP487" s="211"/>
      <c r="AQ487" s="211"/>
      <c r="AR487" s="211"/>
      <c r="AS487" s="211"/>
      <c r="AT487" s="211"/>
      <c r="AU487" s="211"/>
      <c r="AV487" s="211"/>
      <c r="AW487" s="211"/>
      <c r="AX487" s="211"/>
      <c r="AY487" s="1477"/>
      <c r="AZ487" s="211"/>
      <c r="BA487" s="211"/>
      <c r="BB487" s="211"/>
      <c r="BC487" s="211"/>
      <c r="BD487" s="211"/>
      <c r="BE487" s="211"/>
      <c r="BF487" s="211"/>
      <c r="BG487" s="211"/>
      <c r="BH487" s="211"/>
      <c r="BI487" s="211"/>
      <c r="BJ487" s="211"/>
      <c r="BK487" s="211"/>
      <c r="BL487" s="211"/>
      <c r="BM487" s="211"/>
      <c r="BN487" s="211"/>
    </row>
    <row r="488" spans="1:66">
      <c r="A488" s="211"/>
      <c r="B488" s="211"/>
      <c r="C488" s="211"/>
      <c r="D488" s="211"/>
      <c r="E488" s="211"/>
      <c r="F488" s="211"/>
      <c r="G488" s="211"/>
      <c r="H488" s="211"/>
      <c r="I488" s="211"/>
      <c r="J488" s="211"/>
      <c r="K488" s="211"/>
      <c r="L488" s="211"/>
      <c r="M488" s="211"/>
      <c r="N488" s="211"/>
      <c r="O488" s="211"/>
      <c r="P488" s="211"/>
      <c r="Q488" s="211"/>
      <c r="R488" s="211"/>
      <c r="S488" s="211"/>
      <c r="T488" s="211"/>
      <c r="U488" s="211"/>
      <c r="V488" s="211"/>
      <c r="W488" s="211"/>
      <c r="X488" s="211"/>
      <c r="Y488" s="211"/>
      <c r="Z488" s="211"/>
      <c r="AA488" s="211"/>
      <c r="AB488" s="211"/>
      <c r="AC488" s="211"/>
      <c r="AD488" s="211"/>
      <c r="AE488" s="211"/>
      <c r="AF488" s="211"/>
      <c r="AG488" s="211"/>
      <c r="AH488" s="211"/>
      <c r="AI488" s="211"/>
      <c r="AJ488" s="211"/>
      <c r="AK488" s="211"/>
      <c r="AL488" s="211"/>
      <c r="AM488" s="211"/>
      <c r="AN488" s="211"/>
      <c r="AO488" s="211"/>
      <c r="AP488" s="211"/>
      <c r="AQ488" s="211"/>
      <c r="AR488" s="211"/>
      <c r="AS488" s="211"/>
      <c r="AT488" s="211"/>
      <c r="AU488" s="211"/>
      <c r="AV488" s="211"/>
      <c r="AW488" s="211"/>
      <c r="AX488" s="211"/>
      <c r="AY488" s="1477"/>
      <c r="AZ488" s="211"/>
      <c r="BA488" s="211"/>
      <c r="BB488" s="211"/>
      <c r="BC488" s="211"/>
      <c r="BD488" s="211"/>
      <c r="BE488" s="211"/>
      <c r="BF488" s="211"/>
      <c r="BG488" s="211"/>
      <c r="BH488" s="211"/>
      <c r="BI488" s="211"/>
      <c r="BJ488" s="211"/>
      <c r="BK488" s="211"/>
      <c r="BL488" s="211"/>
      <c r="BM488" s="211"/>
      <c r="BN488" s="211"/>
    </row>
    <row r="489" spans="1:66">
      <c r="A489" s="211"/>
      <c r="B489" s="211"/>
      <c r="C489" s="211"/>
      <c r="D489" s="211"/>
      <c r="E489" s="211"/>
      <c r="F489" s="211"/>
      <c r="G489" s="211"/>
      <c r="H489" s="211"/>
      <c r="I489" s="211"/>
      <c r="J489" s="211"/>
      <c r="K489" s="211"/>
      <c r="L489" s="211"/>
      <c r="M489" s="211"/>
      <c r="N489" s="211"/>
      <c r="O489" s="211"/>
      <c r="P489" s="211"/>
      <c r="Q489" s="211"/>
      <c r="R489" s="211"/>
      <c r="S489" s="211"/>
      <c r="T489" s="211"/>
      <c r="U489" s="211"/>
      <c r="V489" s="211"/>
      <c r="W489" s="211"/>
      <c r="X489" s="211"/>
      <c r="Y489" s="211"/>
      <c r="Z489" s="211"/>
      <c r="AA489" s="211"/>
      <c r="AB489" s="211"/>
      <c r="AC489" s="211"/>
      <c r="AD489" s="211"/>
      <c r="AE489" s="211"/>
      <c r="AF489" s="211"/>
      <c r="AG489" s="211"/>
      <c r="AH489" s="211"/>
      <c r="AI489" s="211"/>
      <c r="AJ489" s="211"/>
      <c r="AK489" s="211"/>
      <c r="AL489" s="211"/>
      <c r="AM489" s="211"/>
      <c r="AN489" s="211"/>
      <c r="AO489" s="211"/>
      <c r="AP489" s="211"/>
      <c r="AQ489" s="211"/>
      <c r="AR489" s="211"/>
      <c r="AS489" s="211"/>
      <c r="AT489" s="211"/>
      <c r="AU489" s="211"/>
      <c r="AV489" s="211"/>
      <c r="AW489" s="211"/>
      <c r="AX489" s="211"/>
      <c r="AY489" s="1477"/>
      <c r="AZ489" s="211"/>
      <c r="BA489" s="211"/>
      <c r="BB489" s="211"/>
      <c r="BC489" s="211"/>
      <c r="BD489" s="211"/>
      <c r="BE489" s="211"/>
      <c r="BF489" s="211"/>
      <c r="BG489" s="211"/>
      <c r="BH489" s="211"/>
      <c r="BI489" s="211"/>
      <c r="BJ489" s="211"/>
      <c r="BK489" s="211"/>
      <c r="BL489" s="211"/>
      <c r="BM489" s="211"/>
      <c r="BN489" s="211"/>
    </row>
    <row r="490" spans="1:66">
      <c r="A490" s="211"/>
      <c r="B490" s="211"/>
      <c r="C490" s="211"/>
      <c r="D490" s="211"/>
      <c r="E490" s="211"/>
      <c r="F490" s="211"/>
      <c r="G490" s="211"/>
      <c r="H490" s="211"/>
      <c r="I490" s="211"/>
      <c r="J490" s="211"/>
      <c r="K490" s="211"/>
      <c r="L490" s="211"/>
      <c r="M490" s="211"/>
      <c r="N490" s="211"/>
      <c r="O490" s="211"/>
      <c r="P490" s="211"/>
      <c r="Q490" s="211"/>
      <c r="R490" s="211"/>
      <c r="S490" s="211"/>
      <c r="T490" s="211"/>
      <c r="U490" s="211"/>
      <c r="V490" s="211"/>
      <c r="W490" s="211"/>
      <c r="X490" s="211"/>
      <c r="Y490" s="211"/>
      <c r="Z490" s="211"/>
      <c r="AA490" s="211"/>
      <c r="AB490" s="211"/>
      <c r="AC490" s="211"/>
      <c r="AD490" s="211"/>
      <c r="AE490" s="211"/>
      <c r="AF490" s="211"/>
      <c r="AG490" s="211"/>
      <c r="AH490" s="211"/>
      <c r="AI490" s="211"/>
      <c r="AJ490" s="211"/>
      <c r="AK490" s="211"/>
      <c r="AL490" s="211"/>
      <c r="AM490" s="211"/>
      <c r="AN490" s="211"/>
      <c r="AO490" s="211"/>
      <c r="AP490" s="211"/>
      <c r="AQ490" s="211"/>
      <c r="AR490" s="211"/>
      <c r="AS490" s="211"/>
      <c r="AT490" s="211"/>
      <c r="AU490" s="211"/>
      <c r="AV490" s="211"/>
      <c r="AW490" s="211"/>
      <c r="AX490" s="211"/>
      <c r="AY490" s="1477"/>
      <c r="AZ490" s="211"/>
      <c r="BA490" s="211"/>
      <c r="BB490" s="211"/>
      <c r="BC490" s="211"/>
      <c r="BD490" s="211"/>
      <c r="BE490" s="211"/>
      <c r="BF490" s="211"/>
      <c r="BG490" s="211"/>
      <c r="BH490" s="211"/>
      <c r="BI490" s="211"/>
      <c r="BJ490" s="211"/>
      <c r="BK490" s="211"/>
      <c r="BL490" s="211"/>
      <c r="BM490" s="211"/>
      <c r="BN490" s="211"/>
    </row>
    <row r="491" spans="1:66">
      <c r="A491" s="211"/>
      <c r="B491" s="211"/>
      <c r="C491" s="211"/>
      <c r="D491" s="211"/>
      <c r="E491" s="211"/>
      <c r="F491" s="211"/>
      <c r="G491" s="211"/>
      <c r="H491" s="211"/>
      <c r="I491" s="211"/>
      <c r="J491" s="211"/>
      <c r="K491" s="211"/>
      <c r="L491" s="211"/>
      <c r="M491" s="211"/>
      <c r="N491" s="211"/>
      <c r="O491" s="211"/>
      <c r="P491" s="211"/>
      <c r="Q491" s="211"/>
      <c r="R491" s="211"/>
      <c r="S491" s="211"/>
      <c r="T491" s="211"/>
      <c r="U491" s="211"/>
      <c r="V491" s="211"/>
      <c r="W491" s="211"/>
      <c r="X491" s="211"/>
      <c r="Y491" s="211"/>
      <c r="Z491" s="211"/>
      <c r="AA491" s="211"/>
      <c r="AB491" s="211"/>
      <c r="AC491" s="211"/>
      <c r="AD491" s="211"/>
      <c r="AE491" s="211"/>
      <c r="AF491" s="211"/>
      <c r="AG491" s="211"/>
      <c r="AH491" s="211"/>
      <c r="AI491" s="211"/>
      <c r="AJ491" s="211"/>
      <c r="AK491" s="211"/>
      <c r="AL491" s="211"/>
      <c r="AM491" s="211"/>
      <c r="AN491" s="211"/>
      <c r="AO491" s="211"/>
      <c r="AP491" s="211"/>
      <c r="AQ491" s="211"/>
      <c r="AR491" s="211"/>
      <c r="AS491" s="211"/>
      <c r="AT491" s="211"/>
      <c r="AU491" s="211"/>
      <c r="AV491" s="211"/>
      <c r="AW491" s="211"/>
      <c r="AX491" s="211"/>
      <c r="AY491" s="1477"/>
      <c r="AZ491" s="211"/>
      <c r="BA491" s="211"/>
      <c r="BB491" s="211"/>
      <c r="BC491" s="211"/>
      <c r="BD491" s="211"/>
      <c r="BE491" s="211"/>
      <c r="BF491" s="211"/>
      <c r="BG491" s="211"/>
      <c r="BH491" s="211"/>
      <c r="BI491" s="211"/>
      <c r="BJ491" s="211"/>
      <c r="BK491" s="211"/>
      <c r="BL491" s="211"/>
      <c r="BM491" s="211"/>
      <c r="BN491" s="211"/>
    </row>
    <row r="492" spans="1:66">
      <c r="A492" s="211"/>
      <c r="B492" s="211"/>
      <c r="C492" s="211"/>
      <c r="D492" s="211"/>
      <c r="E492" s="211"/>
      <c r="F492" s="211"/>
      <c r="G492" s="211"/>
      <c r="H492" s="211"/>
      <c r="I492" s="211"/>
      <c r="J492" s="211"/>
      <c r="K492" s="211"/>
      <c r="L492" s="211"/>
      <c r="M492" s="211"/>
      <c r="N492" s="211"/>
      <c r="O492" s="211"/>
      <c r="P492" s="211"/>
      <c r="Q492" s="211"/>
      <c r="R492" s="211"/>
      <c r="S492" s="211"/>
      <c r="T492" s="211"/>
      <c r="U492" s="211"/>
      <c r="V492" s="211"/>
      <c r="W492" s="211"/>
      <c r="X492" s="211"/>
      <c r="Y492" s="211"/>
      <c r="Z492" s="211"/>
      <c r="AA492" s="211"/>
      <c r="AB492" s="211"/>
      <c r="AC492" s="211"/>
      <c r="AD492" s="211"/>
      <c r="AE492" s="211"/>
      <c r="AF492" s="211"/>
      <c r="AG492" s="211"/>
      <c r="AH492" s="211"/>
      <c r="AI492" s="211"/>
      <c r="AJ492" s="211"/>
      <c r="AK492" s="211"/>
      <c r="AL492" s="211"/>
      <c r="AM492" s="211"/>
      <c r="AN492" s="211"/>
      <c r="AO492" s="211"/>
      <c r="AP492" s="211"/>
      <c r="AQ492" s="211"/>
      <c r="AR492" s="211"/>
      <c r="AS492" s="211"/>
      <c r="AT492" s="211"/>
      <c r="AU492" s="211"/>
      <c r="AV492" s="211"/>
      <c r="AW492" s="211"/>
      <c r="AX492" s="211"/>
      <c r="AY492" s="1477"/>
      <c r="AZ492" s="211"/>
      <c r="BA492" s="211"/>
      <c r="BB492" s="211"/>
      <c r="BC492" s="211"/>
      <c r="BD492" s="211"/>
      <c r="BE492" s="211"/>
      <c r="BF492" s="211"/>
      <c r="BG492" s="211"/>
      <c r="BH492" s="211"/>
      <c r="BI492" s="211"/>
      <c r="BJ492" s="211"/>
      <c r="BK492" s="211"/>
      <c r="BL492" s="211"/>
      <c r="BM492" s="211"/>
      <c r="BN492" s="211"/>
    </row>
    <row r="493" spans="1:66">
      <c r="A493" s="211"/>
      <c r="B493" s="211"/>
      <c r="C493" s="211"/>
      <c r="D493" s="211"/>
      <c r="E493" s="211"/>
      <c r="F493" s="211"/>
      <c r="G493" s="211"/>
      <c r="H493" s="211"/>
      <c r="I493" s="211"/>
      <c r="J493" s="211"/>
      <c r="K493" s="211"/>
      <c r="L493" s="211"/>
      <c r="M493" s="211"/>
      <c r="N493" s="211"/>
      <c r="O493" s="211"/>
      <c r="P493" s="211"/>
      <c r="Q493" s="211"/>
      <c r="R493" s="211"/>
      <c r="S493" s="211"/>
      <c r="T493" s="211"/>
      <c r="U493" s="211"/>
      <c r="V493" s="211"/>
      <c r="W493" s="211"/>
      <c r="X493" s="211"/>
      <c r="Y493" s="211"/>
      <c r="Z493" s="211"/>
      <c r="AA493" s="211"/>
      <c r="AB493" s="211"/>
      <c r="AC493" s="211"/>
      <c r="AD493" s="211"/>
      <c r="AE493" s="211"/>
      <c r="AF493" s="211"/>
      <c r="AG493" s="211"/>
      <c r="AH493" s="211"/>
      <c r="AI493" s="211"/>
      <c r="AJ493" s="211"/>
      <c r="AK493" s="211"/>
      <c r="AL493" s="211"/>
      <c r="AM493" s="211"/>
      <c r="AN493" s="211"/>
      <c r="AO493" s="211"/>
      <c r="AP493" s="211"/>
      <c r="AQ493" s="211"/>
      <c r="AR493" s="211"/>
      <c r="AS493" s="211"/>
      <c r="AT493" s="211"/>
      <c r="AU493" s="211"/>
      <c r="AV493" s="211"/>
      <c r="AW493" s="211"/>
      <c r="AX493" s="211"/>
      <c r="AY493" s="1477"/>
      <c r="AZ493" s="211"/>
      <c r="BA493" s="211"/>
      <c r="BB493" s="211"/>
      <c r="BC493" s="211"/>
      <c r="BD493" s="211"/>
      <c r="BE493" s="211"/>
      <c r="BF493" s="211"/>
      <c r="BG493" s="211"/>
      <c r="BH493" s="211"/>
      <c r="BI493" s="211"/>
      <c r="BJ493" s="211"/>
      <c r="BK493" s="211"/>
      <c r="BL493" s="211"/>
      <c r="BM493" s="211"/>
      <c r="BN493" s="211"/>
    </row>
    <row r="494" spans="1:66">
      <c r="A494" s="211"/>
      <c r="B494" s="211"/>
      <c r="C494" s="211"/>
      <c r="D494" s="211"/>
      <c r="E494" s="211"/>
      <c r="F494" s="211"/>
      <c r="G494" s="211"/>
      <c r="H494" s="211"/>
      <c r="I494" s="211"/>
      <c r="J494" s="211"/>
      <c r="K494" s="211"/>
      <c r="L494" s="211"/>
      <c r="M494" s="211"/>
      <c r="N494" s="211"/>
      <c r="O494" s="211"/>
      <c r="P494" s="211"/>
      <c r="Q494" s="211"/>
      <c r="R494" s="211"/>
      <c r="S494" s="211"/>
      <c r="T494" s="211"/>
      <c r="U494" s="211"/>
      <c r="V494" s="211"/>
      <c r="W494" s="211"/>
      <c r="X494" s="211"/>
      <c r="Y494" s="211"/>
      <c r="Z494" s="211"/>
      <c r="AA494" s="211"/>
      <c r="AB494" s="211"/>
      <c r="AC494" s="211"/>
      <c r="AD494" s="211"/>
      <c r="AE494" s="211"/>
      <c r="AF494" s="211"/>
      <c r="AG494" s="211"/>
      <c r="AH494" s="211"/>
      <c r="AI494" s="211"/>
      <c r="AJ494" s="211"/>
      <c r="AK494" s="211"/>
      <c r="AL494" s="211"/>
      <c r="AM494" s="211"/>
      <c r="AN494" s="211"/>
      <c r="AO494" s="211"/>
      <c r="AP494" s="211"/>
      <c r="AQ494" s="211"/>
      <c r="AR494" s="211"/>
      <c r="AS494" s="211"/>
      <c r="AT494" s="211"/>
      <c r="AU494" s="211"/>
      <c r="AV494" s="211"/>
      <c r="AW494" s="211"/>
      <c r="AX494" s="211"/>
      <c r="AY494" s="1477"/>
      <c r="AZ494" s="211"/>
      <c r="BA494" s="211"/>
      <c r="BB494" s="211"/>
      <c r="BC494" s="211"/>
      <c r="BD494" s="211"/>
      <c r="BE494" s="211"/>
      <c r="BF494" s="211"/>
      <c r="BG494" s="211"/>
      <c r="BH494" s="211"/>
      <c r="BI494" s="211"/>
      <c r="BJ494" s="211"/>
      <c r="BK494" s="211"/>
      <c r="BL494" s="211"/>
      <c r="BM494" s="211"/>
      <c r="BN494" s="211"/>
    </row>
    <row r="495" spans="1:66">
      <c r="A495" s="211"/>
      <c r="B495" s="211"/>
      <c r="C495" s="211"/>
      <c r="D495" s="211"/>
      <c r="E495" s="211"/>
      <c r="F495" s="211"/>
      <c r="G495" s="211"/>
      <c r="H495" s="211"/>
      <c r="I495" s="211"/>
      <c r="J495" s="211"/>
      <c r="K495" s="211"/>
      <c r="L495" s="211"/>
      <c r="M495" s="211"/>
      <c r="N495" s="211"/>
      <c r="O495" s="211"/>
      <c r="P495" s="211"/>
      <c r="Q495" s="211"/>
      <c r="R495" s="211"/>
      <c r="S495" s="211"/>
      <c r="T495" s="211"/>
      <c r="U495" s="211"/>
      <c r="V495" s="211"/>
      <c r="W495" s="211"/>
      <c r="X495" s="211"/>
      <c r="Y495" s="211"/>
      <c r="Z495" s="211"/>
      <c r="AA495" s="211"/>
      <c r="AB495" s="211"/>
      <c r="AC495" s="211"/>
      <c r="AD495" s="211"/>
      <c r="AE495" s="211"/>
      <c r="AF495" s="211"/>
      <c r="AG495" s="211"/>
      <c r="AH495" s="211"/>
      <c r="AI495" s="211"/>
      <c r="AJ495" s="211"/>
      <c r="AK495" s="211"/>
      <c r="AL495" s="211"/>
      <c r="AM495" s="211"/>
      <c r="AN495" s="211"/>
      <c r="AO495" s="211"/>
      <c r="AP495" s="211"/>
      <c r="AQ495" s="211"/>
      <c r="AR495" s="211"/>
      <c r="AS495" s="211"/>
      <c r="AT495" s="211"/>
      <c r="AU495" s="211"/>
      <c r="AV495" s="211"/>
      <c r="AW495" s="211"/>
      <c r="AX495" s="211"/>
      <c r="AY495" s="1477"/>
      <c r="AZ495" s="211"/>
      <c r="BA495" s="211"/>
      <c r="BB495" s="211"/>
      <c r="BC495" s="211"/>
      <c r="BD495" s="211"/>
      <c r="BE495" s="211"/>
      <c r="BF495" s="211"/>
      <c r="BG495" s="211"/>
      <c r="BH495" s="211"/>
      <c r="BI495" s="211"/>
      <c r="BJ495" s="211"/>
      <c r="BK495" s="211"/>
      <c r="BL495" s="211"/>
      <c r="BM495" s="211"/>
      <c r="BN495" s="211"/>
    </row>
    <row r="496" spans="1:66">
      <c r="A496" s="211"/>
      <c r="B496" s="211"/>
      <c r="C496" s="211"/>
      <c r="D496" s="211"/>
      <c r="E496" s="211"/>
      <c r="F496" s="211"/>
      <c r="G496" s="211"/>
      <c r="H496" s="211"/>
      <c r="I496" s="211"/>
      <c r="J496" s="211"/>
      <c r="K496" s="211"/>
      <c r="L496" s="211"/>
      <c r="M496" s="211"/>
      <c r="N496" s="211"/>
      <c r="O496" s="211"/>
      <c r="P496" s="211"/>
      <c r="Q496" s="211"/>
      <c r="R496" s="211"/>
      <c r="S496" s="211"/>
      <c r="T496" s="211"/>
      <c r="U496" s="211"/>
      <c r="V496" s="211"/>
      <c r="W496" s="211"/>
      <c r="X496" s="211"/>
      <c r="Y496" s="211"/>
      <c r="Z496" s="211"/>
      <c r="AA496" s="211"/>
      <c r="AB496" s="211"/>
      <c r="AC496" s="211"/>
      <c r="AD496" s="211"/>
      <c r="AE496" s="211"/>
      <c r="AF496" s="211"/>
      <c r="AG496" s="211"/>
      <c r="AH496" s="211"/>
      <c r="AI496" s="211"/>
      <c r="AJ496" s="211"/>
      <c r="AK496" s="211"/>
      <c r="AL496" s="211"/>
      <c r="AM496" s="211"/>
      <c r="AN496" s="211"/>
      <c r="AO496" s="211"/>
      <c r="AP496" s="211"/>
      <c r="AQ496" s="211"/>
      <c r="AR496" s="211"/>
      <c r="AS496" s="211"/>
      <c r="AT496" s="211"/>
      <c r="AU496" s="211"/>
      <c r="AV496" s="211"/>
      <c r="AW496" s="211"/>
      <c r="AX496" s="211"/>
      <c r="AY496" s="1477"/>
      <c r="AZ496" s="211"/>
      <c r="BA496" s="211"/>
      <c r="BB496" s="211"/>
      <c r="BC496" s="211"/>
      <c r="BD496" s="211"/>
      <c r="BE496" s="211"/>
      <c r="BF496" s="211"/>
      <c r="BG496" s="211"/>
      <c r="BH496" s="211"/>
      <c r="BI496" s="211"/>
      <c r="BJ496" s="211"/>
      <c r="BK496" s="211"/>
      <c r="BL496" s="211"/>
      <c r="BM496" s="211"/>
      <c r="BN496" s="211"/>
    </row>
    <row r="497" spans="1:66">
      <c r="A497" s="211"/>
      <c r="B497" s="211"/>
      <c r="C497" s="211"/>
      <c r="D497" s="211"/>
      <c r="E497" s="211"/>
      <c r="F497" s="211"/>
      <c r="G497" s="211"/>
      <c r="H497" s="211"/>
      <c r="I497" s="211"/>
      <c r="J497" s="211"/>
      <c r="K497" s="211"/>
      <c r="L497" s="211"/>
      <c r="M497" s="211"/>
      <c r="N497" s="211"/>
      <c r="O497" s="211"/>
      <c r="P497" s="211"/>
      <c r="Q497" s="211"/>
      <c r="R497" s="211"/>
      <c r="S497" s="211"/>
      <c r="T497" s="211"/>
      <c r="U497" s="211"/>
      <c r="V497" s="211"/>
      <c r="W497" s="211"/>
      <c r="X497" s="211"/>
      <c r="Y497" s="211"/>
      <c r="Z497" s="211"/>
      <c r="AA497" s="211"/>
      <c r="AB497" s="211"/>
      <c r="AC497" s="211"/>
      <c r="AD497" s="211"/>
      <c r="AE497" s="211"/>
      <c r="AF497" s="211"/>
      <c r="AG497" s="211"/>
      <c r="AH497" s="211"/>
      <c r="AI497" s="211"/>
      <c r="AJ497" s="211"/>
      <c r="AK497" s="211"/>
      <c r="AL497" s="211"/>
      <c r="AM497" s="211"/>
      <c r="AN497" s="211"/>
      <c r="AO497" s="211"/>
      <c r="AP497" s="211"/>
      <c r="AQ497" s="211"/>
      <c r="AR497" s="211"/>
      <c r="AS497" s="211"/>
      <c r="AT497" s="211"/>
      <c r="AU497" s="211"/>
      <c r="AV497" s="211"/>
      <c r="AW497" s="211"/>
      <c r="AX497" s="211"/>
      <c r="AY497" s="1477"/>
      <c r="AZ497" s="211"/>
      <c r="BA497" s="211"/>
      <c r="BB497" s="211"/>
      <c r="BC497" s="211"/>
      <c r="BD497" s="211"/>
      <c r="BE497" s="211"/>
      <c r="BF497" s="211"/>
      <c r="BG497" s="211"/>
      <c r="BH497" s="211"/>
      <c r="BI497" s="211"/>
      <c r="BJ497" s="211"/>
      <c r="BK497" s="211"/>
      <c r="BL497" s="211"/>
      <c r="BM497" s="211"/>
      <c r="BN497" s="211"/>
    </row>
    <row r="498" spans="1:66">
      <c r="A498" s="211"/>
      <c r="B498" s="211"/>
      <c r="C498" s="211"/>
      <c r="D498" s="211"/>
      <c r="E498" s="211"/>
      <c r="F498" s="211"/>
      <c r="G498" s="211"/>
      <c r="H498" s="211"/>
      <c r="I498" s="211"/>
      <c r="J498" s="211"/>
      <c r="K498" s="211"/>
      <c r="L498" s="211"/>
      <c r="M498" s="211"/>
      <c r="N498" s="211"/>
      <c r="O498" s="211"/>
      <c r="P498" s="211"/>
      <c r="Q498" s="211"/>
      <c r="R498" s="211"/>
      <c r="S498" s="211"/>
      <c r="T498" s="211"/>
      <c r="U498" s="211"/>
      <c r="V498" s="211"/>
      <c r="W498" s="211"/>
      <c r="X498" s="211"/>
      <c r="Y498" s="211"/>
      <c r="Z498" s="211"/>
      <c r="AA498" s="211"/>
      <c r="AB498" s="211"/>
      <c r="AC498" s="211"/>
      <c r="AD498" s="211"/>
      <c r="AE498" s="211"/>
      <c r="AF498" s="211"/>
      <c r="AG498" s="211"/>
      <c r="AH498" s="211"/>
      <c r="AI498" s="211"/>
      <c r="AJ498" s="211"/>
      <c r="AK498" s="211"/>
      <c r="AL498" s="211"/>
      <c r="AM498" s="211"/>
      <c r="AN498" s="211"/>
      <c r="AO498" s="211"/>
      <c r="AP498" s="211"/>
      <c r="AQ498" s="211"/>
      <c r="AR498" s="211"/>
      <c r="AS498" s="211"/>
      <c r="AT498" s="211"/>
      <c r="AU498" s="211"/>
      <c r="AV498" s="211"/>
      <c r="AW498" s="211"/>
      <c r="AX498" s="211"/>
      <c r="AY498" s="1477"/>
      <c r="AZ498" s="211"/>
      <c r="BA498" s="211"/>
      <c r="BB498" s="211"/>
      <c r="BC498" s="211"/>
      <c r="BD498" s="211"/>
      <c r="BE498" s="211"/>
      <c r="BF498" s="211"/>
      <c r="BG498" s="211"/>
      <c r="BH498" s="211"/>
      <c r="BI498" s="211"/>
      <c r="BJ498" s="211"/>
      <c r="BK498" s="211"/>
      <c r="BL498" s="211"/>
      <c r="BM498" s="211"/>
      <c r="BN498" s="211"/>
    </row>
    <row r="499" spans="1:66">
      <c r="A499" s="211"/>
      <c r="B499" s="211"/>
      <c r="C499" s="211"/>
      <c r="D499" s="211"/>
      <c r="E499" s="211"/>
      <c r="F499" s="211"/>
      <c r="G499" s="211"/>
      <c r="H499" s="211"/>
      <c r="I499" s="211"/>
      <c r="J499" s="211"/>
      <c r="K499" s="211"/>
      <c r="L499" s="211"/>
      <c r="M499" s="211"/>
      <c r="N499" s="211"/>
      <c r="O499" s="211"/>
      <c r="P499" s="211"/>
      <c r="Q499" s="211"/>
      <c r="R499" s="211"/>
      <c r="S499" s="211"/>
      <c r="T499" s="211"/>
      <c r="U499" s="211"/>
      <c r="V499" s="211"/>
      <c r="W499" s="211"/>
      <c r="X499" s="211"/>
      <c r="Y499" s="211"/>
      <c r="Z499" s="211"/>
      <c r="AA499" s="211"/>
      <c r="AB499" s="211"/>
      <c r="AC499" s="211"/>
      <c r="AD499" s="211"/>
      <c r="AE499" s="211"/>
      <c r="AF499" s="211"/>
      <c r="AG499" s="211"/>
      <c r="AH499" s="211"/>
      <c r="AI499" s="211"/>
      <c r="AJ499" s="211"/>
      <c r="AK499" s="211"/>
      <c r="AL499" s="211"/>
      <c r="AM499" s="211"/>
      <c r="AN499" s="211"/>
      <c r="AO499" s="211"/>
      <c r="AP499" s="211"/>
      <c r="AQ499" s="211"/>
      <c r="AR499" s="211"/>
      <c r="AS499" s="211"/>
      <c r="AT499" s="211"/>
      <c r="AU499" s="211"/>
      <c r="AV499" s="211"/>
      <c r="AW499" s="211"/>
      <c r="AX499" s="211"/>
      <c r="AY499" s="1477"/>
      <c r="AZ499" s="211"/>
      <c r="BA499" s="211"/>
      <c r="BB499" s="211"/>
      <c r="BC499" s="211"/>
      <c r="BD499" s="211"/>
      <c r="BE499" s="211"/>
      <c r="BF499" s="211"/>
      <c r="BG499" s="211"/>
      <c r="BH499" s="211"/>
      <c r="BI499" s="211"/>
      <c r="BJ499" s="211"/>
      <c r="BK499" s="211"/>
      <c r="BL499" s="211"/>
      <c r="BM499" s="211"/>
      <c r="BN499" s="211"/>
    </row>
    <row r="500" spans="1:66">
      <c r="A500" s="211"/>
      <c r="B500" s="211"/>
      <c r="C500" s="211"/>
      <c r="D500" s="211"/>
      <c r="E500" s="211"/>
      <c r="F500" s="211"/>
      <c r="G500" s="211"/>
      <c r="H500" s="211"/>
      <c r="I500" s="211"/>
      <c r="J500" s="211"/>
      <c r="K500" s="211"/>
      <c r="L500" s="211"/>
      <c r="M500" s="211"/>
      <c r="N500" s="211"/>
      <c r="O500" s="211"/>
      <c r="P500" s="211"/>
      <c r="Q500" s="211"/>
      <c r="R500" s="211"/>
      <c r="S500" s="211"/>
      <c r="T500" s="211"/>
      <c r="U500" s="211"/>
      <c r="V500" s="211"/>
      <c r="W500" s="211"/>
      <c r="X500" s="211"/>
      <c r="Y500" s="211"/>
      <c r="Z500" s="211"/>
      <c r="AA500" s="211"/>
      <c r="AB500" s="211"/>
      <c r="AC500" s="211"/>
      <c r="AD500" s="211"/>
      <c r="AE500" s="211"/>
      <c r="AF500" s="211"/>
      <c r="AG500" s="211"/>
      <c r="AH500" s="211"/>
      <c r="AI500" s="211"/>
      <c r="AJ500" s="211"/>
      <c r="AK500" s="211"/>
      <c r="AL500" s="211"/>
      <c r="AM500" s="211"/>
      <c r="AN500" s="211"/>
      <c r="AO500" s="211"/>
      <c r="AP500" s="211"/>
      <c r="AQ500" s="211"/>
      <c r="AR500" s="211"/>
      <c r="AS500" s="211"/>
      <c r="AT500" s="211"/>
      <c r="AU500" s="211"/>
      <c r="AV500" s="211"/>
      <c r="AW500" s="211"/>
      <c r="AX500" s="211"/>
      <c r="AY500" s="1477"/>
      <c r="AZ500" s="211"/>
      <c r="BA500" s="211"/>
      <c r="BB500" s="211"/>
      <c r="BC500" s="211"/>
      <c r="BD500" s="211"/>
      <c r="BE500" s="211"/>
      <c r="BF500" s="211"/>
      <c r="BG500" s="211"/>
      <c r="BH500" s="211"/>
      <c r="BI500" s="211"/>
      <c r="BJ500" s="211"/>
      <c r="BK500" s="211"/>
      <c r="BL500" s="211"/>
      <c r="BM500" s="211"/>
      <c r="BN500" s="211"/>
    </row>
    <row r="501" spans="1:66">
      <c r="A501" s="211"/>
      <c r="B501" s="211"/>
      <c r="C501" s="211"/>
      <c r="D501" s="211"/>
      <c r="E501" s="211"/>
      <c r="F501" s="211"/>
      <c r="G501" s="211"/>
      <c r="H501" s="211"/>
      <c r="I501" s="211"/>
      <c r="J501" s="211"/>
      <c r="K501" s="211"/>
      <c r="L501" s="211"/>
      <c r="M501" s="211"/>
      <c r="N501" s="211"/>
      <c r="O501" s="211"/>
      <c r="P501" s="211"/>
      <c r="Q501" s="211"/>
      <c r="R501" s="211"/>
      <c r="S501" s="211"/>
      <c r="T501" s="211"/>
      <c r="U501" s="211"/>
      <c r="V501" s="211"/>
      <c r="W501" s="211"/>
      <c r="X501" s="211"/>
      <c r="Y501" s="211"/>
      <c r="Z501" s="211"/>
      <c r="AA501" s="211"/>
      <c r="AB501" s="211"/>
      <c r="AC501" s="211"/>
      <c r="AD501" s="211"/>
      <c r="AE501" s="211"/>
      <c r="AF501" s="211"/>
      <c r="AG501" s="211"/>
      <c r="AH501" s="211"/>
      <c r="AI501" s="211"/>
      <c r="AJ501" s="211"/>
      <c r="AK501" s="211"/>
      <c r="AL501" s="211"/>
      <c r="AM501" s="211"/>
      <c r="AN501" s="211"/>
      <c r="AO501" s="211"/>
      <c r="AP501" s="211"/>
      <c r="AQ501" s="211"/>
      <c r="AR501" s="211"/>
      <c r="AS501" s="211"/>
      <c r="AT501" s="211"/>
      <c r="AU501" s="211"/>
      <c r="AV501" s="211"/>
      <c r="AW501" s="211"/>
      <c r="AX501" s="211"/>
      <c r="AY501" s="1477"/>
      <c r="AZ501" s="211"/>
      <c r="BA501" s="211"/>
      <c r="BB501" s="211"/>
      <c r="BC501" s="211"/>
      <c r="BD501" s="211"/>
      <c r="BE501" s="211"/>
      <c r="BF501" s="211"/>
      <c r="BG501" s="211"/>
      <c r="BH501" s="211"/>
      <c r="BI501" s="211"/>
      <c r="BJ501" s="211"/>
      <c r="BK501" s="211"/>
      <c r="BL501" s="211"/>
      <c r="BM501" s="211"/>
      <c r="BN501" s="211"/>
    </row>
    <row r="502" spans="1:66">
      <c r="A502" s="211"/>
      <c r="B502" s="211"/>
      <c r="C502" s="211"/>
      <c r="D502" s="211"/>
      <c r="E502" s="211"/>
      <c r="F502" s="211"/>
      <c r="G502" s="211"/>
      <c r="H502" s="211"/>
      <c r="I502" s="211"/>
      <c r="J502" s="211"/>
      <c r="K502" s="211"/>
      <c r="L502" s="211"/>
      <c r="M502" s="211"/>
      <c r="N502" s="211"/>
      <c r="O502" s="211"/>
      <c r="P502" s="211"/>
      <c r="Q502" s="211"/>
      <c r="R502" s="211"/>
      <c r="S502" s="211"/>
      <c r="T502" s="211"/>
      <c r="U502" s="211"/>
      <c r="V502" s="211"/>
      <c r="W502" s="211"/>
      <c r="X502" s="211"/>
      <c r="Y502" s="211"/>
      <c r="Z502" s="211"/>
      <c r="AA502" s="211"/>
      <c r="AB502" s="211"/>
      <c r="AC502" s="211"/>
      <c r="AD502" s="211"/>
      <c r="AE502" s="211"/>
      <c r="AF502" s="211"/>
      <c r="AG502" s="211"/>
      <c r="AH502" s="211"/>
      <c r="AI502" s="211"/>
      <c r="AJ502" s="211"/>
      <c r="AK502" s="211"/>
      <c r="AL502" s="211"/>
      <c r="AM502" s="211"/>
      <c r="AN502" s="211"/>
      <c r="AO502" s="211"/>
      <c r="AP502" s="211"/>
      <c r="AQ502" s="211"/>
      <c r="AR502" s="211"/>
      <c r="AS502" s="211"/>
      <c r="AT502" s="211"/>
      <c r="AU502" s="211"/>
      <c r="AV502" s="211"/>
      <c r="AW502" s="211"/>
      <c r="AX502" s="211"/>
      <c r="AY502" s="1477"/>
      <c r="AZ502" s="211"/>
      <c r="BA502" s="211"/>
      <c r="BB502" s="211"/>
      <c r="BC502" s="211"/>
      <c r="BD502" s="211"/>
      <c r="BE502" s="211"/>
      <c r="BF502" s="211"/>
      <c r="BG502" s="211"/>
      <c r="BH502" s="211"/>
      <c r="BI502" s="211"/>
      <c r="BJ502" s="211"/>
      <c r="BK502" s="211"/>
      <c r="BL502" s="211"/>
      <c r="BM502" s="211"/>
      <c r="BN502" s="211"/>
    </row>
    <row r="503" spans="1:66">
      <c r="A503" s="211"/>
      <c r="B503" s="211"/>
      <c r="C503" s="211"/>
      <c r="D503" s="211"/>
      <c r="E503" s="211"/>
      <c r="F503" s="211"/>
      <c r="G503" s="211"/>
      <c r="H503" s="211"/>
      <c r="I503" s="211"/>
      <c r="J503" s="211"/>
      <c r="K503" s="211"/>
      <c r="L503" s="211"/>
      <c r="M503" s="211"/>
      <c r="N503" s="211"/>
      <c r="O503" s="211"/>
      <c r="P503" s="211"/>
      <c r="Q503" s="211"/>
      <c r="R503" s="211"/>
      <c r="S503" s="211"/>
      <c r="T503" s="211"/>
      <c r="U503" s="211"/>
      <c r="V503" s="211"/>
      <c r="W503" s="211"/>
      <c r="X503" s="211"/>
      <c r="Y503" s="211"/>
      <c r="Z503" s="211"/>
      <c r="AA503" s="211"/>
      <c r="AB503" s="211"/>
      <c r="AC503" s="211"/>
      <c r="AD503" s="211"/>
      <c r="AE503" s="211"/>
      <c r="AF503" s="211"/>
      <c r="AG503" s="211"/>
      <c r="AH503" s="211"/>
      <c r="AI503" s="211"/>
      <c r="AJ503" s="211"/>
      <c r="AK503" s="211"/>
      <c r="AL503" s="211"/>
      <c r="AM503" s="211"/>
      <c r="AN503" s="211"/>
      <c r="AO503" s="211"/>
      <c r="AP503" s="211"/>
      <c r="AQ503" s="211"/>
      <c r="AR503" s="211"/>
      <c r="AS503" s="211"/>
      <c r="AT503" s="211"/>
      <c r="AU503" s="211"/>
      <c r="AV503" s="211"/>
      <c r="AW503" s="211"/>
      <c r="AX503" s="211"/>
      <c r="AY503" s="1477"/>
      <c r="AZ503" s="211"/>
      <c r="BA503" s="211"/>
      <c r="BB503" s="211"/>
      <c r="BC503" s="211"/>
      <c r="BD503" s="211"/>
      <c r="BE503" s="211"/>
      <c r="BF503" s="211"/>
      <c r="BG503" s="211"/>
      <c r="BH503" s="211"/>
      <c r="BI503" s="211"/>
      <c r="BJ503" s="211"/>
      <c r="BK503" s="211"/>
      <c r="BL503" s="211"/>
      <c r="BM503" s="211"/>
      <c r="BN503" s="211"/>
    </row>
    <row r="504" spans="1:66">
      <c r="A504" s="211"/>
      <c r="B504" s="211"/>
      <c r="C504" s="211"/>
      <c r="D504" s="211"/>
      <c r="E504" s="211"/>
      <c r="F504" s="211"/>
      <c r="G504" s="211"/>
      <c r="H504" s="211"/>
      <c r="I504" s="211"/>
      <c r="J504" s="211"/>
      <c r="K504" s="211"/>
      <c r="L504" s="211"/>
      <c r="M504" s="211"/>
      <c r="N504" s="211"/>
      <c r="O504" s="211"/>
      <c r="P504" s="211"/>
      <c r="Q504" s="211"/>
      <c r="R504" s="211"/>
      <c r="S504" s="211"/>
      <c r="T504" s="211"/>
      <c r="U504" s="211"/>
      <c r="V504" s="211"/>
      <c r="W504" s="211"/>
      <c r="X504" s="211"/>
      <c r="Y504" s="211"/>
      <c r="Z504" s="211"/>
      <c r="AA504" s="211"/>
      <c r="AB504" s="211"/>
      <c r="AC504" s="211"/>
      <c r="AD504" s="211"/>
      <c r="AE504" s="211"/>
      <c r="AF504" s="211"/>
      <c r="AG504" s="211"/>
      <c r="AH504" s="211"/>
      <c r="AI504" s="211"/>
      <c r="AJ504" s="211"/>
      <c r="AK504" s="211"/>
      <c r="AL504" s="211"/>
      <c r="AM504" s="211"/>
      <c r="AN504" s="211"/>
      <c r="AO504" s="211"/>
      <c r="AP504" s="211"/>
      <c r="AQ504" s="211"/>
      <c r="AR504" s="211"/>
      <c r="AS504" s="211"/>
      <c r="AT504" s="211"/>
      <c r="AU504" s="211"/>
      <c r="AV504" s="211"/>
      <c r="AW504" s="211"/>
      <c r="AX504" s="211"/>
      <c r="AY504" s="1477"/>
      <c r="AZ504" s="211"/>
      <c r="BA504" s="211"/>
      <c r="BB504" s="211"/>
      <c r="BC504" s="211"/>
      <c r="BD504" s="211"/>
      <c r="BE504" s="211"/>
      <c r="BF504" s="211"/>
      <c r="BG504" s="211"/>
      <c r="BH504" s="211"/>
      <c r="BI504" s="211"/>
      <c r="BJ504" s="211"/>
      <c r="BK504" s="211"/>
      <c r="BL504" s="211"/>
      <c r="BM504" s="211"/>
      <c r="BN504" s="211"/>
    </row>
    <row r="505" spans="1:66">
      <c r="A505" s="211"/>
      <c r="B505" s="211"/>
      <c r="C505" s="211"/>
      <c r="D505" s="211"/>
      <c r="E505" s="211"/>
      <c r="F505" s="211"/>
      <c r="G505" s="211"/>
      <c r="H505" s="211"/>
      <c r="I505" s="211"/>
      <c r="J505" s="211"/>
      <c r="K505" s="211"/>
      <c r="L505" s="211"/>
      <c r="M505" s="211"/>
      <c r="N505" s="211"/>
      <c r="O505" s="211"/>
      <c r="P505" s="211"/>
      <c r="Q505" s="211"/>
      <c r="R505" s="211"/>
      <c r="S505" s="211"/>
      <c r="T505" s="211"/>
      <c r="U505" s="211"/>
      <c r="V505" s="211"/>
      <c r="W505" s="211"/>
      <c r="X505" s="211"/>
      <c r="Y505" s="211"/>
      <c r="Z505" s="211"/>
      <c r="AA505" s="211"/>
      <c r="AB505" s="211"/>
      <c r="AC505" s="211"/>
      <c r="AD505" s="211"/>
      <c r="AE505" s="211"/>
      <c r="AF505" s="211"/>
      <c r="AG505" s="211"/>
      <c r="AH505" s="211"/>
      <c r="AI505" s="211"/>
      <c r="AJ505" s="211"/>
      <c r="AK505" s="211"/>
      <c r="AL505" s="211"/>
      <c r="AM505" s="211"/>
      <c r="AN505" s="211"/>
      <c r="AO505" s="211"/>
      <c r="AP505" s="211"/>
      <c r="AQ505" s="211"/>
      <c r="AR505" s="211"/>
      <c r="AS505" s="211"/>
      <c r="AT505" s="211"/>
      <c r="AU505" s="211"/>
      <c r="AV505" s="211"/>
      <c r="AW505" s="211"/>
      <c r="AX505" s="211"/>
      <c r="AY505" s="1477"/>
      <c r="AZ505" s="211"/>
      <c r="BA505" s="211"/>
      <c r="BB505" s="211"/>
      <c r="BC505" s="211"/>
      <c r="BD505" s="211"/>
      <c r="BE505" s="211"/>
      <c r="BF505" s="211"/>
      <c r="BG505" s="211"/>
      <c r="BH505" s="211"/>
      <c r="BI505" s="211"/>
      <c r="BJ505" s="211"/>
      <c r="BK505" s="211"/>
      <c r="BL505" s="211"/>
      <c r="BM505" s="211"/>
      <c r="BN505" s="211"/>
    </row>
    <row r="506" spans="1:66">
      <c r="A506" s="211"/>
      <c r="B506" s="211"/>
      <c r="C506" s="211"/>
      <c r="D506" s="211"/>
      <c r="E506" s="211"/>
      <c r="F506" s="211"/>
      <c r="G506" s="211"/>
      <c r="H506" s="211"/>
      <c r="I506" s="211"/>
      <c r="J506" s="211"/>
      <c r="K506" s="211"/>
      <c r="L506" s="211"/>
      <c r="M506" s="211"/>
      <c r="N506" s="211"/>
      <c r="O506" s="211"/>
      <c r="P506" s="211"/>
      <c r="Q506" s="211"/>
      <c r="R506" s="211"/>
      <c r="S506" s="211"/>
      <c r="T506" s="211"/>
      <c r="U506" s="211"/>
      <c r="V506" s="211"/>
      <c r="W506" s="211"/>
      <c r="X506" s="211"/>
      <c r="Y506" s="211"/>
      <c r="Z506" s="211"/>
      <c r="AA506" s="211"/>
      <c r="AB506" s="211"/>
      <c r="AC506" s="211"/>
      <c r="AD506" s="211"/>
      <c r="AE506" s="211"/>
      <c r="AF506" s="211"/>
      <c r="AG506" s="211"/>
      <c r="AH506" s="211"/>
      <c r="AI506" s="211"/>
      <c r="AJ506" s="211"/>
      <c r="AK506" s="211"/>
      <c r="AL506" s="211"/>
      <c r="AM506" s="211"/>
      <c r="AN506" s="211"/>
      <c r="AO506" s="211"/>
      <c r="AP506" s="211"/>
      <c r="AQ506" s="211"/>
      <c r="AR506" s="211"/>
      <c r="AS506" s="211"/>
      <c r="AT506" s="211"/>
      <c r="AU506" s="211"/>
      <c r="AV506" s="211"/>
      <c r="AW506" s="211"/>
      <c r="AX506" s="211"/>
      <c r="AY506" s="1477"/>
      <c r="AZ506" s="211"/>
      <c r="BA506" s="211"/>
      <c r="BB506" s="211"/>
      <c r="BC506" s="211"/>
      <c r="BD506" s="211"/>
      <c r="BE506" s="211"/>
      <c r="BF506" s="211"/>
      <c r="BG506" s="211"/>
      <c r="BH506" s="211"/>
      <c r="BI506" s="211"/>
      <c r="BJ506" s="211"/>
      <c r="BK506" s="211"/>
      <c r="BL506" s="211"/>
      <c r="BM506" s="211"/>
      <c r="BN506" s="211"/>
    </row>
    <row r="507" spans="1:66">
      <c r="A507" s="211"/>
      <c r="B507" s="211"/>
      <c r="C507" s="211"/>
      <c r="D507" s="211"/>
      <c r="E507" s="211"/>
      <c r="F507" s="211"/>
      <c r="G507" s="211"/>
      <c r="H507" s="211"/>
      <c r="I507" s="211"/>
      <c r="J507" s="211"/>
      <c r="K507" s="211"/>
      <c r="L507" s="211"/>
      <c r="M507" s="211"/>
      <c r="N507" s="211"/>
      <c r="O507" s="211"/>
      <c r="P507" s="211"/>
      <c r="Q507" s="211"/>
      <c r="R507" s="211"/>
      <c r="S507" s="211"/>
      <c r="T507" s="211"/>
      <c r="U507" s="211"/>
      <c r="V507" s="211"/>
      <c r="W507" s="211"/>
      <c r="X507" s="211"/>
      <c r="Y507" s="211"/>
      <c r="Z507" s="211"/>
      <c r="AA507" s="211"/>
      <c r="AB507" s="211"/>
      <c r="AC507" s="211"/>
      <c r="AD507" s="211"/>
      <c r="AE507" s="211"/>
      <c r="AF507" s="211"/>
      <c r="AG507" s="211"/>
      <c r="AH507" s="211"/>
      <c r="AI507" s="211"/>
      <c r="AJ507" s="211"/>
      <c r="AK507" s="211"/>
      <c r="AL507" s="211"/>
      <c r="AM507" s="211"/>
      <c r="AN507" s="211"/>
      <c r="AO507" s="211"/>
      <c r="AP507" s="211"/>
      <c r="AQ507" s="211"/>
      <c r="AR507" s="211"/>
      <c r="AS507" s="211"/>
      <c r="AT507" s="211"/>
      <c r="AU507" s="211"/>
      <c r="AV507" s="211"/>
      <c r="AW507" s="211"/>
      <c r="AX507" s="211"/>
      <c r="AY507" s="1477"/>
      <c r="AZ507" s="211"/>
      <c r="BA507" s="211"/>
      <c r="BB507" s="211"/>
      <c r="BC507" s="211"/>
      <c r="BD507" s="211"/>
      <c r="BE507" s="211"/>
      <c r="BF507" s="211"/>
      <c r="BG507" s="211"/>
      <c r="BH507" s="211"/>
      <c r="BI507" s="211"/>
      <c r="BJ507" s="211"/>
      <c r="BK507" s="211"/>
      <c r="BL507" s="211"/>
      <c r="BM507" s="211"/>
      <c r="BN507" s="211"/>
    </row>
    <row r="508" spans="1:66">
      <c r="A508" s="211"/>
      <c r="B508" s="211"/>
      <c r="C508" s="211"/>
      <c r="D508" s="211"/>
      <c r="E508" s="211"/>
      <c r="F508" s="211"/>
      <c r="G508" s="211"/>
      <c r="H508" s="211"/>
      <c r="I508" s="211"/>
      <c r="J508" s="211"/>
      <c r="K508" s="211"/>
      <c r="L508" s="211"/>
      <c r="M508" s="211"/>
      <c r="N508" s="211"/>
      <c r="O508" s="211"/>
      <c r="P508" s="211"/>
      <c r="Q508" s="211"/>
      <c r="R508" s="211"/>
      <c r="S508" s="211"/>
      <c r="T508" s="211"/>
      <c r="U508" s="211"/>
      <c r="V508" s="211"/>
      <c r="W508" s="211"/>
      <c r="X508" s="211"/>
      <c r="Y508" s="211"/>
      <c r="Z508" s="211"/>
      <c r="AA508" s="211"/>
      <c r="AB508" s="211"/>
      <c r="AC508" s="211"/>
      <c r="AD508" s="211"/>
      <c r="AE508" s="211"/>
      <c r="AF508" s="211"/>
      <c r="AG508" s="211"/>
      <c r="AH508" s="211"/>
      <c r="AI508" s="211"/>
      <c r="AJ508" s="211"/>
      <c r="AK508" s="211"/>
      <c r="AL508" s="211"/>
      <c r="AM508" s="211"/>
      <c r="AN508" s="211"/>
      <c r="AO508" s="211"/>
      <c r="AP508" s="211"/>
      <c r="AQ508" s="211"/>
      <c r="AR508" s="211"/>
      <c r="AS508" s="211"/>
      <c r="AT508" s="211"/>
      <c r="AU508" s="211"/>
      <c r="AV508" s="211"/>
      <c r="AW508" s="211"/>
      <c r="AX508" s="211"/>
      <c r="AY508" s="1477"/>
      <c r="AZ508" s="211"/>
      <c r="BA508" s="211"/>
      <c r="BB508" s="211"/>
      <c r="BC508" s="211"/>
      <c r="BD508" s="211"/>
      <c r="BE508" s="211"/>
      <c r="BF508" s="211"/>
      <c r="BG508" s="211"/>
      <c r="BH508" s="211"/>
      <c r="BI508" s="211"/>
      <c r="BJ508" s="211"/>
      <c r="BK508" s="211"/>
      <c r="BL508" s="211"/>
      <c r="BM508" s="211"/>
      <c r="BN508" s="211"/>
    </row>
    <row r="509" spans="1:66">
      <c r="A509" s="211"/>
      <c r="B509" s="211"/>
      <c r="C509" s="211"/>
      <c r="D509" s="211"/>
      <c r="E509" s="211"/>
      <c r="F509" s="211"/>
      <c r="G509" s="211"/>
      <c r="H509" s="211"/>
      <c r="I509" s="211"/>
      <c r="J509" s="211"/>
      <c r="K509" s="211"/>
      <c r="L509" s="211"/>
      <c r="M509" s="211"/>
      <c r="N509" s="211"/>
      <c r="O509" s="211"/>
      <c r="P509" s="211"/>
      <c r="Q509" s="211"/>
      <c r="R509" s="211"/>
      <c r="S509" s="211"/>
      <c r="T509" s="211"/>
      <c r="U509" s="211"/>
      <c r="V509" s="211"/>
      <c r="W509" s="211"/>
      <c r="X509" s="211"/>
      <c r="Y509" s="211"/>
      <c r="Z509" s="211"/>
      <c r="AA509" s="211"/>
      <c r="AB509" s="211"/>
      <c r="AC509" s="211"/>
      <c r="AD509" s="211"/>
      <c r="AE509" s="211"/>
      <c r="AF509" s="211"/>
      <c r="AG509" s="211"/>
      <c r="AH509" s="211"/>
      <c r="AI509" s="211"/>
      <c r="AJ509" s="211"/>
      <c r="AK509" s="211"/>
      <c r="AL509" s="211"/>
      <c r="AM509" s="211"/>
      <c r="AN509" s="211"/>
      <c r="AO509" s="211"/>
      <c r="AP509" s="211"/>
      <c r="AQ509" s="211"/>
      <c r="AR509" s="211"/>
      <c r="AS509" s="211"/>
      <c r="AT509" s="211"/>
      <c r="AU509" s="211"/>
      <c r="AV509" s="211"/>
      <c r="AW509" s="211"/>
      <c r="AX509" s="211"/>
      <c r="AY509" s="1477"/>
      <c r="AZ509" s="211"/>
      <c r="BA509" s="211"/>
      <c r="BB509" s="211"/>
      <c r="BC509" s="211"/>
      <c r="BD509" s="211"/>
      <c r="BE509" s="211"/>
      <c r="BF509" s="211"/>
      <c r="BG509" s="211"/>
      <c r="BH509" s="211"/>
      <c r="BI509" s="211"/>
      <c r="BJ509" s="211"/>
      <c r="BK509" s="211"/>
      <c r="BL509" s="211"/>
      <c r="BM509" s="211"/>
      <c r="BN509" s="211"/>
    </row>
    <row r="510" spans="1:66">
      <c r="A510" s="211"/>
      <c r="B510" s="211"/>
      <c r="C510" s="211"/>
      <c r="D510" s="211"/>
      <c r="E510" s="211"/>
      <c r="F510" s="211"/>
      <c r="G510" s="211"/>
      <c r="H510" s="211"/>
      <c r="I510" s="211"/>
      <c r="J510" s="211"/>
      <c r="K510" s="211"/>
      <c r="L510" s="211"/>
      <c r="M510" s="211"/>
      <c r="N510" s="211"/>
      <c r="O510" s="211"/>
      <c r="P510" s="211"/>
      <c r="Q510" s="211"/>
      <c r="R510" s="211"/>
      <c r="S510" s="211"/>
      <c r="T510" s="211"/>
      <c r="U510" s="211"/>
      <c r="V510" s="211"/>
      <c r="W510" s="211"/>
      <c r="X510" s="211"/>
      <c r="Y510" s="211"/>
      <c r="Z510" s="211"/>
      <c r="AA510" s="211"/>
      <c r="AB510" s="211"/>
      <c r="AC510" s="211"/>
      <c r="AD510" s="211"/>
      <c r="AE510" s="211"/>
      <c r="AF510" s="211"/>
      <c r="AG510" s="211"/>
      <c r="AH510" s="211"/>
      <c r="AI510" s="211"/>
      <c r="AJ510" s="211"/>
      <c r="AK510" s="211"/>
      <c r="AL510" s="211"/>
      <c r="AM510" s="211"/>
      <c r="AN510" s="211"/>
      <c r="AO510" s="211"/>
      <c r="AP510" s="211"/>
      <c r="AQ510" s="211"/>
      <c r="AR510" s="211"/>
      <c r="AS510" s="211"/>
      <c r="AT510" s="211"/>
      <c r="AU510" s="211"/>
      <c r="AV510" s="211"/>
      <c r="AW510" s="211"/>
      <c r="AX510" s="211"/>
      <c r="AY510" s="1477"/>
      <c r="AZ510" s="211"/>
      <c r="BA510" s="211"/>
      <c r="BB510" s="211"/>
      <c r="BC510" s="211"/>
      <c r="BD510" s="211"/>
      <c r="BE510" s="211"/>
      <c r="BF510" s="211"/>
      <c r="BG510" s="211"/>
      <c r="BH510" s="211"/>
      <c r="BI510" s="211"/>
      <c r="BJ510" s="211"/>
      <c r="BK510" s="211"/>
      <c r="BL510" s="211"/>
      <c r="BM510" s="211"/>
      <c r="BN510" s="211"/>
    </row>
    <row r="511" spans="1:66">
      <c r="A511" s="211"/>
      <c r="B511" s="211"/>
      <c r="C511" s="211"/>
      <c r="D511" s="211"/>
      <c r="E511" s="211"/>
      <c r="F511" s="211"/>
      <c r="G511" s="211"/>
      <c r="H511" s="211"/>
      <c r="I511" s="211"/>
      <c r="J511" s="211"/>
      <c r="K511" s="211"/>
      <c r="L511" s="211"/>
      <c r="M511" s="211"/>
      <c r="N511" s="211"/>
      <c r="O511" s="211"/>
      <c r="P511" s="211"/>
      <c r="Q511" s="211"/>
      <c r="R511" s="211"/>
      <c r="S511" s="211"/>
      <c r="T511" s="211"/>
      <c r="U511" s="211"/>
      <c r="V511" s="211"/>
      <c r="W511" s="211"/>
      <c r="X511" s="211"/>
      <c r="Y511" s="211"/>
      <c r="Z511" s="211"/>
      <c r="AA511" s="211"/>
      <c r="AB511" s="211"/>
      <c r="AC511" s="211"/>
      <c r="AD511" s="211"/>
      <c r="AE511" s="211"/>
      <c r="AF511" s="211"/>
      <c r="AG511" s="211"/>
      <c r="AH511" s="211"/>
      <c r="AI511" s="211"/>
      <c r="AJ511" s="211"/>
      <c r="AK511" s="211"/>
      <c r="AL511" s="211"/>
      <c r="AM511" s="211"/>
      <c r="AN511" s="211"/>
      <c r="AO511" s="211"/>
      <c r="AP511" s="211"/>
      <c r="AQ511" s="211"/>
      <c r="AR511" s="211"/>
      <c r="AS511" s="211"/>
      <c r="AT511" s="211"/>
      <c r="AU511" s="211"/>
      <c r="AV511" s="211"/>
      <c r="AW511" s="211"/>
      <c r="AX511" s="211"/>
      <c r="AY511" s="1477"/>
      <c r="AZ511" s="211"/>
      <c r="BA511" s="211"/>
      <c r="BB511" s="211"/>
      <c r="BC511" s="211"/>
      <c r="BD511" s="211"/>
      <c r="BE511" s="211"/>
      <c r="BF511" s="211"/>
      <c r="BG511" s="211"/>
      <c r="BH511" s="211"/>
      <c r="BI511" s="211"/>
      <c r="BJ511" s="211"/>
      <c r="BK511" s="211"/>
      <c r="BL511" s="211"/>
      <c r="BM511" s="211"/>
      <c r="BN511" s="211"/>
    </row>
    <row r="512" spans="1:66">
      <c r="A512" s="211"/>
      <c r="B512" s="211"/>
      <c r="C512" s="211"/>
      <c r="D512" s="211"/>
      <c r="E512" s="211"/>
      <c r="F512" s="211"/>
      <c r="G512" s="211"/>
      <c r="H512" s="211"/>
      <c r="I512" s="211"/>
      <c r="J512" s="211"/>
      <c r="K512" s="211"/>
      <c r="L512" s="211"/>
      <c r="M512" s="211"/>
      <c r="N512" s="211"/>
      <c r="O512" s="211"/>
      <c r="P512" s="211"/>
      <c r="Q512" s="211"/>
      <c r="R512" s="211"/>
      <c r="S512" s="211"/>
      <c r="T512" s="211"/>
      <c r="U512" s="211"/>
      <c r="V512" s="211"/>
      <c r="W512" s="211"/>
      <c r="X512" s="211"/>
      <c r="Y512" s="211"/>
      <c r="Z512" s="211"/>
      <c r="AA512" s="211"/>
      <c r="AB512" s="211"/>
      <c r="AC512" s="211"/>
      <c r="AD512" s="211"/>
      <c r="AE512" s="211"/>
      <c r="AF512" s="211"/>
      <c r="AG512" s="211"/>
      <c r="AH512" s="211"/>
      <c r="AI512" s="211"/>
      <c r="AJ512" s="211"/>
      <c r="AK512" s="211"/>
      <c r="AL512" s="211"/>
      <c r="AM512" s="211"/>
      <c r="AN512" s="211"/>
      <c r="AO512" s="211"/>
      <c r="AP512" s="211"/>
      <c r="AQ512" s="211"/>
      <c r="AR512" s="211"/>
      <c r="AS512" s="211"/>
      <c r="AT512" s="211"/>
      <c r="AU512" s="211"/>
      <c r="AV512" s="211"/>
      <c r="AW512" s="211"/>
      <c r="AX512" s="211"/>
      <c r="AY512" s="1477"/>
      <c r="AZ512" s="211"/>
      <c r="BA512" s="211"/>
      <c r="BB512" s="211"/>
      <c r="BC512" s="211"/>
      <c r="BD512" s="211"/>
      <c r="BE512" s="211"/>
      <c r="BF512" s="211"/>
      <c r="BG512" s="211"/>
      <c r="BH512" s="211"/>
      <c r="BI512" s="211"/>
      <c r="BJ512" s="211"/>
      <c r="BK512" s="211"/>
      <c r="BL512" s="211"/>
      <c r="BM512" s="211"/>
      <c r="BN512" s="211"/>
    </row>
    <row r="513" spans="1:66">
      <c r="A513" s="211"/>
      <c r="B513" s="211"/>
      <c r="C513" s="211"/>
      <c r="D513" s="211"/>
      <c r="E513" s="211"/>
      <c r="F513" s="211"/>
      <c r="G513" s="211"/>
      <c r="H513" s="211"/>
      <c r="I513" s="211"/>
      <c r="J513" s="211"/>
      <c r="K513" s="211"/>
      <c r="L513" s="211"/>
      <c r="M513" s="211"/>
      <c r="N513" s="211"/>
      <c r="O513" s="211"/>
      <c r="P513" s="211"/>
      <c r="Q513" s="211"/>
      <c r="R513" s="211"/>
      <c r="S513" s="211"/>
      <c r="T513" s="211"/>
      <c r="U513" s="211"/>
      <c r="V513" s="211"/>
      <c r="W513" s="211"/>
      <c r="X513" s="211"/>
      <c r="Y513" s="211"/>
      <c r="Z513" s="211"/>
      <c r="AA513" s="211"/>
      <c r="AB513" s="211"/>
      <c r="AC513" s="211"/>
      <c r="AD513" s="211"/>
      <c r="AE513" s="211"/>
      <c r="AF513" s="211"/>
      <c r="AG513" s="211"/>
      <c r="AH513" s="211"/>
      <c r="AI513" s="211"/>
      <c r="AJ513" s="211"/>
      <c r="AK513" s="211"/>
      <c r="AL513" s="211"/>
      <c r="AM513" s="211"/>
      <c r="AN513" s="211"/>
      <c r="AO513" s="211"/>
      <c r="AP513" s="211"/>
      <c r="AQ513" s="211"/>
      <c r="AR513" s="211"/>
      <c r="AS513" s="211"/>
      <c r="AT513" s="211"/>
      <c r="AU513" s="211"/>
      <c r="AV513" s="211"/>
      <c r="AW513" s="211"/>
      <c r="AX513" s="211"/>
      <c r="AY513" s="1477"/>
      <c r="AZ513" s="211"/>
      <c r="BA513" s="211"/>
      <c r="BB513" s="211"/>
      <c r="BC513" s="211"/>
      <c r="BD513" s="211"/>
      <c r="BE513" s="211"/>
      <c r="BF513" s="211"/>
      <c r="BG513" s="211"/>
      <c r="BH513" s="211"/>
      <c r="BI513" s="211"/>
      <c r="BJ513" s="211"/>
      <c r="BK513" s="211"/>
      <c r="BL513" s="211"/>
      <c r="BM513" s="211"/>
      <c r="BN513" s="211"/>
    </row>
    <row r="514" spans="1:66">
      <c r="A514" s="211"/>
      <c r="B514" s="211"/>
      <c r="C514" s="211"/>
      <c r="D514" s="211"/>
      <c r="E514" s="211"/>
      <c r="F514" s="211"/>
      <c r="G514" s="211"/>
      <c r="H514" s="211"/>
      <c r="I514" s="211"/>
      <c r="J514" s="211"/>
      <c r="K514" s="211"/>
      <c r="L514" s="211"/>
      <c r="M514" s="211"/>
      <c r="N514" s="211"/>
      <c r="O514" s="211"/>
      <c r="P514" s="211"/>
      <c r="Q514" s="211"/>
      <c r="R514" s="211"/>
      <c r="S514" s="211"/>
      <c r="T514" s="211"/>
      <c r="U514" s="211"/>
      <c r="V514" s="211"/>
      <c r="W514" s="211"/>
      <c r="X514" s="211"/>
      <c r="Y514" s="211"/>
      <c r="Z514" s="211"/>
      <c r="AA514" s="211"/>
      <c r="AB514" s="211"/>
      <c r="AC514" s="211"/>
      <c r="AD514" s="211"/>
      <c r="AE514" s="211"/>
      <c r="AF514" s="211"/>
      <c r="AG514" s="211"/>
      <c r="AH514" s="211"/>
      <c r="AI514" s="211"/>
      <c r="AJ514" s="211"/>
      <c r="AK514" s="211"/>
      <c r="AL514" s="211"/>
      <c r="AM514" s="211"/>
      <c r="AN514" s="211"/>
      <c r="AO514" s="211"/>
      <c r="AP514" s="211"/>
      <c r="AQ514" s="211"/>
      <c r="AR514" s="211"/>
      <c r="AS514" s="211"/>
      <c r="AT514" s="211"/>
      <c r="AU514" s="211"/>
      <c r="AV514" s="211"/>
      <c r="AW514" s="211"/>
      <c r="AX514" s="211"/>
      <c r="AY514" s="1477"/>
      <c r="AZ514" s="211"/>
      <c r="BA514" s="211"/>
      <c r="BB514" s="211"/>
      <c r="BC514" s="211"/>
      <c r="BD514" s="211"/>
      <c r="BE514" s="211"/>
      <c r="BF514" s="211"/>
      <c r="BG514" s="211"/>
      <c r="BH514" s="211"/>
      <c r="BI514" s="211"/>
      <c r="BJ514" s="211"/>
      <c r="BK514" s="211"/>
      <c r="BL514" s="211"/>
      <c r="BM514" s="211"/>
      <c r="BN514" s="211"/>
    </row>
    <row r="515" spans="1:66">
      <c r="A515" s="211"/>
      <c r="B515" s="211"/>
      <c r="C515" s="211"/>
      <c r="D515" s="211"/>
      <c r="E515" s="211"/>
      <c r="F515" s="211"/>
      <c r="G515" s="211"/>
      <c r="H515" s="211"/>
      <c r="I515" s="211"/>
      <c r="J515" s="211"/>
      <c r="K515" s="211"/>
      <c r="L515" s="211"/>
      <c r="M515" s="211"/>
      <c r="N515" s="211"/>
      <c r="O515" s="211"/>
      <c r="P515" s="211"/>
      <c r="Q515" s="211"/>
      <c r="R515" s="211"/>
      <c r="S515" s="211"/>
      <c r="T515" s="211"/>
      <c r="U515" s="211"/>
      <c r="V515" s="211"/>
      <c r="W515" s="211"/>
      <c r="X515" s="211"/>
      <c r="Y515" s="211"/>
      <c r="Z515" s="211"/>
      <c r="AA515" s="211"/>
      <c r="AB515" s="211"/>
      <c r="AC515" s="211"/>
      <c r="AD515" s="211"/>
      <c r="AE515" s="211"/>
      <c r="AF515" s="211"/>
      <c r="AG515" s="211"/>
      <c r="AH515" s="211"/>
      <c r="AI515" s="211"/>
      <c r="AJ515" s="211"/>
      <c r="AK515" s="211"/>
      <c r="AL515" s="211"/>
      <c r="AM515" s="211"/>
      <c r="AN515" s="211"/>
      <c r="AO515" s="211"/>
      <c r="AP515" s="211"/>
      <c r="AQ515" s="211"/>
      <c r="AR515" s="211"/>
      <c r="AS515" s="211"/>
      <c r="AT515" s="211"/>
      <c r="AU515" s="211"/>
      <c r="AV515" s="211"/>
      <c r="AW515" s="211"/>
      <c r="AX515" s="211"/>
      <c r="AY515" s="1477"/>
      <c r="AZ515" s="211"/>
      <c r="BA515" s="211"/>
      <c r="BB515" s="211"/>
      <c r="BC515" s="211"/>
      <c r="BD515" s="211"/>
      <c r="BE515" s="211"/>
      <c r="BF515" s="211"/>
      <c r="BG515" s="211"/>
      <c r="BH515" s="211"/>
      <c r="BI515" s="211"/>
      <c r="BJ515" s="211"/>
      <c r="BK515" s="211"/>
      <c r="BL515" s="211"/>
      <c r="BM515" s="211"/>
      <c r="BN515" s="211"/>
    </row>
    <row r="516" spans="1:66">
      <c r="A516" s="211"/>
      <c r="B516" s="211"/>
      <c r="C516" s="211"/>
      <c r="D516" s="211"/>
      <c r="E516" s="211"/>
      <c r="F516" s="211"/>
      <c r="G516" s="211"/>
      <c r="H516" s="211"/>
      <c r="I516" s="211"/>
      <c r="J516" s="211"/>
      <c r="K516" s="211"/>
      <c r="L516" s="211"/>
      <c r="M516" s="211"/>
      <c r="N516" s="211"/>
      <c r="O516" s="211"/>
      <c r="P516" s="211"/>
      <c r="Q516" s="211"/>
      <c r="R516" s="211"/>
      <c r="S516" s="211"/>
      <c r="T516" s="211"/>
      <c r="U516" s="211"/>
      <c r="V516" s="211"/>
      <c r="W516" s="211"/>
      <c r="X516" s="211"/>
      <c r="Y516" s="211"/>
      <c r="Z516" s="211"/>
      <c r="AA516" s="211"/>
      <c r="AB516" s="211"/>
      <c r="AC516" s="211"/>
      <c r="AD516" s="211"/>
      <c r="AE516" s="211"/>
      <c r="AF516" s="211"/>
      <c r="AG516" s="211"/>
      <c r="AH516" s="211"/>
      <c r="AI516" s="211"/>
      <c r="AJ516" s="211"/>
      <c r="AK516" s="211"/>
      <c r="AL516" s="211"/>
      <c r="AM516" s="211"/>
      <c r="AN516" s="211"/>
      <c r="AO516" s="211"/>
      <c r="AP516" s="211"/>
      <c r="AQ516" s="211"/>
      <c r="AR516" s="211"/>
      <c r="AS516" s="211"/>
      <c r="AT516" s="211"/>
      <c r="AU516" s="211"/>
      <c r="AV516" s="211"/>
      <c r="AW516" s="211"/>
      <c r="AX516" s="211"/>
      <c r="AY516" s="1477"/>
      <c r="AZ516" s="211"/>
      <c r="BA516" s="211"/>
      <c r="BB516" s="211"/>
      <c r="BC516" s="211"/>
      <c r="BD516" s="211"/>
      <c r="BE516" s="211"/>
      <c r="BF516" s="211"/>
      <c r="BG516" s="211"/>
      <c r="BH516" s="211"/>
      <c r="BI516" s="211"/>
      <c r="BJ516" s="211"/>
      <c r="BK516" s="211"/>
      <c r="BL516" s="211"/>
      <c r="BM516" s="211"/>
      <c r="BN516" s="211"/>
    </row>
  </sheetData>
  <mergeCells count="2">
    <mergeCell ref="B37:W37"/>
    <mergeCell ref="C5:R5"/>
  </mergeCells>
  <phoneticPr fontId="39" type="noConversion"/>
  <hyperlinks>
    <hyperlink ref="B1" location="Index!A1" display="Back to index" xr:uid="{67F54B16-553F-4C82-88E9-DB04B40DDF3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BA108"/>
  <sheetViews>
    <sheetView showGridLines="0" zoomScale="80" zoomScaleNormal="80" workbookViewId="0">
      <selection activeCell="AN22" sqref="AN22"/>
    </sheetView>
  </sheetViews>
  <sheetFormatPr baseColWidth="10" defaultColWidth="11.42578125" defaultRowHeight="15"/>
  <cols>
    <col min="1" max="1" width="11.42578125" style="191"/>
    <col min="2" max="2" width="39.5703125" style="190" customWidth="1"/>
    <col min="3" max="3" width="13.42578125" style="191" bestFit="1" customWidth="1"/>
    <col min="4" max="4" width="13.85546875" style="191" bestFit="1" customWidth="1"/>
    <col min="5" max="5" width="13.42578125" style="191" bestFit="1" customWidth="1"/>
    <col min="6" max="7" width="13.85546875" style="191" bestFit="1" customWidth="1"/>
    <col min="8" max="11" width="13.42578125" style="191" bestFit="1" customWidth="1"/>
    <col min="12" max="12" width="14.28515625" style="191" bestFit="1" customWidth="1"/>
    <col min="13" max="13" width="10.7109375" style="191" bestFit="1" customWidth="1"/>
    <col min="14" max="14" width="12.5703125" style="191" bestFit="1" customWidth="1"/>
    <col min="15" max="15" width="13" style="191" bestFit="1" customWidth="1"/>
    <col min="16" max="17" width="10.7109375" style="191" bestFit="1" customWidth="1"/>
    <col min="18" max="18" width="12.5703125" style="191" bestFit="1" customWidth="1"/>
    <col min="19" max="23" width="9.85546875" style="191" customWidth="1"/>
    <col min="24" max="24" width="13.42578125" style="191" bestFit="1" customWidth="1"/>
    <col min="25" max="27" width="9.85546875" style="191" customWidth="1"/>
    <col min="28" max="29" width="10" style="191" bestFit="1" customWidth="1"/>
    <col min="30" max="30" width="12.7109375" style="191" bestFit="1" customWidth="1"/>
    <col min="31" max="31" width="8.5703125" style="191" bestFit="1" customWidth="1"/>
    <col min="32" max="32" width="11.5703125" style="191" bestFit="1" customWidth="1"/>
    <col min="33" max="33" width="10.140625" style="191" bestFit="1" customWidth="1"/>
    <col min="34" max="34" width="12.7109375" style="191" bestFit="1" customWidth="1"/>
    <col min="35" max="35" width="11.42578125" style="192"/>
    <col min="36" max="36" width="34.42578125" style="191" bestFit="1" customWidth="1"/>
    <col min="37" max="37" width="13.5703125" style="191" customWidth="1"/>
    <col min="38" max="38" width="13.7109375" style="191" customWidth="1"/>
    <col min="39" max="43" width="11.5703125" style="191" bestFit="1" customWidth="1"/>
    <col min="44" max="44" width="11.42578125" style="191"/>
    <col min="45" max="45" width="11.5703125" style="191" bestFit="1" customWidth="1"/>
    <col min="46" max="46" width="9.140625" style="191" bestFit="1" customWidth="1"/>
    <col min="47" max="50" width="11.5703125" style="191" bestFit="1" customWidth="1"/>
    <col min="51" max="16384" width="11.42578125" style="191"/>
  </cols>
  <sheetData>
    <row r="1" spans="1:53">
      <c r="A1" s="1128"/>
      <c r="B1" s="1113" t="s">
        <v>31</v>
      </c>
      <c r="C1" s="1128"/>
      <c r="D1" s="1128"/>
      <c r="E1" s="1128"/>
      <c r="F1" s="1128"/>
      <c r="G1" s="1128"/>
      <c r="H1" s="1128"/>
      <c r="I1" s="1128"/>
      <c r="J1" s="1128"/>
      <c r="K1" s="1128"/>
      <c r="L1" s="1128"/>
      <c r="M1" s="1128"/>
      <c r="N1" s="1128"/>
      <c r="O1" s="1128"/>
      <c r="P1" s="1128"/>
      <c r="Q1" s="1128"/>
      <c r="R1" s="1128"/>
      <c r="S1" s="1128"/>
      <c r="T1" s="1128"/>
      <c r="U1" s="1128"/>
      <c r="V1" s="1128"/>
      <c r="W1" s="1128"/>
      <c r="X1" s="1128"/>
      <c r="Y1" s="1128"/>
      <c r="Z1" s="1128"/>
      <c r="AA1" s="1128"/>
      <c r="AB1" s="1128"/>
      <c r="AC1" s="1128"/>
      <c r="AD1" s="1128"/>
      <c r="AE1" s="1128"/>
      <c r="AF1" s="1128"/>
      <c r="AG1" s="1128"/>
      <c r="AH1" s="1128"/>
      <c r="AI1" s="1130"/>
      <c r="AJ1" s="1128"/>
      <c r="AK1" s="1128"/>
      <c r="AL1" s="1128"/>
      <c r="AM1" s="1128"/>
      <c r="AN1" s="1128"/>
      <c r="AO1" s="1128"/>
      <c r="AP1" s="1128"/>
      <c r="AQ1" s="1128"/>
      <c r="AR1" s="1128"/>
      <c r="AS1" s="1128"/>
      <c r="AT1" s="1128"/>
      <c r="AU1" s="1128"/>
      <c r="AV1" s="1128"/>
      <c r="AW1" s="1128"/>
      <c r="AX1" s="1128"/>
      <c r="AY1" s="1128"/>
      <c r="AZ1" s="1128"/>
      <c r="BA1" s="1128"/>
    </row>
    <row r="2" spans="1:53">
      <c r="A2" s="1128"/>
      <c r="B2" s="191"/>
      <c r="C2" s="1128"/>
      <c r="D2" s="1128"/>
      <c r="E2" s="1128"/>
      <c r="F2" s="1128"/>
      <c r="G2" s="1128"/>
      <c r="H2" s="1128"/>
      <c r="I2" s="1128"/>
      <c r="J2" s="1128"/>
      <c r="K2" s="1128"/>
      <c r="L2" s="1128"/>
      <c r="M2" s="1128"/>
      <c r="N2" s="1128"/>
      <c r="O2" s="1128"/>
      <c r="P2" s="1128"/>
      <c r="Q2" s="1128"/>
      <c r="R2" s="1128"/>
      <c r="S2" s="1128"/>
      <c r="T2" s="1128"/>
      <c r="U2" s="1128"/>
      <c r="V2" s="1128"/>
      <c r="W2" s="1128"/>
      <c r="X2" s="1128"/>
      <c r="Y2" s="1128"/>
      <c r="Z2" s="1128"/>
      <c r="AA2" s="1128"/>
      <c r="AB2" s="1128"/>
      <c r="AC2" s="1128"/>
      <c r="AD2" s="1128"/>
      <c r="AE2" s="1128"/>
      <c r="AF2" s="1128"/>
      <c r="AG2" s="1128"/>
      <c r="AH2" s="1128"/>
      <c r="AI2" s="1130"/>
      <c r="AL2" s="1128"/>
      <c r="AM2" s="1128"/>
      <c r="AN2" s="1128"/>
      <c r="AO2" s="1128"/>
      <c r="AP2" s="1128"/>
      <c r="AQ2" s="1128"/>
      <c r="AR2" s="1128"/>
      <c r="AS2" s="1128"/>
      <c r="AT2" s="1128"/>
      <c r="AU2" s="1128"/>
      <c r="AV2" s="1128"/>
      <c r="AW2" s="1128"/>
      <c r="AX2" s="1128"/>
      <c r="AY2" s="1128"/>
      <c r="AZ2" s="1128"/>
      <c r="BA2" s="1128"/>
    </row>
    <row r="3" spans="1:53" ht="15.75" thickBot="1">
      <c r="A3" s="1128"/>
      <c r="B3" s="210" t="s">
        <v>1064</v>
      </c>
      <c r="C3" s="211"/>
      <c r="D3" s="211"/>
      <c r="E3" s="211"/>
      <c r="F3" s="211"/>
      <c r="G3" s="211"/>
      <c r="H3" s="211"/>
      <c r="I3" s="211"/>
      <c r="J3" s="211"/>
      <c r="K3" s="211"/>
      <c r="L3" s="211"/>
      <c r="M3" s="211"/>
      <c r="N3" s="211"/>
      <c r="O3" s="211"/>
      <c r="P3" s="211"/>
      <c r="Q3" s="211"/>
      <c r="R3" s="211"/>
      <c r="S3" s="211"/>
      <c r="T3" s="211"/>
      <c r="U3" s="211"/>
      <c r="V3" s="211"/>
      <c r="W3" s="1132"/>
      <c r="X3" s="1132"/>
      <c r="Y3" s="1132"/>
      <c r="Z3" s="1132"/>
      <c r="AA3" s="1132"/>
      <c r="AB3" s="1132"/>
      <c r="AC3" s="1132"/>
      <c r="AD3" s="1131"/>
      <c r="AE3" s="1131"/>
      <c r="AF3" s="1131"/>
      <c r="AG3" s="1128"/>
      <c r="AH3" s="1128"/>
      <c r="AI3" s="1130"/>
      <c r="AJ3" s="1932" t="s">
        <v>1065</v>
      </c>
      <c r="AK3" s="1932"/>
      <c r="AL3" s="1128"/>
      <c r="AM3" s="1128"/>
      <c r="AN3" s="1128"/>
      <c r="AO3" s="1128"/>
      <c r="AP3" s="1128"/>
      <c r="AQ3" s="1128"/>
      <c r="AR3" s="1128"/>
      <c r="AS3" s="1128"/>
      <c r="AT3" s="1128"/>
      <c r="AU3" s="1128"/>
      <c r="AV3" s="1128"/>
      <c r="AW3" s="1128"/>
      <c r="AX3" s="1128"/>
      <c r="AY3" s="1128"/>
      <c r="AZ3" s="1128"/>
      <c r="BA3" s="1128"/>
    </row>
    <row r="4" spans="1:53" ht="14.45" customHeight="1" thickBot="1">
      <c r="A4" s="1128"/>
      <c r="B4" s="1176" t="s">
        <v>565</v>
      </c>
      <c r="C4" s="2336" t="s">
        <v>463</v>
      </c>
      <c r="D4" s="2539"/>
      <c r="E4" s="2539"/>
      <c r="F4" s="2539"/>
      <c r="G4" s="2539"/>
      <c r="H4" s="2539"/>
      <c r="I4" s="2539"/>
      <c r="J4" s="2539"/>
      <c r="K4" s="2539"/>
      <c r="L4" s="2539"/>
      <c r="M4" s="2539"/>
      <c r="N4" s="2539"/>
      <c r="O4" s="2539"/>
      <c r="P4" s="2539"/>
      <c r="Q4" s="2539"/>
      <c r="R4" s="2540"/>
      <c r="S4" s="1133"/>
      <c r="T4" s="1133"/>
      <c r="U4" s="1133"/>
      <c r="V4" s="1133"/>
      <c r="W4" s="1133"/>
      <c r="X4" s="1133"/>
      <c r="Y4" s="1133"/>
      <c r="Z4" s="1133"/>
      <c r="AA4" s="1133"/>
      <c r="AB4" s="1133"/>
      <c r="AC4" s="1133"/>
      <c r="AD4" s="1128"/>
      <c r="AE4" s="1128"/>
      <c r="AF4" s="1128"/>
      <c r="AG4" s="1128"/>
      <c r="AH4" s="1128"/>
      <c r="AI4" s="1130"/>
      <c r="AJ4" s="1128"/>
      <c r="AK4" s="1128"/>
      <c r="AL4" s="1128"/>
      <c r="AM4" s="1128"/>
      <c r="AN4" s="1128"/>
      <c r="AO4" s="1128"/>
      <c r="AP4" s="1128"/>
      <c r="AQ4" s="1128"/>
      <c r="AR4" s="1128"/>
      <c r="AS4" s="1128"/>
      <c r="AT4" s="1128"/>
      <c r="AU4" s="1128"/>
      <c r="AV4" s="1128"/>
      <c r="AW4" s="1128"/>
      <c r="AX4" s="1128"/>
      <c r="AY4" s="1128"/>
      <c r="AZ4" s="1128"/>
      <c r="BA4" s="1128"/>
    </row>
    <row r="5" spans="1:53" ht="15.75" thickBot="1">
      <c r="A5" s="1128"/>
      <c r="B5" s="1177" t="s">
        <v>566</v>
      </c>
      <c r="C5" s="1017" t="s">
        <v>171</v>
      </c>
      <c r="D5" s="1287" t="s">
        <v>170</v>
      </c>
      <c r="E5" s="1287" t="s">
        <v>169</v>
      </c>
      <c r="F5" s="346" t="s">
        <v>167</v>
      </c>
      <c r="G5" s="1019" t="s">
        <v>166</v>
      </c>
      <c r="H5" s="346" t="s">
        <v>165</v>
      </c>
      <c r="I5" s="346" t="s">
        <v>168</v>
      </c>
      <c r="J5" s="346" t="s">
        <v>164</v>
      </c>
      <c r="K5" s="346" t="s">
        <v>163</v>
      </c>
      <c r="L5" s="346" t="s">
        <v>161</v>
      </c>
      <c r="M5" s="346" t="s">
        <v>95</v>
      </c>
      <c r="N5" s="1288" t="s">
        <v>153</v>
      </c>
      <c r="O5" s="346" t="s">
        <v>162</v>
      </c>
      <c r="P5" s="346" t="s">
        <v>102</v>
      </c>
      <c r="Q5" s="346" t="s">
        <v>96</v>
      </c>
      <c r="R5" s="1289" t="s">
        <v>154</v>
      </c>
      <c r="S5" s="1134"/>
      <c r="T5" s="1134"/>
      <c r="U5" s="1134"/>
      <c r="V5" s="1134"/>
      <c r="W5" s="1134"/>
      <c r="X5" s="1134"/>
      <c r="Y5" s="1134"/>
      <c r="Z5" s="1134"/>
      <c r="AA5" s="1134"/>
      <c r="AB5" s="1134"/>
      <c r="AC5" s="1134"/>
      <c r="AD5" s="1128"/>
      <c r="AE5" s="1128"/>
      <c r="AF5" s="1128"/>
      <c r="AG5" s="1128"/>
      <c r="AH5" s="1128"/>
      <c r="AI5" s="1130"/>
      <c r="AJ5" s="1176" t="s">
        <v>565</v>
      </c>
      <c r="AK5" s="2549" t="s">
        <v>463</v>
      </c>
      <c r="AL5" s="2550"/>
      <c r="AM5" s="2550"/>
      <c r="AN5" s="2550"/>
      <c r="AO5" s="2550"/>
      <c r="AP5" s="2550"/>
      <c r="AQ5" s="2551"/>
      <c r="AS5" s="1128"/>
      <c r="AT5" s="1128"/>
      <c r="AU5" s="1128"/>
      <c r="AV5" s="1128"/>
      <c r="AW5" s="1128"/>
      <c r="AX5" s="1128"/>
      <c r="AY5" s="1128"/>
      <c r="AZ5" s="1128"/>
      <c r="BA5" s="1128"/>
    </row>
    <row r="6" spans="1:53" ht="15.75" thickBot="1">
      <c r="A6" s="1128"/>
      <c r="B6" s="1290" t="s">
        <v>518</v>
      </c>
      <c r="C6" s="1265">
        <v>12695204</v>
      </c>
      <c r="D6" s="1264">
        <v>13154757</v>
      </c>
      <c r="E6" s="1264">
        <v>13154757</v>
      </c>
      <c r="F6" s="1264">
        <v>13838009</v>
      </c>
      <c r="G6" s="1264">
        <v>13729726</v>
      </c>
      <c r="H6" s="1264">
        <v>14509571</v>
      </c>
      <c r="I6" s="1264">
        <v>15115751</v>
      </c>
      <c r="J6" s="1264">
        <v>16021597</v>
      </c>
      <c r="K6" s="1264">
        <v>15743014</v>
      </c>
      <c r="L6" s="1264">
        <v>15775105</v>
      </c>
      <c r="M6" s="1264">
        <v>15949391.471811762</v>
      </c>
      <c r="N6" s="1264">
        <v>16487225</v>
      </c>
      <c r="O6" s="1264">
        <v>15630799</v>
      </c>
      <c r="P6" s="1264">
        <v>15229244.364114482</v>
      </c>
      <c r="Q6" s="1264">
        <v>15302437.073670199</v>
      </c>
      <c r="R6" s="1293">
        <v>15899565</v>
      </c>
      <c r="S6" s="1135"/>
      <c r="T6" s="1135"/>
      <c r="U6" s="1135"/>
      <c r="V6" s="1135"/>
      <c r="W6" s="1135"/>
      <c r="X6" s="1135"/>
      <c r="Y6" s="1135"/>
      <c r="Z6" s="1135"/>
      <c r="AA6" s="1135"/>
      <c r="AB6" s="1135"/>
      <c r="AC6" s="1135"/>
      <c r="AD6" s="1128"/>
      <c r="AE6" s="1128"/>
      <c r="AF6" s="1128"/>
      <c r="AG6" s="1128"/>
      <c r="AH6" s="1128"/>
      <c r="AI6" s="1130"/>
      <c r="AJ6" s="1177" t="s">
        <v>566</v>
      </c>
      <c r="AK6" s="469" t="s">
        <v>162</v>
      </c>
      <c r="AL6" s="459" t="s">
        <v>102</v>
      </c>
      <c r="AM6" s="2270" t="s">
        <v>96</v>
      </c>
      <c r="AN6" s="459" t="s">
        <v>843</v>
      </c>
      <c r="AO6" s="459" t="s">
        <v>906</v>
      </c>
      <c r="AP6" s="459" t="s">
        <v>929</v>
      </c>
      <c r="AQ6" s="470" t="s">
        <v>1077</v>
      </c>
      <c r="AS6" s="1128"/>
      <c r="AT6" s="1128"/>
      <c r="AU6" s="1128"/>
      <c r="AV6" s="1128"/>
      <c r="AW6" s="1128"/>
      <c r="AX6" s="1128"/>
      <c r="AY6" s="1128"/>
      <c r="AZ6" s="1128"/>
      <c r="BA6" s="1128"/>
    </row>
    <row r="7" spans="1:53">
      <c r="A7" s="1128"/>
      <c r="B7" s="1291" t="s">
        <v>977</v>
      </c>
      <c r="C7" s="1265">
        <v>9264180</v>
      </c>
      <c r="D7" s="1264">
        <v>9642535</v>
      </c>
      <c r="E7" s="1264">
        <v>9642535</v>
      </c>
      <c r="F7" s="1264">
        <v>10758564</v>
      </c>
      <c r="G7" s="1264">
        <v>10586838</v>
      </c>
      <c r="H7" s="1264">
        <v>11089545</v>
      </c>
      <c r="I7" s="1264">
        <v>11625405</v>
      </c>
      <c r="J7" s="1264">
        <v>12348185</v>
      </c>
      <c r="K7" s="1264">
        <v>12210160</v>
      </c>
      <c r="L7" s="1264">
        <v>12102502</v>
      </c>
      <c r="M7" s="1264">
        <v>12129220.172304412</v>
      </c>
      <c r="N7" s="1264">
        <v>12491114</v>
      </c>
      <c r="O7" s="1264">
        <v>11951579</v>
      </c>
      <c r="P7" s="1264">
        <v>11573076.547791565</v>
      </c>
      <c r="Q7" s="1264">
        <v>11776123.288053181</v>
      </c>
      <c r="R7" s="1293">
        <v>12126609</v>
      </c>
      <c r="S7" s="1136"/>
      <c r="T7" s="1136"/>
      <c r="U7" s="1136"/>
      <c r="V7" s="1136"/>
      <c r="W7" s="1136"/>
      <c r="X7" s="1136"/>
      <c r="Y7" s="1136"/>
      <c r="Z7" s="1136"/>
      <c r="AA7" s="1136"/>
      <c r="AB7" s="1136"/>
      <c r="AC7" s="1136"/>
      <c r="AD7" s="1128"/>
      <c r="AE7" s="1128"/>
      <c r="AF7" s="1128"/>
      <c r="AG7" s="1128"/>
      <c r="AH7" s="1128"/>
      <c r="AI7" s="1130"/>
      <c r="AJ7" s="2267" t="s">
        <v>518</v>
      </c>
      <c r="AK7" s="1302">
        <v>15600881.629084557</v>
      </c>
      <c r="AL7" s="1303">
        <v>15190772.325959696</v>
      </c>
      <c r="AM7" s="1303">
        <v>14134049.845955739</v>
      </c>
      <c r="AN7" s="1303">
        <v>16302041</v>
      </c>
      <c r="AO7" s="1303">
        <v>15402511.139529275</v>
      </c>
      <c r="AP7" s="1303">
        <v>15796121.224492012</v>
      </c>
      <c r="AQ7" s="1304">
        <v>16549171.227402793</v>
      </c>
      <c r="AS7" s="1128"/>
      <c r="AT7" s="1128"/>
      <c r="AU7" s="1128"/>
      <c r="AV7" s="1128"/>
      <c r="AW7" s="1128"/>
      <c r="AX7" s="1128"/>
      <c r="AY7" s="1128"/>
      <c r="AZ7" s="1128"/>
      <c r="BA7" s="1128"/>
    </row>
    <row r="8" spans="1:53">
      <c r="A8" s="1128"/>
      <c r="B8" s="1290" t="s">
        <v>567</v>
      </c>
      <c r="C8" s="1265">
        <v>8710591</v>
      </c>
      <c r="D8" s="1093">
        <v>8946136</v>
      </c>
      <c r="E8" s="1093">
        <v>8946136</v>
      </c>
      <c r="F8" s="1093">
        <v>9953455</v>
      </c>
      <c r="G8" s="1093">
        <v>9980047</v>
      </c>
      <c r="H8" s="1093">
        <v>10635795</v>
      </c>
      <c r="I8" s="1093">
        <v>11098905</v>
      </c>
      <c r="J8" s="1093">
        <v>11694653</v>
      </c>
      <c r="K8" s="1093">
        <v>11826778</v>
      </c>
      <c r="L8" s="1093">
        <v>12173277</v>
      </c>
      <c r="M8" s="1093">
        <v>12531003.382423464</v>
      </c>
      <c r="N8" s="1093">
        <v>12543226</v>
      </c>
      <c r="O8" s="1093">
        <v>11962492</v>
      </c>
      <c r="P8" s="1093">
        <v>11707216.532149313</v>
      </c>
      <c r="Q8" s="1093">
        <v>11715963.595531177</v>
      </c>
      <c r="R8" s="1094">
        <v>11997576</v>
      </c>
      <c r="S8" s="1135"/>
      <c r="T8" s="1135"/>
      <c r="U8" s="1135"/>
      <c r="V8" s="1135"/>
      <c r="W8" s="1135"/>
      <c r="X8" s="1135"/>
      <c r="Y8" s="1135"/>
      <c r="Z8" s="1135"/>
      <c r="AA8" s="1135"/>
      <c r="AB8" s="1135"/>
      <c r="AC8" s="1135"/>
      <c r="AD8" s="1128"/>
      <c r="AE8" s="1128"/>
      <c r="AF8" s="1128"/>
      <c r="AG8" s="1128"/>
      <c r="AH8" s="1128"/>
      <c r="AI8" s="1130"/>
      <c r="AJ8" s="2268" t="s">
        <v>977</v>
      </c>
      <c r="AK8" s="1265">
        <v>10525651.66605</v>
      </c>
      <c r="AL8" s="1264">
        <v>10221404.55202</v>
      </c>
      <c r="AM8" s="1264">
        <v>11776123.288135739</v>
      </c>
      <c r="AN8" s="1264">
        <v>11191968</v>
      </c>
      <c r="AO8" s="1264">
        <v>13020927.963287093</v>
      </c>
      <c r="AP8" s="1264">
        <v>13429862.396253493</v>
      </c>
      <c r="AQ8" s="1293">
        <v>12704842.445376016</v>
      </c>
      <c r="AS8" s="1128"/>
      <c r="AT8" s="1128"/>
      <c r="AU8" s="1128"/>
      <c r="AV8" s="1128"/>
      <c r="AW8" s="1128"/>
      <c r="AX8" s="1128"/>
      <c r="AY8" s="1128"/>
      <c r="AZ8" s="1128"/>
      <c r="BA8" s="1128"/>
    </row>
    <row r="9" spans="1:53" ht="15.75" thickBot="1">
      <c r="A9" s="1128"/>
      <c r="B9" s="1292" t="s">
        <v>60</v>
      </c>
      <c r="C9" s="1294">
        <v>2663129</v>
      </c>
      <c r="D9" s="1099" t="s">
        <v>774</v>
      </c>
      <c r="E9" s="1099">
        <v>3097078</v>
      </c>
      <c r="F9" s="1099">
        <v>2801556</v>
      </c>
      <c r="G9" s="1099" t="s">
        <v>773</v>
      </c>
      <c r="H9" s="1099">
        <v>2821972</v>
      </c>
      <c r="I9" s="1099">
        <v>2829498</v>
      </c>
      <c r="J9" s="1099">
        <v>2971337</v>
      </c>
      <c r="K9" s="1099" t="s">
        <v>667</v>
      </c>
      <c r="L9" s="1099" t="s">
        <v>683</v>
      </c>
      <c r="M9" s="1099">
        <v>1895642.8391804001</v>
      </c>
      <c r="N9" s="1099" t="s">
        <v>615</v>
      </c>
      <c r="O9" s="1099" t="s">
        <v>666</v>
      </c>
      <c r="P9" s="1099">
        <v>2101532.0005969871</v>
      </c>
      <c r="Q9" s="1099">
        <v>2104226.8910147692</v>
      </c>
      <c r="R9" s="1100" t="s">
        <v>616</v>
      </c>
      <c r="S9" s="1137"/>
      <c r="T9" s="1137"/>
      <c r="U9" s="1137"/>
      <c r="V9" s="1137"/>
      <c r="W9" s="1137"/>
      <c r="X9" s="1137"/>
      <c r="Y9" s="1137"/>
      <c r="Z9" s="1137"/>
      <c r="AA9" s="1137"/>
      <c r="AB9" s="1137"/>
      <c r="AC9" s="1137"/>
      <c r="AD9" s="1128"/>
      <c r="AE9" s="1128"/>
      <c r="AF9" s="1128"/>
      <c r="AG9" s="1128"/>
      <c r="AH9" s="1128"/>
      <c r="AI9" s="1130"/>
      <c r="AJ9" s="2267" t="s">
        <v>567</v>
      </c>
      <c r="AK9" s="1092">
        <v>13433886.163419999</v>
      </c>
      <c r="AL9" s="1093">
        <v>13081833.437510001</v>
      </c>
      <c r="AM9" s="1093">
        <v>11829292.321019998</v>
      </c>
      <c r="AN9" s="1093">
        <v>13857430</v>
      </c>
      <c r="AO9" s="1093">
        <v>12693382.056872116</v>
      </c>
      <c r="AP9" s="1093">
        <v>12822134.777726458</v>
      </c>
      <c r="AQ9" s="1094">
        <v>13443687.921379875</v>
      </c>
      <c r="AS9" s="1128"/>
      <c r="AT9" s="1128"/>
      <c r="AU9" s="1128"/>
      <c r="AV9" s="1128"/>
      <c r="AW9" s="1128"/>
      <c r="AX9" s="1128"/>
      <c r="AY9" s="1128"/>
      <c r="AZ9" s="1128"/>
      <c r="BA9" s="1128"/>
    </row>
    <row r="10" spans="1:53" ht="15.75" thickBot="1">
      <c r="A10" s="1128"/>
      <c r="B10" s="1138"/>
      <c r="C10" s="1139"/>
      <c r="D10" s="1139"/>
      <c r="E10" s="1139"/>
      <c r="F10" s="1139"/>
      <c r="G10" s="1139"/>
      <c r="H10" s="1139"/>
      <c r="I10" s="1139"/>
      <c r="J10" s="1139"/>
      <c r="K10" s="1139"/>
      <c r="L10" s="1139"/>
      <c r="M10" s="1139"/>
      <c r="N10" s="1139"/>
      <c r="O10" s="1139"/>
      <c r="P10" s="1139"/>
      <c r="Q10" s="1139"/>
      <c r="R10" s="1139"/>
      <c r="S10" s="1139"/>
      <c r="T10" s="1139"/>
      <c r="U10" s="1139"/>
      <c r="V10" s="1139"/>
      <c r="W10" s="1139"/>
      <c r="X10" s="1139"/>
      <c r="Y10" s="1139"/>
      <c r="Z10" s="1139"/>
      <c r="AA10" s="1139"/>
      <c r="AB10" s="1139"/>
      <c r="AC10" s="1139"/>
      <c r="AD10" s="1128"/>
      <c r="AE10" s="1128"/>
      <c r="AF10" s="1128"/>
      <c r="AG10" s="1128"/>
      <c r="AH10" s="1128"/>
      <c r="AI10" s="1130"/>
      <c r="AJ10" s="2269" t="s">
        <v>60</v>
      </c>
      <c r="AK10" s="1098">
        <v>2149889.9124899996</v>
      </c>
      <c r="AL10" s="1099">
        <v>2093388.47169</v>
      </c>
      <c r="AM10" s="1099">
        <v>2304757.5241757394</v>
      </c>
      <c r="AN10" s="1099">
        <v>2431696</v>
      </c>
      <c r="AO10" s="1099">
        <v>2709129.0830871593</v>
      </c>
      <c r="AP10" s="1099">
        <v>2973986.4486755533</v>
      </c>
      <c r="AQ10" s="1100">
        <v>3086571.07241775</v>
      </c>
      <c r="AR10" s="1128"/>
      <c r="AS10" s="1128"/>
      <c r="AT10" s="1128"/>
      <c r="AU10" s="1128"/>
      <c r="AV10" s="1128"/>
      <c r="AW10" s="1128"/>
      <c r="AX10" s="1128"/>
      <c r="AY10" s="1128"/>
      <c r="AZ10" s="1128"/>
      <c r="BA10" s="1128"/>
    </row>
    <row r="11" spans="1:53" ht="15.75" thickBot="1">
      <c r="A11" s="1128"/>
      <c r="B11" s="1129"/>
      <c r="C11" s="1128"/>
      <c r="D11" s="1128"/>
      <c r="E11" s="1128"/>
      <c r="F11" s="1128"/>
      <c r="G11" s="1128"/>
      <c r="H11" s="1128"/>
      <c r="I11" s="1128"/>
      <c r="J11" s="1128"/>
      <c r="K11" s="1128"/>
      <c r="L11" s="1128"/>
      <c r="M11" s="1128"/>
      <c r="N11" s="1128"/>
      <c r="O11" s="1128"/>
      <c r="P11" s="1128"/>
      <c r="Q11" s="1128"/>
      <c r="R11" s="1128"/>
      <c r="S11" s="1128"/>
      <c r="T11" s="1128"/>
      <c r="U11" s="1128"/>
      <c r="V11" s="1128"/>
      <c r="W11" s="1128"/>
      <c r="X11" s="1128"/>
      <c r="Y11" s="1128"/>
      <c r="Z11" s="1128"/>
      <c r="AA11" s="1128"/>
      <c r="AB11" s="1128"/>
      <c r="AC11" s="1128"/>
      <c r="AD11" s="1128"/>
      <c r="AE11" s="1128"/>
      <c r="AF11" s="1128"/>
      <c r="AG11" s="1128"/>
      <c r="AH11" s="1128"/>
      <c r="AI11" s="1130"/>
      <c r="AJ11" s="1128"/>
      <c r="AK11" s="1128"/>
      <c r="AL11" s="1128"/>
      <c r="AM11" s="1128"/>
      <c r="AN11" s="1128"/>
      <c r="AO11" s="1128"/>
      <c r="AP11" s="1128"/>
      <c r="AQ11" s="1128"/>
      <c r="AR11" s="1128"/>
      <c r="AS11" s="1128"/>
      <c r="AT11" s="1128"/>
      <c r="AU11" s="1128"/>
      <c r="AV11" s="1128"/>
      <c r="AW11" s="1128"/>
      <c r="AX11" s="1128"/>
      <c r="AY11" s="1128"/>
      <c r="AZ11" s="1128"/>
      <c r="BA11" s="1128"/>
    </row>
    <row r="12" spans="1:53">
      <c r="A12" s="1128"/>
      <c r="B12" s="1140"/>
      <c r="C12" s="2541" t="s">
        <v>28</v>
      </c>
      <c r="D12" s="2542"/>
      <c r="E12" s="2542"/>
      <c r="F12" s="2542"/>
      <c r="G12" s="2542"/>
      <c r="H12" s="2542"/>
      <c r="I12" s="2542"/>
      <c r="J12" s="2542"/>
      <c r="K12" s="2542"/>
      <c r="L12" s="2542"/>
      <c r="M12" s="2542"/>
      <c r="N12" s="2542"/>
      <c r="O12" s="2542"/>
      <c r="P12" s="2542"/>
      <c r="Q12" s="2542"/>
      <c r="R12" s="2542"/>
      <c r="S12" s="2541" t="s">
        <v>463</v>
      </c>
      <c r="T12" s="2542"/>
      <c r="U12" s="2542"/>
      <c r="V12" s="2542"/>
      <c r="W12" s="2542"/>
      <c r="X12" s="2542"/>
      <c r="Y12" s="2542"/>
      <c r="Z12" s="2542"/>
      <c r="AA12" s="2542"/>
      <c r="AB12" s="2542"/>
      <c r="AC12" s="2542"/>
      <c r="AD12" s="2542"/>
      <c r="AE12" s="2542"/>
      <c r="AF12" s="2542"/>
      <c r="AG12" s="2542"/>
      <c r="AH12" s="2543"/>
      <c r="AI12" s="1130"/>
      <c r="AJ12" s="1128"/>
      <c r="AK12" s="1128"/>
      <c r="AL12" s="1128"/>
      <c r="AM12" s="1128"/>
      <c r="AN12" s="1128"/>
      <c r="AO12" s="1128"/>
      <c r="AP12" s="1128"/>
      <c r="AQ12" s="1128"/>
      <c r="AR12" s="1128"/>
      <c r="AS12" s="1128"/>
      <c r="AT12" s="1128"/>
      <c r="AU12" s="1128"/>
      <c r="AV12" s="1128"/>
      <c r="AW12" s="1128"/>
      <c r="AX12" s="1128"/>
      <c r="AY12" s="1128"/>
      <c r="AZ12" s="1128"/>
      <c r="BA12" s="1128"/>
    </row>
    <row r="13" spans="1:53" ht="15.75" thickBot="1">
      <c r="A13" s="1128"/>
      <c r="B13" s="1140"/>
      <c r="C13" s="1305" t="s">
        <v>32</v>
      </c>
      <c r="D13" s="1182" t="s">
        <v>33</v>
      </c>
      <c r="E13" s="1182" t="s">
        <v>22</v>
      </c>
      <c r="F13" s="1182" t="s">
        <v>34</v>
      </c>
      <c r="G13" s="1182" t="s">
        <v>35</v>
      </c>
      <c r="H13" s="1182" t="s">
        <v>36</v>
      </c>
      <c r="I13" s="1182" t="s">
        <v>37</v>
      </c>
      <c r="J13" s="1182" t="s">
        <v>38</v>
      </c>
      <c r="K13" s="1182" t="s">
        <v>39</v>
      </c>
      <c r="L13" s="1182" t="s">
        <v>40</v>
      </c>
      <c r="M13" s="1306" t="s">
        <v>23</v>
      </c>
      <c r="N13" s="1183" t="s">
        <v>41</v>
      </c>
      <c r="O13" s="1182" t="s">
        <v>42</v>
      </c>
      <c r="P13" s="1307" t="s">
        <v>43</v>
      </c>
      <c r="Q13" s="1307" t="s">
        <v>24</v>
      </c>
      <c r="R13" s="1182" t="s">
        <v>44</v>
      </c>
      <c r="S13" s="1312" t="s">
        <v>171</v>
      </c>
      <c r="T13" s="606" t="s">
        <v>170</v>
      </c>
      <c r="U13" s="606" t="s">
        <v>169</v>
      </c>
      <c r="V13" s="606" t="s">
        <v>167</v>
      </c>
      <c r="W13" s="1181" t="s">
        <v>166</v>
      </c>
      <c r="X13" s="606" t="s">
        <v>165</v>
      </c>
      <c r="Y13" s="606" t="s">
        <v>168</v>
      </c>
      <c r="Z13" s="606" t="s">
        <v>164</v>
      </c>
      <c r="AA13" s="606" t="s">
        <v>163</v>
      </c>
      <c r="AB13" s="606" t="s">
        <v>161</v>
      </c>
      <c r="AC13" s="1313" t="s">
        <v>95</v>
      </c>
      <c r="AD13" s="606" t="s">
        <v>153</v>
      </c>
      <c r="AE13" s="606" t="s">
        <v>162</v>
      </c>
      <c r="AF13" s="606" t="s">
        <v>102</v>
      </c>
      <c r="AG13" s="1313" t="s">
        <v>96</v>
      </c>
      <c r="AH13" s="607" t="s">
        <v>154</v>
      </c>
      <c r="AI13" s="1130"/>
      <c r="AJ13" s="1128"/>
      <c r="AK13" s="1128"/>
      <c r="AL13" s="1128"/>
      <c r="AM13" s="1128"/>
      <c r="AN13" s="1128"/>
      <c r="AO13" s="1128"/>
      <c r="AP13" s="1128"/>
      <c r="AQ13" s="1128"/>
      <c r="AR13" s="1128"/>
      <c r="AS13" s="1128"/>
      <c r="AT13" s="1128"/>
      <c r="AU13" s="1128"/>
      <c r="AV13" s="1128"/>
      <c r="AW13" s="1128"/>
      <c r="AX13" s="1128"/>
      <c r="AY13" s="1128"/>
      <c r="AZ13" s="1128"/>
      <c r="BA13" s="1128"/>
    </row>
    <row r="14" spans="1:53">
      <c r="A14" s="1128"/>
      <c r="B14" s="1141" t="s">
        <v>266</v>
      </c>
      <c r="C14" s="1302">
        <v>588942</v>
      </c>
      <c r="D14" s="1303">
        <v>592546</v>
      </c>
      <c r="E14" s="1303">
        <v>615145</v>
      </c>
      <c r="F14" s="1303">
        <v>630804</v>
      </c>
      <c r="G14" s="1303">
        <v>640707</v>
      </c>
      <c r="H14" s="1303">
        <v>560754</v>
      </c>
      <c r="I14" s="1303">
        <v>602361</v>
      </c>
      <c r="J14" s="1303">
        <v>657373</v>
      </c>
      <c r="K14" s="1303" t="s">
        <v>983</v>
      </c>
      <c r="L14" s="1303" t="s">
        <v>984</v>
      </c>
      <c r="M14" s="1303">
        <v>677203.50617772201</v>
      </c>
      <c r="N14" s="1303">
        <v>714026</v>
      </c>
      <c r="O14" s="1303">
        <v>692774</v>
      </c>
      <c r="P14" s="1303">
        <v>697921.31705655844</v>
      </c>
      <c r="Q14" s="1303">
        <v>753089.06232389435</v>
      </c>
      <c r="R14" s="1304">
        <v>737505</v>
      </c>
      <c r="S14" s="1302">
        <v>588942</v>
      </c>
      <c r="T14" s="1303">
        <v>1181488</v>
      </c>
      <c r="U14" s="1303">
        <v>1796633</v>
      </c>
      <c r="V14" s="1303">
        <v>2427437</v>
      </c>
      <c r="W14" s="1303">
        <v>640707</v>
      </c>
      <c r="X14" s="1303">
        <v>1201461</v>
      </c>
      <c r="Y14" s="1303">
        <v>1803822</v>
      </c>
      <c r="Z14" s="1303">
        <v>2461195</v>
      </c>
      <c r="AA14" s="1303" t="s">
        <v>983</v>
      </c>
      <c r="AB14" s="1303">
        <v>1295480</v>
      </c>
      <c r="AC14" s="1303">
        <v>1972683.3760841952</v>
      </c>
      <c r="AD14" s="1303">
        <v>2686710</v>
      </c>
      <c r="AE14" s="1303">
        <v>692774</v>
      </c>
      <c r="AF14" s="1303">
        <v>1390695</v>
      </c>
      <c r="AG14" s="1303">
        <v>2143783.9664543276</v>
      </c>
      <c r="AH14" s="1304">
        <v>2881289</v>
      </c>
      <c r="AI14" s="1130"/>
      <c r="AJ14" s="1143"/>
      <c r="AK14" s="1144"/>
      <c r="AL14" s="1418"/>
      <c r="AM14" s="1420"/>
      <c r="AN14" s="1420"/>
      <c r="AO14" s="1420" t="s">
        <v>28</v>
      </c>
      <c r="AP14" s="1420"/>
      <c r="AQ14" s="1420"/>
      <c r="AR14" s="1419"/>
      <c r="AS14" s="1418"/>
      <c r="AT14" s="1420"/>
      <c r="AU14" s="1420"/>
      <c r="AV14" s="1420" t="s">
        <v>29</v>
      </c>
      <c r="AW14" s="1420"/>
      <c r="AX14" s="1420"/>
      <c r="AY14" s="1419"/>
      <c r="AZ14" s="1128"/>
    </row>
    <row r="15" spans="1:53" ht="15.75" thickBot="1">
      <c r="A15" s="1128"/>
      <c r="B15" s="1145" t="s">
        <v>256</v>
      </c>
      <c r="C15" s="1265">
        <v>386521</v>
      </c>
      <c r="D15" s="1264">
        <v>-379718</v>
      </c>
      <c r="E15" s="1264" t="s">
        <v>985</v>
      </c>
      <c r="F15" s="1264">
        <v>-395718</v>
      </c>
      <c r="G15" s="1264">
        <v>-383525</v>
      </c>
      <c r="H15" s="1264">
        <v>-335152</v>
      </c>
      <c r="I15" s="1264">
        <v>-517735</v>
      </c>
      <c r="J15" s="1264">
        <v>-495532</v>
      </c>
      <c r="K15" s="1264">
        <v>-627791</v>
      </c>
      <c r="L15" s="1264" t="s">
        <v>986</v>
      </c>
      <c r="M15" s="1264">
        <v>-517950.37798708328</v>
      </c>
      <c r="N15" s="1264">
        <v>-509279</v>
      </c>
      <c r="O15" s="1264">
        <v>-478506</v>
      </c>
      <c r="P15" s="1264">
        <v>-492257.25614231743</v>
      </c>
      <c r="Q15" s="1264">
        <v>-478039.55293103273</v>
      </c>
      <c r="R15" s="1293">
        <v>-481087</v>
      </c>
      <c r="S15" s="1265">
        <v>386521</v>
      </c>
      <c r="T15" s="1301">
        <v>-766239</v>
      </c>
      <c r="U15" s="1301">
        <v>-1158759</v>
      </c>
      <c r="V15" s="1301">
        <v>-1554477</v>
      </c>
      <c r="W15" s="1301">
        <v>383525</v>
      </c>
      <c r="X15" s="1301">
        <v>-718677</v>
      </c>
      <c r="Y15" s="1301">
        <v>-1236412</v>
      </c>
      <c r="Z15" s="1301">
        <v>-1731944</v>
      </c>
      <c r="AA15" s="1301">
        <v>-627791</v>
      </c>
      <c r="AB15" s="1301">
        <v>-1319240</v>
      </c>
      <c r="AC15" s="1301">
        <v>-1837190.7531952867</v>
      </c>
      <c r="AD15" s="1301">
        <v>-2346469</v>
      </c>
      <c r="AE15" s="1301">
        <v>-478506</v>
      </c>
      <c r="AF15" s="1301">
        <v>-970764</v>
      </c>
      <c r="AG15" s="1301">
        <v>-1448803.2161764966</v>
      </c>
      <c r="AH15" s="1293">
        <v>-1929890</v>
      </c>
      <c r="AI15" s="1130"/>
      <c r="AJ15" s="1143"/>
      <c r="AK15" s="1144"/>
      <c r="AL15" s="412" t="s">
        <v>42</v>
      </c>
      <c r="AM15" s="346" t="s">
        <v>43</v>
      </c>
      <c r="AN15" s="1611" t="s">
        <v>24</v>
      </c>
      <c r="AO15" s="346" t="s">
        <v>840</v>
      </c>
      <c r="AP15" s="346" t="s">
        <v>905</v>
      </c>
      <c r="AQ15" s="346" t="s">
        <v>925</v>
      </c>
      <c r="AR15" s="347" t="s">
        <v>1076</v>
      </c>
      <c r="AS15" s="1916" t="s">
        <v>162</v>
      </c>
      <c r="AT15" s="1901" t="s">
        <v>102</v>
      </c>
      <c r="AU15" s="1901" t="s">
        <v>96</v>
      </c>
      <c r="AV15" s="1901" t="s">
        <v>843</v>
      </c>
      <c r="AW15" s="1901" t="s">
        <v>906</v>
      </c>
      <c r="AX15" s="1901" t="s">
        <v>929</v>
      </c>
      <c r="AY15" s="1917" t="s">
        <v>1077</v>
      </c>
      <c r="AZ15" s="1128"/>
    </row>
    <row r="16" spans="1:53">
      <c r="A16" s="1128"/>
      <c r="B16" s="1145" t="s">
        <v>263</v>
      </c>
      <c r="C16" s="1265">
        <v>134507</v>
      </c>
      <c r="D16" s="1093">
        <v>-138357</v>
      </c>
      <c r="E16" s="1093">
        <v>-147821</v>
      </c>
      <c r="F16" s="1093">
        <v>-152229</v>
      </c>
      <c r="G16" s="1093">
        <v>-156165</v>
      </c>
      <c r="H16" s="1093" t="s">
        <v>987</v>
      </c>
      <c r="I16" s="1093">
        <v>-123463</v>
      </c>
      <c r="J16" s="1093">
        <v>-173855</v>
      </c>
      <c r="K16" s="1093" t="s">
        <v>988</v>
      </c>
      <c r="L16" s="1093" t="s">
        <v>989</v>
      </c>
      <c r="M16" s="1093">
        <v>-149569.78000765044</v>
      </c>
      <c r="N16" s="1093">
        <v>-165647</v>
      </c>
      <c r="O16" s="1093" t="s">
        <v>1001</v>
      </c>
      <c r="P16" s="1093">
        <v>-152233.36829221321</v>
      </c>
      <c r="Q16" s="1093">
        <v>-160757.96770379069</v>
      </c>
      <c r="R16" s="1094">
        <v>-158535</v>
      </c>
      <c r="S16" s="1265">
        <v>134507</v>
      </c>
      <c r="T16" s="1266">
        <v>-272864</v>
      </c>
      <c r="U16" s="1266">
        <v>-420.685</v>
      </c>
      <c r="V16" s="1266">
        <v>-572.91399999999999</v>
      </c>
      <c r="W16" s="1266">
        <v>156165</v>
      </c>
      <c r="X16" s="1266">
        <v>-274916</v>
      </c>
      <c r="Y16" s="1266">
        <v>-398378</v>
      </c>
      <c r="Z16" s="1266">
        <v>-572234</v>
      </c>
      <c r="AA16" s="1266">
        <v>-142700</v>
      </c>
      <c r="AB16" s="1266">
        <v>-287290</v>
      </c>
      <c r="AC16" s="1266">
        <v>-436859.47669939091</v>
      </c>
      <c r="AD16" s="1266">
        <v>-602506</v>
      </c>
      <c r="AE16" s="1266">
        <v>-149160</v>
      </c>
      <c r="AF16" s="1266">
        <v>-301393</v>
      </c>
      <c r="AG16" s="1266">
        <v>-462151.16046656662</v>
      </c>
      <c r="AH16" s="1094">
        <v>-620686</v>
      </c>
      <c r="AI16" s="1130"/>
      <c r="AJ16" s="1141" t="s">
        <v>887</v>
      </c>
      <c r="AK16" s="1146"/>
      <c r="AL16" s="1906">
        <v>209092</v>
      </c>
      <c r="AM16" s="1902">
        <v>216436</v>
      </c>
      <c r="AN16" s="1902">
        <v>280438</v>
      </c>
      <c r="AO16" s="1903">
        <v>296390</v>
      </c>
      <c r="AP16" s="1903">
        <v>275201</v>
      </c>
      <c r="AQ16" s="1903">
        <v>324995</v>
      </c>
      <c r="AR16" s="1903">
        <v>255886</v>
      </c>
      <c r="AS16" s="1906">
        <v>209092</v>
      </c>
      <c r="AT16" s="1902">
        <v>425528</v>
      </c>
      <c r="AU16" s="1902">
        <v>705966</v>
      </c>
      <c r="AV16" s="1903">
        <v>296390</v>
      </c>
      <c r="AW16" s="1903">
        <v>571591</v>
      </c>
      <c r="AX16" s="1903">
        <v>896586</v>
      </c>
      <c r="AY16" s="1942">
        <v>1152472</v>
      </c>
      <c r="AZ16" s="1128"/>
    </row>
    <row r="17" spans="1:52">
      <c r="A17" s="1128"/>
      <c r="B17" s="1145" t="s">
        <v>568</v>
      </c>
      <c r="C17" s="1265">
        <v>37011</v>
      </c>
      <c r="D17" s="1093">
        <v>-33761</v>
      </c>
      <c r="E17" s="1093">
        <v>-30293</v>
      </c>
      <c r="F17" s="1093">
        <v>-26644</v>
      </c>
      <c r="G17" s="1093">
        <v>-50159</v>
      </c>
      <c r="H17" s="1093">
        <v>-40105</v>
      </c>
      <c r="I17" s="1093">
        <v>-26991</v>
      </c>
      <c r="J17" s="1093">
        <v>-11234</v>
      </c>
      <c r="K17" s="1093">
        <v>-30218</v>
      </c>
      <c r="L17" s="1093">
        <v>-31136</v>
      </c>
      <c r="M17" s="1093">
        <v>-35798.209527271902</v>
      </c>
      <c r="N17" s="1093">
        <v>-18792</v>
      </c>
      <c r="O17" s="1093">
        <v>-30608</v>
      </c>
      <c r="P17" s="1093">
        <v>-26895.980672994905</v>
      </c>
      <c r="Q17" s="1093">
        <v>-31316.943124556179</v>
      </c>
      <c r="R17" s="1094">
        <v>-31181</v>
      </c>
      <c r="S17" s="1265">
        <v>37011</v>
      </c>
      <c r="T17" s="1266">
        <v>-70772</v>
      </c>
      <c r="U17" s="1266">
        <v>-101.065</v>
      </c>
      <c r="V17" s="1266">
        <v>-127.71</v>
      </c>
      <c r="W17" s="1266">
        <v>50159</v>
      </c>
      <c r="X17" s="1266">
        <v>-90264</v>
      </c>
      <c r="Y17" s="1266">
        <v>-117255</v>
      </c>
      <c r="Z17" s="1266">
        <v>-128488</v>
      </c>
      <c r="AA17" s="1266">
        <v>-30218</v>
      </c>
      <c r="AB17" s="1266">
        <v>-61354</v>
      </c>
      <c r="AC17" s="1266">
        <v>-97151.812459481807</v>
      </c>
      <c r="AD17" s="1266">
        <v>-115944</v>
      </c>
      <c r="AE17" s="1266">
        <v>-30608</v>
      </c>
      <c r="AF17" s="1266">
        <v>-57504</v>
      </c>
      <c r="AG17" s="1266">
        <v>-88821.339497069188</v>
      </c>
      <c r="AH17" s="1094">
        <v>-120003</v>
      </c>
      <c r="AI17" s="1130"/>
      <c r="AJ17" s="1145" t="s">
        <v>888</v>
      </c>
      <c r="AK17" s="1147"/>
      <c r="AL17" s="1907">
        <v>-102591</v>
      </c>
      <c r="AM17" s="1908">
        <v>-126093</v>
      </c>
      <c r="AN17" s="1908">
        <v>-119203</v>
      </c>
      <c r="AO17" s="1912">
        <v>-114009</v>
      </c>
      <c r="AP17" s="1912">
        <v>-96697</v>
      </c>
      <c r="AQ17" s="1912">
        <v>-118588</v>
      </c>
      <c r="AR17" s="1912">
        <v>-96996</v>
      </c>
      <c r="AS17" s="1907">
        <v>-102591</v>
      </c>
      <c r="AT17" s="1908">
        <v>-228684</v>
      </c>
      <c r="AU17" s="1908">
        <v>-347887</v>
      </c>
      <c r="AV17" s="1912">
        <v>-114009</v>
      </c>
      <c r="AW17" s="1912">
        <v>-210706</v>
      </c>
      <c r="AX17" s="1912">
        <v>-329294</v>
      </c>
      <c r="AY17" s="1943">
        <v>-426290</v>
      </c>
      <c r="AZ17" s="1128"/>
    </row>
    <row r="18" spans="1:52">
      <c r="A18" s="1128"/>
      <c r="B18" s="1148" t="s">
        <v>569</v>
      </c>
      <c r="C18" s="1308">
        <v>30902</v>
      </c>
      <c r="D18" s="1309" t="s">
        <v>990</v>
      </c>
      <c r="E18" s="1309">
        <v>44512</v>
      </c>
      <c r="F18" s="1309">
        <v>56213</v>
      </c>
      <c r="G18" s="1309">
        <v>50858</v>
      </c>
      <c r="H18" s="1309">
        <v>66746</v>
      </c>
      <c r="I18" s="1309">
        <v>-65828</v>
      </c>
      <c r="J18" s="1309">
        <v>-23247</v>
      </c>
      <c r="K18" s="1309">
        <v>-149198</v>
      </c>
      <c r="L18" s="1309">
        <v>-223206</v>
      </c>
      <c r="M18" s="1309">
        <v>-26114.861344283607</v>
      </c>
      <c r="N18" s="1309">
        <v>20309</v>
      </c>
      <c r="O18" s="1309">
        <v>34499</v>
      </c>
      <c r="P18" s="1309">
        <v>26534.711949032891</v>
      </c>
      <c r="Q18" s="1309">
        <v>82974.598564514745</v>
      </c>
      <c r="R18" s="1310">
        <v>66702</v>
      </c>
      <c r="S18" s="1308">
        <v>30902</v>
      </c>
      <c r="T18" s="1317">
        <v>71612</v>
      </c>
      <c r="U18" s="1317">
        <v>116.123</v>
      </c>
      <c r="V18" s="1317">
        <v>172.33600000000001</v>
      </c>
      <c r="W18" s="1317">
        <v>50858</v>
      </c>
      <c r="X18" s="1317">
        <v>117604</v>
      </c>
      <c r="Y18" s="1317">
        <v>51776</v>
      </c>
      <c r="Z18" s="1317">
        <v>28529</v>
      </c>
      <c r="AA18" s="1317">
        <v>-149198</v>
      </c>
      <c r="AB18" s="1317">
        <v>-372404</v>
      </c>
      <c r="AC18" s="1317">
        <v>-398518.66626996425</v>
      </c>
      <c r="AD18" s="1317" t="s">
        <v>1009</v>
      </c>
      <c r="AE18" s="1317">
        <v>34499</v>
      </c>
      <c r="AF18" s="1317">
        <v>61034</v>
      </c>
      <c r="AG18" s="1317">
        <v>144008.25031419517</v>
      </c>
      <c r="AH18" s="1310" t="s">
        <v>1010</v>
      </c>
      <c r="AI18" s="1130"/>
      <c r="AJ18" s="1148" t="s">
        <v>52</v>
      </c>
      <c r="AK18" s="1150"/>
      <c r="AL18" s="1909">
        <v>106501</v>
      </c>
      <c r="AM18" s="1910">
        <v>90343</v>
      </c>
      <c r="AN18" s="1910">
        <v>161235</v>
      </c>
      <c r="AO18" s="1913">
        <v>182381</v>
      </c>
      <c r="AP18" s="1913">
        <v>178504</v>
      </c>
      <c r="AQ18" s="1913">
        <v>206407</v>
      </c>
      <c r="AR18" s="1913">
        <v>158890</v>
      </c>
      <c r="AS18" s="1909">
        <v>106501</v>
      </c>
      <c r="AT18" s="1910">
        <v>196844</v>
      </c>
      <c r="AU18" s="1910">
        <v>358079</v>
      </c>
      <c r="AV18" s="1913">
        <v>182381</v>
      </c>
      <c r="AW18" s="1913">
        <v>360885</v>
      </c>
      <c r="AX18" s="1913">
        <v>567292</v>
      </c>
      <c r="AY18" s="2171">
        <v>726182</v>
      </c>
      <c r="AZ18" s="1128"/>
    </row>
    <row r="19" spans="1:52">
      <c r="A19" s="1128"/>
      <c r="B19" s="1145"/>
      <c r="C19" s="1265" t="s">
        <v>617</v>
      </c>
      <c r="D19" s="1264"/>
      <c r="E19" s="1264" t="s">
        <v>617</v>
      </c>
      <c r="F19" s="1264" t="s">
        <v>617</v>
      </c>
      <c r="G19" s="1264"/>
      <c r="H19" s="1264"/>
      <c r="I19" s="1264" t="s">
        <v>617</v>
      </c>
      <c r="J19" s="1264" t="s">
        <v>617</v>
      </c>
      <c r="K19" s="1264"/>
      <c r="L19" s="1264"/>
      <c r="M19" s="1264"/>
      <c r="N19" s="1264"/>
      <c r="O19" s="1264"/>
      <c r="P19" s="1264"/>
      <c r="Q19" s="1264"/>
      <c r="R19" s="1293"/>
      <c r="S19" s="1265" t="s">
        <v>617</v>
      </c>
      <c r="T19" s="1301" t="s">
        <v>617</v>
      </c>
      <c r="U19" s="1301" t="s">
        <v>617</v>
      </c>
      <c r="V19" s="1301" t="s">
        <v>617</v>
      </c>
      <c r="W19" s="1301" t="s">
        <v>617</v>
      </c>
      <c r="X19" s="1301" t="s">
        <v>617</v>
      </c>
      <c r="Y19" s="1301" t="s">
        <v>617</v>
      </c>
      <c r="Z19" s="1301" t="s">
        <v>617</v>
      </c>
      <c r="AA19" s="1301"/>
      <c r="AB19" s="1301"/>
      <c r="AC19" s="1301"/>
      <c r="AD19" s="1301"/>
      <c r="AE19" s="1301"/>
      <c r="AF19" s="1301" t="s">
        <v>617</v>
      </c>
      <c r="AG19" s="1301"/>
      <c r="AH19" s="1293"/>
      <c r="AI19" s="1130"/>
      <c r="AJ19" s="1151" t="s">
        <v>475</v>
      </c>
      <c r="AK19" s="1147"/>
      <c r="AL19" s="1907">
        <v>170571</v>
      </c>
      <c r="AM19" s="1908">
        <v>190279</v>
      </c>
      <c r="AN19" s="1908">
        <v>197607</v>
      </c>
      <c r="AO19" s="1912">
        <v>189963</v>
      </c>
      <c r="AP19" s="1912">
        <v>209171</v>
      </c>
      <c r="AQ19" s="1912">
        <v>195214</v>
      </c>
      <c r="AR19" s="1912">
        <v>183933</v>
      </c>
      <c r="AS19" s="1907">
        <v>170571</v>
      </c>
      <c r="AT19" s="1908">
        <v>360850</v>
      </c>
      <c r="AU19" s="1908">
        <v>558457</v>
      </c>
      <c r="AV19" s="1912">
        <v>189963</v>
      </c>
      <c r="AW19" s="1912">
        <v>399134</v>
      </c>
      <c r="AX19" s="1912">
        <v>594348</v>
      </c>
      <c r="AY19" s="1943">
        <v>778281</v>
      </c>
      <c r="AZ19" s="1128"/>
    </row>
    <row r="20" spans="1:52">
      <c r="A20" s="1128"/>
      <c r="B20" s="1145" t="s">
        <v>570</v>
      </c>
      <c r="C20" s="1265">
        <v>143356</v>
      </c>
      <c r="D20" s="1093">
        <v>150249</v>
      </c>
      <c r="E20" s="1093">
        <v>126226</v>
      </c>
      <c r="F20" s="1093">
        <v>158259</v>
      </c>
      <c r="G20" s="1093">
        <v>135099</v>
      </c>
      <c r="H20" s="1093">
        <v>137648</v>
      </c>
      <c r="I20" s="1093">
        <v>149354</v>
      </c>
      <c r="J20" s="1093">
        <v>137684</v>
      </c>
      <c r="K20" s="1093">
        <v>149457</v>
      </c>
      <c r="L20" s="1093">
        <v>159184</v>
      </c>
      <c r="M20" s="1093">
        <v>182019.44206780283</v>
      </c>
      <c r="N20" s="1093">
        <v>163616</v>
      </c>
      <c r="O20" s="1093">
        <v>148315</v>
      </c>
      <c r="P20" s="1093">
        <v>182955.41472229836</v>
      </c>
      <c r="Q20" s="1093">
        <v>187361.9270016384</v>
      </c>
      <c r="R20" s="1094">
        <v>193128</v>
      </c>
      <c r="S20" s="1265">
        <v>143356</v>
      </c>
      <c r="T20" s="1266">
        <v>293605</v>
      </c>
      <c r="U20" s="1266">
        <v>419.83100000000002</v>
      </c>
      <c r="V20" s="1266">
        <v>578.09</v>
      </c>
      <c r="W20" s="1266">
        <v>135099</v>
      </c>
      <c r="X20" s="1266">
        <v>272747</v>
      </c>
      <c r="Y20" s="1266">
        <v>422101</v>
      </c>
      <c r="Z20" s="1266">
        <v>559784</v>
      </c>
      <c r="AA20" s="1266">
        <v>149457</v>
      </c>
      <c r="AB20" s="1266">
        <v>308641</v>
      </c>
      <c r="AC20" s="1266">
        <v>490660.51724353054</v>
      </c>
      <c r="AD20" s="1266">
        <v>654276</v>
      </c>
      <c r="AE20" s="1266">
        <v>148315</v>
      </c>
      <c r="AF20" s="1266">
        <v>331271</v>
      </c>
      <c r="AG20" s="1266">
        <v>518632.79412087676</v>
      </c>
      <c r="AH20" s="1094">
        <v>711761</v>
      </c>
      <c r="AI20" s="1130"/>
      <c r="AJ20" s="1145" t="s">
        <v>917</v>
      </c>
      <c r="AK20" s="1147"/>
      <c r="AL20" s="1907">
        <v>-108711</v>
      </c>
      <c r="AM20" s="1908">
        <v>-111525</v>
      </c>
      <c r="AN20" s="1908">
        <v>-125706</v>
      </c>
      <c r="AO20" s="1912">
        <v>-122178</v>
      </c>
      <c r="AP20" s="1912">
        <v>-121294</v>
      </c>
      <c r="AQ20" s="1912">
        <v>-123388</v>
      </c>
      <c r="AR20" s="1912">
        <v>-126387</v>
      </c>
      <c r="AS20" s="1907">
        <v>-108711</v>
      </c>
      <c r="AT20" s="1908">
        <v>-220236</v>
      </c>
      <c r="AU20" s="1908">
        <v>-345942</v>
      </c>
      <c r="AV20" s="1912">
        <v>-122178</v>
      </c>
      <c r="AW20" s="1912">
        <v>-243472</v>
      </c>
      <c r="AX20" s="1912">
        <v>-366860</v>
      </c>
      <c r="AY20" s="1943">
        <v>-493247</v>
      </c>
      <c r="AZ20" s="1128"/>
    </row>
    <row r="21" spans="1:52">
      <c r="A21" s="1128"/>
      <c r="B21" s="1145"/>
      <c r="C21" s="1265" t="s">
        <v>617</v>
      </c>
      <c r="D21" s="1093"/>
      <c r="E21" s="1093" t="s">
        <v>617</v>
      </c>
      <c r="F21" s="1093" t="s">
        <v>617</v>
      </c>
      <c r="G21" s="1093"/>
      <c r="H21" s="1093"/>
      <c r="I21" s="1093" t="s">
        <v>617</v>
      </c>
      <c r="J21" s="1093" t="s">
        <v>617</v>
      </c>
      <c r="K21" s="1093" t="s">
        <v>617</v>
      </c>
      <c r="L21" s="1093" t="s">
        <v>617</v>
      </c>
      <c r="M21" s="1093"/>
      <c r="N21" s="1093" t="s">
        <v>617</v>
      </c>
      <c r="O21" s="1093" t="s">
        <v>617</v>
      </c>
      <c r="P21" s="1093"/>
      <c r="Q21" s="1093"/>
      <c r="R21" s="1094" t="s">
        <v>617</v>
      </c>
      <c r="S21" s="1265" t="s">
        <v>617</v>
      </c>
      <c r="T21" s="1266" t="s">
        <v>617</v>
      </c>
      <c r="U21" s="1266" t="s">
        <v>617</v>
      </c>
      <c r="V21" s="1266" t="s">
        <v>617</v>
      </c>
      <c r="W21" s="1266" t="s">
        <v>617</v>
      </c>
      <c r="X21" s="1266" t="s">
        <v>617</v>
      </c>
      <c r="Y21" s="1266" t="s">
        <v>617</v>
      </c>
      <c r="Z21" s="1266" t="s">
        <v>617</v>
      </c>
      <c r="AA21" s="1266" t="s">
        <v>617</v>
      </c>
      <c r="AB21" s="1266" t="s">
        <v>617</v>
      </c>
      <c r="AC21" s="1266"/>
      <c r="AD21" s="1266" t="s">
        <v>617</v>
      </c>
      <c r="AE21" s="1266" t="s">
        <v>617</v>
      </c>
      <c r="AF21" s="1266" t="s">
        <v>617</v>
      </c>
      <c r="AG21" s="1266"/>
      <c r="AH21" s="1094" t="s">
        <v>617</v>
      </c>
      <c r="AI21" s="1130"/>
      <c r="AJ21" s="1148" t="s">
        <v>918</v>
      </c>
      <c r="AK21" s="1150"/>
      <c r="AL21" s="1909">
        <v>61860</v>
      </c>
      <c r="AM21" s="1910">
        <v>78754</v>
      </c>
      <c r="AN21" s="1910">
        <v>71901</v>
      </c>
      <c r="AO21" s="1913">
        <v>67785</v>
      </c>
      <c r="AP21" s="1913">
        <v>87877</v>
      </c>
      <c r="AQ21" s="1913">
        <v>71826</v>
      </c>
      <c r="AR21" s="1913">
        <v>57546</v>
      </c>
      <c r="AS21" s="1909">
        <v>61860</v>
      </c>
      <c r="AT21" s="1910">
        <v>140614</v>
      </c>
      <c r="AU21" s="1910">
        <v>212515</v>
      </c>
      <c r="AV21" s="1913">
        <v>67785</v>
      </c>
      <c r="AW21" s="1913">
        <v>155662</v>
      </c>
      <c r="AX21" s="1913">
        <v>227488</v>
      </c>
      <c r="AY21" s="2171">
        <v>285034</v>
      </c>
      <c r="AZ21" s="1128"/>
    </row>
    <row r="22" spans="1:52">
      <c r="A22" s="1128"/>
      <c r="B22" s="1145" t="s">
        <v>432</v>
      </c>
      <c r="C22" s="1265" t="s">
        <v>991</v>
      </c>
      <c r="D22" s="1264">
        <v>-107614</v>
      </c>
      <c r="E22" s="1264">
        <v>-104421</v>
      </c>
      <c r="F22" s="1264">
        <v>-118004</v>
      </c>
      <c r="G22" s="1264">
        <v>-105254</v>
      </c>
      <c r="H22" s="1264">
        <v>-112832</v>
      </c>
      <c r="I22" s="1264" t="s">
        <v>992</v>
      </c>
      <c r="J22" s="1264" t="s">
        <v>993</v>
      </c>
      <c r="K22" s="1264">
        <v>-108836</v>
      </c>
      <c r="L22" s="1264">
        <v>-103844</v>
      </c>
      <c r="M22" s="1264">
        <v>-111326.25029524096</v>
      </c>
      <c r="N22" s="1264">
        <v>-131029</v>
      </c>
      <c r="O22" s="1264" t="s">
        <v>1002</v>
      </c>
      <c r="P22" s="1264">
        <v>-118352.08442930979</v>
      </c>
      <c r="Q22" s="1264">
        <v>-123397.23237377463</v>
      </c>
      <c r="R22" s="1293">
        <v>-167812</v>
      </c>
      <c r="S22" s="1265" t="s">
        <v>991</v>
      </c>
      <c r="T22" s="1301">
        <v>-215064</v>
      </c>
      <c r="U22" s="1301">
        <v>-319.48599999999999</v>
      </c>
      <c r="V22" s="1301">
        <v>-437.49</v>
      </c>
      <c r="W22" s="1301">
        <v>105254</v>
      </c>
      <c r="X22" s="1301">
        <v>-218086</v>
      </c>
      <c r="Y22" s="1301">
        <v>-323726</v>
      </c>
      <c r="Z22" s="1301">
        <v>-443626</v>
      </c>
      <c r="AA22" s="1301">
        <v>-108836</v>
      </c>
      <c r="AB22" s="1301" t="s">
        <v>1011</v>
      </c>
      <c r="AC22" s="1301">
        <v>-324005.75141291518</v>
      </c>
      <c r="AD22" s="1301">
        <v>-455035</v>
      </c>
      <c r="AE22" s="1301" t="s">
        <v>1002</v>
      </c>
      <c r="AF22" s="1301">
        <v>-240073</v>
      </c>
      <c r="AG22" s="1301">
        <v>-363469.73590776033</v>
      </c>
      <c r="AH22" s="1293">
        <v>-531281</v>
      </c>
      <c r="AI22" s="1130"/>
      <c r="AJ22" s="1151" t="s">
        <v>919</v>
      </c>
      <c r="AK22" s="1147"/>
      <c r="AL22" s="1907">
        <v>-2863</v>
      </c>
      <c r="AM22" s="1908">
        <v>-2338</v>
      </c>
      <c r="AN22" s="1908">
        <v>-2556</v>
      </c>
      <c r="AO22" s="1912">
        <v>-3184</v>
      </c>
      <c r="AP22" s="1912">
        <v>-3462</v>
      </c>
      <c r="AQ22" s="1912">
        <v>-2561</v>
      </c>
      <c r="AR22" s="1912">
        <v>-2744</v>
      </c>
      <c r="AS22" s="1907">
        <v>-2863</v>
      </c>
      <c r="AT22" s="1908">
        <v>-5201</v>
      </c>
      <c r="AU22" s="1908">
        <v>-7757</v>
      </c>
      <c r="AV22" s="1912">
        <v>-3184</v>
      </c>
      <c r="AW22" s="1912">
        <v>-6646</v>
      </c>
      <c r="AX22" s="1912">
        <v>-9207</v>
      </c>
      <c r="AY22" s="1943">
        <v>-11951</v>
      </c>
      <c r="AZ22" s="1128"/>
    </row>
    <row r="23" spans="1:52">
      <c r="A23" s="1128"/>
      <c r="B23" s="1145"/>
      <c r="C23" s="1265" t="s">
        <v>617</v>
      </c>
      <c r="D23" s="1264"/>
      <c r="E23" s="1264" t="s">
        <v>617</v>
      </c>
      <c r="F23" s="1264" t="s">
        <v>617</v>
      </c>
      <c r="G23" s="1264"/>
      <c r="H23" s="1264"/>
      <c r="I23" s="1264" t="s">
        <v>617</v>
      </c>
      <c r="J23" s="1264" t="s">
        <v>617</v>
      </c>
      <c r="K23" s="1264" t="s">
        <v>617</v>
      </c>
      <c r="L23" s="1264" t="s">
        <v>617</v>
      </c>
      <c r="M23" s="1264"/>
      <c r="N23" s="1264" t="s">
        <v>617</v>
      </c>
      <c r="O23" s="1264" t="s">
        <v>617</v>
      </c>
      <c r="P23" s="1264"/>
      <c r="Q23" s="1264"/>
      <c r="R23" s="1293" t="s">
        <v>617</v>
      </c>
      <c r="S23" s="1265" t="s">
        <v>617</v>
      </c>
      <c r="T23" s="1301" t="s">
        <v>617</v>
      </c>
      <c r="U23" s="1301" t="s">
        <v>617</v>
      </c>
      <c r="V23" s="1301" t="s">
        <v>617</v>
      </c>
      <c r="W23" s="1301" t="s">
        <v>617</v>
      </c>
      <c r="X23" s="1301" t="s">
        <v>617</v>
      </c>
      <c r="Y23" s="1301" t="s">
        <v>617</v>
      </c>
      <c r="Z23" s="1301" t="s">
        <v>617</v>
      </c>
      <c r="AA23" s="1301" t="s">
        <v>617</v>
      </c>
      <c r="AB23" s="1301" t="s">
        <v>617</v>
      </c>
      <c r="AC23" s="1301"/>
      <c r="AD23" s="1301" t="s">
        <v>617</v>
      </c>
      <c r="AE23" s="1301" t="s">
        <v>617</v>
      </c>
      <c r="AF23" s="1301" t="s">
        <v>617</v>
      </c>
      <c r="AG23" s="1301"/>
      <c r="AH23" s="1293" t="s">
        <v>617</v>
      </c>
      <c r="AI23" s="1130"/>
      <c r="AJ23" s="1151" t="s">
        <v>920</v>
      </c>
      <c r="AK23" s="1150"/>
      <c r="AL23" s="1907"/>
      <c r="AM23" s="1908"/>
      <c r="AN23" s="1908"/>
      <c r="AO23" s="1912"/>
      <c r="AP23" s="1912"/>
      <c r="AQ23" s="1912"/>
      <c r="AR23" s="1912"/>
      <c r="AS23" s="1907"/>
      <c r="AT23" s="1908"/>
      <c r="AU23" s="1908"/>
      <c r="AV23" s="1912"/>
      <c r="AW23" s="1912"/>
      <c r="AX23" s="1912"/>
      <c r="AY23" s="1943"/>
      <c r="AZ23" s="1128"/>
    </row>
    <row r="24" spans="1:52">
      <c r="A24" s="1128"/>
      <c r="B24" s="1145" t="s">
        <v>508</v>
      </c>
      <c r="C24" s="1265">
        <v>7098</v>
      </c>
      <c r="D24" s="1093">
        <v>8772</v>
      </c>
      <c r="E24" s="1093">
        <v>14208</v>
      </c>
      <c r="F24" s="1093">
        <v>13776</v>
      </c>
      <c r="G24" s="1093">
        <v>8339</v>
      </c>
      <c r="H24" s="1093">
        <v>11435</v>
      </c>
      <c r="I24" s="1093">
        <v>9972</v>
      </c>
      <c r="J24" s="1093">
        <v>16424</v>
      </c>
      <c r="K24" s="1093">
        <v>3241</v>
      </c>
      <c r="L24" s="1093">
        <v>10177</v>
      </c>
      <c r="M24" s="1093">
        <v>16412.996496284897</v>
      </c>
      <c r="N24" s="1093" t="s">
        <v>1003</v>
      </c>
      <c r="O24" s="1093">
        <v>12339</v>
      </c>
      <c r="P24" s="1093">
        <v>6109.3871231145986</v>
      </c>
      <c r="Q24" s="1093">
        <v>6493.7417384809996</v>
      </c>
      <c r="R24" s="1094">
        <v>19891</v>
      </c>
      <c r="S24" s="1265">
        <v>7098</v>
      </c>
      <c r="T24" s="1266" t="s">
        <v>1005</v>
      </c>
      <c r="U24" s="1266">
        <v>30.079000000000001</v>
      </c>
      <c r="V24" s="1266">
        <v>43.854999999999997</v>
      </c>
      <c r="W24" s="1266">
        <v>8339</v>
      </c>
      <c r="X24" s="1266">
        <v>19774</v>
      </c>
      <c r="Y24" s="1266">
        <v>29746</v>
      </c>
      <c r="Z24" s="1266" t="s">
        <v>1007</v>
      </c>
      <c r="AA24" s="1266">
        <v>3241</v>
      </c>
      <c r="AB24" s="1266">
        <v>13419</v>
      </c>
      <c r="AC24" s="1266">
        <v>29831.571929531998</v>
      </c>
      <c r="AD24" s="1266">
        <v>47481</v>
      </c>
      <c r="AE24" s="1266">
        <v>12339</v>
      </c>
      <c r="AF24" s="1266">
        <v>18448</v>
      </c>
      <c r="AG24" s="1266">
        <v>24941.791013774498</v>
      </c>
      <c r="AH24" s="1094">
        <v>44833</v>
      </c>
      <c r="AI24" s="1130"/>
      <c r="AJ24" s="1152" t="s">
        <v>498</v>
      </c>
      <c r="AK24" s="1147"/>
      <c r="AL24" s="1907">
        <v>3360</v>
      </c>
      <c r="AM24" s="1908">
        <v>-1700</v>
      </c>
      <c r="AN24" s="1908">
        <v>-206</v>
      </c>
      <c r="AO24" s="1912">
        <v>-1343</v>
      </c>
      <c r="AP24" s="1912">
        <v>-4334</v>
      </c>
      <c r="AQ24" s="1912">
        <v>20672</v>
      </c>
      <c r="AR24" s="1912">
        <v>893</v>
      </c>
      <c r="AS24" s="1907">
        <v>3360</v>
      </c>
      <c r="AT24" s="1908">
        <v>1660</v>
      </c>
      <c r="AU24" s="1908">
        <v>1454</v>
      </c>
      <c r="AV24" s="1912">
        <v>-1343</v>
      </c>
      <c r="AW24" s="1912">
        <v>-5677</v>
      </c>
      <c r="AX24" s="1912">
        <v>14995</v>
      </c>
      <c r="AY24" s="1943">
        <v>15888</v>
      </c>
      <c r="AZ24" s="1128"/>
    </row>
    <row r="25" spans="1:52">
      <c r="A25" s="1128"/>
      <c r="B25" s="1145" t="s">
        <v>571</v>
      </c>
      <c r="C25" s="1265">
        <v>-501</v>
      </c>
      <c r="D25" s="1093">
        <v>-478</v>
      </c>
      <c r="E25" s="1093">
        <v>1621</v>
      </c>
      <c r="F25" s="1093">
        <v>-925</v>
      </c>
      <c r="G25" s="1093" t="s">
        <v>994</v>
      </c>
      <c r="H25" s="1093">
        <v>151</v>
      </c>
      <c r="I25" s="1093" t="s">
        <v>995</v>
      </c>
      <c r="J25" s="1093">
        <v>-2276</v>
      </c>
      <c r="K25" s="1093">
        <v>566</v>
      </c>
      <c r="L25" s="1093">
        <v>-92</v>
      </c>
      <c r="M25" s="1093">
        <v>546.9574662867999</v>
      </c>
      <c r="N25" s="1093">
        <v>-1559</v>
      </c>
      <c r="O25" s="1093">
        <v>-5416</v>
      </c>
      <c r="P25" s="1093">
        <v>-287.40461047660028</v>
      </c>
      <c r="Q25" s="1093">
        <v>1603.4551820050001</v>
      </c>
      <c r="R25" s="1094">
        <v>-373</v>
      </c>
      <c r="S25" s="1265">
        <v>-501</v>
      </c>
      <c r="T25" s="1266">
        <v>-978</v>
      </c>
      <c r="U25" s="1266">
        <v>643</v>
      </c>
      <c r="V25" s="1266">
        <v>-283</v>
      </c>
      <c r="W25" s="1266" t="s">
        <v>994</v>
      </c>
      <c r="X25" s="1266">
        <v>1741</v>
      </c>
      <c r="Y25" s="1266">
        <v>241</v>
      </c>
      <c r="Z25" s="1266">
        <v>-2036</v>
      </c>
      <c r="AA25" s="1266">
        <v>566</v>
      </c>
      <c r="AB25" s="1266">
        <v>475</v>
      </c>
      <c r="AC25" s="1266">
        <v>1021.5932626562</v>
      </c>
      <c r="AD25" s="1266">
        <v>-537</v>
      </c>
      <c r="AE25" s="1266">
        <v>-5416</v>
      </c>
      <c r="AF25" s="1266">
        <v>-5704</v>
      </c>
      <c r="AG25" s="1266">
        <v>-4100.0724987640997</v>
      </c>
      <c r="AH25" s="1094">
        <v>-4473</v>
      </c>
      <c r="AI25" s="1130"/>
      <c r="AJ25" s="1153" t="s">
        <v>921</v>
      </c>
      <c r="AK25" s="1147"/>
      <c r="AL25" s="1907">
        <v>-10387</v>
      </c>
      <c r="AM25" s="1908">
        <v>7747</v>
      </c>
      <c r="AN25" s="1908">
        <v>5448</v>
      </c>
      <c r="AO25" s="1912">
        <v>30090</v>
      </c>
      <c r="AP25" s="1912">
        <v>21536</v>
      </c>
      <c r="AQ25" s="1912">
        <v>27460</v>
      </c>
      <c r="AR25" s="1912">
        <v>39233</v>
      </c>
      <c r="AS25" s="1907">
        <v>-10387</v>
      </c>
      <c r="AT25" s="1908">
        <v>-2640</v>
      </c>
      <c r="AU25" s="1908">
        <v>2808</v>
      </c>
      <c r="AV25" s="1912">
        <v>30090</v>
      </c>
      <c r="AW25" s="1912">
        <v>51626</v>
      </c>
      <c r="AX25" s="1912">
        <v>79086</v>
      </c>
      <c r="AY25" s="1943">
        <v>118319</v>
      </c>
      <c r="AZ25" s="1128"/>
    </row>
    <row r="26" spans="1:52">
      <c r="A26" s="1128"/>
      <c r="B26" s="154" t="s">
        <v>572</v>
      </c>
      <c r="C26" s="1265">
        <v>8918</v>
      </c>
      <c r="D26" s="1264">
        <v>12758</v>
      </c>
      <c r="E26" s="1264">
        <v>14702</v>
      </c>
      <c r="F26" s="1264">
        <v>17263</v>
      </c>
      <c r="G26" s="1264">
        <v>17186</v>
      </c>
      <c r="H26" s="1264">
        <v>16806</v>
      </c>
      <c r="I26" s="1264">
        <v>9417</v>
      </c>
      <c r="J26" s="1264">
        <v>16625</v>
      </c>
      <c r="K26" s="1264">
        <v>23377</v>
      </c>
      <c r="L26" s="1264" t="s">
        <v>996</v>
      </c>
      <c r="M26" s="1264">
        <v>12993.539572862999</v>
      </c>
      <c r="N26" s="1264">
        <v>8785</v>
      </c>
      <c r="O26" s="1264">
        <v>14653</v>
      </c>
      <c r="P26" s="1264">
        <v>17941.396155475799</v>
      </c>
      <c r="Q26" s="1264">
        <v>17392.8015388231</v>
      </c>
      <c r="R26" s="1293">
        <v>23417</v>
      </c>
      <c r="S26" s="1265">
        <v>6182</v>
      </c>
      <c r="T26" s="1301">
        <v>14194</v>
      </c>
      <c r="U26" s="1301">
        <v>36.378</v>
      </c>
      <c r="V26" s="1301">
        <v>53.640999999999998</v>
      </c>
      <c r="W26" s="1301">
        <v>10756</v>
      </c>
      <c r="X26" s="1301">
        <v>9617</v>
      </c>
      <c r="Y26" s="1301">
        <v>43409</v>
      </c>
      <c r="Z26" s="1301">
        <v>60034</v>
      </c>
      <c r="AA26" s="1301">
        <v>23377</v>
      </c>
      <c r="AB26" s="1301">
        <v>32177</v>
      </c>
      <c r="AC26" s="1301">
        <v>45170.866447861001</v>
      </c>
      <c r="AD26" s="1301">
        <v>53956</v>
      </c>
      <c r="AE26" s="1301">
        <v>14653</v>
      </c>
      <c r="AF26" s="1301">
        <v>32594</v>
      </c>
      <c r="AG26" s="1301">
        <v>49986.9748375696</v>
      </c>
      <c r="AH26" s="1293">
        <v>73404</v>
      </c>
      <c r="AI26" s="1130"/>
      <c r="AJ26" s="1153" t="s">
        <v>922</v>
      </c>
      <c r="AK26" s="1147"/>
      <c r="AL26" s="1907">
        <v>11313</v>
      </c>
      <c r="AM26" s="1908">
        <v>18029</v>
      </c>
      <c r="AN26" s="1908">
        <v>14248</v>
      </c>
      <c r="AO26" s="1912">
        <v>12501</v>
      </c>
      <c r="AP26" s="1912">
        <v>23682</v>
      </c>
      <c r="AQ26" s="1912">
        <v>25779</v>
      </c>
      <c r="AR26" s="1912">
        <v>32649</v>
      </c>
      <c r="AS26" s="1907">
        <v>11313</v>
      </c>
      <c r="AT26" s="1908">
        <v>29342</v>
      </c>
      <c r="AU26" s="1908">
        <v>43590</v>
      </c>
      <c r="AV26" s="1912">
        <v>12501</v>
      </c>
      <c r="AW26" s="1912">
        <v>36183</v>
      </c>
      <c r="AX26" s="1912">
        <v>61962</v>
      </c>
      <c r="AY26" s="1943">
        <v>94611</v>
      </c>
      <c r="AZ26" s="1128"/>
    </row>
    <row r="27" spans="1:52">
      <c r="A27" s="1128"/>
      <c r="B27" s="1154" t="s">
        <v>573</v>
      </c>
      <c r="C27" s="1265">
        <v>2736</v>
      </c>
      <c r="D27" s="1264">
        <v>-4746</v>
      </c>
      <c r="E27" s="1264">
        <v>-5348</v>
      </c>
      <c r="F27" s="1264">
        <v>-9806</v>
      </c>
      <c r="G27" s="1264" t="s">
        <v>997</v>
      </c>
      <c r="H27" s="1264">
        <v>-17944</v>
      </c>
      <c r="I27" s="1264">
        <v>-10566</v>
      </c>
      <c r="J27" s="1264">
        <v>-17079</v>
      </c>
      <c r="K27" s="1264">
        <v>-13906</v>
      </c>
      <c r="L27" s="1264">
        <v>-8879</v>
      </c>
      <c r="M27" s="1264">
        <v>-10425.633119999999</v>
      </c>
      <c r="N27" s="1264">
        <v>-13965</v>
      </c>
      <c r="O27" s="1264">
        <v>-7691</v>
      </c>
      <c r="P27" s="1264">
        <v>-10328.911420000002</v>
      </c>
      <c r="Q27" s="1264">
        <v>-9999.0248899999933</v>
      </c>
      <c r="R27" s="1293">
        <v>-12936</v>
      </c>
      <c r="S27" s="1265" t="s">
        <v>617</v>
      </c>
      <c r="T27" s="1301">
        <v>-7482</v>
      </c>
      <c r="U27" s="1301">
        <v>-12.83</v>
      </c>
      <c r="V27" s="1301">
        <v>-22.635999999999999</v>
      </c>
      <c r="W27" s="1301" t="s">
        <v>617</v>
      </c>
      <c r="X27" s="1301">
        <v>-24374</v>
      </c>
      <c r="Y27" s="1301" t="s">
        <v>1008</v>
      </c>
      <c r="Z27" s="1301" t="s">
        <v>617</v>
      </c>
      <c r="AA27" s="1301">
        <v>-13906</v>
      </c>
      <c r="AB27" s="1301">
        <v>-22785</v>
      </c>
      <c r="AC27" s="1301">
        <v>-33210.693579999999</v>
      </c>
      <c r="AD27" s="1301">
        <v>-47176</v>
      </c>
      <c r="AE27" s="1301">
        <v>-7691</v>
      </c>
      <c r="AF27" s="1301" t="s">
        <v>1012</v>
      </c>
      <c r="AG27" s="1301">
        <v>-28019.104589999995</v>
      </c>
      <c r="AH27" s="1293">
        <v>-40955</v>
      </c>
      <c r="AI27" s="1130"/>
      <c r="AJ27" s="1148" t="s">
        <v>923</v>
      </c>
      <c r="AK27" s="1150"/>
      <c r="AL27" s="1909">
        <v>1423</v>
      </c>
      <c r="AM27" s="1910">
        <v>21738</v>
      </c>
      <c r="AN27" s="1910">
        <v>16934</v>
      </c>
      <c r="AO27" s="1913">
        <v>38064</v>
      </c>
      <c r="AP27" s="1913">
        <v>37422</v>
      </c>
      <c r="AQ27" s="1913">
        <v>71350</v>
      </c>
      <c r="AR27" s="1913">
        <v>70031</v>
      </c>
      <c r="AS27" s="1909">
        <v>1423</v>
      </c>
      <c r="AT27" s="1910">
        <v>23161</v>
      </c>
      <c r="AU27" s="1910">
        <v>40095</v>
      </c>
      <c r="AV27" s="1913">
        <v>38064</v>
      </c>
      <c r="AW27" s="1913">
        <v>75486</v>
      </c>
      <c r="AX27" s="1913">
        <v>146836</v>
      </c>
      <c r="AY27" s="2171">
        <v>216867</v>
      </c>
      <c r="AZ27" s="1128"/>
    </row>
    <row r="28" spans="1:52">
      <c r="A28" s="1128"/>
      <c r="B28" s="1145" t="s">
        <v>54</v>
      </c>
      <c r="C28" s="1265">
        <v>1517</v>
      </c>
      <c r="D28" s="1093">
        <v>-1359</v>
      </c>
      <c r="E28" s="1093">
        <v>-1491</v>
      </c>
      <c r="F28" s="1093">
        <v>-1654</v>
      </c>
      <c r="G28" s="1093" t="s">
        <v>998</v>
      </c>
      <c r="H28" s="1093">
        <v>-1125</v>
      </c>
      <c r="I28" s="1093">
        <v>86</v>
      </c>
      <c r="J28" s="1093">
        <v>391</v>
      </c>
      <c r="K28" s="1093">
        <v>-1399</v>
      </c>
      <c r="L28" s="1093">
        <v>-2029</v>
      </c>
      <c r="M28" s="1093">
        <v>-332.76077854489995</v>
      </c>
      <c r="N28" s="1093">
        <v>-1486</v>
      </c>
      <c r="O28" s="1093">
        <v>-2684</v>
      </c>
      <c r="P28" s="1093">
        <v>-3509.8484207232</v>
      </c>
      <c r="Q28" s="1093">
        <v>-3027.9029400858008</v>
      </c>
      <c r="R28" s="1094">
        <v>-3096</v>
      </c>
      <c r="S28" s="1265">
        <v>1517</v>
      </c>
      <c r="T28" s="1266">
        <v>-2875</v>
      </c>
      <c r="U28" s="1266">
        <v>-4.367</v>
      </c>
      <c r="V28" s="1266">
        <v>-6.0209999999999999</v>
      </c>
      <c r="W28" s="1266" t="s">
        <v>1006</v>
      </c>
      <c r="X28" s="1266">
        <v>-2674</v>
      </c>
      <c r="Y28" s="1266">
        <v>-2589</v>
      </c>
      <c r="Z28" s="1266">
        <v>-2197</v>
      </c>
      <c r="AA28" s="1266">
        <v>-1399</v>
      </c>
      <c r="AB28" s="1266">
        <v>-3428</v>
      </c>
      <c r="AC28" s="1266">
        <v>-3761.1052019423</v>
      </c>
      <c r="AD28" s="1266">
        <v>-5247</v>
      </c>
      <c r="AE28" s="1266">
        <v>-2684</v>
      </c>
      <c r="AF28" s="1266">
        <v>-6194</v>
      </c>
      <c r="AG28" s="1266">
        <v>-9222.0850126124005</v>
      </c>
      <c r="AH28" s="1094">
        <v>-12318</v>
      </c>
      <c r="AI28" s="1130"/>
      <c r="AJ28" s="154" t="s">
        <v>267</v>
      </c>
      <c r="AK28" s="1318"/>
      <c r="AL28" s="1907">
        <v>-58769</v>
      </c>
      <c r="AM28" s="1908">
        <v>-61945</v>
      </c>
      <c r="AN28" s="1908">
        <v>-59968</v>
      </c>
      <c r="AO28" s="1912">
        <v>-64268</v>
      </c>
      <c r="AP28" s="1912">
        <v>-72708</v>
      </c>
      <c r="AQ28" s="1912">
        <v>-79355</v>
      </c>
      <c r="AR28" s="1912">
        <v>-85485</v>
      </c>
      <c r="AS28" s="1907">
        <v>-58769</v>
      </c>
      <c r="AT28" s="1908">
        <v>-120714</v>
      </c>
      <c r="AU28" s="1908">
        <v>-180682</v>
      </c>
      <c r="AV28" s="1912">
        <v>-64268</v>
      </c>
      <c r="AW28" s="1912">
        <v>-136976</v>
      </c>
      <c r="AX28" s="1912">
        <v>-216331</v>
      </c>
      <c r="AY28" s="1943">
        <v>-301816</v>
      </c>
      <c r="AZ28" s="1128"/>
    </row>
    <row r="29" spans="1:52">
      <c r="A29" s="1128"/>
      <c r="B29" s="1145"/>
      <c r="C29" s="1265" t="s">
        <v>617</v>
      </c>
      <c r="D29" s="1093"/>
      <c r="E29" s="1093" t="s">
        <v>617</v>
      </c>
      <c r="F29" s="1093" t="s">
        <v>617</v>
      </c>
      <c r="G29" s="1093"/>
      <c r="H29" s="1093"/>
      <c r="I29" s="1093" t="s">
        <v>617</v>
      </c>
      <c r="J29" s="1093" t="s">
        <v>617</v>
      </c>
      <c r="K29" s="1093" t="s">
        <v>617</v>
      </c>
      <c r="L29" s="1093" t="s">
        <v>617</v>
      </c>
      <c r="M29" s="1093"/>
      <c r="N29" s="1093" t="s">
        <v>617</v>
      </c>
      <c r="O29" s="1093" t="s">
        <v>617</v>
      </c>
      <c r="P29" s="1093"/>
      <c r="Q29" s="1093"/>
      <c r="R29" s="1094" t="s">
        <v>617</v>
      </c>
      <c r="S29" s="1265" t="s">
        <v>617</v>
      </c>
      <c r="T29" s="1266" t="s">
        <v>617</v>
      </c>
      <c r="U29" s="1266" t="s">
        <v>617</v>
      </c>
      <c r="V29" s="1266" t="s">
        <v>617</v>
      </c>
      <c r="W29" s="1266" t="s">
        <v>617</v>
      </c>
      <c r="X29" s="1266" t="s">
        <v>617</v>
      </c>
      <c r="Y29" s="1266" t="s">
        <v>617</v>
      </c>
      <c r="Z29" s="1266" t="s">
        <v>617</v>
      </c>
      <c r="AA29" s="1266" t="s">
        <v>617</v>
      </c>
      <c r="AB29" s="1266" t="s">
        <v>617</v>
      </c>
      <c r="AC29" s="1266"/>
      <c r="AD29" s="1266" t="s">
        <v>617</v>
      </c>
      <c r="AE29" s="1266" t="s">
        <v>617</v>
      </c>
      <c r="AF29" s="1266" t="s">
        <v>617</v>
      </c>
      <c r="AG29" s="1266"/>
      <c r="AH29" s="1094" t="s">
        <v>617</v>
      </c>
      <c r="AI29" s="1130"/>
      <c r="AJ29" s="154" t="s">
        <v>501</v>
      </c>
      <c r="AK29" s="1319"/>
      <c r="AL29" s="1907">
        <v>-984</v>
      </c>
      <c r="AM29" s="1908">
        <v>-3203</v>
      </c>
      <c r="AN29" s="1908">
        <v>-7182</v>
      </c>
      <c r="AO29" s="1912">
        <v>654</v>
      </c>
      <c r="AP29" s="1912">
        <v>-21292</v>
      </c>
      <c r="AQ29" s="1912">
        <v>-19594</v>
      </c>
      <c r="AR29" s="1912">
        <v>-35317</v>
      </c>
      <c r="AS29" s="1907">
        <v>-984</v>
      </c>
      <c r="AT29" s="1908">
        <v>-4187</v>
      </c>
      <c r="AU29" s="1908">
        <v>-11369</v>
      </c>
      <c r="AV29" s="1912">
        <v>654</v>
      </c>
      <c r="AW29" s="1912">
        <v>-20638</v>
      </c>
      <c r="AX29" s="1912">
        <v>-40232</v>
      </c>
      <c r="AY29" s="1943">
        <v>-75549</v>
      </c>
      <c r="AZ29" s="1128"/>
    </row>
    <row r="30" spans="1:52">
      <c r="A30" s="1128"/>
      <c r="B30" s="1148" t="s">
        <v>574</v>
      </c>
      <c r="C30" s="1308" t="s">
        <v>999</v>
      </c>
      <c r="D30" s="1309">
        <v>98293</v>
      </c>
      <c r="E30" s="1309">
        <v>90008</v>
      </c>
      <c r="F30" s="1309">
        <v>115121</v>
      </c>
      <c r="G30" s="1309">
        <v>99838</v>
      </c>
      <c r="H30" s="1309">
        <v>100884</v>
      </c>
      <c r="I30" s="1309">
        <v>-14705</v>
      </c>
      <c r="J30" s="1309">
        <v>8621</v>
      </c>
      <c r="K30" s="1309">
        <v>-96698</v>
      </c>
      <c r="L30" s="1309">
        <v>-159887</v>
      </c>
      <c r="M30" s="1309">
        <v>63773.430065168046</v>
      </c>
      <c r="N30" s="1309">
        <v>62321</v>
      </c>
      <c r="O30" s="1309">
        <v>72294</v>
      </c>
      <c r="P30" s="1309">
        <v>101062.66106941205</v>
      </c>
      <c r="Q30" s="1309">
        <v>159402.36382160179</v>
      </c>
      <c r="R30" s="1310">
        <v>118922</v>
      </c>
      <c r="S30" s="1308" t="s">
        <v>999</v>
      </c>
      <c r="T30" s="1317">
        <v>176363</v>
      </c>
      <c r="U30" s="1317">
        <v>266.37099999999998</v>
      </c>
      <c r="V30" s="1317">
        <v>381.49200000000002</v>
      </c>
      <c r="W30" s="1317">
        <v>99838</v>
      </c>
      <c r="X30" s="1317">
        <v>200723</v>
      </c>
      <c r="Y30" s="1317">
        <v>186018</v>
      </c>
      <c r="Z30" s="1317">
        <v>194639</v>
      </c>
      <c r="AA30" s="1317">
        <v>-96698</v>
      </c>
      <c r="AB30" s="1317">
        <v>-256585</v>
      </c>
      <c r="AC30" s="1317">
        <v>-192811.66758124199</v>
      </c>
      <c r="AD30" s="1317">
        <v>-130491</v>
      </c>
      <c r="AE30" s="1317">
        <v>72294</v>
      </c>
      <c r="AF30" s="1317">
        <v>173356</v>
      </c>
      <c r="AG30" s="1317">
        <v>332758.81227727927</v>
      </c>
      <c r="AH30" s="1310" t="s">
        <v>1013</v>
      </c>
      <c r="AI30" s="1130"/>
      <c r="AJ30" s="1148" t="s">
        <v>924</v>
      </c>
      <c r="AK30" s="1150"/>
      <c r="AL30" s="1909">
        <v>-59753</v>
      </c>
      <c r="AM30" s="1910">
        <v>-65148</v>
      </c>
      <c r="AN30" s="1910">
        <v>-67150</v>
      </c>
      <c r="AO30" s="1913">
        <v>-63614</v>
      </c>
      <c r="AP30" s="1913">
        <v>-94000</v>
      </c>
      <c r="AQ30" s="1913">
        <v>-98949</v>
      </c>
      <c r="AR30" s="1913">
        <v>-120802</v>
      </c>
      <c r="AS30" s="1909">
        <v>-59753</v>
      </c>
      <c r="AT30" s="1910">
        <v>-124901</v>
      </c>
      <c r="AU30" s="1910">
        <v>-192051</v>
      </c>
      <c r="AV30" s="1913">
        <v>-63614</v>
      </c>
      <c r="AW30" s="1913">
        <v>-157614</v>
      </c>
      <c r="AX30" s="1913">
        <v>-256563</v>
      </c>
      <c r="AY30" s="2171">
        <v>-377365</v>
      </c>
      <c r="AZ30" s="1128"/>
    </row>
    <row r="31" spans="1:52">
      <c r="A31" s="1128"/>
      <c r="B31" s="1145" t="s">
        <v>56</v>
      </c>
      <c r="C31" s="1265">
        <v>2592</v>
      </c>
      <c r="D31" s="1264">
        <v>-2454</v>
      </c>
      <c r="E31" s="1264">
        <v>-2525</v>
      </c>
      <c r="F31" s="1264">
        <v>-2594</v>
      </c>
      <c r="G31" s="1264">
        <v>-2523</v>
      </c>
      <c r="H31" s="1264">
        <v>-1848</v>
      </c>
      <c r="I31" s="1264">
        <v>1496</v>
      </c>
      <c r="J31" s="1264">
        <v>-921</v>
      </c>
      <c r="K31" s="1264" t="s">
        <v>1000</v>
      </c>
      <c r="L31" s="1264">
        <v>-659</v>
      </c>
      <c r="M31" s="1264">
        <v>-1244.8580435685999</v>
      </c>
      <c r="N31" s="1264">
        <v>-760</v>
      </c>
      <c r="O31" s="1264">
        <v>-1348</v>
      </c>
      <c r="P31" s="1264">
        <v>-1763.0438731163999</v>
      </c>
      <c r="Q31" s="1264">
        <v>-1430.8422238188004</v>
      </c>
      <c r="R31" s="1293">
        <v>-1535</v>
      </c>
      <c r="S31" s="1265">
        <v>2592</v>
      </c>
      <c r="T31" s="1301">
        <v>-5046</v>
      </c>
      <c r="U31" s="1301">
        <v>-7.5709999999999997</v>
      </c>
      <c r="V31" s="1301">
        <v>-10.164999999999999</v>
      </c>
      <c r="W31" s="1301">
        <v>2523</v>
      </c>
      <c r="X31" s="1301">
        <v>-4371</v>
      </c>
      <c r="Y31" s="1301">
        <v>-2875</v>
      </c>
      <c r="Z31" s="1301">
        <v>-3796</v>
      </c>
      <c r="AA31" s="1301" t="s">
        <v>1000</v>
      </c>
      <c r="AB31" s="1301">
        <v>-2389</v>
      </c>
      <c r="AC31" s="1301">
        <v>-3633.4372971608</v>
      </c>
      <c r="AD31" s="1301">
        <v>-4394</v>
      </c>
      <c r="AE31" s="1301">
        <v>-1348</v>
      </c>
      <c r="AF31" s="1301">
        <v>-3111</v>
      </c>
      <c r="AG31" s="1301">
        <v>-4541.7338119099004</v>
      </c>
      <c r="AH31" s="1293">
        <v>-6077</v>
      </c>
      <c r="AI31" s="1130"/>
      <c r="AJ31" s="1145" t="s">
        <v>54</v>
      </c>
      <c r="AK31" s="1147"/>
      <c r="AL31" s="1907">
        <v>-2684</v>
      </c>
      <c r="AM31" s="1908">
        <v>-3510</v>
      </c>
      <c r="AN31" s="1908">
        <v>-3027.9029499999992</v>
      </c>
      <c r="AO31" s="1912">
        <v>-3200</v>
      </c>
      <c r="AP31" s="1912">
        <v>-3116</v>
      </c>
      <c r="AQ31" s="1912">
        <v>-4307.4810499054993</v>
      </c>
      <c r="AR31" s="1912">
        <v>-29667</v>
      </c>
      <c r="AS31" s="1907">
        <v>-2684</v>
      </c>
      <c r="AT31" s="1908">
        <v>-6194</v>
      </c>
      <c r="AU31" s="1908">
        <v>-9221.9029499999997</v>
      </c>
      <c r="AV31" s="1912">
        <v>-3200</v>
      </c>
      <c r="AW31" s="1912">
        <v>-6316</v>
      </c>
      <c r="AX31" s="1912">
        <v>-10623.481049905498</v>
      </c>
      <c r="AY31" s="1943">
        <v>-40290</v>
      </c>
      <c r="AZ31" s="1128"/>
    </row>
    <row r="32" spans="1:52" ht="15.75" thickBot="1">
      <c r="A32" s="1128"/>
      <c r="B32" s="1145"/>
      <c r="C32" s="1265" t="s">
        <v>617</v>
      </c>
      <c r="D32" s="1093"/>
      <c r="E32" s="1093" t="s">
        <v>617</v>
      </c>
      <c r="F32" s="1093" t="s">
        <v>617</v>
      </c>
      <c r="G32" s="1093"/>
      <c r="H32" s="1093"/>
      <c r="I32" s="1093" t="s">
        <v>617</v>
      </c>
      <c r="J32" s="1093" t="s">
        <v>617</v>
      </c>
      <c r="K32" s="1093" t="s">
        <v>617</v>
      </c>
      <c r="L32" s="1093" t="s">
        <v>617</v>
      </c>
      <c r="M32" s="1093"/>
      <c r="N32" s="1093" t="s">
        <v>617</v>
      </c>
      <c r="O32" s="1093" t="s">
        <v>617</v>
      </c>
      <c r="P32" s="1093"/>
      <c r="Q32" s="1093"/>
      <c r="R32" s="1094" t="s">
        <v>617</v>
      </c>
      <c r="S32" s="1265" t="s">
        <v>617</v>
      </c>
      <c r="T32" s="1266" t="s">
        <v>617</v>
      </c>
      <c r="U32" s="1266" t="s">
        <v>617</v>
      </c>
      <c r="V32" s="1266" t="s">
        <v>617</v>
      </c>
      <c r="W32" s="1266" t="s">
        <v>617</v>
      </c>
      <c r="X32" s="1266" t="s">
        <v>617</v>
      </c>
      <c r="Y32" s="1266" t="s">
        <v>617</v>
      </c>
      <c r="Z32" s="1266" t="s">
        <v>617</v>
      </c>
      <c r="AA32" s="1266" t="s">
        <v>617</v>
      </c>
      <c r="AB32" s="1266" t="s">
        <v>617</v>
      </c>
      <c r="AC32" s="1266"/>
      <c r="AD32" s="1266" t="s">
        <v>617</v>
      </c>
      <c r="AE32" s="1266" t="s">
        <v>617</v>
      </c>
      <c r="AF32" s="1266" t="s">
        <v>617</v>
      </c>
      <c r="AG32" s="1266"/>
      <c r="AH32" s="1094" t="s">
        <v>617</v>
      </c>
      <c r="AI32" s="1130"/>
      <c r="AJ32" s="1155" t="s">
        <v>486</v>
      </c>
      <c r="AK32" s="1156"/>
      <c r="AL32" s="1911">
        <v>107347</v>
      </c>
      <c r="AM32" s="1904">
        <v>122177</v>
      </c>
      <c r="AN32" s="1904">
        <v>179892</v>
      </c>
      <c r="AO32" s="1905">
        <v>221416</v>
      </c>
      <c r="AP32" s="1905">
        <v>206687</v>
      </c>
      <c r="AQ32" s="1905">
        <v>246327</v>
      </c>
      <c r="AR32" s="1905">
        <v>135998</v>
      </c>
      <c r="AS32" s="1911">
        <v>107347</v>
      </c>
      <c r="AT32" s="1904">
        <v>229524</v>
      </c>
      <c r="AU32" s="1904">
        <v>409416</v>
      </c>
      <c r="AV32" s="1905">
        <v>221416</v>
      </c>
      <c r="AW32" s="1905">
        <v>428103</v>
      </c>
      <c r="AX32" s="1905">
        <v>674430</v>
      </c>
      <c r="AY32" s="1945">
        <v>810428</v>
      </c>
      <c r="AZ32" s="1128"/>
    </row>
    <row r="33" spans="1:53" ht="15.75" thickBot="1">
      <c r="A33" s="1128"/>
      <c r="B33" s="1155" t="s">
        <v>486</v>
      </c>
      <c r="C33" s="1314">
        <v>75478</v>
      </c>
      <c r="D33" s="1315">
        <v>95839</v>
      </c>
      <c r="E33" s="1315">
        <v>87482</v>
      </c>
      <c r="F33" s="1315">
        <v>112527</v>
      </c>
      <c r="G33" s="1315">
        <v>97315</v>
      </c>
      <c r="H33" s="1315">
        <v>99036</v>
      </c>
      <c r="I33" s="1315">
        <v>-13209</v>
      </c>
      <c r="J33" s="1315">
        <v>7701</v>
      </c>
      <c r="K33" s="1315">
        <v>-98428</v>
      </c>
      <c r="L33" s="1315">
        <v>-160546</v>
      </c>
      <c r="M33" s="1315">
        <v>62528.572021599444</v>
      </c>
      <c r="N33" s="1315" t="s">
        <v>1004</v>
      </c>
      <c r="O33" s="1315">
        <v>70946</v>
      </c>
      <c r="P33" s="1315">
        <v>99299.617196295643</v>
      </c>
      <c r="Q33" s="1315">
        <v>157971.52159778299</v>
      </c>
      <c r="R33" s="1316">
        <v>117386</v>
      </c>
      <c r="S33" s="1314">
        <v>75478</v>
      </c>
      <c r="T33" s="1315">
        <v>171317</v>
      </c>
      <c r="U33" s="1315">
        <v>258.8</v>
      </c>
      <c r="V33" s="1315">
        <v>371.327</v>
      </c>
      <c r="W33" s="1315">
        <v>97315</v>
      </c>
      <c r="X33" s="1315">
        <v>196351</v>
      </c>
      <c r="Y33" s="1315">
        <v>183143</v>
      </c>
      <c r="Z33" s="1315">
        <v>190843</v>
      </c>
      <c r="AA33" s="1315">
        <v>-98428</v>
      </c>
      <c r="AB33" s="1315">
        <v>-258974</v>
      </c>
      <c r="AC33" s="1315">
        <v>-196445.10487840278</v>
      </c>
      <c r="AD33" s="1315">
        <v>-134885</v>
      </c>
      <c r="AE33" s="1315">
        <v>70946</v>
      </c>
      <c r="AF33" s="1315">
        <v>170246</v>
      </c>
      <c r="AG33" s="1315">
        <v>328217.07846536936</v>
      </c>
      <c r="AH33" s="1316">
        <v>445603</v>
      </c>
      <c r="AI33" s="1130"/>
      <c r="AJ33" s="1128"/>
      <c r="AK33" s="1128"/>
      <c r="AL33" s="1128"/>
      <c r="AM33" s="1128"/>
      <c r="AN33" s="1128"/>
      <c r="AO33" s="1128"/>
      <c r="AP33" s="1128"/>
      <c r="AQ33" s="1128"/>
      <c r="AR33" s="1128"/>
      <c r="AS33" s="1128"/>
      <c r="AT33" s="1128"/>
      <c r="AU33" s="1128"/>
      <c r="AV33" s="1128"/>
      <c r="AW33" s="1128"/>
      <c r="AX33" s="1128"/>
      <c r="AY33" s="1128"/>
      <c r="AZ33" s="1128"/>
      <c r="BA33" s="1128"/>
    </row>
    <row r="34" spans="1:53" ht="15.75" thickBot="1">
      <c r="A34" s="1128"/>
      <c r="B34" s="1129"/>
      <c r="C34" s="1142"/>
      <c r="D34" s="1142"/>
      <c r="E34" s="1142"/>
      <c r="F34" s="1142"/>
      <c r="G34" s="1142"/>
      <c r="H34" s="1142"/>
      <c r="I34" s="1142"/>
      <c r="J34" s="1128"/>
      <c r="K34" s="1142"/>
      <c r="L34" s="1142"/>
      <c r="M34" s="1157"/>
      <c r="N34" s="1128"/>
      <c r="O34" s="1142"/>
      <c r="P34" s="1157"/>
      <c r="Q34" s="1157"/>
      <c r="R34" s="1128"/>
      <c r="S34" s="1149"/>
      <c r="T34" s="1149"/>
      <c r="U34" s="1142"/>
      <c r="V34" s="1142"/>
      <c r="W34" s="1142"/>
      <c r="X34" s="1142"/>
      <c r="Y34" s="1142"/>
      <c r="Z34" s="1128"/>
      <c r="AA34" s="1149"/>
      <c r="AB34" s="1149"/>
      <c r="AC34" s="1158"/>
      <c r="AD34" s="1128"/>
      <c r="AE34" s="1142"/>
      <c r="AF34" s="1142"/>
      <c r="AG34" s="1158"/>
      <c r="AH34" s="1128"/>
      <c r="AI34" s="1130"/>
      <c r="AJ34" s="1128"/>
      <c r="AK34" s="1128"/>
      <c r="AL34" s="1128"/>
      <c r="AM34" s="1128"/>
      <c r="AN34" s="1128"/>
      <c r="AO34" s="1128"/>
      <c r="AP34" s="1128"/>
      <c r="AQ34" s="1128"/>
      <c r="AR34" s="1128"/>
      <c r="AS34" s="1128"/>
      <c r="AT34" s="1128"/>
      <c r="AU34" s="1128"/>
      <c r="AV34" s="1128"/>
      <c r="AW34" s="1128"/>
      <c r="AX34" s="1128"/>
      <c r="AY34" s="1128"/>
      <c r="AZ34" s="1128"/>
      <c r="BA34" s="1128"/>
    </row>
    <row r="35" spans="1:53">
      <c r="A35" s="1128"/>
      <c r="B35" s="1159" t="s">
        <v>575</v>
      </c>
      <c r="C35" s="1267" t="s">
        <v>617</v>
      </c>
      <c r="D35" s="1268" t="s">
        <v>617</v>
      </c>
      <c r="E35" s="1268" t="s">
        <v>617</v>
      </c>
      <c r="F35" s="1268" t="s">
        <v>617</v>
      </c>
      <c r="G35" s="1268" t="s">
        <v>617</v>
      </c>
      <c r="H35" s="1268" t="s">
        <v>617</v>
      </c>
      <c r="I35" s="1268" t="s">
        <v>617</v>
      </c>
      <c r="J35" s="1269"/>
      <c r="K35" s="1268" t="s">
        <v>617</v>
      </c>
      <c r="L35" s="1268" t="s">
        <v>617</v>
      </c>
      <c r="M35" s="1295"/>
      <c r="N35" s="1269"/>
      <c r="O35" s="1268" t="s">
        <v>617</v>
      </c>
      <c r="P35" s="1270"/>
      <c r="Q35" s="1270"/>
      <c r="R35" s="1269"/>
      <c r="S35" s="1267" t="s">
        <v>617</v>
      </c>
      <c r="T35" s="1268" t="s">
        <v>617</v>
      </c>
      <c r="U35" s="1268" t="s">
        <v>617</v>
      </c>
      <c r="V35" s="1268" t="s">
        <v>617</v>
      </c>
      <c r="W35" s="1268" t="s">
        <v>617</v>
      </c>
      <c r="X35" s="1268" t="s">
        <v>617</v>
      </c>
      <c r="Y35" s="1268" t="s">
        <v>617</v>
      </c>
      <c r="Z35" s="1269"/>
      <c r="AA35" s="1268" t="s">
        <v>617</v>
      </c>
      <c r="AB35" s="1268" t="s">
        <v>617</v>
      </c>
      <c r="AC35" s="1271"/>
      <c r="AD35" s="1269"/>
      <c r="AE35" s="1268" t="s">
        <v>617</v>
      </c>
      <c r="AF35" s="1268" t="s">
        <v>617</v>
      </c>
      <c r="AG35" s="1271"/>
      <c r="AH35" s="1272"/>
      <c r="AI35" s="1130"/>
      <c r="AJ35" s="1128"/>
      <c r="AK35" s="1128"/>
      <c r="AL35" s="1128"/>
      <c r="AM35" s="1128"/>
      <c r="AN35" s="1128"/>
      <c r="AO35" s="1128"/>
      <c r="AP35" s="1128"/>
      <c r="AQ35" s="1128"/>
      <c r="AR35" s="1128"/>
      <c r="AS35" s="1128"/>
      <c r="AT35" s="1128"/>
      <c r="AU35" s="1128"/>
      <c r="AV35" s="1128"/>
      <c r="AW35" s="1128"/>
      <c r="AX35" s="1128"/>
      <c r="AY35" s="1128"/>
      <c r="AZ35" s="1128"/>
      <c r="BA35" s="1128"/>
    </row>
    <row r="36" spans="1:53">
      <c r="A36" s="1128"/>
      <c r="B36" s="1145" t="s">
        <v>576</v>
      </c>
      <c r="C36" s="1178" t="s">
        <v>768</v>
      </c>
      <c r="D36" s="936" t="s">
        <v>753</v>
      </c>
      <c r="E36" s="936" t="s">
        <v>723</v>
      </c>
      <c r="F36" s="936" t="s">
        <v>700</v>
      </c>
      <c r="G36" s="936" t="s">
        <v>760</v>
      </c>
      <c r="H36" s="936" t="s">
        <v>712</v>
      </c>
      <c r="I36" s="936" t="s">
        <v>724</v>
      </c>
      <c r="J36" s="1063" t="s">
        <v>669</v>
      </c>
      <c r="K36" s="936" t="s">
        <v>636</v>
      </c>
      <c r="L36" s="936" t="s">
        <v>684</v>
      </c>
      <c r="M36" s="1296">
        <v>0.16809239193888451</v>
      </c>
      <c r="N36" s="936" t="s">
        <v>627</v>
      </c>
      <c r="O36" s="936" t="s">
        <v>618</v>
      </c>
      <c r="P36" s="1299">
        <v>0.14213717446130478</v>
      </c>
      <c r="Q36" s="1299">
        <v>0.15360782767388198</v>
      </c>
      <c r="R36" s="936" t="s">
        <v>618</v>
      </c>
      <c r="S36" s="1274" t="s">
        <v>768</v>
      </c>
      <c r="T36" s="1063" t="s">
        <v>768</v>
      </c>
      <c r="U36" s="1063" t="s">
        <v>706</v>
      </c>
      <c r="V36" s="1063" t="s">
        <v>684</v>
      </c>
      <c r="W36" s="936" t="s">
        <v>684</v>
      </c>
      <c r="X36" s="1063" t="s">
        <v>684</v>
      </c>
      <c r="Y36" s="1063" t="s">
        <v>707</v>
      </c>
      <c r="Z36" s="936" t="s">
        <v>676</v>
      </c>
      <c r="AA36" s="1063" t="s">
        <v>636</v>
      </c>
      <c r="AB36" s="1063" t="s">
        <v>692</v>
      </c>
      <c r="AC36" s="1273">
        <v>0.16855671185968343</v>
      </c>
      <c r="AD36" s="1063" t="s">
        <v>636</v>
      </c>
      <c r="AE36" s="1063" t="s">
        <v>618</v>
      </c>
      <c r="AF36" s="936" t="s">
        <v>636</v>
      </c>
      <c r="AG36" s="1273">
        <v>0.17225478806573133</v>
      </c>
      <c r="AH36" s="1179" t="s">
        <v>637</v>
      </c>
      <c r="AI36" s="1130"/>
      <c r="AJ36" s="1160"/>
      <c r="AK36" s="1128"/>
      <c r="AL36" s="1128"/>
      <c r="AM36" s="1128"/>
      <c r="AN36" s="1128"/>
      <c r="AO36" s="1128"/>
      <c r="AP36" s="1128"/>
      <c r="AQ36" s="1128"/>
      <c r="AR36" s="1128"/>
      <c r="AS36" s="1128"/>
      <c r="AT36" s="1128"/>
      <c r="AU36" s="1128"/>
      <c r="AV36" s="1128"/>
      <c r="AW36" s="1128"/>
      <c r="AX36" s="1128"/>
      <c r="AY36" s="1128"/>
      <c r="AZ36" s="1128"/>
      <c r="BA36" s="1128"/>
    </row>
    <row r="37" spans="1:53" ht="17.25" customHeight="1">
      <c r="A37" s="1128"/>
      <c r="B37" s="1145" t="s">
        <v>978</v>
      </c>
      <c r="C37" s="1178" t="s">
        <v>776</v>
      </c>
      <c r="D37" s="936" t="s">
        <v>754</v>
      </c>
      <c r="E37" s="936" t="s">
        <v>725</v>
      </c>
      <c r="F37" s="936" t="s">
        <v>741</v>
      </c>
      <c r="G37" s="936" t="s">
        <v>761</v>
      </c>
      <c r="H37" s="936" t="s">
        <v>726</v>
      </c>
      <c r="I37" s="936" t="s">
        <v>727</v>
      </c>
      <c r="J37" s="1063" t="s">
        <v>670</v>
      </c>
      <c r="K37" s="936" t="s">
        <v>654</v>
      </c>
      <c r="L37" s="1275" t="s">
        <v>685</v>
      </c>
      <c r="M37" s="1296">
        <v>-0.76483711803340082</v>
      </c>
      <c r="N37" s="1275" t="s">
        <v>628</v>
      </c>
      <c r="O37" s="936" t="s">
        <v>646</v>
      </c>
      <c r="P37" s="1299">
        <v>-0.70531912998213475</v>
      </c>
      <c r="Q37" s="1299">
        <v>-0.63477160517494513</v>
      </c>
      <c r="R37" s="1275" t="s">
        <v>619</v>
      </c>
      <c r="S37" s="1274" t="s">
        <v>776</v>
      </c>
      <c r="T37" s="1063" t="s">
        <v>769</v>
      </c>
      <c r="U37" s="1063" t="s">
        <v>708</v>
      </c>
      <c r="V37" s="1276" t="s">
        <v>749</v>
      </c>
      <c r="W37" s="936" t="s">
        <v>761</v>
      </c>
      <c r="X37" s="1063" t="s">
        <v>726</v>
      </c>
      <c r="Y37" s="1063" t="s">
        <v>709</v>
      </c>
      <c r="Z37" s="936" t="s">
        <v>677</v>
      </c>
      <c r="AA37" s="1276" t="s">
        <v>661</v>
      </c>
      <c r="AB37" s="1276" t="s">
        <v>693</v>
      </c>
      <c r="AC37" s="1273">
        <v>-0.9313155752557396</v>
      </c>
      <c r="AD37" s="1276" t="s">
        <v>638</v>
      </c>
      <c r="AE37" s="1276" t="s">
        <v>662</v>
      </c>
      <c r="AF37" s="1275" t="s">
        <v>698</v>
      </c>
      <c r="AG37" s="1273">
        <v>-0.67581586523977888</v>
      </c>
      <c r="AH37" s="1277" t="s">
        <v>639</v>
      </c>
      <c r="AI37" s="1130"/>
      <c r="AJ37" s="1128"/>
      <c r="AK37" s="1128"/>
      <c r="AL37" s="1128"/>
      <c r="AM37" s="1128"/>
      <c r="AN37" s="1128"/>
      <c r="AO37" s="1128"/>
      <c r="AP37" s="1128"/>
      <c r="AQ37" s="1128"/>
      <c r="AR37" s="1128"/>
      <c r="AS37" s="1128"/>
      <c r="AT37" s="1128"/>
      <c r="AU37" s="1128"/>
      <c r="AV37" s="1128"/>
      <c r="AW37" s="1128"/>
      <c r="AX37" s="1128"/>
      <c r="AY37" s="1128"/>
      <c r="AZ37" s="1128"/>
      <c r="BA37" s="1128"/>
    </row>
    <row r="38" spans="1:53" ht="14.85" customHeight="1">
      <c r="A38" s="1128"/>
      <c r="B38" s="1145" t="s">
        <v>577</v>
      </c>
      <c r="C38" s="1178" t="s">
        <v>770</v>
      </c>
      <c r="D38" s="936" t="s">
        <v>710</v>
      </c>
      <c r="E38" s="936" t="s">
        <v>710</v>
      </c>
      <c r="F38" s="936" t="s">
        <v>742</v>
      </c>
      <c r="G38" s="936" t="s">
        <v>762</v>
      </c>
      <c r="H38" s="936" t="s">
        <v>728</v>
      </c>
      <c r="I38" s="936" t="s">
        <v>729</v>
      </c>
      <c r="J38" s="1063" t="s">
        <v>671</v>
      </c>
      <c r="K38" s="936" t="s">
        <v>655</v>
      </c>
      <c r="L38" s="1063"/>
      <c r="M38" s="1297">
        <v>-0.27372567897821143</v>
      </c>
      <c r="N38" s="1276" t="s">
        <v>629</v>
      </c>
      <c r="O38" s="936" t="s">
        <v>647</v>
      </c>
      <c r="P38" s="1300">
        <v>-0.2566612375742805</v>
      </c>
      <c r="Q38" s="1300">
        <v>-0.25504939646266939</v>
      </c>
      <c r="R38" s="1276" t="s">
        <v>620</v>
      </c>
      <c r="S38" s="1274" t="s">
        <v>770</v>
      </c>
      <c r="T38" s="1063" t="s">
        <v>770</v>
      </c>
      <c r="U38" s="1063" t="s">
        <v>710</v>
      </c>
      <c r="V38" s="1276" t="s">
        <v>750</v>
      </c>
      <c r="W38" s="936" t="s">
        <v>762</v>
      </c>
      <c r="X38" s="1063" t="s">
        <v>772</v>
      </c>
      <c r="Y38" s="1063" t="s">
        <v>711</v>
      </c>
      <c r="Z38" s="936" t="s">
        <v>678</v>
      </c>
      <c r="AA38" s="1276"/>
      <c r="AB38" s="1276" t="s">
        <v>694</v>
      </c>
      <c r="AC38" s="1273">
        <v>-0.27070299047122948</v>
      </c>
      <c r="AD38" s="1276" t="s">
        <v>640</v>
      </c>
      <c r="AE38" s="1276"/>
      <c r="AF38" s="1275" t="s">
        <v>629</v>
      </c>
      <c r="AG38" s="1273">
        <v>-0.2570093389003682</v>
      </c>
      <c r="AH38" s="1277" t="s">
        <v>620</v>
      </c>
      <c r="AI38" s="1130"/>
      <c r="AJ38" s="1128"/>
      <c r="AK38" s="1128"/>
      <c r="AL38" s="1128"/>
      <c r="AM38" s="1128"/>
      <c r="AN38" s="1128"/>
      <c r="AO38" s="1128"/>
      <c r="AP38" s="1128"/>
      <c r="AQ38" s="1128"/>
      <c r="AR38" s="1128"/>
      <c r="AS38" s="1128"/>
      <c r="AT38" s="1128"/>
      <c r="AU38" s="1128"/>
      <c r="AV38" s="1128"/>
      <c r="AW38" s="1128"/>
      <c r="AX38" s="1128"/>
      <c r="AY38" s="1128"/>
      <c r="AZ38" s="1128"/>
      <c r="BA38" s="1128"/>
    </row>
    <row r="39" spans="1:53" ht="15" customHeight="1">
      <c r="A39" s="1128"/>
      <c r="B39" s="1145" t="s">
        <v>578</v>
      </c>
      <c r="C39" s="1178" t="s">
        <v>636</v>
      </c>
      <c r="D39" s="936" t="s">
        <v>636</v>
      </c>
      <c r="E39" s="936" t="s">
        <v>730</v>
      </c>
      <c r="F39" s="936" t="s">
        <v>743</v>
      </c>
      <c r="G39" s="936" t="s">
        <v>763</v>
      </c>
      <c r="H39" s="936" t="s">
        <v>645</v>
      </c>
      <c r="I39" s="936" t="s">
        <v>731</v>
      </c>
      <c r="J39" s="1063" t="s">
        <v>636</v>
      </c>
      <c r="K39" s="936" t="s">
        <v>656</v>
      </c>
      <c r="L39" s="1275" t="s">
        <v>686</v>
      </c>
      <c r="M39" s="1296">
        <v>-0.16439113099633751</v>
      </c>
      <c r="N39" s="1275" t="s">
        <v>630</v>
      </c>
      <c r="O39" s="936" t="s">
        <v>648</v>
      </c>
      <c r="P39" s="1299">
        <v>-0.16957797610832787</v>
      </c>
      <c r="Q39" s="1299">
        <v>-0.16385476638446117</v>
      </c>
      <c r="R39" s="1275" t="s">
        <v>621</v>
      </c>
      <c r="S39" s="1274" t="s">
        <v>636</v>
      </c>
      <c r="T39" s="1063" t="s">
        <v>636</v>
      </c>
      <c r="U39" s="1063" t="s">
        <v>712</v>
      </c>
      <c r="V39" s="1276" t="s">
        <v>751</v>
      </c>
      <c r="W39" s="936" t="s">
        <v>763</v>
      </c>
      <c r="X39" s="1063" t="s">
        <v>636</v>
      </c>
      <c r="Y39" s="1063" t="s">
        <v>713</v>
      </c>
      <c r="Z39" s="936" t="s">
        <v>679</v>
      </c>
      <c r="AA39" s="1276" t="s">
        <v>663</v>
      </c>
      <c r="AB39" s="1276" t="s">
        <v>695</v>
      </c>
      <c r="AC39" s="1273">
        <v>-0.16424620156533748</v>
      </c>
      <c r="AD39" s="1276" t="s">
        <v>641</v>
      </c>
      <c r="AE39" s="1276" t="s">
        <v>664</v>
      </c>
      <c r="AF39" s="1275" t="s">
        <v>699</v>
      </c>
      <c r="AG39" s="1273">
        <v>-0.1695458785004883</v>
      </c>
      <c r="AH39" s="1277" t="s">
        <v>630</v>
      </c>
      <c r="AI39" s="1130"/>
      <c r="AJ39" s="1128"/>
      <c r="AK39" s="1128"/>
      <c r="AL39" s="1128"/>
      <c r="AM39" s="1128"/>
      <c r="AN39" s="1128"/>
      <c r="AO39" s="1128"/>
      <c r="AP39" s="1128"/>
      <c r="AQ39" s="1128"/>
      <c r="AR39" s="1128"/>
      <c r="AS39" s="1128"/>
      <c r="AT39" s="1128"/>
      <c r="AU39" s="1128"/>
      <c r="AV39" s="1128"/>
      <c r="AW39" s="1128"/>
      <c r="AX39" s="1128"/>
      <c r="AY39" s="1128"/>
      <c r="AZ39" s="1128"/>
      <c r="BA39" s="1128"/>
    </row>
    <row r="40" spans="1:53" ht="15.75">
      <c r="A40" s="1128"/>
      <c r="B40" s="1145" t="s">
        <v>979</v>
      </c>
      <c r="C40" s="1178" t="s">
        <v>631</v>
      </c>
      <c r="D40" s="1063" t="s">
        <v>755</v>
      </c>
      <c r="E40" s="1063" t="s">
        <v>732</v>
      </c>
      <c r="F40" s="1063" t="s">
        <v>744</v>
      </c>
      <c r="G40" s="1063" t="s">
        <v>764</v>
      </c>
      <c r="H40" s="1063" t="s">
        <v>733</v>
      </c>
      <c r="I40" s="1276" t="s">
        <v>734</v>
      </c>
      <c r="J40" s="936" t="s">
        <v>672</v>
      </c>
      <c r="K40" s="1276" t="s">
        <v>657</v>
      </c>
      <c r="L40" s="1276" t="s">
        <v>687</v>
      </c>
      <c r="M40" s="1297">
        <v>0.12580952262000614</v>
      </c>
      <c r="N40" s="1063" t="s">
        <v>631</v>
      </c>
      <c r="O40" s="1063" t="s">
        <v>649</v>
      </c>
      <c r="P40" s="1300">
        <v>0.18631716189865957</v>
      </c>
      <c r="Q40" s="1300">
        <v>0.30083238510870042</v>
      </c>
      <c r="R40" s="1063" t="s">
        <v>622</v>
      </c>
      <c r="S40" s="1178" t="s">
        <v>649</v>
      </c>
      <c r="T40" s="1063" t="s">
        <v>649</v>
      </c>
      <c r="U40" s="1063" t="s">
        <v>631</v>
      </c>
      <c r="V40" s="1063" t="s">
        <v>752</v>
      </c>
      <c r="W40" s="1063" t="s">
        <v>752</v>
      </c>
      <c r="X40" s="1063" t="s">
        <v>752</v>
      </c>
      <c r="Y40" s="1063" t="s">
        <v>714</v>
      </c>
      <c r="Z40" s="1063" t="s">
        <v>680</v>
      </c>
      <c r="AA40" s="1276" t="s">
        <v>657</v>
      </c>
      <c r="AB40" s="1276" t="s">
        <v>696</v>
      </c>
      <c r="AC40" s="1273">
        <v>-0.20074203493159862</v>
      </c>
      <c r="AD40" s="1276" t="s">
        <v>642</v>
      </c>
      <c r="AE40" s="1063" t="s">
        <v>649</v>
      </c>
      <c r="AF40" s="1063" t="s">
        <v>700</v>
      </c>
      <c r="AG40" s="1273">
        <v>0.16534031995082807</v>
      </c>
      <c r="AH40" s="1179" t="s">
        <v>643</v>
      </c>
      <c r="AI40" s="1130"/>
      <c r="AJ40" s="1128"/>
      <c r="AK40" s="1128"/>
      <c r="AL40" s="1128"/>
      <c r="AM40" s="1128"/>
      <c r="AN40" s="1128"/>
      <c r="AO40" s="1128"/>
      <c r="AP40" s="1128"/>
      <c r="AQ40" s="1128"/>
      <c r="AR40" s="1128"/>
      <c r="AS40" s="1128"/>
      <c r="AT40" s="1128"/>
      <c r="AU40" s="1128"/>
      <c r="AV40" s="1128"/>
      <c r="AW40" s="1128"/>
      <c r="AX40" s="1128"/>
      <c r="AY40" s="1128"/>
      <c r="AZ40" s="1128"/>
      <c r="BA40" s="1128"/>
    </row>
    <row r="41" spans="1:53">
      <c r="A41" s="1128"/>
      <c r="B41" s="1145" t="s">
        <v>579</v>
      </c>
      <c r="C41" s="1178" t="s">
        <v>771</v>
      </c>
      <c r="D41" s="936" t="s">
        <v>756</v>
      </c>
      <c r="E41" s="936" t="s">
        <v>735</v>
      </c>
      <c r="F41" s="936" t="s">
        <v>745</v>
      </c>
      <c r="G41" s="936" t="s">
        <v>765</v>
      </c>
      <c r="H41" s="936" t="s">
        <v>736</v>
      </c>
      <c r="I41" s="1275" t="s">
        <v>737</v>
      </c>
      <c r="J41" s="936" t="s">
        <v>673</v>
      </c>
      <c r="K41" s="1276" t="s">
        <v>658</v>
      </c>
      <c r="L41" s="1276" t="s">
        <v>688</v>
      </c>
      <c r="M41" s="1297">
        <v>5.6337070231899489E-2</v>
      </c>
      <c r="N41" s="1063" t="s">
        <v>632</v>
      </c>
      <c r="O41" s="1063" t="s">
        <v>650</v>
      </c>
      <c r="P41" s="1300">
        <v>9.6929814212438722E-2</v>
      </c>
      <c r="Q41" s="1300">
        <v>0.14299689668020604</v>
      </c>
      <c r="R41" s="1063" t="s">
        <v>623</v>
      </c>
      <c r="S41" s="1274" t="s">
        <v>771</v>
      </c>
      <c r="T41" s="936" t="s">
        <v>771</v>
      </c>
      <c r="U41" s="936" t="s">
        <v>715</v>
      </c>
      <c r="V41" s="1063" t="s">
        <v>735</v>
      </c>
      <c r="W41" s="936" t="s">
        <v>735</v>
      </c>
      <c r="X41" s="936" t="s">
        <v>735</v>
      </c>
      <c r="Y41" s="936" t="s">
        <v>716</v>
      </c>
      <c r="Z41" s="936" t="s">
        <v>681</v>
      </c>
      <c r="AA41" s="1276" t="s">
        <v>658</v>
      </c>
      <c r="AB41" s="1276" t="s">
        <v>697</v>
      </c>
      <c r="AC41" s="1273">
        <v>-0.1049483010323103</v>
      </c>
      <c r="AD41" s="1276" t="s">
        <v>644</v>
      </c>
      <c r="AE41" s="1063" t="s">
        <v>650</v>
      </c>
      <c r="AF41" s="936" t="s">
        <v>701</v>
      </c>
      <c r="AG41" s="1273">
        <v>0.20075159191068975</v>
      </c>
      <c r="AH41" s="1179" t="s">
        <v>645</v>
      </c>
      <c r="AI41" s="1130"/>
      <c r="AJ41" s="1128"/>
      <c r="AK41" s="1128"/>
      <c r="AL41" s="1128"/>
      <c r="AM41" s="1128"/>
      <c r="AN41" s="1128"/>
      <c r="AO41" s="1128"/>
      <c r="AP41" s="1128"/>
      <c r="AQ41" s="1128"/>
      <c r="AR41" s="1128"/>
      <c r="AS41" s="1128"/>
      <c r="AT41" s="1128"/>
      <c r="AU41" s="1128"/>
      <c r="AV41" s="1128"/>
      <c r="AW41" s="1128"/>
      <c r="AX41" s="1128"/>
      <c r="AY41" s="1128"/>
      <c r="AZ41" s="1128"/>
      <c r="BA41" s="1128"/>
    </row>
    <row r="42" spans="1:53" ht="15.75">
      <c r="A42" s="1128"/>
      <c r="B42" s="1145" t="s">
        <v>980</v>
      </c>
      <c r="C42" s="1178" t="s">
        <v>777</v>
      </c>
      <c r="D42" s="936" t="s">
        <v>757</v>
      </c>
      <c r="E42" s="936" t="s">
        <v>717</v>
      </c>
      <c r="F42" s="1063" t="s">
        <v>746</v>
      </c>
      <c r="G42" s="936" t="s">
        <v>766</v>
      </c>
      <c r="H42" s="936" t="s">
        <v>738</v>
      </c>
      <c r="I42" s="936" t="s">
        <v>718</v>
      </c>
      <c r="J42" s="936" t="s">
        <v>674</v>
      </c>
      <c r="K42" s="936" t="s">
        <v>659</v>
      </c>
      <c r="L42" s="936" t="s">
        <v>689</v>
      </c>
      <c r="M42" s="1296">
        <v>0.95117536813778003</v>
      </c>
      <c r="N42" s="936" t="s">
        <v>633</v>
      </c>
      <c r="O42" s="936" t="s">
        <v>651</v>
      </c>
      <c r="P42" s="1299">
        <v>0.89843250365737193</v>
      </c>
      <c r="Q42" s="1299">
        <v>0.79562701594602347</v>
      </c>
      <c r="R42" s="936" t="s">
        <v>624</v>
      </c>
      <c r="S42" s="1274" t="s">
        <v>777</v>
      </c>
      <c r="T42" s="936" t="s">
        <v>757</v>
      </c>
      <c r="U42" s="936" t="s">
        <v>717</v>
      </c>
      <c r="V42" s="936" t="s">
        <v>746</v>
      </c>
      <c r="W42" s="936" t="s">
        <v>766</v>
      </c>
      <c r="X42" s="936" t="s">
        <v>738</v>
      </c>
      <c r="Y42" s="936" t="s">
        <v>718</v>
      </c>
      <c r="Z42" s="936" t="s">
        <v>674</v>
      </c>
      <c r="AA42" s="936" t="s">
        <v>659</v>
      </c>
      <c r="AB42" s="936" t="s">
        <v>689</v>
      </c>
      <c r="AC42" s="1273">
        <v>0.95117536813778003</v>
      </c>
      <c r="AD42" s="936" t="s">
        <v>633</v>
      </c>
      <c r="AE42" s="936" t="s">
        <v>651</v>
      </c>
      <c r="AF42" s="936" t="s">
        <v>702</v>
      </c>
      <c r="AG42" s="1273">
        <v>0.79562701594602347</v>
      </c>
      <c r="AH42" s="1278" t="s">
        <v>624</v>
      </c>
      <c r="AI42" s="1130"/>
      <c r="AJ42" s="1128"/>
      <c r="AK42" s="1128"/>
      <c r="AL42" s="1128"/>
      <c r="AM42" s="1128"/>
      <c r="AN42" s="1128"/>
      <c r="AO42" s="1128"/>
      <c r="AP42" s="1128"/>
      <c r="AQ42" s="1128"/>
      <c r="AR42" s="1128"/>
      <c r="AS42" s="1128"/>
      <c r="AT42" s="1128"/>
      <c r="AU42" s="1128"/>
      <c r="AV42" s="1128"/>
      <c r="AW42" s="1128"/>
      <c r="AX42" s="1128"/>
      <c r="AY42" s="1128"/>
      <c r="AZ42" s="1128"/>
      <c r="BA42" s="1128"/>
    </row>
    <row r="43" spans="1:53" ht="15.75">
      <c r="A43" s="1128"/>
      <c r="B43" s="1145" t="s">
        <v>981</v>
      </c>
      <c r="C43" s="1279" t="s">
        <v>778</v>
      </c>
      <c r="D43" s="936" t="s">
        <v>758</v>
      </c>
      <c r="E43" s="936" t="s">
        <v>719</v>
      </c>
      <c r="F43" s="936" t="s">
        <v>747</v>
      </c>
      <c r="G43" s="936" t="s">
        <v>652</v>
      </c>
      <c r="H43" s="936" t="s">
        <v>739</v>
      </c>
      <c r="I43" s="936" t="s">
        <v>720</v>
      </c>
      <c r="J43" s="936" t="s">
        <v>675</v>
      </c>
      <c r="K43" s="936" t="s">
        <v>660</v>
      </c>
      <c r="L43" s="936" t="s">
        <v>690</v>
      </c>
      <c r="M43" s="1296">
        <v>0.9413334603012824</v>
      </c>
      <c r="N43" s="936" t="s">
        <v>634</v>
      </c>
      <c r="O43" s="936" t="s">
        <v>652</v>
      </c>
      <c r="P43" s="1299">
        <v>0.89925040168943804</v>
      </c>
      <c r="Q43" s="1299">
        <v>0.91150144627249607</v>
      </c>
      <c r="R43" s="936" t="s">
        <v>625</v>
      </c>
      <c r="S43" s="1280" t="s">
        <v>778</v>
      </c>
      <c r="T43" s="936" t="s">
        <v>758</v>
      </c>
      <c r="U43" s="936" t="s">
        <v>719</v>
      </c>
      <c r="V43" s="936" t="s">
        <v>747</v>
      </c>
      <c r="W43" s="1281" t="s">
        <v>652</v>
      </c>
      <c r="X43" s="936" t="s">
        <v>739</v>
      </c>
      <c r="Y43" s="936" t="s">
        <v>720</v>
      </c>
      <c r="Z43" s="936" t="s">
        <v>675</v>
      </c>
      <c r="AA43" s="936" t="s">
        <v>660</v>
      </c>
      <c r="AB43" s="936" t="s">
        <v>690</v>
      </c>
      <c r="AC43" s="1273">
        <v>0.9413334603012824</v>
      </c>
      <c r="AD43" s="936" t="s">
        <v>634</v>
      </c>
      <c r="AE43" s="1063" t="s">
        <v>652</v>
      </c>
      <c r="AF43" s="936" t="s">
        <v>703</v>
      </c>
      <c r="AG43" s="1273">
        <v>0.91150144627249607</v>
      </c>
      <c r="AH43" s="1179" t="s">
        <v>625</v>
      </c>
      <c r="AI43" s="1130"/>
      <c r="AJ43" s="1128"/>
      <c r="AK43" s="1128"/>
      <c r="AL43" s="1128"/>
      <c r="AM43" s="1128"/>
      <c r="AN43" s="1128"/>
      <c r="AO43" s="1128"/>
      <c r="AP43" s="1128"/>
      <c r="AQ43" s="1128"/>
      <c r="AR43" s="1128"/>
      <c r="AS43" s="1128"/>
      <c r="AT43" s="1128"/>
      <c r="AU43" s="1128"/>
      <c r="AV43" s="1128"/>
      <c r="AW43" s="1128"/>
      <c r="AX43" s="1128"/>
      <c r="AY43" s="1128"/>
      <c r="AZ43" s="1128"/>
      <c r="BA43" s="1128"/>
    </row>
    <row r="44" spans="1:53" ht="15.75" thickBot="1">
      <c r="A44" s="1128"/>
      <c r="B44" s="1162" t="s">
        <v>982</v>
      </c>
      <c r="C44" s="1282"/>
      <c r="D44" s="1180" t="s">
        <v>759</v>
      </c>
      <c r="E44" s="1180" t="s">
        <v>721</v>
      </c>
      <c r="F44" s="1180" t="s">
        <v>748</v>
      </c>
      <c r="G44" s="1180" t="s">
        <v>767</v>
      </c>
      <c r="H44" s="1180" t="s">
        <v>740</v>
      </c>
      <c r="I44" s="1180" t="s">
        <v>722</v>
      </c>
      <c r="J44" s="1283">
        <v>1.34</v>
      </c>
      <c r="K44" s="1283">
        <v>1.25</v>
      </c>
      <c r="L44" s="1180">
        <v>1.22</v>
      </c>
      <c r="M44" s="1298">
        <v>1.1949377423033611</v>
      </c>
      <c r="N44" s="1180" t="s">
        <v>635</v>
      </c>
      <c r="O44" s="1283" t="s">
        <v>653</v>
      </c>
      <c r="P44" s="1283">
        <v>1.18</v>
      </c>
      <c r="Q44" s="1283">
        <v>1.1499999999999999</v>
      </c>
      <c r="R44" s="1283" t="s">
        <v>626</v>
      </c>
      <c r="S44" s="1285"/>
      <c r="T44" s="1283" t="s">
        <v>759</v>
      </c>
      <c r="U44" s="1283" t="s">
        <v>721</v>
      </c>
      <c r="V44" s="1180" t="s">
        <v>748</v>
      </c>
      <c r="W44" s="1283"/>
      <c r="X44" s="1283" t="s">
        <v>740</v>
      </c>
      <c r="Y44" s="1283" t="s">
        <v>722</v>
      </c>
      <c r="Z44" s="1283" t="s">
        <v>665</v>
      </c>
      <c r="AA44" s="1283" t="s">
        <v>665</v>
      </c>
      <c r="AB44" s="1180" t="s">
        <v>691</v>
      </c>
      <c r="AC44" s="1284">
        <v>1.1949377423033611</v>
      </c>
      <c r="AD44" s="1180" t="s">
        <v>635</v>
      </c>
      <c r="AE44" s="1283" t="s">
        <v>635</v>
      </c>
      <c r="AF44" s="1283" t="s">
        <v>704</v>
      </c>
      <c r="AG44" s="1284">
        <v>1.1499999999999999</v>
      </c>
      <c r="AH44" s="1286" t="s">
        <v>626</v>
      </c>
      <c r="AI44" s="1130"/>
      <c r="AJ44" s="1128"/>
      <c r="AK44" s="1128"/>
      <c r="AL44" s="1128"/>
      <c r="AM44" s="1128"/>
      <c r="AN44" s="1128"/>
      <c r="AO44" s="1128"/>
      <c r="AP44" s="1128"/>
      <c r="AQ44" s="1128"/>
      <c r="AR44" s="1128"/>
      <c r="AS44" s="1128"/>
      <c r="AT44" s="1128"/>
      <c r="AU44" s="1128"/>
      <c r="AV44" s="1128"/>
      <c r="AW44" s="1128"/>
      <c r="AX44" s="1128"/>
      <c r="AY44" s="1128"/>
      <c r="AZ44" s="1128"/>
      <c r="BA44" s="1128"/>
    </row>
    <row r="45" spans="1:53">
      <c r="A45" s="1128"/>
      <c r="B45" s="1129"/>
      <c r="C45" s="1128"/>
      <c r="D45" s="1128"/>
      <c r="E45" s="1128"/>
      <c r="F45" s="1128"/>
      <c r="G45" s="1128"/>
      <c r="H45" s="1128"/>
      <c r="I45" s="1128"/>
      <c r="J45" s="1128"/>
      <c r="K45" s="1128"/>
      <c r="L45" s="1128"/>
      <c r="M45" s="1128"/>
      <c r="N45" s="1128"/>
      <c r="O45" s="1128"/>
      <c r="P45" s="1128"/>
      <c r="Q45" s="1128"/>
      <c r="R45" s="1128"/>
      <c r="S45" s="1128"/>
      <c r="T45" s="1128"/>
      <c r="U45" s="1128"/>
      <c r="V45" s="1128"/>
      <c r="W45" s="1128"/>
      <c r="X45" s="1128"/>
      <c r="Y45" s="1128"/>
      <c r="Z45" s="1128"/>
      <c r="AA45" s="1128"/>
      <c r="AB45" s="1128"/>
      <c r="AC45" s="1128"/>
      <c r="AD45" s="1128"/>
      <c r="AE45" s="1128"/>
      <c r="AF45" s="1128"/>
      <c r="AG45" s="1128"/>
      <c r="AH45" s="1128"/>
      <c r="AI45" s="1130"/>
      <c r="AJ45" s="1128"/>
      <c r="AK45" s="1128"/>
      <c r="AL45" s="1128"/>
      <c r="AM45" s="1128"/>
      <c r="AN45" s="1128"/>
      <c r="AO45" s="1128"/>
      <c r="AP45" s="1128"/>
      <c r="AQ45" s="1128"/>
      <c r="AR45" s="1128"/>
      <c r="AS45" s="1128"/>
      <c r="AT45" s="1128"/>
      <c r="AU45" s="1128"/>
      <c r="AV45" s="1128"/>
      <c r="AW45" s="1128"/>
      <c r="AX45" s="1128"/>
      <c r="AY45" s="1128"/>
      <c r="AZ45" s="1128"/>
      <c r="BA45" s="1128"/>
    </row>
    <row r="46" spans="1:53" s="193" customFormat="1" ht="14.85" customHeight="1">
      <c r="A46" s="1163"/>
      <c r="B46" s="1140" t="s">
        <v>580</v>
      </c>
      <c r="C46" s="1163"/>
      <c r="D46" s="1163"/>
      <c r="E46" s="1163"/>
      <c r="F46" s="1163"/>
      <c r="G46" s="1163"/>
      <c r="H46" s="1163"/>
      <c r="I46" s="1163"/>
      <c r="J46" s="1163"/>
      <c r="K46" s="1163"/>
      <c r="L46" s="1163"/>
      <c r="M46" s="1163"/>
      <c r="N46" s="1163"/>
      <c r="O46" s="1163"/>
      <c r="P46" s="1163"/>
      <c r="Q46" s="1163"/>
      <c r="R46" s="1163"/>
      <c r="S46" s="1163"/>
      <c r="T46" s="1163"/>
      <c r="U46" s="1163"/>
      <c r="V46" s="1163"/>
      <c r="W46" s="1163"/>
      <c r="X46" s="1163"/>
      <c r="Y46" s="1163"/>
      <c r="Z46" s="1163"/>
      <c r="AA46" s="1163"/>
      <c r="AB46" s="1163"/>
      <c r="AC46" s="1163"/>
      <c r="AD46" s="1163"/>
      <c r="AE46" s="1163"/>
      <c r="AF46" s="1163"/>
      <c r="AG46" s="1163"/>
      <c r="AH46" s="1163"/>
      <c r="AI46" s="1164"/>
      <c r="AJ46" s="1163"/>
      <c r="AK46" s="1163"/>
      <c r="AL46" s="1163"/>
      <c r="AM46" s="1163"/>
      <c r="AN46" s="1163"/>
      <c r="AO46" s="1163"/>
      <c r="AP46" s="1163"/>
      <c r="AQ46" s="1163"/>
      <c r="AR46" s="1163"/>
      <c r="AS46" s="1163"/>
      <c r="AT46" s="1163"/>
      <c r="AU46" s="1163"/>
      <c r="AV46" s="1163"/>
      <c r="AW46" s="1163"/>
      <c r="AX46" s="1163"/>
      <c r="AY46" s="1163"/>
      <c r="AZ46" s="1163"/>
      <c r="BA46" s="1163"/>
    </row>
    <row r="47" spans="1:53" s="194" customFormat="1">
      <c r="A47" s="1161"/>
      <c r="B47" s="1165" t="s">
        <v>581</v>
      </c>
      <c r="C47" s="1161"/>
      <c r="D47" s="1161"/>
      <c r="E47" s="1161"/>
      <c r="F47" s="1161"/>
      <c r="G47" s="1161"/>
      <c r="H47" s="1161"/>
      <c r="I47" s="1161"/>
      <c r="J47" s="1161"/>
      <c r="K47" s="1161"/>
      <c r="L47" s="1161"/>
      <c r="M47" s="1161"/>
      <c r="N47" s="1161"/>
      <c r="O47" s="1161"/>
      <c r="P47" s="1161"/>
      <c r="Q47" s="1161"/>
      <c r="R47" s="1161"/>
      <c r="S47" s="1161"/>
      <c r="T47" s="1161"/>
      <c r="U47" s="1161"/>
      <c r="V47" s="1161"/>
      <c r="W47" s="1161"/>
      <c r="X47" s="1161"/>
      <c r="Y47" s="1161"/>
      <c r="Z47" s="1161"/>
      <c r="AA47" s="1161"/>
      <c r="AB47" s="1161"/>
      <c r="AC47" s="1161"/>
      <c r="AD47" s="1161"/>
      <c r="AE47" s="1161"/>
      <c r="AF47" s="1161"/>
      <c r="AG47" s="1161"/>
      <c r="AH47" s="1161"/>
      <c r="AI47" s="1166"/>
      <c r="AJ47" s="1161"/>
      <c r="AK47" s="1161"/>
      <c r="AL47" s="1161"/>
      <c r="AM47" s="1161"/>
      <c r="AN47" s="1161"/>
      <c r="AO47" s="1161"/>
      <c r="AP47" s="1161"/>
      <c r="AQ47" s="1161"/>
      <c r="AR47" s="1161"/>
      <c r="AS47" s="1161"/>
      <c r="AT47" s="1161"/>
      <c r="AU47" s="1161"/>
      <c r="AV47" s="1161"/>
      <c r="AW47" s="1161"/>
      <c r="AX47" s="1161"/>
      <c r="AY47" s="1161"/>
      <c r="AZ47" s="1161"/>
      <c r="BA47" s="1161"/>
    </row>
    <row r="48" spans="1:53" s="194" customFormat="1">
      <c r="A48" s="1161"/>
      <c r="B48" s="1165" t="s">
        <v>582</v>
      </c>
      <c r="C48" s="1161"/>
      <c r="D48" s="1161"/>
      <c r="E48" s="1161"/>
      <c r="F48" s="1161"/>
      <c r="G48" s="1161"/>
      <c r="H48" s="1161"/>
      <c r="I48" s="1161"/>
      <c r="J48" s="1161"/>
      <c r="K48" s="1161"/>
      <c r="L48" s="1161"/>
      <c r="M48" s="1161"/>
      <c r="N48" s="1161"/>
      <c r="O48" s="1161"/>
      <c r="P48" s="1161"/>
      <c r="Q48" s="1161"/>
      <c r="R48" s="1161"/>
      <c r="S48" s="1161"/>
      <c r="T48" s="1161"/>
      <c r="U48" s="1161"/>
      <c r="V48" s="1161"/>
      <c r="W48" s="1161"/>
      <c r="X48" s="1161"/>
      <c r="Y48" s="1161"/>
      <c r="Z48" s="1161"/>
      <c r="AA48" s="1161"/>
      <c r="AB48" s="1161"/>
      <c r="AC48" s="1161"/>
      <c r="AD48" s="1161"/>
      <c r="AE48" s="1161"/>
      <c r="AF48" s="1161"/>
      <c r="AG48" s="1161"/>
      <c r="AH48" s="1161"/>
      <c r="AI48" s="1166"/>
      <c r="AJ48" s="1161"/>
      <c r="AK48" s="1161"/>
      <c r="AL48" s="1161"/>
      <c r="AM48" s="1161"/>
      <c r="AN48" s="1161"/>
      <c r="AO48" s="1161"/>
      <c r="AP48" s="1161"/>
      <c r="AQ48" s="1161"/>
      <c r="AR48" s="1161"/>
      <c r="AS48" s="1161"/>
      <c r="AT48" s="1161"/>
      <c r="AU48" s="1161"/>
      <c r="AV48" s="1161"/>
      <c r="AW48" s="1161"/>
      <c r="AX48" s="1161"/>
      <c r="AY48" s="1161"/>
      <c r="AZ48" s="1161"/>
      <c r="BA48" s="1161"/>
    </row>
    <row r="49" spans="1:53" s="194" customFormat="1">
      <c r="A49" s="1161"/>
      <c r="B49" s="1165" t="s">
        <v>583</v>
      </c>
      <c r="C49" s="1161"/>
      <c r="D49" s="1161"/>
      <c r="E49" s="1161"/>
      <c r="F49" s="1161"/>
      <c r="G49" s="1161"/>
      <c r="H49" s="1161"/>
      <c r="I49" s="1161"/>
      <c r="J49" s="1161"/>
      <c r="K49" s="1161"/>
      <c r="L49" s="1161"/>
      <c r="M49" s="1161"/>
      <c r="N49" s="1161"/>
      <c r="O49" s="1161"/>
      <c r="P49" s="1161"/>
      <c r="Q49" s="1161"/>
      <c r="R49" s="1161"/>
      <c r="S49" s="1161"/>
      <c r="T49" s="1161"/>
      <c r="U49" s="1161"/>
      <c r="V49" s="1161"/>
      <c r="W49" s="1161"/>
      <c r="X49" s="1161"/>
      <c r="Y49" s="1161"/>
      <c r="Z49" s="1161"/>
      <c r="AA49" s="1161"/>
      <c r="AB49" s="1161"/>
      <c r="AC49" s="1161"/>
      <c r="AD49" s="1161"/>
      <c r="AE49" s="1161"/>
      <c r="AF49" s="1161"/>
      <c r="AG49" s="1161"/>
      <c r="AH49" s="1161"/>
      <c r="AI49" s="1166"/>
      <c r="AJ49" s="1161"/>
      <c r="AK49" s="1161"/>
      <c r="AL49" s="1161"/>
      <c r="AM49" s="1161"/>
      <c r="AN49" s="1161"/>
      <c r="AO49" s="1161"/>
      <c r="AP49" s="1161"/>
      <c r="AQ49" s="1161"/>
      <c r="AR49" s="1161"/>
      <c r="AS49" s="1161"/>
      <c r="AT49" s="1161"/>
      <c r="AU49" s="1161"/>
      <c r="AV49" s="1161"/>
      <c r="AW49" s="1161"/>
      <c r="AX49" s="1161"/>
      <c r="AY49" s="1161"/>
      <c r="AZ49" s="1161"/>
      <c r="BA49" s="1161"/>
    </row>
    <row r="50" spans="1:53" s="194" customFormat="1">
      <c r="A50" s="1161"/>
      <c r="B50" s="2548" t="s">
        <v>584</v>
      </c>
      <c r="C50" s="2548"/>
      <c r="D50" s="2548"/>
      <c r="E50" s="2548"/>
      <c r="F50" s="2548"/>
      <c r="G50" s="2548"/>
      <c r="H50" s="2548"/>
      <c r="I50" s="2548"/>
      <c r="J50" s="2548"/>
      <c r="K50" s="2548"/>
      <c r="L50" s="2548"/>
      <c r="M50" s="2548"/>
      <c r="N50" s="2548"/>
      <c r="O50" s="2548"/>
      <c r="P50" s="2548"/>
      <c r="Q50" s="2548"/>
      <c r="R50" s="2548"/>
      <c r="S50" s="2548"/>
      <c r="T50" s="2548"/>
      <c r="U50" s="2548"/>
      <c r="V50" s="2548"/>
      <c r="W50" s="2548"/>
      <c r="X50" s="2548"/>
      <c r="Y50" s="2548"/>
      <c r="Z50" s="2548"/>
      <c r="AA50" s="2548"/>
      <c r="AB50" s="2548"/>
      <c r="AC50" s="2548"/>
      <c r="AD50" s="1161"/>
      <c r="AE50" s="1161"/>
      <c r="AF50" s="1161"/>
      <c r="AG50" s="1161"/>
      <c r="AH50" s="1161"/>
      <c r="AI50" s="1166"/>
      <c r="AJ50" s="1161"/>
      <c r="AK50" s="1161"/>
      <c r="AL50" s="1161"/>
      <c r="AM50" s="1161"/>
      <c r="AN50" s="1161"/>
      <c r="AO50" s="1161"/>
      <c r="AP50" s="1161"/>
      <c r="AQ50" s="1161"/>
      <c r="AR50" s="1161"/>
      <c r="AS50" s="1161"/>
      <c r="AT50" s="1161"/>
      <c r="AU50" s="1161"/>
      <c r="AV50" s="1161"/>
      <c r="AW50" s="1161"/>
      <c r="AX50" s="1161"/>
      <c r="AY50" s="1161"/>
      <c r="AZ50" s="1161"/>
      <c r="BA50" s="1161"/>
    </row>
    <row r="51" spans="1:53" s="194" customFormat="1" ht="27.6" customHeight="1">
      <c r="A51" s="1161"/>
      <c r="B51" s="2548"/>
      <c r="C51" s="2548"/>
      <c r="D51" s="2548"/>
      <c r="E51" s="2548"/>
      <c r="F51" s="2548"/>
      <c r="G51" s="2548"/>
      <c r="H51" s="2548"/>
      <c r="I51" s="2548"/>
      <c r="J51" s="2548"/>
      <c r="K51" s="2548"/>
      <c r="L51" s="2548"/>
      <c r="M51" s="2548"/>
      <c r="N51" s="2548"/>
      <c r="O51" s="2548"/>
      <c r="P51" s="2548"/>
      <c r="Q51" s="2548"/>
      <c r="R51" s="2548"/>
      <c r="S51" s="2548"/>
      <c r="T51" s="2548"/>
      <c r="U51" s="2548"/>
      <c r="V51" s="2548"/>
      <c r="W51" s="2548"/>
      <c r="X51" s="2548"/>
      <c r="Y51" s="2548"/>
      <c r="Z51" s="2548"/>
      <c r="AA51" s="2548"/>
      <c r="AB51" s="2548"/>
      <c r="AC51" s="2548"/>
      <c r="AD51" s="1161"/>
      <c r="AE51" s="1161"/>
      <c r="AF51" s="1161"/>
      <c r="AG51" s="1161"/>
      <c r="AH51" s="1161"/>
      <c r="AI51" s="1166"/>
      <c r="AJ51" s="1161"/>
      <c r="AK51" s="1161"/>
      <c r="AL51" s="1161"/>
      <c r="AM51" s="1161"/>
      <c r="AN51" s="1161"/>
      <c r="AO51" s="1161"/>
      <c r="AP51" s="1161"/>
      <c r="AQ51" s="1161"/>
      <c r="AR51" s="1161"/>
      <c r="AS51" s="1161"/>
      <c r="AT51" s="1161"/>
      <c r="AU51" s="1161"/>
      <c r="AV51" s="1161"/>
      <c r="AW51" s="1161"/>
      <c r="AX51" s="1161"/>
      <c r="AY51" s="1161"/>
      <c r="AZ51" s="1161"/>
      <c r="BA51" s="1161"/>
    </row>
    <row r="52" spans="1:53" s="194" customFormat="1">
      <c r="A52" s="1161"/>
      <c r="B52" s="1165" t="s">
        <v>585</v>
      </c>
      <c r="C52" s="1161"/>
      <c r="D52" s="1161"/>
      <c r="E52" s="1161"/>
      <c r="F52" s="1161"/>
      <c r="G52" s="1161"/>
      <c r="H52" s="1161"/>
      <c r="I52" s="1161"/>
      <c r="J52" s="1161"/>
      <c r="K52" s="1161"/>
      <c r="L52" s="1161"/>
      <c r="M52" s="1161"/>
      <c r="N52" s="1161"/>
      <c r="O52" s="1161"/>
      <c r="P52" s="1161"/>
      <c r="Q52" s="1161"/>
      <c r="R52" s="1161"/>
      <c r="S52" s="1161"/>
      <c r="T52" s="1161"/>
      <c r="U52" s="1161"/>
      <c r="V52" s="1161"/>
      <c r="W52" s="1161"/>
      <c r="X52" s="1161"/>
      <c r="Y52" s="1161"/>
      <c r="Z52" s="1161"/>
      <c r="AA52" s="1161"/>
      <c r="AB52" s="1161"/>
      <c r="AC52" s="1161"/>
      <c r="AD52" s="1161"/>
      <c r="AE52" s="1161"/>
      <c r="AF52" s="1161"/>
      <c r="AG52" s="1161"/>
      <c r="AH52" s="1161"/>
      <c r="AI52" s="1166"/>
      <c r="AJ52" s="1161"/>
      <c r="AK52" s="1161"/>
      <c r="AL52" s="1161"/>
      <c r="AM52" s="1161"/>
      <c r="AN52" s="1161"/>
      <c r="AO52" s="1161"/>
      <c r="AP52" s="1161"/>
      <c r="AQ52" s="1161"/>
      <c r="AR52" s="1161"/>
      <c r="AS52" s="1161"/>
      <c r="AT52" s="1161"/>
      <c r="AU52" s="1161"/>
      <c r="AV52" s="1161"/>
      <c r="AW52" s="1161"/>
      <c r="AX52" s="1161"/>
      <c r="AY52" s="1161"/>
      <c r="AZ52" s="1161"/>
      <c r="BA52" s="1161"/>
    </row>
    <row r="53" spans="1:53" s="194" customFormat="1">
      <c r="A53" s="1161"/>
      <c r="B53" s="1165" t="s">
        <v>586</v>
      </c>
      <c r="C53" s="1161"/>
      <c r="D53" s="1161"/>
      <c r="E53" s="1161"/>
      <c r="F53" s="1161"/>
      <c r="G53" s="1161"/>
      <c r="H53" s="1161"/>
      <c r="I53" s="1161"/>
      <c r="J53" s="1161"/>
      <c r="K53" s="1161"/>
      <c r="L53" s="1161"/>
      <c r="M53" s="1161"/>
      <c r="N53" s="1161"/>
      <c r="O53" s="1161"/>
      <c r="P53" s="1161"/>
      <c r="Q53" s="1161"/>
      <c r="R53" s="1161"/>
      <c r="S53" s="1161"/>
      <c r="T53" s="1161"/>
      <c r="U53" s="1161"/>
      <c r="V53" s="1161"/>
      <c r="W53" s="1161"/>
      <c r="X53" s="1161"/>
      <c r="Y53" s="1161"/>
      <c r="Z53" s="1161"/>
      <c r="AA53" s="1161"/>
      <c r="AB53" s="1161"/>
      <c r="AC53" s="1161"/>
      <c r="AD53" s="1161"/>
      <c r="AE53" s="1161"/>
      <c r="AF53" s="1161"/>
      <c r="AG53" s="1161"/>
      <c r="AH53" s="1161"/>
      <c r="AI53" s="1166"/>
      <c r="AJ53" s="1161"/>
      <c r="AK53" s="1161"/>
      <c r="AL53" s="1161"/>
      <c r="AM53" s="1161"/>
      <c r="AN53" s="1161"/>
      <c r="AO53" s="1161"/>
      <c r="AP53" s="1161"/>
      <c r="AQ53" s="1161"/>
      <c r="AR53" s="1161"/>
      <c r="AS53" s="1161"/>
      <c r="AT53" s="1161"/>
      <c r="AU53" s="1161"/>
      <c r="AV53" s="1161"/>
      <c r="AW53" s="1161"/>
      <c r="AX53" s="1161"/>
      <c r="AY53" s="1161"/>
      <c r="AZ53" s="1161"/>
      <c r="BA53" s="1161"/>
    </row>
    <row r="54" spans="1:53">
      <c r="A54" s="1128"/>
      <c r="B54" s="1165" t="s">
        <v>587</v>
      </c>
      <c r="C54" s="1161"/>
      <c r="D54" s="1161"/>
      <c r="E54" s="1161"/>
      <c r="F54" s="1161"/>
      <c r="G54" s="1161"/>
      <c r="H54" s="1161"/>
      <c r="I54" s="1161"/>
      <c r="J54" s="1161"/>
      <c r="K54" s="1161"/>
      <c r="L54" s="1161"/>
      <c r="M54" s="1161"/>
      <c r="N54" s="1161"/>
      <c r="O54" s="1161"/>
      <c r="P54" s="1161"/>
      <c r="Q54" s="1161"/>
      <c r="R54" s="1161"/>
      <c r="S54" s="1161"/>
      <c r="T54" s="1161"/>
      <c r="U54" s="1161"/>
      <c r="V54" s="1161"/>
      <c r="W54" s="1161"/>
      <c r="X54" s="1161"/>
      <c r="Y54" s="1161"/>
      <c r="Z54" s="1161"/>
      <c r="AA54" s="1161"/>
      <c r="AB54" s="1161"/>
      <c r="AC54" s="1161"/>
      <c r="AD54" s="1128"/>
      <c r="AE54" s="1128"/>
      <c r="AF54" s="1128"/>
      <c r="AG54" s="1128"/>
      <c r="AH54" s="1128"/>
      <c r="AI54" s="1130"/>
      <c r="AJ54" s="1128"/>
      <c r="AK54" s="1128"/>
      <c r="AL54" s="1128"/>
      <c r="AM54" s="1128"/>
      <c r="AN54" s="1128"/>
      <c r="AO54" s="1128"/>
      <c r="AP54" s="1128"/>
      <c r="AQ54" s="1128"/>
      <c r="AR54" s="1128"/>
      <c r="AS54" s="1128"/>
      <c r="AT54" s="1128"/>
      <c r="AU54" s="1128"/>
      <c r="AV54" s="1128"/>
      <c r="AW54" s="1128"/>
      <c r="AX54" s="1128"/>
      <c r="AY54" s="1128"/>
      <c r="AZ54" s="1128"/>
      <c r="BA54" s="1128"/>
    </row>
    <row r="55" spans="1:53">
      <c r="A55" s="1128"/>
      <c r="B55" s="1129"/>
      <c r="C55" s="1128"/>
      <c r="D55" s="1128"/>
      <c r="E55" s="1128"/>
      <c r="F55" s="1128"/>
      <c r="G55" s="1128"/>
      <c r="H55" s="1128"/>
      <c r="I55" s="1128"/>
      <c r="J55" s="1128"/>
      <c r="K55" s="1128"/>
      <c r="L55" s="1128"/>
      <c r="M55" s="1128"/>
      <c r="N55" s="1128"/>
      <c r="O55" s="1128"/>
      <c r="P55" s="1128"/>
      <c r="Q55" s="1128"/>
      <c r="R55" s="1128"/>
      <c r="S55" s="1128"/>
      <c r="T55" s="1128"/>
      <c r="U55" s="1128"/>
      <c r="V55" s="1128"/>
      <c r="W55" s="1128"/>
      <c r="X55" s="1128"/>
      <c r="Y55" s="1128"/>
      <c r="Z55" s="1128"/>
      <c r="AA55" s="1128"/>
      <c r="AB55" s="1128"/>
      <c r="AC55" s="1128"/>
      <c r="AD55" s="1128"/>
      <c r="AE55" s="1128"/>
      <c r="AF55" s="1128"/>
      <c r="AG55" s="1128"/>
      <c r="AH55" s="1128"/>
      <c r="AI55" s="1130"/>
      <c r="AJ55" s="1128"/>
      <c r="AK55" s="1128"/>
      <c r="AL55" s="1128"/>
      <c r="AM55" s="1128"/>
      <c r="AN55" s="1128"/>
      <c r="AO55" s="1128"/>
      <c r="AP55" s="1128"/>
      <c r="AQ55" s="1128"/>
      <c r="AR55" s="1128"/>
      <c r="AS55" s="1128"/>
      <c r="AT55" s="1128"/>
      <c r="AU55" s="1128"/>
      <c r="AV55" s="1128"/>
      <c r="AW55" s="1128"/>
      <c r="AX55" s="1128"/>
      <c r="AY55" s="1128"/>
      <c r="AZ55" s="1128"/>
      <c r="BA55" s="1128"/>
    </row>
    <row r="56" spans="1:53">
      <c r="A56" s="1128"/>
      <c r="B56" s="1129"/>
      <c r="C56" s="1128"/>
      <c r="D56" s="1128"/>
      <c r="E56" s="1128"/>
      <c r="F56" s="1128"/>
      <c r="G56" s="1128"/>
      <c r="H56" s="1128"/>
      <c r="I56" s="1128"/>
      <c r="J56" s="1128"/>
      <c r="K56" s="1128"/>
      <c r="L56" s="1128"/>
      <c r="M56" s="1128"/>
      <c r="N56" s="1128"/>
      <c r="O56" s="1128"/>
      <c r="P56" s="1128"/>
      <c r="Q56" s="1128"/>
      <c r="R56" s="1128"/>
      <c r="S56" s="1128"/>
      <c r="T56" s="1128"/>
      <c r="U56" s="1128"/>
      <c r="V56" s="1128"/>
      <c r="W56" s="1128"/>
      <c r="X56" s="1128"/>
      <c r="Y56" s="1128"/>
      <c r="Z56" s="1128"/>
      <c r="AA56" s="1128"/>
      <c r="AB56" s="1128"/>
      <c r="AC56" s="1128"/>
      <c r="AD56" s="1128"/>
      <c r="AE56" s="1128"/>
      <c r="AF56" s="1128"/>
      <c r="AG56" s="1128"/>
      <c r="AH56" s="1128"/>
      <c r="AI56" s="1130"/>
      <c r="AJ56" s="1128"/>
      <c r="AK56" s="1128"/>
      <c r="AL56" s="1128"/>
      <c r="AM56" s="1128"/>
      <c r="AN56" s="1128"/>
      <c r="AO56" s="1128"/>
      <c r="AP56" s="1128"/>
      <c r="AQ56" s="1128"/>
      <c r="AR56" s="1128"/>
      <c r="AS56" s="1128"/>
      <c r="AT56" s="1128"/>
      <c r="AU56" s="1128"/>
      <c r="AV56" s="1128"/>
      <c r="AW56" s="1128"/>
      <c r="AX56" s="1128"/>
      <c r="AY56" s="1128"/>
      <c r="AZ56" s="1128"/>
      <c r="BA56" s="1128"/>
    </row>
    <row r="57" spans="1:53">
      <c r="A57" s="1128"/>
      <c r="B57" s="2546" t="s">
        <v>588</v>
      </c>
      <c r="C57" s="2546"/>
      <c r="D57" s="2546"/>
      <c r="E57" s="2546"/>
      <c r="F57" s="2546"/>
      <c r="G57" s="2546"/>
      <c r="H57" s="2546"/>
      <c r="I57" s="2546"/>
      <c r="J57" s="2546"/>
      <c r="K57" s="2546"/>
      <c r="L57" s="2546"/>
      <c r="M57" s="2546"/>
      <c r="N57" s="2546"/>
      <c r="O57" s="2546"/>
      <c r="P57" s="2546"/>
      <c r="Q57" s="2546"/>
      <c r="R57" s="2546"/>
      <c r="S57" s="2546"/>
      <c r="T57" s="2546"/>
      <c r="U57" s="2546"/>
      <c r="V57" s="2546"/>
      <c r="W57" s="2546"/>
      <c r="X57" s="2546"/>
      <c r="Y57" s="2546"/>
      <c r="Z57" s="2546"/>
      <c r="AA57" s="2546"/>
      <c r="AB57" s="2546"/>
      <c r="AC57" s="2546"/>
      <c r="AD57" s="2546"/>
      <c r="AE57" s="2546"/>
      <c r="AF57" s="1128"/>
      <c r="AG57" s="1128"/>
      <c r="AH57" s="1128"/>
      <c r="AI57" s="1130"/>
      <c r="AJ57" s="1128"/>
      <c r="AK57" s="1128"/>
      <c r="AL57" s="1128"/>
      <c r="AM57" s="1128"/>
      <c r="AN57" s="1128"/>
      <c r="AO57" s="1128"/>
      <c r="AP57" s="1128"/>
      <c r="AQ57" s="1128"/>
      <c r="AR57" s="1128"/>
      <c r="AS57" s="1128"/>
      <c r="AT57" s="1128"/>
      <c r="AU57" s="1128"/>
      <c r="AV57" s="1128"/>
      <c r="AW57" s="1128"/>
      <c r="AX57" s="1128"/>
      <c r="AY57" s="1128"/>
      <c r="AZ57" s="1128"/>
      <c r="BA57" s="1128"/>
    </row>
    <row r="58" spans="1:53">
      <c r="A58" s="1128"/>
      <c r="B58" s="2547" t="s">
        <v>589</v>
      </c>
      <c r="C58" s="2547"/>
      <c r="D58" s="2547"/>
      <c r="E58" s="2547"/>
      <c r="F58" s="2547"/>
      <c r="G58" s="2547"/>
      <c r="H58" s="2547"/>
      <c r="I58" s="2547"/>
      <c r="J58" s="2547"/>
      <c r="K58" s="2547"/>
      <c r="L58" s="2547"/>
      <c r="M58" s="2547"/>
      <c r="N58" s="2547"/>
      <c r="O58" s="2547"/>
      <c r="P58" s="2547"/>
      <c r="Q58" s="2547"/>
      <c r="R58" s="2547"/>
      <c r="S58" s="2547"/>
      <c r="T58" s="2547"/>
      <c r="U58" s="2547"/>
      <c r="V58" s="2547"/>
      <c r="W58" s="2547"/>
      <c r="X58" s="2547"/>
      <c r="Y58" s="2547"/>
      <c r="Z58" s="2547"/>
      <c r="AA58" s="2547"/>
      <c r="AB58" s="2547"/>
      <c r="AC58" s="2547"/>
      <c r="AD58" s="2547"/>
      <c r="AE58" s="2547"/>
      <c r="AF58" s="1128"/>
      <c r="AG58" s="1128"/>
      <c r="AH58" s="1128"/>
      <c r="AI58" s="1130"/>
      <c r="AJ58" s="1128"/>
      <c r="AK58" s="1128"/>
      <c r="AL58" s="1128"/>
      <c r="AM58" s="1128"/>
      <c r="AN58" s="1128"/>
      <c r="AO58" s="1128"/>
      <c r="AP58" s="1128"/>
      <c r="AQ58" s="1128"/>
      <c r="AR58" s="1128"/>
      <c r="AS58" s="1128"/>
      <c r="AT58" s="1128"/>
      <c r="AU58" s="1128"/>
      <c r="AV58" s="1128"/>
      <c r="AW58" s="1128"/>
      <c r="AX58" s="1128"/>
      <c r="AY58" s="1128"/>
      <c r="AZ58" s="1128"/>
      <c r="BA58" s="1128"/>
    </row>
    <row r="59" spans="1:53" ht="19.5" customHeight="1">
      <c r="A59" s="1128"/>
      <c r="B59" s="1167"/>
      <c r="C59" s="1168"/>
      <c r="D59" s="1168"/>
      <c r="E59" s="1168"/>
      <c r="F59" s="1168"/>
      <c r="G59" s="1168"/>
      <c r="H59" s="1168"/>
      <c r="I59" s="1168"/>
      <c r="J59" s="1168"/>
      <c r="K59" s="1168"/>
      <c r="L59" s="1168"/>
      <c r="M59" s="1168"/>
      <c r="N59" s="1168"/>
      <c r="O59" s="1168"/>
      <c r="P59" s="1168"/>
      <c r="Q59" s="1168"/>
      <c r="R59" s="1168"/>
      <c r="S59" s="1168"/>
      <c r="T59" s="1168"/>
      <c r="U59" s="1168"/>
      <c r="V59" s="1168"/>
      <c r="W59" s="1168"/>
      <c r="X59" s="1168"/>
      <c r="Y59" s="1168"/>
      <c r="Z59" s="1168"/>
      <c r="AA59" s="1168"/>
      <c r="AB59" s="1168"/>
      <c r="AC59" s="1168"/>
      <c r="AD59" s="1128"/>
      <c r="AE59" s="1128"/>
      <c r="AF59" s="1128"/>
      <c r="AG59" s="1128"/>
      <c r="AH59" s="1128"/>
      <c r="AI59" s="1130"/>
      <c r="AJ59" s="1128"/>
      <c r="AK59" s="1128"/>
      <c r="AL59" s="1128"/>
      <c r="AM59" s="1128"/>
      <c r="AN59" s="1128"/>
      <c r="AO59" s="1128"/>
      <c r="AP59" s="1128"/>
      <c r="AQ59" s="1128"/>
      <c r="AR59" s="1128"/>
      <c r="AS59" s="1128"/>
      <c r="AT59" s="1128"/>
      <c r="AU59" s="1128"/>
      <c r="AV59" s="1128"/>
      <c r="AW59" s="1128"/>
      <c r="AX59" s="1128"/>
      <c r="AY59" s="1128"/>
      <c r="AZ59" s="1128"/>
      <c r="BA59" s="1128"/>
    </row>
    <row r="60" spans="1:53" ht="15.75" thickBot="1"/>
    <row r="61" spans="1:53" s="1921" customFormat="1">
      <c r="B61" s="1923"/>
      <c r="C61" s="2544" t="s">
        <v>28</v>
      </c>
      <c r="D61" s="2545"/>
      <c r="E61" s="2545"/>
      <c r="F61" s="2545"/>
      <c r="G61" s="2545"/>
      <c r="H61" s="2545"/>
      <c r="I61" s="2545"/>
      <c r="J61" s="2545"/>
      <c r="K61" s="2545"/>
      <c r="L61" s="2545"/>
      <c r="M61" s="2545"/>
      <c r="N61" s="2545"/>
      <c r="O61" s="2545"/>
      <c r="P61" s="2545"/>
      <c r="Q61" s="2545"/>
      <c r="R61" s="2545"/>
      <c r="S61" s="2536" t="s">
        <v>463</v>
      </c>
      <c r="T61" s="2537"/>
      <c r="U61" s="2537"/>
      <c r="V61" s="2537"/>
      <c r="W61" s="2537"/>
      <c r="X61" s="2537"/>
      <c r="Y61" s="2537"/>
      <c r="Z61" s="2537"/>
      <c r="AA61" s="2537"/>
      <c r="AB61" s="2537"/>
      <c r="AC61" s="2537"/>
      <c r="AD61" s="2537"/>
      <c r="AE61" s="2537"/>
      <c r="AF61" s="2537"/>
      <c r="AG61" s="2537"/>
      <c r="AH61" s="2538"/>
      <c r="AI61" s="1922"/>
      <c r="AJ61" s="1993"/>
      <c r="AK61" s="1994"/>
      <c r="AL61" s="1994"/>
      <c r="AM61" s="1994" t="s">
        <v>28</v>
      </c>
      <c r="AN61" s="1994"/>
      <c r="AO61" s="1994"/>
      <c r="AP61" s="1995"/>
      <c r="AQ61" s="2536" t="s">
        <v>463</v>
      </c>
      <c r="AR61" s="2537"/>
      <c r="AS61" s="2537"/>
      <c r="AT61" s="2537"/>
      <c r="AU61" s="2537"/>
      <c r="AV61" s="2537"/>
      <c r="AW61" s="2538"/>
    </row>
    <row r="62" spans="1:53" ht="15.75" thickBot="1">
      <c r="A62" s="1128"/>
      <c r="B62" s="1167"/>
      <c r="C62" s="1017" t="s">
        <v>32</v>
      </c>
      <c r="D62" s="1019" t="s">
        <v>33</v>
      </c>
      <c r="E62" s="1019" t="s">
        <v>22</v>
      </c>
      <c r="F62" s="1019" t="s">
        <v>34</v>
      </c>
      <c r="G62" s="1019" t="s">
        <v>35</v>
      </c>
      <c r="H62" s="1019" t="s">
        <v>36</v>
      </c>
      <c r="I62" s="1019" t="s">
        <v>37</v>
      </c>
      <c r="J62" s="1019" t="s">
        <v>38</v>
      </c>
      <c r="K62" s="1019" t="s">
        <v>39</v>
      </c>
      <c r="L62" s="1019" t="s">
        <v>40</v>
      </c>
      <c r="M62" s="1019" t="s">
        <v>23</v>
      </c>
      <c r="N62" s="1019" t="s">
        <v>41</v>
      </c>
      <c r="O62" s="1019" t="s">
        <v>42</v>
      </c>
      <c r="P62" s="180" t="s">
        <v>43</v>
      </c>
      <c r="Q62" s="180" t="s">
        <v>24</v>
      </c>
      <c r="R62" s="1019" t="s">
        <v>44</v>
      </c>
      <c r="S62" s="1925" t="s">
        <v>171</v>
      </c>
      <c r="T62" s="1926" t="s">
        <v>170</v>
      </c>
      <c r="U62" s="1926" t="s">
        <v>169</v>
      </c>
      <c r="V62" s="1926" t="s">
        <v>167</v>
      </c>
      <c r="W62" s="1927" t="s">
        <v>166</v>
      </c>
      <c r="X62" s="1926" t="s">
        <v>165</v>
      </c>
      <c r="Y62" s="1926" t="s">
        <v>168</v>
      </c>
      <c r="Z62" s="1926" t="s">
        <v>164</v>
      </c>
      <c r="AA62" s="1926" t="s">
        <v>163</v>
      </c>
      <c r="AB62" s="1926" t="s">
        <v>161</v>
      </c>
      <c r="AC62" s="1928" t="s">
        <v>95</v>
      </c>
      <c r="AD62" s="1926" t="s">
        <v>153</v>
      </c>
      <c r="AE62" s="1926" t="s">
        <v>162</v>
      </c>
      <c r="AF62" s="1926" t="s">
        <v>102</v>
      </c>
      <c r="AG62" s="1928" t="s">
        <v>96</v>
      </c>
      <c r="AH62" s="1929" t="s">
        <v>154</v>
      </c>
      <c r="AI62" s="1130"/>
      <c r="AJ62" s="412" t="s">
        <v>42</v>
      </c>
      <c r="AK62" s="346" t="s">
        <v>43</v>
      </c>
      <c r="AL62" s="1611" t="s">
        <v>24</v>
      </c>
      <c r="AM62" s="346" t="s">
        <v>840</v>
      </c>
      <c r="AN62" s="346" t="s">
        <v>905</v>
      </c>
      <c r="AO62" s="346" t="s">
        <v>925</v>
      </c>
      <c r="AP62" s="347" t="s">
        <v>1076</v>
      </c>
      <c r="AQ62" s="412" t="s">
        <v>162</v>
      </c>
      <c r="AR62" s="346" t="s">
        <v>102</v>
      </c>
      <c r="AS62" s="346" t="s">
        <v>96</v>
      </c>
      <c r="AT62" s="1611" t="s">
        <v>843</v>
      </c>
      <c r="AU62" s="346" t="s">
        <v>906</v>
      </c>
      <c r="AV62" s="346" t="s">
        <v>929</v>
      </c>
      <c r="AW62" s="347" t="s">
        <v>1077</v>
      </c>
      <c r="AX62" s="1128"/>
      <c r="AY62" s="1128"/>
      <c r="AZ62" s="1128"/>
    </row>
    <row r="63" spans="1:53">
      <c r="A63" s="1128"/>
      <c r="B63" s="1169" t="s">
        <v>590</v>
      </c>
      <c r="C63" s="1265"/>
      <c r="D63" s="1264"/>
      <c r="E63" s="1264"/>
      <c r="F63" s="1264"/>
      <c r="G63" s="1264"/>
      <c r="H63" s="1264"/>
      <c r="I63" s="1264"/>
      <c r="J63" s="1264"/>
      <c r="K63" s="1264"/>
      <c r="L63" s="1264"/>
      <c r="M63" s="1264"/>
      <c r="N63" s="1264"/>
      <c r="O63" s="1264"/>
      <c r="P63" s="1264"/>
      <c r="Q63" s="1264"/>
      <c r="R63" s="1293"/>
      <c r="S63" s="1265"/>
      <c r="T63" s="1264"/>
      <c r="U63" s="1264"/>
      <c r="V63" s="1264"/>
      <c r="W63" s="1264"/>
      <c r="X63" s="1264"/>
      <c r="Y63" s="1264"/>
      <c r="Z63" s="1264"/>
      <c r="AA63" s="1264"/>
      <c r="AB63" s="1264"/>
      <c r="AC63" s="1264"/>
      <c r="AD63" s="1264"/>
      <c r="AE63" s="1264"/>
      <c r="AF63" s="1264"/>
      <c r="AG63" s="1264"/>
      <c r="AH63" s="1293"/>
      <c r="AI63" s="1130"/>
      <c r="AJ63" s="1302"/>
      <c r="AK63" s="1303"/>
      <c r="AL63" s="1303"/>
      <c r="AM63" s="1303"/>
      <c r="AN63" s="1303"/>
      <c r="AO63" s="1303"/>
      <c r="AP63" s="1304"/>
      <c r="AQ63" s="1302"/>
      <c r="AR63" s="1303"/>
      <c r="AS63" s="1303"/>
      <c r="AT63" s="1303"/>
      <c r="AU63" s="1303"/>
      <c r="AV63" s="1303"/>
      <c r="AW63" s="1304"/>
      <c r="AX63" s="1128"/>
      <c r="AY63" s="1128"/>
      <c r="AZ63" s="1128"/>
    </row>
    <row r="64" spans="1:53">
      <c r="A64" s="1128"/>
      <c r="B64" s="1170" t="s">
        <v>266</v>
      </c>
      <c r="C64" s="1265">
        <v>258.45499999999998</v>
      </c>
      <c r="D64" s="1264">
        <v>264.72500000000002</v>
      </c>
      <c r="E64" s="1264">
        <v>275.95100000000002</v>
      </c>
      <c r="F64" s="1264">
        <v>279.05</v>
      </c>
      <c r="G64" s="1264">
        <v>278.25599999999997</v>
      </c>
      <c r="H64" s="1264">
        <v>266.61399999999998</v>
      </c>
      <c r="I64" s="1264">
        <v>285.899</v>
      </c>
      <c r="J64" s="1264">
        <v>288.74200000000002</v>
      </c>
      <c r="K64" s="1264">
        <v>277.94400000000002</v>
      </c>
      <c r="L64" s="1264">
        <v>288.35199999999998</v>
      </c>
      <c r="M64" s="1264">
        <v>301.59798552000012</v>
      </c>
      <c r="N64" s="1264">
        <v>303.53899999999999</v>
      </c>
      <c r="O64" s="1264">
        <v>314.36200000000002</v>
      </c>
      <c r="P64" s="1264">
        <v>315.59246560999992</v>
      </c>
      <c r="Q64" s="1264">
        <v>331.32275724000004</v>
      </c>
      <c r="R64" s="1293">
        <v>320.37200000000001</v>
      </c>
      <c r="S64" s="1265">
        <v>258.45499999999998</v>
      </c>
      <c r="T64" s="1301">
        <v>523.18100000000004</v>
      </c>
      <c r="U64" s="1301">
        <v>799.13099999999997</v>
      </c>
      <c r="V64" s="1301">
        <f>1078181/1000</f>
        <v>1078.181</v>
      </c>
      <c r="W64" s="1301">
        <v>278.25599999999997</v>
      </c>
      <c r="X64" s="1301">
        <v>544.87099999999998</v>
      </c>
      <c r="Y64" s="1301">
        <v>830.77</v>
      </c>
      <c r="Z64" s="1301">
        <f>1119511/1000</f>
        <v>1119.511</v>
      </c>
      <c r="AA64" s="1301">
        <v>277.94400000000002</v>
      </c>
      <c r="AB64" s="1301">
        <v>566.29600000000005</v>
      </c>
      <c r="AC64" s="1301">
        <f>867893.97907/1000</f>
        <v>867.89397907</v>
      </c>
      <c r="AD64" s="1301">
        <f>1171433/1000</f>
        <v>1171.433</v>
      </c>
      <c r="AE64" s="1301">
        <v>314.36200000000002</v>
      </c>
      <c r="AF64" s="1301">
        <v>629.95399999999995</v>
      </c>
      <c r="AG64" s="1301">
        <f>961277.15352/1000</f>
        <v>961.27715352000007</v>
      </c>
      <c r="AH64" s="1293">
        <f>1281649/1000</f>
        <v>1281.6489999999999</v>
      </c>
      <c r="AI64" s="1130"/>
      <c r="AJ64" s="1265">
        <v>314.36193067000011</v>
      </c>
      <c r="AK64" s="1264">
        <v>315.59246560999992</v>
      </c>
      <c r="AL64" s="1264">
        <v>331.32275724000004</v>
      </c>
      <c r="AM64" s="1264">
        <v>340.90504364999993</v>
      </c>
      <c r="AN64" s="1264">
        <v>325.48787360000011</v>
      </c>
      <c r="AO64" s="1264">
        <v>343.09240293999983</v>
      </c>
      <c r="AP64" s="1293">
        <v>350.92593634000002</v>
      </c>
      <c r="AQ64" s="1265">
        <v>314.36193067000011</v>
      </c>
      <c r="AR64" s="1264">
        <v>629.95439627999997</v>
      </c>
      <c r="AS64" s="1264">
        <v>961.27715352000007</v>
      </c>
      <c r="AT64" s="1264">
        <v>340.90504364999993</v>
      </c>
      <c r="AU64" s="1264">
        <v>666.3929172500001</v>
      </c>
      <c r="AV64" s="1264">
        <v>1009.4853201899999</v>
      </c>
      <c r="AW64" s="1293">
        <v>1360.4112565299999</v>
      </c>
      <c r="AX64" s="1128"/>
      <c r="AY64" s="1128"/>
      <c r="AZ64" s="1128"/>
    </row>
    <row r="65" spans="1:52">
      <c r="A65" s="1128"/>
      <c r="B65" s="1170" t="s">
        <v>591</v>
      </c>
      <c r="C65" s="1265">
        <v>-233.59700000000001</v>
      </c>
      <c r="D65" s="1093">
        <v>-225.70400000000001</v>
      </c>
      <c r="E65" s="1093">
        <v>-233.94900000000001</v>
      </c>
      <c r="F65" s="1093">
        <v>-228.4</v>
      </c>
      <c r="G65" s="1093">
        <v>-213.97800000000001</v>
      </c>
      <c r="H65" s="1264">
        <v>-173.71100000000001</v>
      </c>
      <c r="I65" s="1093">
        <v>-243.096</v>
      </c>
      <c r="J65" s="1093">
        <v>-223.322</v>
      </c>
      <c r="K65" s="1093">
        <v>-215.63800000000001</v>
      </c>
      <c r="L65" s="1093">
        <v>-273.35000000000002</v>
      </c>
      <c r="M65" s="1093">
        <v>-259.81997405999999</v>
      </c>
      <c r="N65" s="1093">
        <v>-271.10000000000002</v>
      </c>
      <c r="O65" s="1093">
        <v>-276.08199999999999</v>
      </c>
      <c r="P65" s="1093">
        <v>-266.25902585999995</v>
      </c>
      <c r="Q65" s="1093">
        <v>-276.09412841999995</v>
      </c>
      <c r="R65" s="1094">
        <v>-258.46600000000001</v>
      </c>
      <c r="S65" s="1265">
        <v>-233.59700000000001</v>
      </c>
      <c r="T65" s="1266">
        <v>-459.30099999999999</v>
      </c>
      <c r="U65" s="1266">
        <v>-693.25</v>
      </c>
      <c r="V65" s="1266">
        <v>-921.65</v>
      </c>
      <c r="W65" s="1266">
        <v>-213.97800000000001</v>
      </c>
      <c r="X65" s="1301">
        <v>-387.68900000000002</v>
      </c>
      <c r="Y65" s="1266">
        <v>-630.78499999999997</v>
      </c>
      <c r="Z65" s="1266">
        <v>-854.10699999999997</v>
      </c>
      <c r="AA65" s="1266">
        <v>-215.63800000000001</v>
      </c>
      <c r="AB65" s="1266">
        <v>-488.98899999999998</v>
      </c>
      <c r="AC65" s="1266">
        <v>-748.80852308999988</v>
      </c>
      <c r="AD65" s="1266">
        <f>1019908/1000</f>
        <v>1019.908</v>
      </c>
      <c r="AE65" s="1266">
        <v>-276.08199999999999</v>
      </c>
      <c r="AF65" s="1266">
        <v>-542.34100000000001</v>
      </c>
      <c r="AG65" s="1266">
        <v>-818.43540657999995</v>
      </c>
      <c r="AH65" s="1094">
        <f>1076901/1000</f>
        <v>1076.9010000000001</v>
      </c>
      <c r="AI65" s="1130"/>
      <c r="AJ65" s="1092">
        <v>-276.08225230000005</v>
      </c>
      <c r="AK65" s="1093">
        <v>-266.25902585999995</v>
      </c>
      <c r="AL65" s="1093">
        <v>-276.09412841999995</v>
      </c>
      <c r="AM65" s="1093">
        <v>-259.03948222000002</v>
      </c>
      <c r="AN65" s="1093">
        <v>-277.75273797999995</v>
      </c>
      <c r="AO65" s="1093">
        <v>-273.21209956000001</v>
      </c>
      <c r="AP65" s="1293">
        <v>-260.20081340999985</v>
      </c>
      <c r="AQ65" s="1092">
        <v>-276.08225230000005</v>
      </c>
      <c r="AR65" s="1093">
        <v>-542.34127816</v>
      </c>
      <c r="AS65" s="1093">
        <v>-818.43540657999995</v>
      </c>
      <c r="AT65" s="1093">
        <v>-259.03948222000002</v>
      </c>
      <c r="AU65" s="1093">
        <v>-536.79222019999997</v>
      </c>
      <c r="AV65" s="1093">
        <v>-810.00431975999993</v>
      </c>
      <c r="AW65" s="1293">
        <v>-1070.2051331699997</v>
      </c>
      <c r="AX65" s="1128"/>
      <c r="AY65" s="1128"/>
      <c r="AZ65" s="1128"/>
    </row>
    <row r="66" spans="1:52">
      <c r="A66" s="1128"/>
      <c r="B66" s="1170" t="s">
        <v>263</v>
      </c>
      <c r="C66" s="1265">
        <v>-11.879</v>
      </c>
      <c r="D66" s="1093">
        <v>-11.696999999999999</v>
      </c>
      <c r="E66" s="1093">
        <v>-12.365</v>
      </c>
      <c r="F66" s="1093">
        <v>-12.335000000000001</v>
      </c>
      <c r="G66" s="1093">
        <v>-12.118</v>
      </c>
      <c r="H66" s="1264">
        <v>-11.455</v>
      </c>
      <c r="I66" s="1093">
        <v>-12.185</v>
      </c>
      <c r="J66" s="1093">
        <v>-11.583</v>
      </c>
      <c r="K66" s="1093">
        <v>-12.308999999999999</v>
      </c>
      <c r="L66" s="1093">
        <v>-12.231</v>
      </c>
      <c r="M66" s="1093">
        <v>-12.836228519999993</v>
      </c>
      <c r="N66" s="1093">
        <v>-13.613</v>
      </c>
      <c r="O66" s="1093">
        <v>-13.670999999999999</v>
      </c>
      <c r="P66" s="1093">
        <v>-13.394743120000001</v>
      </c>
      <c r="Q66" s="1093">
        <v>-14.323403309999994</v>
      </c>
      <c r="R66" s="1094">
        <v>-14.510999999999999</v>
      </c>
      <c r="S66" s="1265">
        <v>-11.879</v>
      </c>
      <c r="T66" s="1266">
        <v>-23.576000000000001</v>
      </c>
      <c r="U66" s="1266">
        <v>-35.941000000000003</v>
      </c>
      <c r="V66" s="1266">
        <v>-48.276000000000003</v>
      </c>
      <c r="W66" s="1266">
        <v>-12.118</v>
      </c>
      <c r="X66" s="1301">
        <v>-23.573</v>
      </c>
      <c r="Y66" s="1266">
        <v>-35.758000000000003</v>
      </c>
      <c r="Z66" s="1266">
        <v>-47.341000000000001</v>
      </c>
      <c r="AA66" s="1266">
        <v>-12.308999999999999</v>
      </c>
      <c r="AB66" s="1266">
        <v>-24.54</v>
      </c>
      <c r="AC66" s="1266">
        <v>-37.376715929999989</v>
      </c>
      <c r="AD66" s="1266">
        <v>-50.99</v>
      </c>
      <c r="AE66" s="1266">
        <v>-13.670999999999999</v>
      </c>
      <c r="AF66" s="1266">
        <v>-27.065000000000001</v>
      </c>
      <c r="AG66" s="1266">
        <v>-41.388887859999997</v>
      </c>
      <c r="AH66" s="1094">
        <v>-55.9</v>
      </c>
      <c r="AI66" s="1130"/>
      <c r="AJ66" s="1092">
        <v>-13.67074143</v>
      </c>
      <c r="AK66" s="1093">
        <v>-13.394743120000001</v>
      </c>
      <c r="AL66" s="1093">
        <v>-14.323403309999994</v>
      </c>
      <c r="AM66" s="1093">
        <v>-14.627413110000001</v>
      </c>
      <c r="AN66" s="1093">
        <v>-14.34405658</v>
      </c>
      <c r="AO66" s="1093">
        <v>-14.753551100000001</v>
      </c>
      <c r="AP66" s="1293">
        <v>-14.818055210000006</v>
      </c>
      <c r="AQ66" s="1092">
        <v>-13.67074143</v>
      </c>
      <c r="AR66" s="1093">
        <v>-27.065484550000001</v>
      </c>
      <c r="AS66" s="1093">
        <v>-41.388887859999997</v>
      </c>
      <c r="AT66" s="1093">
        <v>-14.627413110000001</v>
      </c>
      <c r="AU66" s="1093">
        <v>-28.971469690000003</v>
      </c>
      <c r="AV66" s="1093">
        <v>-43.725020790000002</v>
      </c>
      <c r="AW66" s="1293">
        <v>-58.543076000000006</v>
      </c>
      <c r="AX66" s="1128"/>
      <c r="AY66" s="1128"/>
      <c r="AZ66" s="1128"/>
    </row>
    <row r="67" spans="1:52">
      <c r="A67" s="1128"/>
      <c r="B67" s="1170" t="s">
        <v>568</v>
      </c>
      <c r="C67" s="1265">
        <v>-2.9119999999999999</v>
      </c>
      <c r="D67" s="1264">
        <v>-2.492</v>
      </c>
      <c r="E67" s="1264">
        <v>-2.4860000000000002</v>
      </c>
      <c r="F67" s="1264">
        <v>-1.6930000000000001</v>
      </c>
      <c r="G67" s="1264">
        <v>-2.8450000000000002</v>
      </c>
      <c r="H67" s="1264">
        <v>-2.9289999999999998</v>
      </c>
      <c r="I67" s="1264">
        <v>-2.6459999999999999</v>
      </c>
      <c r="J67" s="1264">
        <v>-1.9970000000000001</v>
      </c>
      <c r="K67" s="1264">
        <v>-2.8769999999999998</v>
      </c>
      <c r="L67" s="1264">
        <v>-2.4119999999999999</v>
      </c>
      <c r="M67" s="1264">
        <v>-2.5661431099999992</v>
      </c>
      <c r="N67" s="1264">
        <v>-2.282</v>
      </c>
      <c r="O67" s="1264">
        <v>-3.2629999999999999</v>
      </c>
      <c r="P67" s="1264">
        <v>-2.5046713999999999</v>
      </c>
      <c r="Q67" s="1264">
        <v>-2.6521667799999995</v>
      </c>
      <c r="R67" s="1293">
        <v>-3.1760000000000002</v>
      </c>
      <c r="S67" s="1265">
        <v>248</v>
      </c>
      <c r="T67" s="1301">
        <v>-5.4039999999999999</v>
      </c>
      <c r="U67" s="1301">
        <v>-7.89</v>
      </c>
      <c r="V67" s="1301">
        <v>-9.5830000000000002</v>
      </c>
      <c r="W67" s="1301">
        <v>9</v>
      </c>
      <c r="X67" s="1301">
        <v>-5.7750000000000004</v>
      </c>
      <c r="Y67" s="1301">
        <v>-8.4209999999999994</v>
      </c>
      <c r="Z67" s="1301">
        <v>-10.417999999999999</v>
      </c>
      <c r="AA67" s="1301">
        <v>-2.8769999999999998</v>
      </c>
      <c r="AB67" s="1301">
        <v>-5.2889999999999997</v>
      </c>
      <c r="AC67" s="1301">
        <v>-7.8556063199999988</v>
      </c>
      <c r="AD67" s="1301">
        <v>-10.137</v>
      </c>
      <c r="AE67" s="1301">
        <v>-3.2629999999999999</v>
      </c>
      <c r="AF67" s="1301">
        <v>-5.7679999999999998</v>
      </c>
      <c r="AG67" s="1301">
        <v>-8.4200274099999994</v>
      </c>
      <c r="AH67" s="1293">
        <v>-11.596</v>
      </c>
      <c r="AI67" s="1130"/>
      <c r="AJ67" s="1265">
        <v>-3.2631892299999996</v>
      </c>
      <c r="AK67" s="1264">
        <v>-2.5046713999999999</v>
      </c>
      <c r="AL67" s="1264">
        <v>-2.6521667799999995</v>
      </c>
      <c r="AM67" s="1264">
        <v>-2.9950861899999999</v>
      </c>
      <c r="AN67" s="1264">
        <v>-2.9031421899999996</v>
      </c>
      <c r="AO67" s="1264">
        <v>-2.8899539099999991</v>
      </c>
      <c r="AP67" s="1293">
        <v>-3.2623207199999995</v>
      </c>
      <c r="AQ67" s="1265">
        <v>-3.2631892299999996</v>
      </c>
      <c r="AR67" s="1264">
        <v>-5.7678606299999995</v>
      </c>
      <c r="AS67" s="1264">
        <v>-8.4200274099999994</v>
      </c>
      <c r="AT67" s="1264">
        <v>-2.9950861899999999</v>
      </c>
      <c r="AU67" s="1264">
        <v>-5.8982283799999999</v>
      </c>
      <c r="AV67" s="1264">
        <v>-8.7881822899999982</v>
      </c>
      <c r="AW67" s="1293">
        <v>-12.050503009999998</v>
      </c>
      <c r="AX67" s="1128"/>
      <c r="AY67" s="1128"/>
      <c r="AZ67" s="1128"/>
    </row>
    <row r="68" spans="1:52">
      <c r="A68" s="1128"/>
      <c r="B68" s="1171" t="s">
        <v>592</v>
      </c>
      <c r="C68" s="1308">
        <v>10.068</v>
      </c>
      <c r="D68" s="1309">
        <v>24.832000000000001</v>
      </c>
      <c r="E68" s="1309">
        <v>27.151</v>
      </c>
      <c r="F68" s="1309">
        <v>36.622</v>
      </c>
      <c r="G68" s="1309">
        <v>49.314999999999998</v>
      </c>
      <c r="H68" s="1309">
        <v>78.52</v>
      </c>
      <c r="I68" s="1309">
        <v>27.972000000000001</v>
      </c>
      <c r="J68" s="1309">
        <v>51.838999999999999</v>
      </c>
      <c r="K68" s="1309">
        <v>47.12</v>
      </c>
      <c r="L68" s="1309">
        <v>358</v>
      </c>
      <c r="M68" s="1309">
        <v>26.375639830000132</v>
      </c>
      <c r="N68" s="1309">
        <v>16.544</v>
      </c>
      <c r="O68" s="1309">
        <v>21.346</v>
      </c>
      <c r="P68" s="1309">
        <v>33.434025229999961</v>
      </c>
      <c r="Q68" s="1309">
        <v>38.253058730000106</v>
      </c>
      <c r="R68" s="1310">
        <v>44.219000000000001</v>
      </c>
      <c r="S68" s="1308">
        <v>13.227</v>
      </c>
      <c r="T68" s="1317">
        <v>34.9</v>
      </c>
      <c r="U68" s="1317">
        <v>62.051000000000002</v>
      </c>
      <c r="V68" s="1317">
        <v>98.673000000000002</v>
      </c>
      <c r="W68" s="1317">
        <v>52.168999999999997</v>
      </c>
      <c r="X68" s="1317">
        <v>127.83499999999999</v>
      </c>
      <c r="Y68" s="1317">
        <v>155.80600000000001</v>
      </c>
      <c r="Z68" s="1317">
        <v>207.64500000000001</v>
      </c>
      <c r="AA68" s="1317">
        <v>47.12</v>
      </c>
      <c r="AB68" s="1317">
        <v>47.476999999999997</v>
      </c>
      <c r="AC68" s="1317">
        <v>73.853133730000209</v>
      </c>
      <c r="AD68" s="1317">
        <v>90.397000000000006</v>
      </c>
      <c r="AE68" s="1317">
        <v>21.346</v>
      </c>
      <c r="AF68" s="1317">
        <v>54.78</v>
      </c>
      <c r="AG68" s="1317">
        <v>93.032831670000121</v>
      </c>
      <c r="AH68" s="1310">
        <v>137.251</v>
      </c>
      <c r="AI68" s="1130"/>
      <c r="AJ68" s="1308">
        <v>21.345747710000037</v>
      </c>
      <c r="AK68" s="1309">
        <v>33.434025229999961</v>
      </c>
      <c r="AL68" s="1309">
        <v>38.253058730000106</v>
      </c>
      <c r="AM68" s="1309">
        <v>64.243062129999913</v>
      </c>
      <c r="AN68" s="1309">
        <v>30.487936850000128</v>
      </c>
      <c r="AO68" s="1309">
        <v>52.236798369999832</v>
      </c>
      <c r="AP68" s="1310">
        <v>72.64474700000018</v>
      </c>
      <c r="AQ68" s="1308">
        <v>21.345747710000037</v>
      </c>
      <c r="AR68" s="1309">
        <v>54.779772939999994</v>
      </c>
      <c r="AS68" s="1309">
        <v>93.032831670000107</v>
      </c>
      <c r="AT68" s="1309">
        <v>64.243062129999913</v>
      </c>
      <c r="AU68" s="1309">
        <v>94.730998980000052</v>
      </c>
      <c r="AV68" s="1309">
        <v>146.9677973499999</v>
      </c>
      <c r="AW68" s="1310">
        <v>219.61254435000006</v>
      </c>
      <c r="AX68" s="1128"/>
      <c r="AY68" s="1128"/>
      <c r="AZ68" s="1128"/>
    </row>
    <row r="69" spans="1:52">
      <c r="A69" s="1128"/>
      <c r="B69" s="1172"/>
      <c r="C69" s="1265" t="s">
        <v>617</v>
      </c>
      <c r="D69" s="1093" t="s">
        <v>617</v>
      </c>
      <c r="E69" s="1093" t="s">
        <v>617</v>
      </c>
      <c r="F69" s="1093" t="s">
        <v>617</v>
      </c>
      <c r="G69" s="1093" t="s">
        <v>617</v>
      </c>
      <c r="H69" s="1264" t="s">
        <v>617</v>
      </c>
      <c r="I69" s="1093" t="s">
        <v>617</v>
      </c>
      <c r="J69" s="1093" t="s">
        <v>617</v>
      </c>
      <c r="K69" s="1093" t="s">
        <v>617</v>
      </c>
      <c r="L69" s="1093"/>
      <c r="M69" s="1093"/>
      <c r="N69" s="1093"/>
      <c r="O69" s="1093"/>
      <c r="P69" s="1093"/>
      <c r="Q69" s="1093"/>
      <c r="R69" s="1094"/>
      <c r="S69" s="1265" t="s">
        <v>617</v>
      </c>
      <c r="T69" s="1266" t="s">
        <v>617</v>
      </c>
      <c r="U69" s="1266" t="s">
        <v>617</v>
      </c>
      <c r="V69" s="1266" t="s">
        <v>617</v>
      </c>
      <c r="W69" s="1266" t="s">
        <v>617</v>
      </c>
      <c r="X69" s="1301" t="s">
        <v>617</v>
      </c>
      <c r="Y69" s="1266" t="s">
        <v>617</v>
      </c>
      <c r="Z69" s="1266" t="s">
        <v>617</v>
      </c>
      <c r="AA69" s="1266" t="s">
        <v>617</v>
      </c>
      <c r="AB69" s="1266" t="s">
        <v>617</v>
      </c>
      <c r="AC69" s="1266"/>
      <c r="AD69" s="1266" t="s">
        <v>617</v>
      </c>
      <c r="AE69" s="1266" t="s">
        <v>617</v>
      </c>
      <c r="AF69" s="1266" t="s">
        <v>617</v>
      </c>
      <c r="AG69" s="1266"/>
      <c r="AH69" s="1094" t="s">
        <v>617</v>
      </c>
      <c r="AI69" s="1130"/>
      <c r="AJ69" s="1092"/>
      <c r="AK69" s="1093"/>
      <c r="AL69" s="1093"/>
      <c r="AM69" s="1093"/>
      <c r="AN69" s="1093"/>
      <c r="AO69" s="1093"/>
      <c r="AP69" s="1293"/>
      <c r="AQ69" s="1092"/>
      <c r="AR69" s="1093"/>
      <c r="AS69" s="1093"/>
      <c r="AT69" s="1093"/>
      <c r="AU69" s="1093"/>
      <c r="AV69" s="1093"/>
      <c r="AW69" s="1293"/>
      <c r="AX69" s="1128"/>
      <c r="AY69" s="1128"/>
      <c r="AZ69" s="1128"/>
    </row>
    <row r="70" spans="1:52">
      <c r="A70" s="1128"/>
      <c r="B70" s="1170" t="s">
        <v>570</v>
      </c>
      <c r="C70" s="1265">
        <v>1.5049999999999999</v>
      </c>
      <c r="D70" s="1093">
        <v>1.07</v>
      </c>
      <c r="E70" s="1093">
        <v>1.6120000000000001</v>
      </c>
      <c r="F70" s="1093">
        <v>1.573</v>
      </c>
      <c r="G70" s="1093">
        <v>532</v>
      </c>
      <c r="H70" s="1264">
        <v>1.99</v>
      </c>
      <c r="I70" s="1093">
        <v>1.6579999999999999</v>
      </c>
      <c r="J70" s="1093">
        <v>1.671</v>
      </c>
      <c r="K70" s="1093">
        <v>1.1879999999999999</v>
      </c>
      <c r="L70" s="1093">
        <v>1.9039999999999999</v>
      </c>
      <c r="M70" s="1093">
        <v>1.7745870600000015</v>
      </c>
      <c r="N70" s="1093">
        <v>1.351</v>
      </c>
      <c r="O70" s="1093">
        <v>1.883</v>
      </c>
      <c r="P70" s="1093">
        <v>1.7589388999999997</v>
      </c>
      <c r="Q70" s="1093">
        <v>2.7487464599999978</v>
      </c>
      <c r="R70" s="1094">
        <v>2.6389999999999998</v>
      </c>
      <c r="S70" s="1265">
        <v>-2.1349999999999998</v>
      </c>
      <c r="T70" s="1266">
        <v>2.5750000000000002</v>
      </c>
      <c r="U70" s="1266">
        <v>4.1870000000000003</v>
      </c>
      <c r="V70" s="1266">
        <v>5.76</v>
      </c>
      <c r="W70" s="1266">
        <v>-2.2010000000000001</v>
      </c>
      <c r="X70" s="1301">
        <v>2.5219999999999998</v>
      </c>
      <c r="Y70" s="1266">
        <v>4.18</v>
      </c>
      <c r="Z70" s="1266">
        <v>5.851</v>
      </c>
      <c r="AA70" s="1266">
        <v>1.1879999999999999</v>
      </c>
      <c r="AB70" s="1266">
        <v>3.0910000000000002</v>
      </c>
      <c r="AC70" s="1266">
        <v>4.8660013500000003</v>
      </c>
      <c r="AD70" s="1266">
        <v>6.2169999999999996</v>
      </c>
      <c r="AE70" s="1266">
        <v>1.883</v>
      </c>
      <c r="AF70" s="1266">
        <v>3.6419999999999999</v>
      </c>
      <c r="AG70" s="1266">
        <v>6.3902601199999971</v>
      </c>
      <c r="AH70" s="1094">
        <v>9.0299999999999994</v>
      </c>
      <c r="AI70" s="1130"/>
      <c r="AJ70" s="1092">
        <v>1.88257476</v>
      </c>
      <c r="AK70" s="1093">
        <v>1.7589388999999997</v>
      </c>
      <c r="AL70" s="1093">
        <v>2.7487464599999978</v>
      </c>
      <c r="AM70" s="1093">
        <v>4.1327921200000004</v>
      </c>
      <c r="AN70" s="1093">
        <v>3.6527290799999999</v>
      </c>
      <c r="AO70" s="1093">
        <v>3.7413398200000003</v>
      </c>
      <c r="AP70" s="1293">
        <v>5.0354764900000006</v>
      </c>
      <c r="AQ70" s="1092">
        <v>1.88257476</v>
      </c>
      <c r="AR70" s="1093">
        <v>3.6415136599999998</v>
      </c>
      <c r="AS70" s="1093">
        <v>6.3902601199999971</v>
      </c>
      <c r="AT70" s="1093">
        <v>4.1327921200000004</v>
      </c>
      <c r="AU70" s="1093">
        <v>7.7855211999999998</v>
      </c>
      <c r="AV70" s="1093">
        <v>11.52686102</v>
      </c>
      <c r="AW70" s="1293">
        <v>16.562337510000003</v>
      </c>
      <c r="AX70" s="1128"/>
      <c r="AY70" s="1128"/>
      <c r="AZ70" s="1128"/>
    </row>
    <row r="71" spans="1:52">
      <c r="A71" s="1128"/>
      <c r="B71" s="1170" t="s">
        <v>432</v>
      </c>
      <c r="C71" s="1265">
        <v>-17.535</v>
      </c>
      <c r="D71" s="1264">
        <v>-18.202999999999999</v>
      </c>
      <c r="E71" s="1264">
        <v>-18.352</v>
      </c>
      <c r="F71" s="1264">
        <v>-20.715</v>
      </c>
      <c r="G71" s="1264">
        <v>-19.658999999999999</v>
      </c>
      <c r="H71" s="1264">
        <v>-19.766999999999999</v>
      </c>
      <c r="I71" s="1264">
        <v>-18.34</v>
      </c>
      <c r="J71" s="1264">
        <v>-28.515000000000001</v>
      </c>
      <c r="K71" s="1264">
        <v>-20.709</v>
      </c>
      <c r="L71" s="1264">
        <v>-19.178999999999998</v>
      </c>
      <c r="M71" s="1264">
        <v>-22.72532055000001</v>
      </c>
      <c r="N71" s="1264">
        <v>-25.498999999999999</v>
      </c>
      <c r="O71" s="1264">
        <v>-18.87</v>
      </c>
      <c r="P71" s="1264">
        <v>-20.251136840000015</v>
      </c>
      <c r="Q71" s="1264">
        <v>-20.826205279999996</v>
      </c>
      <c r="R71" s="1293">
        <v>-24.388999999999999</v>
      </c>
      <c r="S71" s="1265" t="s">
        <v>775</v>
      </c>
      <c r="T71" s="1301">
        <v>-35.738999999999997</v>
      </c>
      <c r="U71" s="1301">
        <v>-54.091000000000001</v>
      </c>
      <c r="V71" s="1301">
        <v>-74.805999999999997</v>
      </c>
      <c r="W71" s="1301" t="s">
        <v>775</v>
      </c>
      <c r="X71" s="1301">
        <v>-39.426000000000002</v>
      </c>
      <c r="Y71" s="1301">
        <v>-57.765999999999998</v>
      </c>
      <c r="Z71" s="1301">
        <v>-86.281000000000006</v>
      </c>
      <c r="AA71" s="1301">
        <v>-20.709</v>
      </c>
      <c r="AB71" s="1301">
        <v>-39.887999999999998</v>
      </c>
      <c r="AC71" s="1301">
        <v>-62.613253190000009</v>
      </c>
      <c r="AD71" s="1301">
        <v>-88.111999999999995</v>
      </c>
      <c r="AE71" s="1301">
        <v>-18.87</v>
      </c>
      <c r="AF71" s="1301">
        <v>-39.122</v>
      </c>
      <c r="AG71" s="1301">
        <v>-59.947751090000004</v>
      </c>
      <c r="AH71" s="1293">
        <v>-84.337000000000003</v>
      </c>
      <c r="AI71" s="1130"/>
      <c r="AJ71" s="1265">
        <v>-18.870408969999996</v>
      </c>
      <c r="AK71" s="1264">
        <v>-20.251136840000015</v>
      </c>
      <c r="AL71" s="1264">
        <v>-20.826205279999996</v>
      </c>
      <c r="AM71" s="1264">
        <v>-22.468693610000003</v>
      </c>
      <c r="AN71" s="1264">
        <v>-20.237226159999992</v>
      </c>
      <c r="AO71" s="1264">
        <v>-23.151536760000017</v>
      </c>
      <c r="AP71" s="1293">
        <v>-33.98691117000002</v>
      </c>
      <c r="AQ71" s="1265">
        <v>-18.870408969999996</v>
      </c>
      <c r="AR71" s="1264">
        <v>-39.121545810000008</v>
      </c>
      <c r="AS71" s="1264">
        <v>-59.947751090000004</v>
      </c>
      <c r="AT71" s="1264">
        <v>-22.468693610000003</v>
      </c>
      <c r="AU71" s="1264">
        <v>-42.705919769999994</v>
      </c>
      <c r="AV71" s="1264">
        <v>-65.857456530000007</v>
      </c>
      <c r="AW71" s="1293">
        <v>-99.844367700000035</v>
      </c>
      <c r="AX71" s="1128"/>
      <c r="AY71" s="1128"/>
      <c r="AZ71" s="1128"/>
    </row>
    <row r="72" spans="1:52">
      <c r="A72" s="1128"/>
      <c r="B72" s="1170" t="s">
        <v>508</v>
      </c>
      <c r="C72" s="1265">
        <v>1.012</v>
      </c>
      <c r="D72" s="1264">
        <v>621</v>
      </c>
      <c r="E72" s="1264">
        <v>251</v>
      </c>
      <c r="F72" s="1264">
        <v>905</v>
      </c>
      <c r="G72" s="1264">
        <v>244</v>
      </c>
      <c r="H72" s="1264">
        <v>162</v>
      </c>
      <c r="I72" s="1264">
        <v>513</v>
      </c>
      <c r="J72" s="1264">
        <v>2.2799999999999998</v>
      </c>
      <c r="K72" s="1264">
        <v>-417</v>
      </c>
      <c r="L72" s="1264">
        <v>-13</v>
      </c>
      <c r="M72" s="1264">
        <v>-7.85875000000027E-3</v>
      </c>
      <c r="N72" s="1264">
        <v>3.94</v>
      </c>
      <c r="O72" s="1264">
        <v>1.226</v>
      </c>
      <c r="P72" s="1264">
        <v>4.0223459999998566E-2</v>
      </c>
      <c r="Q72" s="1264">
        <v>-2.8541080700000019</v>
      </c>
      <c r="R72" s="1293">
        <v>2.7669999999999999</v>
      </c>
      <c r="S72" s="1265">
        <v>1.5049999999999999</v>
      </c>
      <c r="T72" s="1301">
        <v>1.633</v>
      </c>
      <c r="U72" s="1301">
        <v>1.8839999999999999</v>
      </c>
      <c r="V72" s="1301">
        <v>2.7890000000000001</v>
      </c>
      <c r="W72" s="1301">
        <v>532</v>
      </c>
      <c r="X72" s="1301">
        <v>406</v>
      </c>
      <c r="Y72" s="1301">
        <v>919</v>
      </c>
      <c r="Z72" s="1301">
        <v>3.1989999999999998</v>
      </c>
      <c r="AA72" s="1301">
        <v>-417</v>
      </c>
      <c r="AB72" s="1301">
        <v>-430</v>
      </c>
      <c r="AC72" s="1301">
        <v>-0.43759795999999967</v>
      </c>
      <c r="AD72" s="1301">
        <v>3.5019999999999998</v>
      </c>
      <c r="AE72" s="1301">
        <v>1.226</v>
      </c>
      <c r="AF72" s="1301">
        <v>1.266</v>
      </c>
      <c r="AG72" s="1301">
        <v>-1.5882319300000032</v>
      </c>
      <c r="AH72" s="1293">
        <v>1.1779999999999999</v>
      </c>
      <c r="AI72" s="1130"/>
      <c r="AJ72" s="1265">
        <v>1.2256526800000003</v>
      </c>
      <c r="AK72" s="1264">
        <v>4.0223459999998566E-2</v>
      </c>
      <c r="AL72" s="1264">
        <v>-2.8541080700000019</v>
      </c>
      <c r="AM72" s="1264">
        <v>2.7086957899999997</v>
      </c>
      <c r="AN72" s="1264">
        <v>-5.7914565300000005</v>
      </c>
      <c r="AO72" s="1264">
        <v>-1.6392758999999959</v>
      </c>
      <c r="AP72" s="1293">
        <v>2.0363488200000002</v>
      </c>
      <c r="AQ72" s="1265">
        <v>1.2256526800000003</v>
      </c>
      <c r="AR72" s="1264">
        <v>1.2658761399999989</v>
      </c>
      <c r="AS72" s="1264">
        <v>-1.5882319300000032</v>
      </c>
      <c r="AT72" s="1264">
        <v>2.7086957899999997</v>
      </c>
      <c r="AU72" s="1264">
        <v>-3.0827607400000008</v>
      </c>
      <c r="AV72" s="1264">
        <v>-4.7220366399999962</v>
      </c>
      <c r="AW72" s="1293">
        <v>-2.6856878199999965</v>
      </c>
      <c r="AX72" s="1128"/>
      <c r="AY72" s="1128"/>
      <c r="AZ72" s="1128"/>
    </row>
    <row r="73" spans="1:52">
      <c r="A73" s="1128"/>
      <c r="B73" s="1170" t="s">
        <v>571</v>
      </c>
      <c r="C73" s="1265">
        <v>-17</v>
      </c>
      <c r="D73" s="1093">
        <v>-197</v>
      </c>
      <c r="E73" s="1093">
        <v>1.03</v>
      </c>
      <c r="F73" s="1093">
        <v>-716</v>
      </c>
      <c r="G73" s="1093">
        <v>919</v>
      </c>
      <c r="H73" s="1264">
        <v>1.3859999999999999</v>
      </c>
      <c r="I73" s="1093">
        <v>776</v>
      </c>
      <c r="J73" s="1093">
        <v>271</v>
      </c>
      <c r="K73" s="1093">
        <v>1.385</v>
      </c>
      <c r="L73" s="1093">
        <v>3.0049999999999999</v>
      </c>
      <c r="M73" s="1093">
        <v>5.0870042599999943</v>
      </c>
      <c r="N73" s="1093">
        <v>-2.8180000000000001</v>
      </c>
      <c r="O73" s="1093">
        <v>-4.3970000000000002</v>
      </c>
      <c r="P73" s="1093">
        <v>1.7840230299999975</v>
      </c>
      <c r="Q73" s="1093">
        <v>2.04594231</v>
      </c>
      <c r="R73" s="1094">
        <v>-2.843</v>
      </c>
      <c r="S73" s="1265" t="s">
        <v>775</v>
      </c>
      <c r="T73" s="1266">
        <v>-214</v>
      </c>
      <c r="U73" s="1266">
        <v>817</v>
      </c>
      <c r="V73" s="1266">
        <v>101</v>
      </c>
      <c r="W73" s="1266" t="s">
        <v>775</v>
      </c>
      <c r="X73" s="1301">
        <v>2.3050000000000002</v>
      </c>
      <c r="Y73" s="1266">
        <v>3.081</v>
      </c>
      <c r="Z73" s="1266">
        <v>3.3519999999999999</v>
      </c>
      <c r="AA73" s="1266">
        <v>1.385</v>
      </c>
      <c r="AB73" s="1266">
        <v>4.3899999999999997</v>
      </c>
      <c r="AC73" s="1266">
        <v>9.4772854499999966</v>
      </c>
      <c r="AD73" s="1266">
        <v>6.6589999999999998</v>
      </c>
      <c r="AE73" s="1266">
        <v>-4.3970000000000002</v>
      </c>
      <c r="AF73" s="1266">
        <v>-2.613</v>
      </c>
      <c r="AG73" s="1266">
        <v>-0.56708501999999994</v>
      </c>
      <c r="AH73" s="1094">
        <v>-3.41</v>
      </c>
      <c r="AI73" s="1130"/>
      <c r="AJ73" s="1092">
        <v>-4.397050359999997</v>
      </c>
      <c r="AK73" s="1093">
        <v>1.7840230299999975</v>
      </c>
      <c r="AL73" s="1093">
        <v>2.04594231</v>
      </c>
      <c r="AM73" s="1093">
        <v>-1.1799690799999998</v>
      </c>
      <c r="AN73" s="1093">
        <v>-2.4167098799999986</v>
      </c>
      <c r="AO73" s="1093">
        <v>2.7687512099999987</v>
      </c>
      <c r="AP73" s="1293">
        <v>-1.5955205200000009</v>
      </c>
      <c r="AQ73" s="1092">
        <v>-4.397050359999997</v>
      </c>
      <c r="AR73" s="1093">
        <v>-2.61302733</v>
      </c>
      <c r="AS73" s="1093">
        <v>-0.56708501999999994</v>
      </c>
      <c r="AT73" s="1093">
        <v>-1.1799690799999998</v>
      </c>
      <c r="AU73" s="1093">
        <v>-3.5966789599999984</v>
      </c>
      <c r="AV73" s="1093">
        <v>-0.82792774999999985</v>
      </c>
      <c r="AW73" s="1293">
        <v>-2.4234482700000006</v>
      </c>
      <c r="AX73" s="1128"/>
      <c r="AY73" s="1128"/>
      <c r="AZ73" s="1128"/>
    </row>
    <row r="74" spans="1:52">
      <c r="A74" s="1128"/>
      <c r="B74" s="1170" t="s">
        <v>54</v>
      </c>
      <c r="C74" s="1265">
        <v>1.615</v>
      </c>
      <c r="D74" s="1093">
        <v>-2.67</v>
      </c>
      <c r="E74" s="1093">
        <v>-3.7160000000000002</v>
      </c>
      <c r="F74" s="1093">
        <v>-5.8040000000000003</v>
      </c>
      <c r="G74" s="1093">
        <v>-9.8249999999999993</v>
      </c>
      <c r="H74" s="1264">
        <v>-19.699000000000002</v>
      </c>
      <c r="I74" s="1093">
        <v>-3.6549999999999998</v>
      </c>
      <c r="J74" s="1093">
        <v>-9.0229999999999997</v>
      </c>
      <c r="K74" s="1093">
        <v>-8.6449999999999996</v>
      </c>
      <c r="L74" s="1093">
        <v>3.5030000000000001</v>
      </c>
      <c r="M74" s="1093">
        <v>-8.1753313300000006</v>
      </c>
      <c r="N74" s="1093">
        <v>-118</v>
      </c>
      <c r="O74" s="1093">
        <v>-424</v>
      </c>
      <c r="P74" s="1093">
        <v>-6.1137171300000013</v>
      </c>
      <c r="Q74" s="1093">
        <v>-12.191103839999997</v>
      </c>
      <c r="R74" s="1094">
        <v>-3.9769999999999999</v>
      </c>
      <c r="S74" s="1265">
        <v>-17</v>
      </c>
      <c r="T74" s="1266">
        <v>-1.0549999999999999</v>
      </c>
      <c r="U74" s="1266">
        <v>-4.7720000000000002</v>
      </c>
      <c r="V74" s="1266">
        <v>-10.574999999999999</v>
      </c>
      <c r="W74" s="1266">
        <v>919</v>
      </c>
      <c r="X74" s="1301">
        <v>-29.524000000000001</v>
      </c>
      <c r="Y74" s="1266">
        <v>-33.179000000000002</v>
      </c>
      <c r="Z74" s="1266">
        <v>-42.201999999999998</v>
      </c>
      <c r="AA74" s="1266">
        <v>-8.6449999999999996</v>
      </c>
      <c r="AB74" s="1266">
        <v>-5.1429999999999998</v>
      </c>
      <c r="AC74" s="1266">
        <v>-13.317873130000001</v>
      </c>
      <c r="AD74" s="1266">
        <v>-13.436</v>
      </c>
      <c r="AE74" s="1266">
        <v>-424</v>
      </c>
      <c r="AF74" s="1266">
        <v>-6.5369999999999999</v>
      </c>
      <c r="AG74" s="1266">
        <v>-18.728501239999996</v>
      </c>
      <c r="AH74" s="1094">
        <v>-22.706</v>
      </c>
      <c r="AI74" s="1130"/>
      <c r="AJ74" s="1092">
        <v>-0.42368027000000003</v>
      </c>
      <c r="AK74" s="1093">
        <v>-6.1137171300000013</v>
      </c>
      <c r="AL74" s="1093">
        <v>-12.191103839999997</v>
      </c>
      <c r="AM74" s="1093">
        <v>-15.24932293</v>
      </c>
      <c r="AN74" s="1093">
        <v>-4.2947314099999989</v>
      </c>
      <c r="AO74" s="1093">
        <v>-11.778416720000001</v>
      </c>
      <c r="AP74" s="1293">
        <v>-13.532101269999995</v>
      </c>
      <c r="AQ74" s="1092">
        <v>-0.42368027000000003</v>
      </c>
      <c r="AR74" s="1093">
        <v>-6.5373974000000006</v>
      </c>
      <c r="AS74" s="1093">
        <v>-18.728501239999996</v>
      </c>
      <c r="AT74" s="1093">
        <v>-15.24932293</v>
      </c>
      <c r="AU74" s="1093">
        <v>-19.544054339999999</v>
      </c>
      <c r="AV74" s="1093">
        <v>-31.322471060000002</v>
      </c>
      <c r="AW74" s="1293">
        <v>-44.854572329999996</v>
      </c>
      <c r="AX74" s="1128"/>
      <c r="AY74" s="1128"/>
      <c r="AZ74" s="1128"/>
    </row>
    <row r="75" spans="1:52">
      <c r="A75" s="1128"/>
      <c r="B75" s="1171"/>
      <c r="C75" s="1265" t="s">
        <v>617</v>
      </c>
      <c r="D75" s="1264" t="s">
        <v>617</v>
      </c>
      <c r="E75" s="1264" t="s">
        <v>617</v>
      </c>
      <c r="F75" s="1264" t="s">
        <v>617</v>
      </c>
      <c r="G75" s="1264" t="s">
        <v>617</v>
      </c>
      <c r="H75" s="1264" t="s">
        <v>617</v>
      </c>
      <c r="I75" s="1264" t="s">
        <v>617</v>
      </c>
      <c r="J75" s="1264" t="s">
        <v>617</v>
      </c>
      <c r="K75" s="1264" t="s">
        <v>617</v>
      </c>
      <c r="L75" s="1264"/>
      <c r="M75" s="1264"/>
      <c r="N75" s="1264"/>
      <c r="O75" s="1264"/>
      <c r="P75" s="1264"/>
      <c r="Q75" s="1264"/>
      <c r="R75" s="1293"/>
      <c r="S75" s="1265" t="s">
        <v>617</v>
      </c>
      <c r="T75" s="1301" t="s">
        <v>617</v>
      </c>
      <c r="U75" s="1301" t="s">
        <v>617</v>
      </c>
      <c r="V75" s="1301" t="s">
        <v>617</v>
      </c>
      <c r="W75" s="1301" t="s">
        <v>617</v>
      </c>
      <c r="X75" s="1301" t="s">
        <v>617</v>
      </c>
      <c r="Y75" s="1301" t="s">
        <v>617</v>
      </c>
      <c r="Z75" s="1301" t="s">
        <v>617</v>
      </c>
      <c r="AA75" s="1301" t="s">
        <v>617</v>
      </c>
      <c r="AB75" s="1301" t="s">
        <v>617</v>
      </c>
      <c r="AC75" s="1301"/>
      <c r="AD75" s="1301" t="s">
        <v>617</v>
      </c>
      <c r="AE75" s="1301" t="s">
        <v>617</v>
      </c>
      <c r="AF75" s="1301" t="s">
        <v>617</v>
      </c>
      <c r="AG75" s="1301"/>
      <c r="AH75" s="1293" t="s">
        <v>617</v>
      </c>
      <c r="AI75" s="1130"/>
      <c r="AJ75" s="1265"/>
      <c r="AK75" s="1264"/>
      <c r="AL75" s="1264"/>
      <c r="AM75" s="1264"/>
      <c r="AN75" s="1264"/>
      <c r="AO75" s="1264"/>
      <c r="AP75" s="1293"/>
      <c r="AQ75" s="1265"/>
      <c r="AR75" s="1264"/>
      <c r="AS75" s="1264"/>
      <c r="AT75" s="1264"/>
      <c r="AU75" s="1264"/>
      <c r="AV75" s="1264"/>
      <c r="AW75" s="1293"/>
      <c r="AX75" s="1128"/>
      <c r="AY75" s="1128"/>
      <c r="AZ75" s="1128"/>
    </row>
    <row r="76" spans="1:52">
      <c r="A76" s="1128"/>
      <c r="B76" s="1171" t="s">
        <v>593</v>
      </c>
      <c r="C76" s="1308">
        <v>-3.3530000000000002</v>
      </c>
      <c r="D76" s="1309">
        <v>5.452</v>
      </c>
      <c r="E76" s="1309">
        <v>7.976</v>
      </c>
      <c r="F76" s="1309">
        <v>11.866</v>
      </c>
      <c r="G76" s="1309">
        <v>21.526</v>
      </c>
      <c r="H76" s="1309">
        <v>42.591999999999999</v>
      </c>
      <c r="I76" s="1309">
        <v>8.923</v>
      </c>
      <c r="J76" s="1309">
        <v>18.523</v>
      </c>
      <c r="K76" s="1309">
        <v>19.920999999999999</v>
      </c>
      <c r="L76" s="1309">
        <v>-10.422000000000001</v>
      </c>
      <c r="M76" s="1309">
        <v>2.3287205200001164</v>
      </c>
      <c r="N76" s="1309">
        <v>-6.601</v>
      </c>
      <c r="O76" s="1309">
        <v>763</v>
      </c>
      <c r="P76" s="1309">
        <v>10.652356649999946</v>
      </c>
      <c r="Q76" s="1309">
        <v>7.1763303100001066</v>
      </c>
      <c r="R76" s="1310">
        <v>18.416</v>
      </c>
      <c r="S76" s="1308">
        <v>12.58</v>
      </c>
      <c r="T76" s="1317">
        <v>2.1</v>
      </c>
      <c r="U76" s="1317">
        <v>10.076000000000001</v>
      </c>
      <c r="V76" s="1317">
        <v>21.942</v>
      </c>
      <c r="W76" s="1317">
        <v>51.418999999999997</v>
      </c>
      <c r="X76" s="1317">
        <v>64.117999999999995</v>
      </c>
      <c r="Y76" s="1317">
        <v>73.040999999999997</v>
      </c>
      <c r="Z76" s="1317">
        <v>91.563999999999993</v>
      </c>
      <c r="AA76" s="1317">
        <v>19.920999999999999</v>
      </c>
      <c r="AB76" s="1317">
        <v>9.4990000000000006</v>
      </c>
      <c r="AC76" s="1317">
        <v>11.827696250000198</v>
      </c>
      <c r="AD76" s="1317">
        <v>5.2270000000000003</v>
      </c>
      <c r="AE76" s="1317">
        <v>763</v>
      </c>
      <c r="AF76" s="1317">
        <v>11.414999999999999</v>
      </c>
      <c r="AG76" s="1317">
        <v>18.591522510000104</v>
      </c>
      <c r="AH76" s="1310">
        <v>37.006999999999998</v>
      </c>
      <c r="AI76" s="1130"/>
      <c r="AJ76" s="1308">
        <v>0.76283555000004144</v>
      </c>
      <c r="AK76" s="1309">
        <v>10.652356649999946</v>
      </c>
      <c r="AL76" s="1309">
        <v>7.1763303100001066</v>
      </c>
      <c r="AM76" s="1309">
        <v>32.186564419999911</v>
      </c>
      <c r="AN76" s="1309">
        <v>1.4005419500001381</v>
      </c>
      <c r="AO76" s="1309">
        <v>22.177660019999813</v>
      </c>
      <c r="AP76" s="1310">
        <v>30.602039350000162</v>
      </c>
      <c r="AQ76" s="1308">
        <v>0.76283555000004144</v>
      </c>
      <c r="AR76" s="1309">
        <v>11.415192199999989</v>
      </c>
      <c r="AS76" s="1309">
        <v>18.591522510000097</v>
      </c>
      <c r="AT76" s="1309">
        <v>32.186564419999911</v>
      </c>
      <c r="AU76" s="1309">
        <v>33.587106370000043</v>
      </c>
      <c r="AV76" s="1309">
        <v>55.764766389999856</v>
      </c>
      <c r="AW76" s="1310">
        <v>86.366805740000032</v>
      </c>
      <c r="AX76" s="1128"/>
      <c r="AY76" s="1128"/>
      <c r="AZ76" s="1128"/>
    </row>
    <row r="77" spans="1:52">
      <c r="A77" s="1128"/>
      <c r="B77" s="1173"/>
      <c r="C77" s="1308" t="s">
        <v>617</v>
      </c>
      <c r="D77" s="1096" t="s">
        <v>617</v>
      </c>
      <c r="E77" s="1096" t="s">
        <v>617</v>
      </c>
      <c r="F77" s="1096" t="s">
        <v>617</v>
      </c>
      <c r="G77" s="1096" t="s">
        <v>617</v>
      </c>
      <c r="H77" s="1309" t="s">
        <v>617</v>
      </c>
      <c r="I77" s="1096" t="s">
        <v>617</v>
      </c>
      <c r="J77" s="1096" t="s">
        <v>617</v>
      </c>
      <c r="K77" s="1096" t="s">
        <v>617</v>
      </c>
      <c r="L77" s="1096"/>
      <c r="M77" s="1096"/>
      <c r="N77" s="1096"/>
      <c r="O77" s="1096"/>
      <c r="P77" s="1096"/>
      <c r="Q77" s="1096"/>
      <c r="R77" s="1097" t="s">
        <v>617</v>
      </c>
      <c r="S77" s="1308" t="s">
        <v>617</v>
      </c>
      <c r="T77" s="1311" t="s">
        <v>617</v>
      </c>
      <c r="U77" s="1311" t="s">
        <v>617</v>
      </c>
      <c r="V77" s="1311" t="s">
        <v>617</v>
      </c>
      <c r="W77" s="1311" t="s">
        <v>617</v>
      </c>
      <c r="X77" s="1317" t="s">
        <v>617</v>
      </c>
      <c r="Y77" s="1311" t="s">
        <v>617</v>
      </c>
      <c r="Z77" s="1311" t="s">
        <v>617</v>
      </c>
      <c r="AA77" s="1311" t="s">
        <v>617</v>
      </c>
      <c r="AB77" s="1311" t="s">
        <v>617</v>
      </c>
      <c r="AC77" s="1311"/>
      <c r="AD77" s="1311" t="s">
        <v>617</v>
      </c>
      <c r="AE77" s="1311" t="s">
        <v>617</v>
      </c>
      <c r="AF77" s="1311" t="s">
        <v>617</v>
      </c>
      <c r="AG77" s="1311"/>
      <c r="AH77" s="1097" t="s">
        <v>617</v>
      </c>
      <c r="AI77" s="1130"/>
      <c r="AJ77" s="1095"/>
      <c r="AK77" s="1096"/>
      <c r="AL77" s="1096"/>
      <c r="AM77" s="1096"/>
      <c r="AN77" s="1096"/>
      <c r="AO77" s="1096"/>
      <c r="AP77" s="1310"/>
      <c r="AQ77" s="1095"/>
      <c r="AR77" s="1096"/>
      <c r="AS77" s="1096"/>
      <c r="AT77" s="1096"/>
      <c r="AU77" s="1096"/>
      <c r="AV77" s="1096"/>
      <c r="AW77" s="1293"/>
      <c r="AX77" s="1128"/>
      <c r="AY77" s="1128"/>
      <c r="AZ77" s="1128"/>
    </row>
    <row r="78" spans="1:52">
      <c r="A78" s="1128"/>
      <c r="B78" s="1171" t="s">
        <v>594</v>
      </c>
      <c r="C78" s="1308">
        <v>21.108000000000001</v>
      </c>
      <c r="D78" s="1309">
        <v>19.983000000000001</v>
      </c>
      <c r="E78" s="1309">
        <v>21.341000000000001</v>
      </c>
      <c r="F78" s="1309">
        <v>22.577000000000002</v>
      </c>
      <c r="G78" s="1309">
        <v>12.765000000000001</v>
      </c>
      <c r="H78" s="1309">
        <v>-9.1690000000000005</v>
      </c>
      <c r="I78" s="1309">
        <v>9.9359999999999999</v>
      </c>
      <c r="J78" s="1309">
        <v>14.647</v>
      </c>
      <c r="K78" s="1309">
        <v>26.75</v>
      </c>
      <c r="L78" s="1309">
        <v>27.939</v>
      </c>
      <c r="M78" s="1309">
        <v>23.575136750000006</v>
      </c>
      <c r="N78" s="1309">
        <v>24.088000000000001</v>
      </c>
      <c r="O78" s="1309">
        <v>28.46</v>
      </c>
      <c r="P78" s="1309">
        <v>25.075720889999996</v>
      </c>
      <c r="Q78" s="1309">
        <v>27.598493239999996</v>
      </c>
      <c r="R78" s="1310">
        <v>28.335999999999999</v>
      </c>
      <c r="S78" s="1308" t="s">
        <v>775</v>
      </c>
      <c r="T78" s="1317">
        <v>41.091000000000001</v>
      </c>
      <c r="U78" s="1317">
        <v>62.432000000000002</v>
      </c>
      <c r="V78" s="1317">
        <v>85.009</v>
      </c>
      <c r="W78" s="1317" t="s">
        <v>775</v>
      </c>
      <c r="X78" s="1317">
        <v>3.5960000000000001</v>
      </c>
      <c r="Y78" s="1317">
        <v>13.532</v>
      </c>
      <c r="Z78" s="1317">
        <v>28.18</v>
      </c>
      <c r="AA78" s="1317">
        <v>26.75</v>
      </c>
      <c r="AB78" s="1317">
        <v>54.689</v>
      </c>
      <c r="AC78" s="1317">
        <v>78.263761670000008</v>
      </c>
      <c r="AD78" s="1317">
        <v>102.352</v>
      </c>
      <c r="AE78" s="1317">
        <v>28.46</v>
      </c>
      <c r="AF78" s="1317">
        <v>53.534999999999997</v>
      </c>
      <c r="AG78" s="1317">
        <v>81.133841369999999</v>
      </c>
      <c r="AH78" s="1310">
        <v>109.47</v>
      </c>
      <c r="AI78" s="1130"/>
      <c r="AJ78" s="1308">
        <v>28.459627240000003</v>
      </c>
      <c r="AK78" s="1309">
        <v>25.075720889999996</v>
      </c>
      <c r="AL78" s="1309">
        <v>27.598493239999996</v>
      </c>
      <c r="AM78" s="1309">
        <v>28.462351470000002</v>
      </c>
      <c r="AN78" s="1309">
        <v>33.467363450000001</v>
      </c>
      <c r="AO78" s="1309">
        <v>26.436008790000006</v>
      </c>
      <c r="AP78" s="1310">
        <v>30.083376259999991</v>
      </c>
      <c r="AQ78" s="1308">
        <v>28.459627240000003</v>
      </c>
      <c r="AR78" s="1309">
        <v>53.535348129999996</v>
      </c>
      <c r="AS78" s="1309">
        <v>81.133841369999999</v>
      </c>
      <c r="AT78" s="1309">
        <v>28.462351470000002</v>
      </c>
      <c r="AU78" s="1309">
        <v>61.929714919999995</v>
      </c>
      <c r="AV78" s="1309">
        <v>88.365723710000012</v>
      </c>
      <c r="AW78" s="1310">
        <v>118.44909996999999</v>
      </c>
      <c r="AX78" s="1128"/>
      <c r="AY78" s="1128"/>
      <c r="AZ78" s="1128"/>
    </row>
    <row r="79" spans="1:52">
      <c r="A79" s="1128"/>
      <c r="B79" s="1174"/>
      <c r="C79" s="1308" t="s">
        <v>617</v>
      </c>
      <c r="D79" s="1309" t="s">
        <v>617</v>
      </c>
      <c r="E79" s="1309" t="s">
        <v>617</v>
      </c>
      <c r="F79" s="1309" t="s">
        <v>617</v>
      </c>
      <c r="G79" s="1309" t="s">
        <v>617</v>
      </c>
      <c r="H79" s="1309" t="s">
        <v>617</v>
      </c>
      <c r="I79" s="1309" t="s">
        <v>617</v>
      </c>
      <c r="J79" s="1309" t="s">
        <v>617</v>
      </c>
      <c r="K79" s="1309" t="s">
        <v>617</v>
      </c>
      <c r="L79" s="1309"/>
      <c r="M79" s="1309"/>
      <c r="N79" s="1309"/>
      <c r="O79" s="1309"/>
      <c r="P79" s="1309"/>
      <c r="Q79" s="1309"/>
      <c r="R79" s="1310" t="s">
        <v>617</v>
      </c>
      <c r="S79" s="1308" t="s">
        <v>617</v>
      </c>
      <c r="T79" s="1317" t="s">
        <v>617</v>
      </c>
      <c r="U79" s="1317" t="s">
        <v>617</v>
      </c>
      <c r="V79" s="1317" t="s">
        <v>617</v>
      </c>
      <c r="W79" s="1317" t="s">
        <v>617</v>
      </c>
      <c r="X79" s="1317" t="s">
        <v>617</v>
      </c>
      <c r="Y79" s="1317" t="s">
        <v>617</v>
      </c>
      <c r="Z79" s="1317" t="s">
        <v>617</v>
      </c>
      <c r="AA79" s="1317" t="s">
        <v>617</v>
      </c>
      <c r="AB79" s="1317" t="s">
        <v>617</v>
      </c>
      <c r="AC79" s="1317"/>
      <c r="AD79" s="1317" t="s">
        <v>617</v>
      </c>
      <c r="AE79" s="1317" t="s">
        <v>617</v>
      </c>
      <c r="AF79" s="1317" t="s">
        <v>617</v>
      </c>
      <c r="AG79" s="1317"/>
      <c r="AH79" s="1310" t="s">
        <v>617</v>
      </c>
      <c r="AI79" s="1130"/>
      <c r="AJ79" s="1308"/>
      <c r="AK79" s="1309"/>
      <c r="AL79" s="1309"/>
      <c r="AM79" s="1309"/>
      <c r="AN79" s="1309"/>
      <c r="AO79" s="1309"/>
      <c r="AP79" s="1310"/>
      <c r="AQ79" s="1308"/>
      <c r="AR79" s="1309"/>
      <c r="AS79" s="1309"/>
      <c r="AT79" s="1309"/>
      <c r="AU79" s="1309"/>
      <c r="AV79" s="1309"/>
      <c r="AW79" s="1293"/>
      <c r="AX79" s="1128"/>
      <c r="AY79" s="1128"/>
      <c r="AZ79" s="1128"/>
    </row>
    <row r="80" spans="1:52" ht="15.75" thickBot="1">
      <c r="A80" s="1128"/>
      <c r="B80" s="1175" t="s">
        <v>486</v>
      </c>
      <c r="C80" s="1314">
        <v>17.756</v>
      </c>
      <c r="D80" s="1315">
        <v>25.434999999999999</v>
      </c>
      <c r="E80" s="1315">
        <v>29.317</v>
      </c>
      <c r="F80" s="1315">
        <v>34.442999999999998</v>
      </c>
      <c r="G80" s="1315">
        <v>34.29</v>
      </c>
      <c r="H80" s="1459">
        <v>33.423999999999999</v>
      </c>
      <c r="I80" s="1315">
        <v>18.86</v>
      </c>
      <c r="J80" s="1315">
        <v>33.17</v>
      </c>
      <c r="K80" s="1315">
        <v>46.670999999999999</v>
      </c>
      <c r="L80" s="1315">
        <v>17.516999999999999</v>
      </c>
      <c r="M80" s="1315">
        <v>25.90385727000012</v>
      </c>
      <c r="N80" s="1315">
        <v>17.486999999999998</v>
      </c>
      <c r="O80" s="1315">
        <v>29.222000000000001</v>
      </c>
      <c r="P80" s="1315">
        <v>35.728077539999937</v>
      </c>
      <c r="Q80" s="1315">
        <v>34.7748235500001</v>
      </c>
      <c r="R80" s="1316">
        <v>46.752000000000002</v>
      </c>
      <c r="S80" s="1314">
        <v>12.58</v>
      </c>
      <c r="T80" s="1315">
        <v>43.191000000000003</v>
      </c>
      <c r="U80" s="1315">
        <v>72.507999999999996</v>
      </c>
      <c r="V80" s="1315">
        <v>106.95099999999999</v>
      </c>
      <c r="W80" s="1315">
        <v>51.418999999999997</v>
      </c>
      <c r="X80" s="1459">
        <v>67.713999999999999</v>
      </c>
      <c r="Y80" s="1315">
        <v>86.573999999999998</v>
      </c>
      <c r="Z80" s="1315">
        <v>119.744</v>
      </c>
      <c r="AA80" s="1315">
        <v>46.670999999999999</v>
      </c>
      <c r="AB80" s="1315">
        <v>64.188000000000002</v>
      </c>
      <c r="AC80" s="1315">
        <v>90.091457920000209</v>
      </c>
      <c r="AD80" s="1315">
        <v>107.57899999999999</v>
      </c>
      <c r="AE80" s="1315">
        <v>29.222000000000001</v>
      </c>
      <c r="AF80" s="1315">
        <v>64.950999999999993</v>
      </c>
      <c r="AG80" s="1315">
        <v>99.725363880000103</v>
      </c>
      <c r="AH80" s="1316">
        <v>146.477</v>
      </c>
      <c r="AI80" s="1130"/>
      <c r="AJ80" s="1930">
        <v>29.222462790000041</v>
      </c>
      <c r="AK80" s="1315">
        <v>35.728077539999937</v>
      </c>
      <c r="AL80" s="1315">
        <v>34.7748235500001</v>
      </c>
      <c r="AM80" s="1315">
        <v>60.648915889999913</v>
      </c>
      <c r="AN80" s="1315">
        <v>34.867905400000133</v>
      </c>
      <c r="AO80" s="1315">
        <v>48.613668809999822</v>
      </c>
      <c r="AP80" s="2231">
        <v>60.685415610000156</v>
      </c>
      <c r="AQ80" s="1930">
        <v>29.222462790000041</v>
      </c>
      <c r="AR80" s="1315">
        <v>64.950540329999981</v>
      </c>
      <c r="AS80" s="1315">
        <v>99.725363880000074</v>
      </c>
      <c r="AT80" s="1315">
        <v>60.648915889999913</v>
      </c>
      <c r="AU80" s="1315">
        <v>95.516821290000053</v>
      </c>
      <c r="AV80" s="1315">
        <v>144.13049009999989</v>
      </c>
      <c r="AW80" s="2231">
        <v>204.81590571000001</v>
      </c>
      <c r="AX80" s="1128"/>
      <c r="AY80" s="1128"/>
      <c r="AZ80" s="1128"/>
    </row>
    <row r="81" spans="1:53">
      <c r="A81" s="1128"/>
      <c r="B81" s="1129"/>
      <c r="C81" s="1128"/>
      <c r="D81" s="1128"/>
      <c r="E81" s="1128"/>
      <c r="F81" s="1128"/>
      <c r="G81" s="1128"/>
      <c r="H81" s="1128"/>
      <c r="I81" s="1128"/>
      <c r="J81" s="1128"/>
      <c r="K81" s="1128"/>
      <c r="L81" s="1128"/>
      <c r="M81" s="1128"/>
      <c r="N81" s="1128"/>
      <c r="O81" s="1128"/>
      <c r="P81" s="1128"/>
      <c r="Q81" s="1128"/>
      <c r="R81" s="1128"/>
      <c r="S81" s="1128"/>
      <c r="T81" s="1128"/>
      <c r="U81" s="1128"/>
      <c r="V81" s="1128"/>
      <c r="W81" s="1128"/>
      <c r="X81" s="1128"/>
      <c r="Y81" s="1128"/>
      <c r="Z81" s="1128"/>
      <c r="AA81" s="1128"/>
      <c r="AB81" s="1128"/>
      <c r="AC81" s="1128"/>
      <c r="AD81" s="1128"/>
      <c r="AE81" s="1128"/>
      <c r="AF81" s="1128"/>
      <c r="AG81" s="1128"/>
      <c r="AH81" s="1128"/>
      <c r="AI81" s="1130"/>
      <c r="AJ81" s="1128"/>
      <c r="AK81" s="1128"/>
      <c r="AL81" s="1128"/>
      <c r="AM81" s="1128"/>
      <c r="AN81" s="1128"/>
      <c r="AO81" s="1128"/>
      <c r="AP81" s="1128"/>
      <c r="AQ81" s="1128"/>
      <c r="AR81" s="1128"/>
      <c r="AS81" s="1128"/>
      <c r="AT81" s="1128"/>
      <c r="AU81" s="1128"/>
      <c r="AV81" s="1128"/>
      <c r="AW81" s="1128"/>
      <c r="AX81" s="1128"/>
      <c r="AY81" s="1128"/>
      <c r="AZ81" s="1128"/>
      <c r="BA81" s="1128"/>
    </row>
    <row r="82" spans="1:53">
      <c r="A82" s="1128"/>
      <c r="B82" s="1129"/>
      <c r="C82" s="1128"/>
      <c r="D82" s="1128"/>
      <c r="E82" s="1128"/>
      <c r="F82" s="1128"/>
      <c r="G82" s="1128"/>
      <c r="H82" s="1128"/>
      <c r="I82" s="1128"/>
      <c r="J82" s="1128"/>
      <c r="K82" s="1128"/>
      <c r="L82" s="1128"/>
      <c r="M82" s="1128"/>
      <c r="N82" s="1128"/>
      <c r="O82" s="1128"/>
      <c r="P82" s="1128"/>
      <c r="Q82" s="1128"/>
      <c r="R82" s="1128"/>
      <c r="S82" s="1128"/>
      <c r="T82" s="1128"/>
      <c r="U82" s="1128"/>
      <c r="V82" s="1128"/>
      <c r="W82" s="1128"/>
      <c r="X82" s="1128"/>
      <c r="Y82" s="1128"/>
      <c r="Z82" s="1128"/>
      <c r="AA82" s="1128"/>
      <c r="AB82" s="1128"/>
      <c r="AC82" s="1128"/>
      <c r="AD82" s="1128"/>
      <c r="AE82" s="1128"/>
      <c r="AF82" s="1128"/>
      <c r="AG82" s="1128"/>
      <c r="AH82" s="1128"/>
      <c r="AI82" s="1130"/>
      <c r="AJ82" s="1128"/>
      <c r="AK82" s="1128"/>
      <c r="AL82" s="1128"/>
      <c r="AM82" s="1128"/>
      <c r="AN82" s="1128"/>
      <c r="AO82" s="1128"/>
      <c r="AP82" s="1128"/>
      <c r="AQ82" s="1128"/>
      <c r="AR82" s="1128"/>
      <c r="AS82" s="1128"/>
      <c r="AT82" s="1128"/>
      <c r="AU82" s="1128"/>
      <c r="AV82" s="1128"/>
      <c r="AW82" s="1128"/>
      <c r="AX82" s="1128"/>
      <c r="AY82" s="1128"/>
      <c r="AZ82" s="1128"/>
      <c r="BA82" s="1128"/>
    </row>
    <row r="83" spans="1:53">
      <c r="A83" s="1128"/>
      <c r="B83" s="1129"/>
      <c r="C83" s="1128"/>
      <c r="D83" s="1128"/>
      <c r="E83" s="1128"/>
      <c r="F83" s="1128"/>
      <c r="G83" s="1128"/>
      <c r="H83" s="1128"/>
      <c r="I83" s="1128"/>
      <c r="J83" s="1128"/>
      <c r="K83" s="1128"/>
      <c r="L83" s="1128"/>
      <c r="M83" s="1128"/>
      <c r="N83" s="1128"/>
      <c r="O83" s="1128"/>
      <c r="P83" s="1128"/>
      <c r="Q83" s="1128"/>
      <c r="R83" s="1128"/>
      <c r="S83" s="1128"/>
      <c r="T83" s="1128"/>
      <c r="U83" s="1128"/>
      <c r="V83" s="1128"/>
      <c r="W83" s="1128"/>
      <c r="X83" s="1128"/>
      <c r="Y83" s="1128"/>
      <c r="Z83" s="1128"/>
      <c r="AA83" s="1128"/>
      <c r="AB83" s="1128"/>
      <c r="AC83" s="1128"/>
      <c r="AD83" s="1128"/>
      <c r="AE83" s="1128"/>
      <c r="AF83" s="1128"/>
      <c r="AG83" s="1128"/>
      <c r="AH83" s="1128"/>
      <c r="AI83" s="1130"/>
      <c r="AJ83" s="1128"/>
      <c r="AK83" s="1128"/>
      <c r="AL83" s="1128"/>
      <c r="AM83" s="1128"/>
      <c r="AN83" s="1128"/>
      <c r="AO83" s="1128"/>
      <c r="AP83" s="1128"/>
      <c r="AQ83" s="1128"/>
      <c r="AR83" s="1128"/>
      <c r="AS83" s="1128"/>
      <c r="AT83" s="1128"/>
      <c r="AU83" s="1128"/>
      <c r="AV83" s="1128"/>
      <c r="AW83" s="1128"/>
      <c r="AX83" s="1128"/>
      <c r="AY83" s="1128"/>
      <c r="AZ83" s="1128"/>
      <c r="BA83" s="1128"/>
    </row>
    <row r="84" spans="1:53">
      <c r="A84" s="1128"/>
      <c r="B84" s="1129"/>
      <c r="C84" s="1128"/>
      <c r="D84" s="1128"/>
      <c r="E84" s="1128"/>
      <c r="F84" s="1128"/>
      <c r="G84" s="1128"/>
      <c r="H84" s="1128"/>
      <c r="I84" s="1128"/>
      <c r="J84" s="1128"/>
      <c r="K84" s="1128"/>
      <c r="L84" s="1128"/>
      <c r="M84" s="1128"/>
      <c r="N84" s="1128"/>
      <c r="O84" s="1128"/>
      <c r="P84" s="1128"/>
      <c r="Q84" s="1128"/>
      <c r="R84" s="1128"/>
      <c r="S84" s="1128"/>
      <c r="T84" s="1128"/>
      <c r="U84" s="1128"/>
      <c r="V84" s="1128"/>
      <c r="W84" s="1128"/>
      <c r="X84" s="1128"/>
      <c r="Y84" s="1128"/>
      <c r="Z84" s="1128"/>
      <c r="AA84" s="1128"/>
      <c r="AB84" s="1128"/>
      <c r="AC84" s="1128"/>
      <c r="AD84" s="1128"/>
      <c r="AE84" s="1128"/>
      <c r="AF84" s="1128"/>
      <c r="AG84" s="1128"/>
      <c r="AH84" s="1128"/>
      <c r="AI84" s="1130"/>
      <c r="AJ84" s="1128"/>
      <c r="AK84" s="1128"/>
      <c r="AL84" s="1128"/>
      <c r="AM84" s="1128"/>
      <c r="AN84" s="1128"/>
      <c r="AO84" s="1128"/>
      <c r="AP84" s="1128"/>
      <c r="AQ84" s="1128"/>
      <c r="AR84" s="1128"/>
      <c r="AS84" s="1128"/>
      <c r="AT84" s="1128"/>
      <c r="AU84" s="1128"/>
      <c r="AV84" s="1128"/>
      <c r="AW84" s="1128"/>
      <c r="AX84" s="1128"/>
      <c r="AY84" s="1128"/>
      <c r="AZ84" s="1128"/>
      <c r="BA84" s="1128"/>
    </row>
    <row r="85" spans="1:53">
      <c r="A85" s="1128"/>
      <c r="B85" s="1129"/>
      <c r="C85" s="1128"/>
      <c r="D85" s="1128"/>
      <c r="E85" s="1128"/>
      <c r="F85" s="1128"/>
      <c r="G85" s="1128"/>
      <c r="H85" s="1128"/>
      <c r="I85" s="1128"/>
      <c r="J85" s="1128"/>
      <c r="K85" s="1128"/>
      <c r="L85" s="1128"/>
      <c r="M85" s="1128"/>
      <c r="N85" s="1128"/>
      <c r="O85" s="1128"/>
      <c r="P85" s="1128"/>
      <c r="Q85" s="1128"/>
      <c r="R85" s="1128"/>
      <c r="S85" s="1128"/>
      <c r="T85" s="1128"/>
      <c r="U85" s="1128"/>
      <c r="V85" s="1128"/>
      <c r="W85" s="1128"/>
      <c r="X85" s="1128"/>
      <c r="Y85" s="1128"/>
      <c r="Z85" s="1128"/>
      <c r="AA85" s="1128"/>
      <c r="AB85" s="1128"/>
      <c r="AC85" s="1128"/>
      <c r="AD85" s="1128"/>
      <c r="AE85" s="1128"/>
      <c r="AF85" s="1128"/>
      <c r="AG85" s="1128"/>
      <c r="AH85" s="1128"/>
      <c r="AI85" s="1130"/>
      <c r="AJ85" s="1128"/>
      <c r="AK85" s="1128"/>
      <c r="AL85" s="1128"/>
      <c r="AM85" s="1128"/>
      <c r="AN85" s="1128"/>
      <c r="AO85" s="1128"/>
      <c r="AP85" s="1128"/>
      <c r="AQ85" s="1128"/>
      <c r="AR85" s="1128"/>
      <c r="AS85" s="1128"/>
      <c r="AT85" s="1128"/>
      <c r="AU85" s="1128"/>
      <c r="AV85" s="1128"/>
      <c r="AW85" s="1128"/>
      <c r="AX85" s="1128"/>
      <c r="AY85" s="1128"/>
      <c r="AZ85" s="1128"/>
      <c r="BA85" s="1128"/>
    </row>
    <row r="86" spans="1:53">
      <c r="A86" s="1128"/>
      <c r="B86" s="1129"/>
      <c r="C86" s="1128"/>
      <c r="D86" s="1128"/>
      <c r="E86" s="1128"/>
      <c r="F86" s="1128"/>
      <c r="G86" s="1128"/>
      <c r="H86" s="1128"/>
      <c r="I86" s="1128"/>
      <c r="J86" s="1128"/>
      <c r="K86" s="1128"/>
      <c r="L86" s="1128"/>
      <c r="M86" s="1128"/>
      <c r="N86" s="1128"/>
      <c r="O86" s="1128"/>
      <c r="P86" s="1128"/>
      <c r="Q86" s="1128"/>
      <c r="R86" s="1128"/>
      <c r="S86" s="1128"/>
      <c r="T86" s="1128"/>
      <c r="U86" s="1128"/>
      <c r="V86" s="1128"/>
      <c r="W86" s="1128"/>
      <c r="X86" s="1128"/>
      <c r="Y86" s="1128"/>
      <c r="Z86" s="1128"/>
      <c r="AA86" s="1128"/>
      <c r="AB86" s="1128"/>
      <c r="AC86" s="1128"/>
      <c r="AD86" s="1128"/>
      <c r="AE86" s="1128"/>
      <c r="AF86" s="1128"/>
      <c r="AG86" s="1128"/>
      <c r="AH86" s="1128"/>
      <c r="AI86" s="1130"/>
      <c r="AJ86" s="1128"/>
      <c r="AK86" s="1128"/>
      <c r="AL86" s="1128"/>
      <c r="AM86" s="1128"/>
      <c r="AN86" s="1128"/>
      <c r="AO86" s="1128"/>
      <c r="AP86" s="1128"/>
      <c r="AQ86" s="1128"/>
      <c r="AR86" s="1128"/>
      <c r="AS86" s="1128"/>
      <c r="AT86" s="1128"/>
      <c r="AU86" s="1128"/>
      <c r="AV86" s="1128"/>
      <c r="AW86" s="1128"/>
      <c r="AX86" s="1128"/>
      <c r="AY86" s="1128"/>
      <c r="AZ86" s="1128"/>
      <c r="BA86" s="1128"/>
    </row>
    <row r="87" spans="1:53">
      <c r="A87" s="1128"/>
      <c r="B87" s="1129"/>
      <c r="C87" s="1128"/>
      <c r="D87" s="1128"/>
      <c r="E87" s="1128"/>
      <c r="F87" s="1128"/>
      <c r="G87" s="1128"/>
      <c r="H87" s="1128"/>
      <c r="I87" s="1128"/>
      <c r="J87" s="1128"/>
      <c r="K87" s="1128"/>
      <c r="L87" s="1128"/>
      <c r="M87" s="1128"/>
      <c r="N87" s="1128"/>
      <c r="O87" s="1128"/>
      <c r="P87" s="1128"/>
      <c r="Q87" s="1128"/>
      <c r="R87" s="1128"/>
      <c r="S87" s="1128"/>
      <c r="T87" s="1128"/>
      <c r="U87" s="1128"/>
      <c r="V87" s="1128"/>
      <c r="W87" s="1128"/>
      <c r="X87" s="1128"/>
      <c r="Y87" s="1128"/>
      <c r="Z87" s="1128"/>
      <c r="AA87" s="1128"/>
      <c r="AB87" s="1128"/>
      <c r="AC87" s="1128"/>
      <c r="AD87" s="1128"/>
      <c r="AE87" s="1128"/>
      <c r="AF87" s="1128"/>
      <c r="AG87" s="1128"/>
      <c r="AH87" s="1128"/>
      <c r="AI87" s="1130"/>
      <c r="AJ87" s="1128"/>
      <c r="AK87" s="1128"/>
      <c r="AL87" s="1128"/>
      <c r="AM87" s="1128"/>
      <c r="AN87" s="1128"/>
      <c r="AO87" s="1128"/>
      <c r="AP87" s="1128"/>
      <c r="AQ87" s="1128"/>
      <c r="AR87" s="1128"/>
      <c r="AS87" s="1128"/>
      <c r="AT87" s="1128"/>
      <c r="AU87" s="1128"/>
      <c r="AV87" s="1128"/>
      <c r="AW87" s="1128"/>
      <c r="AX87" s="1128"/>
      <c r="AY87" s="1128"/>
      <c r="AZ87" s="1128"/>
      <c r="BA87" s="1128"/>
    </row>
    <row r="88" spans="1:53">
      <c r="A88" s="1128"/>
      <c r="B88" s="1129"/>
      <c r="C88" s="1128"/>
      <c r="D88" s="1128"/>
      <c r="E88" s="1128"/>
      <c r="F88" s="1128"/>
      <c r="G88" s="1128"/>
      <c r="H88" s="1128"/>
      <c r="I88" s="1128"/>
      <c r="J88" s="1128"/>
      <c r="K88" s="1128"/>
      <c r="L88" s="1128"/>
      <c r="M88" s="1128"/>
      <c r="N88" s="1128"/>
      <c r="O88" s="1128"/>
      <c r="P88" s="1128"/>
      <c r="Q88" s="1128"/>
      <c r="R88" s="1128"/>
      <c r="S88" s="1128"/>
      <c r="T88" s="1128"/>
      <c r="U88" s="1128"/>
      <c r="V88" s="1128"/>
      <c r="W88" s="1128"/>
      <c r="X88" s="1128"/>
      <c r="Y88" s="1128"/>
      <c r="Z88" s="1128"/>
      <c r="AA88" s="1128"/>
      <c r="AB88" s="1128"/>
      <c r="AC88" s="1128"/>
      <c r="AD88" s="1128"/>
      <c r="AE88" s="1128"/>
      <c r="AF88" s="1128"/>
      <c r="AG88" s="1128"/>
      <c r="AH88" s="1128"/>
      <c r="AI88" s="1130"/>
      <c r="AJ88" s="1128"/>
      <c r="AK88" s="1128"/>
      <c r="AL88" s="1128"/>
      <c r="AM88" s="1128"/>
      <c r="AN88" s="1128"/>
      <c r="AO88" s="1128"/>
      <c r="AP88" s="1128"/>
      <c r="AQ88" s="1128"/>
      <c r="AR88" s="1128"/>
      <c r="AS88" s="1128"/>
      <c r="AT88" s="1128"/>
      <c r="AU88" s="1128"/>
      <c r="AV88" s="1128"/>
      <c r="AW88" s="1128"/>
      <c r="AX88" s="1128"/>
      <c r="AY88" s="1128"/>
      <c r="AZ88" s="1128"/>
      <c r="BA88" s="1128"/>
    </row>
    <row r="89" spans="1:53">
      <c r="A89" s="1128"/>
      <c r="B89" s="1129"/>
      <c r="C89" s="1128"/>
      <c r="D89" s="1128"/>
      <c r="E89" s="1128"/>
      <c r="F89" s="1128"/>
      <c r="G89" s="1128"/>
      <c r="H89" s="1128"/>
      <c r="I89" s="1128"/>
      <c r="J89" s="1128"/>
      <c r="K89" s="1128"/>
      <c r="L89" s="1128"/>
      <c r="M89" s="1128"/>
      <c r="N89" s="1128"/>
      <c r="O89" s="1128"/>
      <c r="P89" s="1128"/>
      <c r="Q89" s="1128"/>
      <c r="R89" s="1128"/>
      <c r="S89" s="1128"/>
      <c r="T89" s="1128"/>
      <c r="U89" s="1128"/>
      <c r="V89" s="1128"/>
      <c r="W89" s="1128"/>
      <c r="X89" s="1128"/>
      <c r="Y89" s="1128"/>
      <c r="Z89" s="1128"/>
      <c r="AA89" s="1128"/>
      <c r="AB89" s="1128"/>
      <c r="AC89" s="1128"/>
      <c r="AD89" s="1128"/>
      <c r="AE89" s="1128"/>
      <c r="AF89" s="1128"/>
      <c r="AG89" s="1128"/>
      <c r="AH89" s="1128"/>
      <c r="AI89" s="1130"/>
      <c r="AJ89" s="1128"/>
      <c r="AK89" s="1128"/>
      <c r="AL89" s="1128"/>
      <c r="AM89" s="1128"/>
      <c r="AN89" s="1128"/>
      <c r="AO89" s="1128"/>
      <c r="AP89" s="1128"/>
      <c r="AQ89" s="1128"/>
      <c r="AR89" s="1128"/>
      <c r="AS89" s="1128"/>
      <c r="AT89" s="1128"/>
      <c r="AU89" s="1128"/>
      <c r="AV89" s="1128"/>
      <c r="AW89" s="1128"/>
      <c r="AX89" s="1128"/>
      <c r="AY89" s="1128"/>
      <c r="AZ89" s="1128"/>
      <c r="BA89" s="1128"/>
    </row>
    <row r="90" spans="1:53">
      <c r="A90" s="1128"/>
      <c r="B90" s="1129"/>
      <c r="C90" s="1128"/>
      <c r="D90" s="1128"/>
      <c r="E90" s="1128"/>
      <c r="F90" s="1128"/>
      <c r="G90" s="1128"/>
      <c r="H90" s="1128"/>
      <c r="I90" s="1128"/>
      <c r="J90" s="1128"/>
      <c r="K90" s="1128"/>
      <c r="L90" s="1128"/>
      <c r="M90" s="1128"/>
      <c r="N90" s="1128"/>
      <c r="O90" s="1128"/>
      <c r="P90" s="1128"/>
      <c r="Q90" s="1128"/>
      <c r="R90" s="1128"/>
      <c r="S90" s="1128"/>
      <c r="T90" s="1128"/>
      <c r="U90" s="1128"/>
      <c r="V90" s="1128"/>
      <c r="W90" s="1128"/>
      <c r="X90" s="1128"/>
      <c r="Y90" s="1128"/>
      <c r="Z90" s="1128"/>
      <c r="AA90" s="1128"/>
      <c r="AB90" s="1128"/>
      <c r="AC90" s="1128"/>
      <c r="AD90" s="1128"/>
      <c r="AE90" s="1128"/>
      <c r="AF90" s="1128"/>
      <c r="AG90" s="1128"/>
      <c r="AH90" s="1128"/>
      <c r="AI90" s="1130"/>
      <c r="AJ90" s="1128"/>
      <c r="AK90" s="1128"/>
      <c r="AL90" s="1128"/>
      <c r="AM90" s="1128"/>
      <c r="AN90" s="1128"/>
      <c r="AO90" s="1128"/>
      <c r="AP90" s="1128"/>
      <c r="AQ90" s="1128"/>
      <c r="AR90" s="1128"/>
      <c r="AS90" s="1128"/>
      <c r="AT90" s="1128"/>
      <c r="AU90" s="1128"/>
      <c r="AV90" s="1128"/>
      <c r="AW90" s="1128"/>
      <c r="AX90" s="1128"/>
      <c r="AY90" s="1128"/>
      <c r="AZ90" s="1128"/>
      <c r="BA90" s="1128"/>
    </row>
    <row r="91" spans="1:53">
      <c r="A91" s="1128"/>
      <c r="B91" s="1129"/>
      <c r="C91" s="1128"/>
      <c r="D91" s="1128"/>
      <c r="E91" s="1128"/>
      <c r="F91" s="1128"/>
      <c r="G91" s="1128"/>
      <c r="H91" s="1128"/>
      <c r="I91" s="1128"/>
      <c r="J91" s="1128"/>
      <c r="K91" s="1128"/>
      <c r="L91" s="1128"/>
      <c r="M91" s="1128"/>
      <c r="N91" s="1128"/>
      <c r="O91" s="1128"/>
      <c r="P91" s="1128"/>
      <c r="Q91" s="1128"/>
      <c r="R91" s="1128"/>
      <c r="S91" s="1128"/>
      <c r="T91" s="1128"/>
      <c r="U91" s="1128"/>
      <c r="V91" s="1128"/>
      <c r="W91" s="1128"/>
      <c r="X91" s="1128"/>
      <c r="Y91" s="1128"/>
      <c r="Z91" s="1128"/>
      <c r="AA91" s="1128"/>
      <c r="AB91" s="1128"/>
      <c r="AC91" s="1128"/>
      <c r="AD91" s="1128"/>
      <c r="AE91" s="1128"/>
      <c r="AF91" s="1128"/>
      <c r="AG91" s="1128"/>
      <c r="AH91" s="1128"/>
      <c r="AI91" s="1130"/>
      <c r="AJ91" s="1128"/>
      <c r="AK91" s="1128"/>
      <c r="AL91" s="1128"/>
      <c r="AM91" s="1128"/>
      <c r="AN91" s="1128"/>
      <c r="AO91" s="1128"/>
      <c r="AP91" s="1128"/>
      <c r="AQ91" s="1128"/>
      <c r="AR91" s="1128"/>
      <c r="AS91" s="1128"/>
      <c r="AT91" s="1128"/>
      <c r="AU91" s="1128"/>
      <c r="AV91" s="1128"/>
      <c r="AW91" s="1128"/>
      <c r="AX91" s="1128"/>
      <c r="AY91" s="1128"/>
      <c r="AZ91" s="1128"/>
      <c r="BA91" s="1128"/>
    </row>
    <row r="92" spans="1:53">
      <c r="A92" s="1128"/>
      <c r="B92" s="1129"/>
      <c r="C92" s="1128"/>
      <c r="D92" s="1128"/>
      <c r="E92" s="1128"/>
      <c r="F92" s="1128"/>
      <c r="G92" s="1128"/>
      <c r="H92" s="1128"/>
      <c r="I92" s="1128"/>
      <c r="J92" s="1128"/>
      <c r="K92" s="1128"/>
      <c r="L92" s="1128"/>
      <c r="M92" s="1128"/>
      <c r="N92" s="1128"/>
      <c r="O92" s="1128"/>
      <c r="P92" s="1128"/>
      <c r="Q92" s="1128"/>
      <c r="R92" s="1128"/>
      <c r="S92" s="1128"/>
      <c r="T92" s="1128"/>
      <c r="U92" s="1128"/>
      <c r="V92" s="1128"/>
      <c r="W92" s="1128"/>
      <c r="X92" s="1128"/>
      <c r="Y92" s="1128"/>
      <c r="Z92" s="1128"/>
      <c r="AA92" s="1128"/>
      <c r="AB92" s="1128"/>
      <c r="AC92" s="1128"/>
      <c r="AD92" s="1128"/>
      <c r="AE92" s="1128"/>
      <c r="AF92" s="1128"/>
      <c r="AG92" s="1128"/>
      <c r="AH92" s="1128"/>
      <c r="AI92" s="1130"/>
      <c r="AJ92" s="1128"/>
      <c r="AK92" s="1128"/>
      <c r="AL92" s="1128"/>
      <c r="AM92" s="1128"/>
      <c r="AN92" s="1128"/>
      <c r="AO92" s="1128"/>
      <c r="AP92" s="1128"/>
      <c r="AQ92" s="1128"/>
      <c r="AR92" s="1128"/>
      <c r="AS92" s="1128"/>
      <c r="AT92" s="1128"/>
      <c r="AU92" s="1128"/>
      <c r="AV92" s="1128"/>
      <c r="AW92" s="1128"/>
      <c r="AX92" s="1128"/>
      <c r="AY92" s="1128"/>
      <c r="AZ92" s="1128"/>
      <c r="BA92" s="1128"/>
    </row>
    <row r="93" spans="1:53">
      <c r="A93" s="1128"/>
      <c r="B93" s="1129"/>
      <c r="C93" s="1128"/>
      <c r="D93" s="1128"/>
      <c r="E93" s="1128"/>
      <c r="F93" s="1128"/>
      <c r="G93" s="1128"/>
      <c r="H93" s="1128"/>
      <c r="I93" s="1128"/>
      <c r="J93" s="1128"/>
      <c r="K93" s="1128"/>
      <c r="L93" s="1128"/>
      <c r="M93" s="1128"/>
      <c r="N93" s="1128"/>
      <c r="O93" s="1128"/>
      <c r="P93" s="1128"/>
      <c r="Q93" s="1128"/>
      <c r="R93" s="1128"/>
      <c r="S93" s="1128"/>
      <c r="T93" s="1128"/>
      <c r="U93" s="1128"/>
      <c r="V93" s="1128"/>
      <c r="W93" s="1128"/>
      <c r="X93" s="1128"/>
      <c r="Y93" s="1128"/>
      <c r="Z93" s="1128"/>
      <c r="AA93" s="1128"/>
      <c r="AB93" s="1128"/>
      <c r="AC93" s="1128"/>
      <c r="AD93" s="1128"/>
      <c r="AE93" s="1128"/>
      <c r="AF93" s="1128"/>
      <c r="AG93" s="1128"/>
      <c r="AH93" s="1128"/>
      <c r="AI93" s="1130"/>
      <c r="AJ93" s="1128"/>
      <c r="AK93" s="1128"/>
      <c r="AL93" s="1128"/>
      <c r="AM93" s="1128"/>
      <c r="AN93" s="1128"/>
      <c r="AO93" s="1128"/>
      <c r="AP93" s="1128"/>
      <c r="AQ93" s="1128"/>
      <c r="AR93" s="1128"/>
      <c r="AS93" s="1128"/>
      <c r="AT93" s="1128"/>
      <c r="AU93" s="1128"/>
      <c r="AV93" s="1128"/>
      <c r="AW93" s="1128"/>
      <c r="AX93" s="1128"/>
      <c r="AY93" s="1128"/>
      <c r="AZ93" s="1128"/>
      <c r="BA93" s="1128"/>
    </row>
    <row r="94" spans="1:53">
      <c r="A94" s="1128"/>
      <c r="B94" s="1129"/>
      <c r="C94" s="1128"/>
      <c r="D94" s="1128"/>
      <c r="E94" s="1128"/>
      <c r="F94" s="1128"/>
      <c r="G94" s="1128"/>
      <c r="H94" s="1128"/>
      <c r="I94" s="1128"/>
      <c r="J94" s="1128"/>
      <c r="K94" s="1128"/>
      <c r="L94" s="1128"/>
      <c r="M94" s="1128"/>
      <c r="N94" s="1128"/>
      <c r="O94" s="1128"/>
      <c r="P94" s="1128"/>
      <c r="Q94" s="1128"/>
      <c r="R94" s="1128"/>
      <c r="S94" s="1128"/>
      <c r="T94" s="1128"/>
      <c r="U94" s="1128"/>
      <c r="V94" s="1128"/>
      <c r="W94" s="1128"/>
      <c r="X94" s="1128"/>
      <c r="Y94" s="1128"/>
      <c r="Z94" s="1128"/>
      <c r="AA94" s="1128"/>
      <c r="AB94" s="1128"/>
      <c r="AC94" s="1128"/>
      <c r="AD94" s="1128"/>
      <c r="AE94" s="1128"/>
      <c r="AF94" s="1128"/>
      <c r="AG94" s="1128"/>
      <c r="AH94" s="1128"/>
      <c r="AI94" s="1130"/>
      <c r="AJ94" s="1128"/>
      <c r="AK94" s="1128"/>
      <c r="AL94" s="1128"/>
      <c r="AM94" s="1128"/>
      <c r="AN94" s="1128"/>
      <c r="AO94" s="1128"/>
      <c r="AP94" s="1128"/>
      <c r="AQ94" s="1128"/>
      <c r="AR94" s="1128"/>
      <c r="AS94" s="1128"/>
      <c r="AT94" s="1128"/>
      <c r="AU94" s="1128"/>
      <c r="AV94" s="1128"/>
      <c r="AW94" s="1128"/>
      <c r="AX94" s="1128"/>
      <c r="AY94" s="1128"/>
      <c r="AZ94" s="1128"/>
      <c r="BA94" s="1128"/>
    </row>
    <row r="95" spans="1:53">
      <c r="A95" s="1128"/>
      <c r="B95" s="1129"/>
      <c r="C95" s="1128"/>
      <c r="D95" s="1128"/>
      <c r="E95" s="1128"/>
      <c r="F95" s="1128"/>
      <c r="G95" s="1128"/>
      <c r="H95" s="1128"/>
      <c r="I95" s="1128"/>
      <c r="J95" s="1128"/>
      <c r="K95" s="1128"/>
      <c r="L95" s="1128"/>
      <c r="M95" s="1128"/>
      <c r="N95" s="1128"/>
      <c r="O95" s="1128"/>
      <c r="P95" s="1128"/>
      <c r="Q95" s="1128"/>
      <c r="R95" s="1128"/>
      <c r="S95" s="1128"/>
      <c r="T95" s="1128"/>
      <c r="U95" s="1128"/>
      <c r="V95" s="1128"/>
      <c r="W95" s="1128"/>
      <c r="X95" s="1128"/>
      <c r="Y95" s="1128"/>
      <c r="Z95" s="1128"/>
      <c r="AA95" s="1128"/>
      <c r="AB95" s="1128"/>
      <c r="AC95" s="1128"/>
      <c r="AD95" s="1128"/>
      <c r="AE95" s="1128"/>
      <c r="AF95" s="1128"/>
      <c r="AG95" s="1128"/>
      <c r="AH95" s="1128"/>
      <c r="AI95" s="1130"/>
      <c r="AJ95" s="1128"/>
      <c r="AK95" s="1128"/>
      <c r="AL95" s="1128"/>
      <c r="AM95" s="1128"/>
      <c r="AN95" s="1128"/>
      <c r="AO95" s="1128"/>
      <c r="AP95" s="1128"/>
      <c r="AQ95" s="1128"/>
      <c r="AR95" s="1128"/>
      <c r="AS95" s="1128"/>
      <c r="AT95" s="1128"/>
      <c r="AU95" s="1128"/>
      <c r="AV95" s="1128"/>
      <c r="AW95" s="1128"/>
      <c r="AX95" s="1128"/>
      <c r="AY95" s="1128"/>
      <c r="AZ95" s="1128"/>
      <c r="BA95" s="1128"/>
    </row>
    <row r="96" spans="1:53">
      <c r="A96" s="1128"/>
      <c r="B96" s="1129"/>
      <c r="C96" s="1128"/>
      <c r="D96" s="1128"/>
      <c r="E96" s="1128"/>
      <c r="F96" s="1128"/>
      <c r="G96" s="1128"/>
      <c r="H96" s="1128"/>
      <c r="I96" s="1128"/>
      <c r="J96" s="1128"/>
      <c r="K96" s="1128"/>
      <c r="L96" s="1128"/>
      <c r="M96" s="1128"/>
      <c r="N96" s="1128"/>
      <c r="O96" s="1128"/>
      <c r="P96" s="1128"/>
      <c r="Q96" s="1128"/>
      <c r="R96" s="1128"/>
      <c r="S96" s="1128"/>
      <c r="T96" s="1128"/>
      <c r="U96" s="1128"/>
      <c r="V96" s="1128"/>
      <c r="W96" s="1128"/>
      <c r="X96" s="1128"/>
      <c r="Y96" s="1128"/>
      <c r="Z96" s="1128"/>
      <c r="AA96" s="1128"/>
      <c r="AB96" s="1128"/>
      <c r="AC96" s="1128"/>
      <c r="AD96" s="1128"/>
      <c r="AE96" s="1128"/>
      <c r="AF96" s="1128"/>
      <c r="AG96" s="1128"/>
      <c r="AH96" s="1128"/>
      <c r="AI96" s="1130"/>
      <c r="AJ96" s="1128"/>
      <c r="AK96" s="1128"/>
      <c r="AL96" s="1128"/>
      <c r="AM96" s="1128"/>
      <c r="AN96" s="1128"/>
      <c r="AO96" s="1128"/>
      <c r="AP96" s="1128"/>
      <c r="AQ96" s="1128"/>
      <c r="AR96" s="1128"/>
      <c r="AS96" s="1128"/>
      <c r="AT96" s="1128"/>
      <c r="AU96" s="1128"/>
      <c r="AV96" s="1128"/>
      <c r="AW96" s="1128"/>
      <c r="AX96" s="1128"/>
      <c r="AY96" s="1128"/>
      <c r="AZ96" s="1128"/>
      <c r="BA96" s="1128"/>
    </row>
    <row r="97" spans="1:52">
      <c r="A97" s="1128"/>
      <c r="B97" s="1129"/>
      <c r="C97" s="1128"/>
      <c r="D97" s="1128"/>
      <c r="E97" s="1128"/>
      <c r="F97" s="1128"/>
      <c r="G97" s="1128"/>
      <c r="H97" s="1128"/>
      <c r="I97" s="1128"/>
      <c r="J97" s="1128"/>
      <c r="K97" s="1128"/>
      <c r="L97" s="1128"/>
      <c r="M97" s="1128"/>
      <c r="N97" s="1128"/>
      <c r="O97" s="1128"/>
      <c r="P97" s="1128"/>
      <c r="Q97" s="1128"/>
      <c r="R97" s="1128"/>
      <c r="S97" s="1128"/>
      <c r="T97" s="1128"/>
      <c r="U97" s="1128"/>
      <c r="V97" s="1128"/>
      <c r="W97" s="1128"/>
      <c r="X97" s="1128"/>
      <c r="Y97" s="1128"/>
      <c r="Z97" s="1128"/>
      <c r="AA97" s="1128"/>
      <c r="AB97" s="1128"/>
      <c r="AC97" s="1128"/>
      <c r="AD97" s="1128"/>
      <c r="AE97" s="1128"/>
      <c r="AF97" s="1128"/>
      <c r="AG97" s="1128"/>
      <c r="AH97" s="1128"/>
      <c r="AI97" s="1130"/>
      <c r="AJ97" s="1128"/>
      <c r="AK97" s="1128"/>
      <c r="AL97" s="1128"/>
      <c r="AM97" s="1128"/>
      <c r="AN97" s="1128"/>
      <c r="AO97" s="1128"/>
      <c r="AP97" s="1128"/>
      <c r="AQ97" s="1128"/>
      <c r="AR97" s="1128"/>
      <c r="AS97" s="1128"/>
      <c r="AT97" s="1128"/>
      <c r="AU97" s="1128"/>
      <c r="AV97" s="1128"/>
      <c r="AW97" s="1128"/>
      <c r="AX97" s="1128"/>
      <c r="AY97" s="1128"/>
      <c r="AZ97" s="1128"/>
    </row>
    <row r="98" spans="1:52">
      <c r="A98" s="1128"/>
      <c r="B98" s="1129"/>
      <c r="C98" s="1128"/>
      <c r="D98" s="1128"/>
      <c r="E98" s="1128"/>
      <c r="F98" s="1128"/>
      <c r="G98" s="1128"/>
      <c r="H98" s="1128"/>
      <c r="I98" s="1128"/>
      <c r="J98" s="1128"/>
      <c r="K98" s="1128"/>
      <c r="L98" s="1128"/>
      <c r="M98" s="1128"/>
      <c r="N98" s="1128"/>
      <c r="O98" s="1128"/>
      <c r="P98" s="1128"/>
      <c r="Q98" s="1128"/>
      <c r="R98" s="1128"/>
      <c r="S98" s="1128"/>
      <c r="T98" s="1128"/>
      <c r="U98" s="1128"/>
      <c r="V98" s="1128"/>
      <c r="W98" s="1128"/>
      <c r="X98" s="1128"/>
      <c r="Y98" s="1128"/>
      <c r="Z98" s="1128"/>
      <c r="AA98" s="1128"/>
      <c r="AB98" s="1128"/>
      <c r="AC98" s="1128"/>
      <c r="AD98" s="1128"/>
      <c r="AE98" s="1128"/>
      <c r="AF98" s="1128"/>
      <c r="AG98" s="1128"/>
      <c r="AH98" s="1128"/>
      <c r="AI98" s="1130"/>
      <c r="AJ98" s="1128"/>
      <c r="AK98" s="1128"/>
      <c r="AL98" s="1128"/>
      <c r="AM98" s="1128"/>
      <c r="AN98" s="1128"/>
      <c r="AO98" s="1128"/>
      <c r="AP98" s="1128"/>
      <c r="AQ98" s="1128"/>
      <c r="AR98" s="1128"/>
      <c r="AS98" s="1128"/>
      <c r="AT98" s="1128"/>
      <c r="AU98" s="1128"/>
      <c r="AV98" s="1128"/>
      <c r="AW98" s="1128"/>
      <c r="AX98" s="1128"/>
      <c r="AY98" s="1128"/>
      <c r="AZ98" s="1128"/>
    </row>
    <row r="99" spans="1:52">
      <c r="L99" s="1128"/>
      <c r="M99" s="1128"/>
      <c r="N99" s="1128"/>
      <c r="O99" s="1128"/>
      <c r="P99" s="1128"/>
      <c r="Q99" s="1128"/>
      <c r="U99" s="1128"/>
      <c r="AJ99" s="1128"/>
      <c r="AK99" s="1128"/>
      <c r="AL99" s="1128"/>
      <c r="AM99" s="1128"/>
      <c r="AN99" s="1128"/>
      <c r="AO99" s="1128"/>
      <c r="AP99" s="1128"/>
      <c r="AQ99" s="1128"/>
      <c r="AR99" s="1128"/>
      <c r="AS99" s="1128"/>
      <c r="AT99" s="1128"/>
      <c r="AU99" s="1128"/>
      <c r="AV99" s="1128"/>
      <c r="AW99" s="1128"/>
    </row>
    <row r="100" spans="1:52">
      <c r="L100" s="1128"/>
      <c r="M100" s="1128"/>
      <c r="N100" s="1128"/>
      <c r="O100" s="1128"/>
      <c r="P100" s="1128"/>
      <c r="Q100" s="1128"/>
      <c r="U100" s="1128"/>
      <c r="AJ100" s="1128"/>
      <c r="AK100" s="1128"/>
      <c r="AL100" s="1128"/>
      <c r="AM100" s="1128"/>
      <c r="AN100" s="1128"/>
      <c r="AO100" s="1128"/>
      <c r="AP100" s="1128"/>
      <c r="AQ100" s="1128"/>
      <c r="AR100" s="1128"/>
      <c r="AS100" s="1128"/>
      <c r="AT100" s="1128"/>
      <c r="AU100" s="1128"/>
      <c r="AV100" s="1128"/>
      <c r="AW100" s="1128"/>
    </row>
    <row r="101" spans="1:52">
      <c r="L101" s="1128"/>
      <c r="M101" s="1128"/>
      <c r="N101" s="1128"/>
      <c r="O101" s="1128"/>
      <c r="P101" s="1128"/>
      <c r="Q101" s="1128"/>
      <c r="U101" s="1128"/>
      <c r="AJ101" s="1128"/>
      <c r="AK101" s="1128"/>
      <c r="AL101" s="1128"/>
      <c r="AM101" s="1128"/>
      <c r="AN101" s="1128"/>
      <c r="AO101" s="1128"/>
      <c r="AP101" s="1128"/>
      <c r="AQ101" s="1128"/>
      <c r="AR101" s="1128"/>
      <c r="AS101" s="1128"/>
      <c r="AT101" s="1128"/>
      <c r="AU101" s="1128"/>
      <c r="AV101" s="1128"/>
      <c r="AW101" s="1128"/>
    </row>
    <row r="102" spans="1:52">
      <c r="L102" s="1128"/>
      <c r="M102" s="1128"/>
      <c r="N102" s="1128"/>
      <c r="O102" s="1128"/>
      <c r="P102" s="1128"/>
      <c r="Q102" s="1128"/>
      <c r="U102" s="1128"/>
      <c r="AJ102" s="1128"/>
      <c r="AK102" s="1128"/>
      <c r="AL102" s="1128"/>
      <c r="AM102" s="1128"/>
      <c r="AN102" s="1128"/>
      <c r="AO102" s="1128"/>
      <c r="AP102" s="1128"/>
      <c r="AQ102" s="1128"/>
      <c r="AR102" s="1128"/>
      <c r="AS102" s="1128"/>
      <c r="AT102" s="1128"/>
      <c r="AU102" s="1128"/>
      <c r="AV102" s="1128"/>
      <c r="AW102" s="1128"/>
    </row>
    <row r="103" spans="1:52">
      <c r="AJ103" s="1128"/>
      <c r="AK103" s="1128"/>
      <c r="AL103" s="1128"/>
      <c r="AM103" s="1128"/>
      <c r="AN103" s="1128"/>
      <c r="AO103" s="1128"/>
      <c r="AP103" s="1128"/>
      <c r="AQ103" s="1128"/>
      <c r="AR103" s="1128"/>
      <c r="AS103" s="1128"/>
      <c r="AT103" s="1128"/>
      <c r="AU103" s="1128"/>
      <c r="AV103" s="1128"/>
      <c r="AW103" s="1128"/>
    </row>
    <row r="104" spans="1:52">
      <c r="AJ104" s="1128"/>
      <c r="AK104" s="1128"/>
      <c r="AL104" s="1128"/>
      <c r="AM104" s="1128"/>
      <c r="AN104" s="1128"/>
      <c r="AO104" s="1128"/>
      <c r="AP104" s="1128"/>
      <c r="AQ104" s="1128"/>
      <c r="AR104" s="1128"/>
      <c r="AS104" s="1128"/>
      <c r="AT104" s="1128"/>
      <c r="AU104" s="1128"/>
      <c r="AV104" s="1128"/>
      <c r="AW104" s="1128"/>
    </row>
    <row r="105" spans="1:52">
      <c r="AJ105" s="1128"/>
      <c r="AK105" s="1128"/>
      <c r="AL105" s="1128"/>
      <c r="AM105" s="1128"/>
      <c r="AN105" s="1128"/>
      <c r="AO105" s="1128"/>
      <c r="AP105" s="1128"/>
      <c r="AQ105" s="1128"/>
      <c r="AR105" s="1128"/>
      <c r="AS105" s="1128"/>
      <c r="AT105" s="1128"/>
      <c r="AU105" s="1128"/>
      <c r="AV105" s="1128"/>
      <c r="AW105" s="1128"/>
    </row>
    <row r="106" spans="1:52">
      <c r="AJ106" s="1128"/>
      <c r="AK106" s="1128"/>
      <c r="AL106" s="1128"/>
      <c r="AM106" s="1128"/>
      <c r="AN106" s="1128"/>
      <c r="AO106" s="1128"/>
      <c r="AP106" s="1128"/>
      <c r="AQ106" s="1128"/>
      <c r="AR106" s="1128"/>
      <c r="AS106" s="1128"/>
      <c r="AT106" s="1128"/>
      <c r="AU106" s="1128"/>
      <c r="AV106" s="1128"/>
      <c r="AW106" s="1128"/>
    </row>
    <row r="107" spans="1:52">
      <c r="AJ107" s="1128"/>
      <c r="AK107" s="1128"/>
      <c r="AL107" s="1128"/>
      <c r="AM107" s="1128"/>
      <c r="AN107" s="1128"/>
      <c r="AO107" s="1128"/>
      <c r="AP107" s="1128"/>
      <c r="AQ107" s="1128"/>
      <c r="AR107" s="1128"/>
      <c r="AS107" s="1128"/>
      <c r="AT107" s="1128"/>
      <c r="AU107" s="1128"/>
      <c r="AV107" s="1128"/>
      <c r="AW107" s="1128"/>
    </row>
    <row r="108" spans="1:52">
      <c r="AJ108" s="1128"/>
      <c r="AK108" s="1128"/>
      <c r="AL108" s="1128"/>
      <c r="AM108" s="1128"/>
      <c r="AN108" s="1128"/>
      <c r="AO108" s="1128"/>
      <c r="AP108" s="1128"/>
      <c r="AQ108" s="1128"/>
      <c r="AR108" s="1128"/>
      <c r="AS108" s="1128"/>
      <c r="AT108" s="1128"/>
      <c r="AU108" s="1128"/>
      <c r="AV108" s="1128"/>
      <c r="AW108" s="1128"/>
    </row>
  </sheetData>
  <mergeCells count="10">
    <mergeCell ref="AQ61:AW61"/>
    <mergeCell ref="C4:R4"/>
    <mergeCell ref="C12:R12"/>
    <mergeCell ref="S12:AH12"/>
    <mergeCell ref="C61:R61"/>
    <mergeCell ref="S61:AH61"/>
    <mergeCell ref="B57:AE57"/>
    <mergeCell ref="B58:AE58"/>
    <mergeCell ref="B50:AC51"/>
    <mergeCell ref="AK5:AQ5"/>
  </mergeCells>
  <phoneticPr fontId="39" type="noConversion"/>
  <hyperlinks>
    <hyperlink ref="B1" location="Index!A1" display="Back to index" xr:uid="{63A2F943-31B8-4EF8-8370-DA6DEE198559}"/>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M8 D9 M6 P6:Q6 M7 P7:Q7 P8:Q8 G9 K9:R9 T15 W14 AC14 AC15 AG14 AG15 W15 C36:AH43 D44:AH44"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rgb="FF2AD2C9"/>
  </sheetPr>
  <dimension ref="A1:AF33"/>
  <sheetViews>
    <sheetView showGridLines="0" zoomScale="110" zoomScaleNormal="110" workbookViewId="0">
      <selection activeCell="D26" sqref="D26"/>
    </sheetView>
  </sheetViews>
  <sheetFormatPr baseColWidth="10" defaultColWidth="11.42578125" defaultRowHeight="14.25"/>
  <cols>
    <col min="1" max="1" width="11.42578125" style="9"/>
    <col min="2" max="2" width="53.42578125" style="9" customWidth="1"/>
    <col min="3" max="16384" width="11.42578125" style="9"/>
  </cols>
  <sheetData>
    <row r="1" spans="1:32">
      <c r="A1" s="211"/>
      <c r="B1" s="1113" t="s">
        <v>31</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row>
    <row r="2" spans="1:32">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row>
    <row r="3" spans="1:32" ht="15" thickBot="1">
      <c r="A3" s="211"/>
      <c r="B3" s="210" t="s">
        <v>842</v>
      </c>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row>
    <row r="4" spans="1:32" ht="15" customHeight="1">
      <c r="A4" s="211"/>
      <c r="B4" s="337" t="s">
        <v>1115</v>
      </c>
      <c r="C4" s="532"/>
      <c r="D4" s="533"/>
      <c r="E4" s="533"/>
      <c r="F4" s="533"/>
      <c r="G4" s="533"/>
      <c r="H4" s="533"/>
      <c r="I4" s="533" t="s">
        <v>28</v>
      </c>
      <c r="J4" s="533"/>
      <c r="K4" s="533"/>
      <c r="L4" s="533"/>
      <c r="M4" s="533"/>
      <c r="N4" s="533"/>
      <c r="O4" s="533"/>
      <c r="P4" s="533"/>
      <c r="Q4" s="533"/>
      <c r="R4" s="542"/>
      <c r="S4" s="1101"/>
      <c r="T4" s="1102" t="s">
        <v>463</v>
      </c>
      <c r="U4" s="1102"/>
      <c r="V4" s="1103"/>
      <c r="W4" s="211"/>
      <c r="X4" s="211"/>
      <c r="Y4" s="211"/>
      <c r="Z4" s="211"/>
      <c r="AA4" s="211"/>
      <c r="AB4" s="211"/>
      <c r="AC4" s="211"/>
      <c r="AD4" s="211"/>
      <c r="AE4" s="211"/>
      <c r="AF4" s="211"/>
    </row>
    <row r="5" spans="1:32" ht="13.9" customHeight="1">
      <c r="A5" s="211"/>
      <c r="B5" s="339"/>
      <c r="C5" s="376"/>
      <c r="D5" s="255"/>
      <c r="E5" s="255"/>
      <c r="F5" s="255"/>
      <c r="G5" s="255"/>
      <c r="H5" s="255"/>
      <c r="I5" s="255"/>
      <c r="J5" s="255"/>
      <c r="K5" s="255"/>
      <c r="L5" s="255"/>
      <c r="M5" s="255"/>
      <c r="N5" s="255"/>
      <c r="O5" s="255"/>
      <c r="P5" s="255"/>
      <c r="Q5" s="255"/>
      <c r="R5" s="256"/>
      <c r="S5" s="182"/>
      <c r="T5" s="1104"/>
      <c r="U5" s="1104"/>
      <c r="V5" s="1105"/>
      <c r="W5" s="211"/>
      <c r="X5" s="211"/>
      <c r="Y5" s="211"/>
      <c r="Z5" s="211"/>
      <c r="AA5" s="211"/>
      <c r="AB5" s="211"/>
      <c r="AC5" s="211"/>
      <c r="AD5" s="211"/>
      <c r="AE5" s="211"/>
      <c r="AF5" s="211"/>
    </row>
    <row r="6" spans="1:32" ht="15" thickBot="1">
      <c r="A6" s="211"/>
      <c r="B6" s="339" t="s">
        <v>30</v>
      </c>
      <c r="C6" s="183" t="s">
        <v>35</v>
      </c>
      <c r="D6" s="181" t="s">
        <v>36</v>
      </c>
      <c r="E6" s="181" t="s">
        <v>37</v>
      </c>
      <c r="F6" s="181" t="s">
        <v>38</v>
      </c>
      <c r="G6" s="181" t="s">
        <v>39</v>
      </c>
      <c r="H6" s="181" t="s">
        <v>40</v>
      </c>
      <c r="I6" s="181" t="s">
        <v>23</v>
      </c>
      <c r="J6" s="181" t="s">
        <v>41</v>
      </c>
      <c r="K6" s="181" t="s">
        <v>42</v>
      </c>
      <c r="L6" s="181" t="s">
        <v>43</v>
      </c>
      <c r="M6" s="181" t="s">
        <v>24</v>
      </c>
      <c r="N6" s="181" t="s">
        <v>44</v>
      </c>
      <c r="O6" s="181" t="s">
        <v>840</v>
      </c>
      <c r="P6" s="181" t="s">
        <v>905</v>
      </c>
      <c r="Q6" s="181" t="s">
        <v>925</v>
      </c>
      <c r="R6" s="184" t="s">
        <v>1076</v>
      </c>
      <c r="S6" s="57" t="s">
        <v>46</v>
      </c>
      <c r="T6" s="57" t="s">
        <v>47</v>
      </c>
      <c r="U6" s="57" t="s">
        <v>48</v>
      </c>
      <c r="V6" s="1598">
        <v>2023</v>
      </c>
      <c r="W6" s="211"/>
      <c r="X6" s="211"/>
      <c r="Y6" s="211"/>
      <c r="Z6" s="211"/>
      <c r="AA6" s="211"/>
      <c r="AB6" s="211"/>
      <c r="AC6" s="211"/>
      <c r="AD6" s="211"/>
      <c r="AE6" s="211"/>
      <c r="AF6" s="211"/>
    </row>
    <row r="7" spans="1:32">
      <c r="A7" s="211"/>
      <c r="B7" s="1114" t="s">
        <v>201</v>
      </c>
      <c r="C7" s="1121">
        <v>13735</v>
      </c>
      <c r="D7" s="1122">
        <v>17534</v>
      </c>
      <c r="E7" s="1122">
        <v>17786</v>
      </c>
      <c r="F7" s="1122">
        <v>19349</v>
      </c>
      <c r="G7" s="1122">
        <v>23087</v>
      </c>
      <c r="H7" s="1122">
        <v>23055</v>
      </c>
      <c r="I7" s="1122">
        <v>14290</v>
      </c>
      <c r="J7" s="1122">
        <v>14681</v>
      </c>
      <c r="K7" s="1122">
        <v>19340</v>
      </c>
      <c r="L7" s="1122">
        <v>18930</v>
      </c>
      <c r="M7" s="1122">
        <v>19025</v>
      </c>
      <c r="N7" s="1122">
        <v>22012</v>
      </c>
      <c r="O7" s="1122">
        <v>22042</v>
      </c>
      <c r="P7" s="1122">
        <v>21206</v>
      </c>
      <c r="Q7" s="1122">
        <v>20100</v>
      </c>
      <c r="R7" s="1122">
        <v>18757</v>
      </c>
      <c r="S7" s="1121">
        <v>68404</v>
      </c>
      <c r="T7" s="1122">
        <v>75113</v>
      </c>
      <c r="U7" s="1122">
        <v>79307</v>
      </c>
      <c r="V7" s="1123">
        <v>82105</v>
      </c>
      <c r="W7" s="211"/>
      <c r="X7" s="211"/>
      <c r="Y7" s="211"/>
      <c r="Z7" s="211"/>
      <c r="AA7" s="211"/>
      <c r="AB7" s="211"/>
      <c r="AC7" s="211"/>
      <c r="AD7" s="211"/>
      <c r="AE7" s="211"/>
      <c r="AF7" s="211"/>
    </row>
    <row r="8" spans="1:32">
      <c r="A8" s="211"/>
      <c r="B8" s="1114" t="s">
        <v>419</v>
      </c>
      <c r="C8" s="1117">
        <v>133318</v>
      </c>
      <c r="D8" s="1120">
        <v>282425</v>
      </c>
      <c r="E8" s="1120">
        <v>170987</v>
      </c>
      <c r="F8" s="1120">
        <v>302575</v>
      </c>
      <c r="G8" s="1120">
        <v>178065</v>
      </c>
      <c r="H8" s="1120">
        <v>213732</v>
      </c>
      <c r="I8" s="1120">
        <v>217358</v>
      </c>
      <c r="J8" s="1120">
        <v>184296</v>
      </c>
      <c r="K8" s="1120">
        <v>179997</v>
      </c>
      <c r="L8" s="1120">
        <v>146646</v>
      </c>
      <c r="M8" s="1120">
        <v>177191</v>
      </c>
      <c r="N8" s="1120">
        <v>190667</v>
      </c>
      <c r="O8" s="1120">
        <v>192785</v>
      </c>
      <c r="P8" s="1120">
        <v>207535</v>
      </c>
      <c r="Q8" s="1120">
        <v>182989</v>
      </c>
      <c r="R8" s="1120">
        <v>226078</v>
      </c>
      <c r="S8" s="1117">
        <v>889305</v>
      </c>
      <c r="T8" s="1120">
        <v>793451</v>
      </c>
      <c r="U8" s="1120">
        <v>694501</v>
      </c>
      <c r="V8" s="1124">
        <v>809387</v>
      </c>
      <c r="W8" s="211"/>
      <c r="X8" s="211"/>
      <c r="Y8" s="211"/>
      <c r="Z8" s="211"/>
      <c r="AA8" s="211"/>
      <c r="AB8" s="211"/>
      <c r="AC8" s="211"/>
      <c r="AD8" s="211"/>
      <c r="AE8" s="211"/>
      <c r="AF8" s="211"/>
    </row>
    <row r="9" spans="1:32">
      <c r="A9" s="211"/>
      <c r="B9" s="1115" t="s">
        <v>242</v>
      </c>
      <c r="C9" s="1117">
        <v>112658</v>
      </c>
      <c r="D9" s="1120">
        <v>93602</v>
      </c>
      <c r="E9" s="1120">
        <v>143492</v>
      </c>
      <c r="F9" s="1120">
        <v>156753</v>
      </c>
      <c r="G9" s="1120">
        <v>147594</v>
      </c>
      <c r="H9" s="1120">
        <v>168937</v>
      </c>
      <c r="I9" s="1120">
        <v>149029</v>
      </c>
      <c r="J9" s="1120">
        <v>155193</v>
      </c>
      <c r="K9" s="1120">
        <v>137586</v>
      </c>
      <c r="L9" s="1120">
        <v>138468</v>
      </c>
      <c r="M9" s="1120">
        <v>133374</v>
      </c>
      <c r="N9" s="1120">
        <v>124761</v>
      </c>
      <c r="O9" s="1120">
        <v>122861</v>
      </c>
      <c r="P9" s="1120">
        <v>133448</v>
      </c>
      <c r="Q9" s="1120">
        <v>127085</v>
      </c>
      <c r="R9" s="1120">
        <v>147019</v>
      </c>
      <c r="S9" s="1117">
        <v>506505</v>
      </c>
      <c r="T9" s="1120">
        <v>620753</v>
      </c>
      <c r="U9" s="1120">
        <v>534189</v>
      </c>
      <c r="V9" s="1124">
        <v>530413</v>
      </c>
      <c r="W9" s="211"/>
      <c r="X9" s="211"/>
      <c r="Y9" s="211"/>
      <c r="Z9" s="211"/>
      <c r="AA9" s="211"/>
      <c r="AB9" s="211"/>
      <c r="AC9" s="211"/>
      <c r="AD9" s="211"/>
      <c r="AE9" s="211"/>
      <c r="AF9" s="211"/>
    </row>
    <row r="10" spans="1:32">
      <c r="A10" s="211"/>
      <c r="B10" s="1115" t="s">
        <v>495</v>
      </c>
      <c r="C10" s="1117">
        <v>-5406</v>
      </c>
      <c r="D10" s="1120">
        <v>8209</v>
      </c>
      <c r="E10" s="1120">
        <v>8846</v>
      </c>
      <c r="F10" s="1120">
        <v>-21862</v>
      </c>
      <c r="G10" s="1120">
        <v>12288</v>
      </c>
      <c r="H10" s="1120">
        <v>-2498</v>
      </c>
      <c r="I10" s="1120">
        <v>-3033</v>
      </c>
      <c r="J10" s="1120">
        <v>9485</v>
      </c>
      <c r="K10" s="1120">
        <v>8160</v>
      </c>
      <c r="L10" s="1120">
        <v>12338</v>
      </c>
      <c r="M10" s="1120">
        <v>2503</v>
      </c>
      <c r="N10" s="1120">
        <v>9758</v>
      </c>
      <c r="O10" s="1120">
        <v>16084</v>
      </c>
      <c r="P10" s="1120">
        <v>12836</v>
      </c>
      <c r="Q10" s="1120">
        <v>11709</v>
      </c>
      <c r="R10" s="1120">
        <v>14844</v>
      </c>
      <c r="S10" s="1117">
        <v>-10213</v>
      </c>
      <c r="T10" s="1120">
        <v>18927</v>
      </c>
      <c r="U10" s="1120">
        <v>32759</v>
      </c>
      <c r="V10" s="1124">
        <v>55473</v>
      </c>
      <c r="W10" s="211"/>
      <c r="X10" s="211"/>
      <c r="Y10" s="211"/>
      <c r="Z10" s="211"/>
      <c r="AA10" s="211"/>
      <c r="AB10" s="211"/>
      <c r="AC10" s="211"/>
      <c r="AD10" s="211"/>
      <c r="AE10" s="211"/>
      <c r="AF10" s="211"/>
    </row>
    <row r="11" spans="1:32">
      <c r="A11" s="211"/>
      <c r="B11" s="1115" t="s">
        <v>595</v>
      </c>
      <c r="C11" s="1117">
        <v>-25193</v>
      </c>
      <c r="D11" s="1120">
        <v>178536</v>
      </c>
      <c r="E11" s="1120">
        <v>58045</v>
      </c>
      <c r="F11" s="1120">
        <v>101559</v>
      </c>
      <c r="G11" s="1120">
        <v>-44052</v>
      </c>
      <c r="H11" s="1120">
        <v>44184</v>
      </c>
      <c r="I11" s="1120">
        <v>34790</v>
      </c>
      <c r="J11" s="1120">
        <v>-6334</v>
      </c>
      <c r="K11" s="1120">
        <v>10696</v>
      </c>
      <c r="L11" s="1120">
        <v>-15406</v>
      </c>
      <c r="M11" s="1120">
        <v>12745</v>
      </c>
      <c r="N11" s="1120">
        <v>42349</v>
      </c>
      <c r="O11" s="1120">
        <v>51902</v>
      </c>
      <c r="P11" s="1120">
        <v>64116</v>
      </c>
      <c r="Q11" s="1120">
        <v>28120</v>
      </c>
      <c r="R11" s="1120">
        <v>64928</v>
      </c>
      <c r="S11" s="1117">
        <v>312947</v>
      </c>
      <c r="T11" s="1120">
        <v>28588</v>
      </c>
      <c r="U11" s="1120">
        <v>50384</v>
      </c>
      <c r="V11" s="1124">
        <v>209066</v>
      </c>
      <c r="W11" s="211"/>
      <c r="X11" s="211"/>
      <c r="Y11" s="211"/>
      <c r="Z11" s="211"/>
      <c r="AA11" s="211"/>
      <c r="AB11" s="211"/>
      <c r="AC11" s="211"/>
      <c r="AD11" s="211"/>
      <c r="AE11" s="211"/>
      <c r="AF11" s="211"/>
    </row>
    <row r="12" spans="1:32">
      <c r="A12" s="211"/>
      <c r="B12" s="1116" t="s">
        <v>596</v>
      </c>
      <c r="C12" s="1117">
        <v>35957</v>
      </c>
      <c r="D12" s="1120">
        <v>-26746</v>
      </c>
      <c r="E12" s="1120">
        <v>-33610</v>
      </c>
      <c r="F12" s="1120">
        <v>13027</v>
      </c>
      <c r="G12" s="1120">
        <v>56265</v>
      </c>
      <c r="H12" s="1120">
        <v>21640</v>
      </c>
      <c r="I12" s="1120">
        <v>42607</v>
      </c>
      <c r="J12" s="1120">
        <v>19062</v>
      </c>
      <c r="K12" s="1120">
        <v>4997</v>
      </c>
      <c r="L12" s="1120">
        <v>31345</v>
      </c>
      <c r="M12" s="1120">
        <v>35975</v>
      </c>
      <c r="N12" s="1120">
        <v>-11908</v>
      </c>
      <c r="O12" s="1120">
        <v>-28858</v>
      </c>
      <c r="P12" s="1120">
        <v>-21679</v>
      </c>
      <c r="Q12" s="1120">
        <v>21771</v>
      </c>
      <c r="R12" s="1120">
        <v>-16731</v>
      </c>
      <c r="S12" s="1117">
        <v>-11372</v>
      </c>
      <c r="T12" s="1120">
        <v>148677</v>
      </c>
      <c r="U12" s="1120">
        <v>60409</v>
      </c>
      <c r="V12" s="1124">
        <v>-45497</v>
      </c>
      <c r="W12" s="211"/>
      <c r="X12" s="211"/>
      <c r="Y12" s="211"/>
      <c r="Z12" s="211"/>
      <c r="AA12" s="211"/>
      <c r="AB12" s="211"/>
      <c r="AC12" s="211"/>
      <c r="AD12" s="211"/>
      <c r="AE12" s="211"/>
      <c r="AF12" s="211"/>
    </row>
    <row r="13" spans="1:32">
      <c r="A13" s="211"/>
      <c r="B13" s="1115" t="s">
        <v>597</v>
      </c>
      <c r="C13" s="1117">
        <v>170</v>
      </c>
      <c r="D13" s="1120">
        <v>15601</v>
      </c>
      <c r="E13" s="1120">
        <v>5306</v>
      </c>
      <c r="F13" s="1120">
        <v>5671</v>
      </c>
      <c r="G13" s="1120">
        <v>-1001</v>
      </c>
      <c r="H13" s="1120">
        <v>-24660</v>
      </c>
      <c r="I13" s="1120">
        <v>-10599</v>
      </c>
      <c r="J13" s="1120">
        <v>-12397</v>
      </c>
      <c r="K13" s="1120">
        <v>10557</v>
      </c>
      <c r="L13" s="1120">
        <v>-28225</v>
      </c>
      <c r="M13" s="1120">
        <v>-15651</v>
      </c>
      <c r="N13" s="1120">
        <v>19483</v>
      </c>
      <c r="O13" s="1120">
        <v>22997</v>
      </c>
      <c r="P13" s="1120">
        <v>8513</v>
      </c>
      <c r="Q13" s="1120">
        <v>-7650</v>
      </c>
      <c r="R13" s="1120">
        <v>9470</v>
      </c>
      <c r="S13" s="1117">
        <v>26748</v>
      </c>
      <c r="T13" s="1120">
        <v>-60445</v>
      </c>
      <c r="U13" s="1120">
        <v>-13836</v>
      </c>
      <c r="V13" s="1124">
        <v>33330</v>
      </c>
      <c r="W13" s="211"/>
      <c r="X13" s="2028"/>
      <c r="Y13" s="211"/>
      <c r="Z13" s="211"/>
      <c r="AA13" s="2027"/>
      <c r="AB13" s="211"/>
      <c r="AC13" s="211"/>
      <c r="AD13" s="211"/>
      <c r="AE13" s="211"/>
      <c r="AF13" s="211"/>
    </row>
    <row r="14" spans="1:32">
      <c r="A14" s="211"/>
      <c r="B14" s="1115" t="s">
        <v>508</v>
      </c>
      <c r="C14" s="1117">
        <v>15132</v>
      </c>
      <c r="D14" s="1120">
        <v>13223</v>
      </c>
      <c r="E14" s="1120">
        <v>-11092</v>
      </c>
      <c r="F14" s="1120">
        <v>47427</v>
      </c>
      <c r="G14" s="1120">
        <v>6971</v>
      </c>
      <c r="H14" s="1120">
        <v>6129</v>
      </c>
      <c r="I14" s="1120">
        <v>4564</v>
      </c>
      <c r="J14" s="1120">
        <v>19287</v>
      </c>
      <c r="K14" s="1120">
        <v>8001</v>
      </c>
      <c r="L14" s="1120">
        <v>8126</v>
      </c>
      <c r="M14" s="1120">
        <v>8245</v>
      </c>
      <c r="N14" s="1120">
        <v>6224</v>
      </c>
      <c r="O14" s="1120">
        <v>7799</v>
      </c>
      <c r="P14" s="1120">
        <v>10301</v>
      </c>
      <c r="Q14" s="1120">
        <v>1954</v>
      </c>
      <c r="R14" s="1120">
        <v>6548</v>
      </c>
      <c r="S14" s="1117">
        <v>64690</v>
      </c>
      <c r="T14" s="1120">
        <v>36951</v>
      </c>
      <c r="U14" s="1120">
        <v>30596</v>
      </c>
      <c r="V14" s="1124">
        <v>26602</v>
      </c>
      <c r="W14" s="211"/>
      <c r="X14" s="211"/>
      <c r="Y14" s="211"/>
      <c r="Z14" s="211"/>
      <c r="AA14" s="211"/>
      <c r="AB14" s="211"/>
      <c r="AC14" s="211"/>
      <c r="AD14" s="211"/>
      <c r="AE14" s="211"/>
      <c r="AF14" s="211"/>
    </row>
    <row r="15" spans="1:32" ht="15" thickBot="1">
      <c r="A15" s="211"/>
      <c r="B15" s="1114" t="s">
        <v>598</v>
      </c>
      <c r="C15" s="1117">
        <v>-144873</v>
      </c>
      <c r="D15" s="1120">
        <v>-149884</v>
      </c>
      <c r="E15" s="1120">
        <v>-208324</v>
      </c>
      <c r="F15" s="1120">
        <v>-225503</v>
      </c>
      <c r="G15" s="1120">
        <v>-156685</v>
      </c>
      <c r="H15" s="1120">
        <v>-162087</v>
      </c>
      <c r="I15" s="1120">
        <v>-166716</v>
      </c>
      <c r="J15" s="1120">
        <v>-189766</v>
      </c>
      <c r="K15" s="1120">
        <v>-162258</v>
      </c>
      <c r="L15" s="1120">
        <v>-160877</v>
      </c>
      <c r="M15" s="1120">
        <v>-159294</v>
      </c>
      <c r="N15" s="1120">
        <v>-163684</v>
      </c>
      <c r="O15" s="1120">
        <v>-163109</v>
      </c>
      <c r="P15" s="1120">
        <v>-167982</v>
      </c>
      <c r="Q15" s="1120">
        <v>-175514</v>
      </c>
      <c r="R15" s="1120">
        <v>-192097</v>
      </c>
      <c r="S15" s="1117">
        <v>-728584</v>
      </c>
      <c r="T15" s="1120">
        <v>-675254</v>
      </c>
      <c r="U15" s="1120">
        <v>-646113</v>
      </c>
      <c r="V15" s="1124">
        <v>-698702</v>
      </c>
      <c r="W15" s="211"/>
      <c r="X15" s="211"/>
      <c r="Y15" s="211"/>
      <c r="Z15" s="211"/>
      <c r="AA15" s="211"/>
      <c r="AB15" s="211"/>
      <c r="AC15" s="211"/>
      <c r="AD15" s="211"/>
      <c r="AE15" s="211"/>
      <c r="AF15" s="211"/>
    </row>
    <row r="16" spans="1:32" ht="15" thickBot="1">
      <c r="A16" s="211"/>
      <c r="B16" s="1119" t="s">
        <v>599</v>
      </c>
      <c r="C16" s="1125">
        <v>2180</v>
      </c>
      <c r="D16" s="1126">
        <v>150075</v>
      </c>
      <c r="E16" s="1126">
        <v>-19551</v>
      </c>
      <c r="F16" s="1126">
        <v>96421</v>
      </c>
      <c r="G16" s="1126">
        <v>44467</v>
      </c>
      <c r="H16" s="1126">
        <v>74700</v>
      </c>
      <c r="I16" s="1126">
        <v>64932</v>
      </c>
      <c r="J16" s="1126">
        <v>9211</v>
      </c>
      <c r="K16" s="1126">
        <v>37079</v>
      </c>
      <c r="L16" s="1126">
        <v>4699</v>
      </c>
      <c r="M16" s="1126">
        <v>36922</v>
      </c>
      <c r="N16" s="1126">
        <v>48995</v>
      </c>
      <c r="O16" s="1126">
        <v>51718</v>
      </c>
      <c r="P16" s="1126">
        <v>60759</v>
      </c>
      <c r="Q16" s="1126">
        <v>27575</v>
      </c>
      <c r="R16" s="1126">
        <v>52738</v>
      </c>
      <c r="S16" s="1125">
        <v>229125</v>
      </c>
      <c r="T16" s="1126">
        <v>193310</v>
      </c>
      <c r="U16" s="1126">
        <v>127695</v>
      </c>
      <c r="V16" s="1127">
        <v>192790</v>
      </c>
      <c r="W16" s="211"/>
      <c r="X16" s="211"/>
      <c r="Y16" s="211"/>
      <c r="Z16" s="211"/>
      <c r="AA16" s="211"/>
      <c r="AB16" s="211"/>
      <c r="AC16" s="211"/>
      <c r="AD16" s="211"/>
      <c r="AE16" s="211"/>
      <c r="AF16" s="211"/>
    </row>
    <row r="17" spans="1:32">
      <c r="A17" s="211"/>
      <c r="B17" s="1106" t="s">
        <v>525</v>
      </c>
      <c r="C17" s="1121">
        <v>-2301</v>
      </c>
      <c r="D17" s="1122">
        <v>-7242</v>
      </c>
      <c r="E17" s="1122">
        <v>-14397</v>
      </c>
      <c r="F17" s="1122">
        <v>-12595</v>
      </c>
      <c r="G17" s="1122">
        <v>-7137</v>
      </c>
      <c r="H17" s="1122">
        <v>-9314</v>
      </c>
      <c r="I17" s="1122">
        <v>-9284</v>
      </c>
      <c r="J17" s="1122">
        <v>347</v>
      </c>
      <c r="K17" s="1122">
        <v>-1548</v>
      </c>
      <c r="L17" s="1122">
        <v>273</v>
      </c>
      <c r="M17" s="1122">
        <v>-7929</v>
      </c>
      <c r="N17" s="1122">
        <v>-12803</v>
      </c>
      <c r="O17" s="1122">
        <v>-7611</v>
      </c>
      <c r="P17" s="1122">
        <v>-8840</v>
      </c>
      <c r="Q17" s="1122">
        <v>-4937</v>
      </c>
      <c r="R17" s="1122">
        <v>-10006</v>
      </c>
      <c r="S17" s="1121">
        <v>-36535</v>
      </c>
      <c r="T17" s="1122">
        <v>-25388</v>
      </c>
      <c r="U17" s="1122">
        <v>-22007</v>
      </c>
      <c r="V17" s="1123">
        <v>-31394</v>
      </c>
      <c r="W17" s="211"/>
      <c r="X17" s="211"/>
      <c r="Y17" s="211"/>
      <c r="Z17" s="211"/>
      <c r="AA17" s="211"/>
      <c r="AB17" s="211"/>
      <c r="AC17" s="211"/>
      <c r="AD17" s="211"/>
      <c r="AE17" s="211"/>
      <c r="AF17" s="211"/>
    </row>
    <row r="18" spans="1:32" ht="15" thickBot="1">
      <c r="A18" s="211"/>
      <c r="B18" s="1107" t="s">
        <v>600</v>
      </c>
      <c r="C18" s="1117">
        <v>32</v>
      </c>
      <c r="D18" s="1118">
        <v>112</v>
      </c>
      <c r="E18" s="1118">
        <v>219</v>
      </c>
      <c r="F18" s="1118">
        <v>453</v>
      </c>
      <c r="G18" s="1118">
        <v>629</v>
      </c>
      <c r="H18" s="1118">
        <v>943</v>
      </c>
      <c r="I18" s="1118">
        <v>1537</v>
      </c>
      <c r="J18" s="1118">
        <v>923</v>
      </c>
      <c r="K18" s="1118">
        <v>757</v>
      </c>
      <c r="L18" s="1118">
        <v>459</v>
      </c>
      <c r="M18" s="1118">
        <v>763</v>
      </c>
      <c r="N18" s="1118">
        <v>-2829</v>
      </c>
      <c r="O18" s="1118">
        <v>-175</v>
      </c>
      <c r="P18" s="1118">
        <v>-1681</v>
      </c>
      <c r="Q18" s="1118">
        <v>-3281</v>
      </c>
      <c r="R18" s="1118">
        <v>-6818</v>
      </c>
      <c r="S18" s="1117">
        <v>816</v>
      </c>
      <c r="T18" s="1120">
        <v>4032</v>
      </c>
      <c r="U18" s="1120">
        <v>-850</v>
      </c>
      <c r="V18" s="1124">
        <v>-11955</v>
      </c>
      <c r="W18" s="211"/>
      <c r="X18" s="211"/>
      <c r="Y18" s="211"/>
      <c r="Z18" s="211"/>
      <c r="AA18" s="211"/>
      <c r="AB18" s="211"/>
      <c r="AC18" s="211"/>
      <c r="AD18" s="211"/>
      <c r="AE18" s="211"/>
      <c r="AF18" s="211"/>
    </row>
    <row r="19" spans="1:32" ht="15" thickBot="1">
      <c r="A19" s="211"/>
      <c r="B19" s="1108" t="s">
        <v>486</v>
      </c>
      <c r="C19" s="1125">
        <v>-153</v>
      </c>
      <c r="D19" s="1126">
        <v>142721</v>
      </c>
      <c r="E19" s="1126">
        <v>-34167</v>
      </c>
      <c r="F19" s="1126">
        <v>83373</v>
      </c>
      <c r="G19" s="1126">
        <v>36701</v>
      </c>
      <c r="H19" s="1126">
        <v>64443</v>
      </c>
      <c r="I19" s="1126">
        <v>54111</v>
      </c>
      <c r="J19" s="1126">
        <v>8635</v>
      </c>
      <c r="K19" s="1126">
        <v>34774</v>
      </c>
      <c r="L19" s="1126">
        <v>4513</v>
      </c>
      <c r="M19" s="1126">
        <v>28230</v>
      </c>
      <c r="N19" s="1126">
        <v>39021</v>
      </c>
      <c r="O19" s="1126">
        <v>44282</v>
      </c>
      <c r="P19" s="1126">
        <v>53600</v>
      </c>
      <c r="Q19" s="1126">
        <v>25919</v>
      </c>
      <c r="R19" s="1126">
        <v>49550</v>
      </c>
      <c r="S19" s="1125">
        <v>191774</v>
      </c>
      <c r="T19" s="1126">
        <v>163890</v>
      </c>
      <c r="U19" s="1126">
        <v>106538</v>
      </c>
      <c r="V19" s="1127">
        <v>173351</v>
      </c>
      <c r="W19" s="211"/>
      <c r="X19" s="211"/>
      <c r="Y19" s="211"/>
      <c r="Z19" s="211"/>
      <c r="AA19" s="211"/>
      <c r="AB19" s="211"/>
      <c r="AC19" s="211"/>
      <c r="AD19" s="211"/>
      <c r="AE19" s="211"/>
      <c r="AF19" s="211"/>
    </row>
    <row r="20" spans="1:32" ht="9.75" customHeight="1">
      <c r="A20" s="211"/>
      <c r="B20" s="1109"/>
      <c r="C20" s="1110"/>
      <c r="D20" s="1110"/>
      <c r="E20" s="1110"/>
      <c r="F20" s="1110"/>
      <c r="G20" s="1110"/>
      <c r="H20" s="1110"/>
      <c r="I20" s="1110"/>
      <c r="J20" s="1110"/>
      <c r="K20" s="1110"/>
      <c r="L20" s="1110"/>
      <c r="M20" s="1110"/>
      <c r="N20" s="1110"/>
      <c r="O20" s="1110"/>
      <c r="P20" s="1110"/>
      <c r="Q20" s="1110"/>
      <c r="R20" s="1110"/>
      <c r="S20" s="211"/>
      <c r="T20" s="211"/>
      <c r="U20" s="211"/>
      <c r="V20" s="211"/>
      <c r="W20" s="211"/>
      <c r="X20" s="211"/>
      <c r="Y20" s="211"/>
      <c r="Z20" s="211"/>
      <c r="AA20" s="211"/>
      <c r="AB20" s="211"/>
      <c r="AC20" s="211"/>
      <c r="AD20" s="211"/>
      <c r="AE20" s="211"/>
      <c r="AF20" s="211"/>
    </row>
    <row r="21" spans="1:32">
      <c r="A21" s="211"/>
      <c r="B21" s="2553"/>
      <c r="C21" s="2553"/>
      <c r="D21" s="2553"/>
      <c r="E21" s="2553"/>
      <c r="F21" s="2553"/>
      <c r="G21" s="2553"/>
      <c r="H21" s="2553"/>
      <c r="I21" s="2553"/>
      <c r="J21" s="2553"/>
      <c r="K21" s="2553"/>
      <c r="L21" s="2553"/>
      <c r="M21" s="2553"/>
      <c r="N21" s="2553"/>
      <c r="O21" s="1111"/>
      <c r="P21" s="1111"/>
      <c r="Q21" s="1987"/>
      <c r="R21" s="1111"/>
      <c r="S21" s="211"/>
      <c r="T21" s="211"/>
      <c r="U21" s="211"/>
      <c r="V21" s="211"/>
      <c r="W21" s="211"/>
      <c r="X21" s="211"/>
      <c r="Y21" s="211"/>
      <c r="Z21" s="211"/>
      <c r="AA21" s="211"/>
      <c r="AB21" s="211"/>
      <c r="AC21" s="211"/>
      <c r="AD21" s="211"/>
      <c r="AE21" s="211"/>
      <c r="AF21" s="211"/>
    </row>
    <row r="22" spans="1:32">
      <c r="A22" s="211"/>
      <c r="B22" s="2552" t="s">
        <v>1114</v>
      </c>
      <c r="C22" s="2552"/>
      <c r="D22" s="2552"/>
      <c r="E22" s="2552"/>
      <c r="F22" s="2552"/>
      <c r="G22" s="2552"/>
      <c r="H22" s="2552"/>
      <c r="I22" s="2552"/>
      <c r="J22" s="2552"/>
      <c r="K22" s="2552"/>
      <c r="L22" s="2552"/>
      <c r="M22" s="2552"/>
      <c r="N22" s="2552"/>
      <c r="O22" s="1112"/>
      <c r="P22" s="1112"/>
      <c r="Q22" s="1986"/>
      <c r="R22" s="1112"/>
      <c r="S22" s="211"/>
      <c r="T22" s="211"/>
      <c r="U22" s="211"/>
      <c r="V22" s="211"/>
      <c r="W22" s="211"/>
      <c r="X22" s="211"/>
      <c r="Y22" s="211"/>
      <c r="Z22" s="211"/>
      <c r="AA22" s="211"/>
      <c r="AB22" s="211"/>
      <c r="AC22" s="211"/>
      <c r="AD22" s="211"/>
      <c r="AE22" s="211"/>
      <c r="AF22" s="211"/>
    </row>
    <row r="23" spans="1:32" ht="21.75" customHeight="1">
      <c r="A23" s="211"/>
      <c r="B23" s="2552" t="s">
        <v>601</v>
      </c>
      <c r="C23" s="2552"/>
      <c r="D23" s="2552"/>
      <c r="E23" s="2552"/>
      <c r="F23" s="2552"/>
      <c r="G23" s="2552"/>
      <c r="H23" s="2552"/>
      <c r="I23" s="2552"/>
      <c r="J23" s="2552"/>
      <c r="K23" s="2552"/>
      <c r="L23" s="2552"/>
      <c r="M23" s="2552"/>
      <c r="N23" s="2552"/>
      <c r="O23" s="1112"/>
      <c r="P23" s="1112"/>
      <c r="Q23" s="1986"/>
      <c r="R23" s="1112"/>
      <c r="S23" s="211"/>
      <c r="T23" s="211"/>
      <c r="U23" s="211"/>
      <c r="V23" s="211"/>
      <c r="W23" s="211"/>
      <c r="X23" s="211"/>
      <c r="Y23" s="211"/>
      <c r="Z23" s="211"/>
      <c r="AA23" s="211"/>
      <c r="AB23" s="211"/>
      <c r="AC23" s="211"/>
      <c r="AD23" s="211"/>
      <c r="AE23" s="211"/>
      <c r="AF23" s="211"/>
    </row>
    <row r="24" spans="1:32">
      <c r="A24" s="211"/>
      <c r="B24" s="211"/>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row>
    <row r="25" spans="1:32">
      <c r="A25" s="21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row>
    <row r="26" spans="1:32">
      <c r="A26" s="211"/>
      <c r="B26" s="211"/>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row>
    <row r="27" spans="1:32">
      <c r="A27" s="211"/>
      <c r="B27" s="211"/>
      <c r="C27" s="211"/>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row>
    <row r="28" spans="1:32">
      <c r="A28" s="211"/>
      <c r="B28" s="211"/>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row>
    <row r="29" spans="1:32">
      <c r="A29" s="211"/>
      <c r="B29" s="211"/>
      <c r="C29" s="211"/>
      <c r="D29" s="211"/>
      <c r="E29" s="211"/>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row>
    <row r="30" spans="1:32">
      <c r="A30" s="211"/>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row>
    <row r="31" spans="1:32">
      <c r="A31" s="211"/>
      <c r="B31" s="211"/>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row>
    <row r="32" spans="1:32">
      <c r="A32" s="211"/>
      <c r="B32" s="211"/>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row>
    <row r="33" spans="1:32">
      <c r="A33" s="211"/>
      <c r="B33" s="211"/>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row>
  </sheetData>
  <mergeCells count="3">
    <mergeCell ref="B22:N22"/>
    <mergeCell ref="B23:N23"/>
    <mergeCell ref="B21:N21"/>
  </mergeCells>
  <hyperlinks>
    <hyperlink ref="B1" location="Index!A1" display="Back to index" xr:uid="{14B6DB85-45FB-472C-9367-B4DB15E0885B}"/>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B1:AX27"/>
  <sheetViews>
    <sheetView showGridLines="0" zoomScale="85" zoomScaleNormal="85" workbookViewId="0">
      <pane xSplit="2" topLeftCell="V1" activePane="topRight" state="frozen"/>
      <selection pane="topRight" activeCell="X26" sqref="X26"/>
    </sheetView>
  </sheetViews>
  <sheetFormatPr baseColWidth="10" defaultColWidth="11.42578125" defaultRowHeight="15"/>
  <cols>
    <col min="2" max="2" width="53.5703125" customWidth="1"/>
    <col min="23" max="23" width="11.42578125" style="197"/>
    <col min="32" max="32" width="3.42578125" customWidth="1"/>
  </cols>
  <sheetData>
    <row r="1" spans="2:50">
      <c r="B1" s="350" t="s">
        <v>31</v>
      </c>
      <c r="C1" s="211"/>
      <c r="D1" s="211"/>
      <c r="E1" s="211"/>
      <c r="F1" s="211"/>
      <c r="G1" s="211"/>
      <c r="H1" s="211"/>
      <c r="I1" s="211"/>
      <c r="J1" s="211"/>
      <c r="K1" s="211"/>
      <c r="L1" s="211"/>
      <c r="M1" s="211"/>
      <c r="N1" s="211"/>
      <c r="O1" s="211"/>
      <c r="P1" s="211"/>
      <c r="Q1" s="211"/>
      <c r="R1" s="211"/>
      <c r="S1" s="211"/>
      <c r="T1" s="211"/>
      <c r="U1" s="211"/>
      <c r="V1" s="211"/>
      <c r="W1" s="359"/>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row>
    <row r="2" spans="2:50">
      <c r="B2" s="211"/>
      <c r="C2" s="211"/>
      <c r="D2" s="211"/>
      <c r="E2" s="211"/>
      <c r="F2" s="211"/>
      <c r="G2" s="211"/>
      <c r="H2" s="211"/>
      <c r="I2" s="211"/>
      <c r="J2" s="211"/>
      <c r="K2" s="211"/>
      <c r="L2" s="211"/>
      <c r="M2" s="211"/>
      <c r="N2" s="211"/>
      <c r="O2" s="211"/>
      <c r="P2" s="211"/>
      <c r="Q2" s="211"/>
      <c r="R2" s="211"/>
      <c r="S2" s="211"/>
      <c r="T2" s="211"/>
      <c r="U2" s="211"/>
      <c r="V2" s="211"/>
      <c r="W2" s="359"/>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row>
    <row r="3" spans="2:50" ht="15.75" thickBot="1">
      <c r="B3" s="210" t="s">
        <v>842</v>
      </c>
      <c r="C3" s="211"/>
      <c r="D3" s="211"/>
      <c r="E3" s="211"/>
      <c r="F3" s="211"/>
      <c r="G3" s="211"/>
      <c r="H3" s="211"/>
      <c r="I3" s="211"/>
      <c r="J3" s="211"/>
      <c r="K3" s="211"/>
      <c r="L3" s="211"/>
      <c r="M3" s="211"/>
      <c r="N3" s="211"/>
      <c r="O3" s="211"/>
      <c r="P3" s="211"/>
      <c r="Q3" s="211"/>
      <c r="R3" s="211"/>
      <c r="S3" s="210" t="s">
        <v>915</v>
      </c>
      <c r="T3" s="211"/>
      <c r="U3" s="211"/>
      <c r="V3" s="211"/>
      <c r="W3" s="359"/>
      <c r="X3" s="210" t="s">
        <v>916</v>
      </c>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row>
    <row r="4" spans="2:50" s="143" customFormat="1" ht="14.85" customHeight="1">
      <c r="B4" s="338" t="s">
        <v>62</v>
      </c>
      <c r="C4" s="2287" t="s">
        <v>28</v>
      </c>
      <c r="D4" s="2288"/>
      <c r="E4" s="2288"/>
      <c r="F4" s="2288"/>
      <c r="G4" s="2288"/>
      <c r="H4" s="2288"/>
      <c r="I4" s="2288"/>
      <c r="J4" s="2288"/>
      <c r="K4" s="2288"/>
      <c r="L4" s="2288"/>
      <c r="M4" s="2288"/>
      <c r="N4" s="2288"/>
      <c r="O4" s="2288"/>
      <c r="P4" s="2288"/>
      <c r="Q4" s="2288"/>
      <c r="R4" s="2291"/>
      <c r="S4" s="2295" t="s">
        <v>29</v>
      </c>
      <c r="T4" s="2296"/>
      <c r="U4" s="2296"/>
      <c r="V4" s="2296"/>
      <c r="W4" s="359"/>
      <c r="X4" s="1950"/>
      <c r="Y4" s="1951"/>
      <c r="Z4" s="1951"/>
      <c r="AA4" s="2233"/>
      <c r="AB4" s="1951"/>
      <c r="AC4" s="1951"/>
      <c r="AD4" s="1951"/>
      <c r="AE4" s="1953"/>
      <c r="AF4" s="215"/>
      <c r="AG4" s="2287" t="s">
        <v>29</v>
      </c>
      <c r="AH4" s="2291"/>
      <c r="AI4" s="215"/>
      <c r="AJ4" s="215"/>
      <c r="AK4" s="215"/>
      <c r="AL4" s="215"/>
      <c r="AM4" s="215"/>
      <c r="AN4" s="215"/>
      <c r="AO4" s="215"/>
      <c r="AP4" s="215"/>
      <c r="AQ4" s="215"/>
      <c r="AR4" s="215"/>
      <c r="AS4" s="215"/>
      <c r="AT4" s="215"/>
      <c r="AU4" s="215"/>
      <c r="AV4" s="215"/>
      <c r="AW4" s="215"/>
      <c r="AX4" s="360"/>
    </row>
    <row r="5" spans="2:50" s="143" customFormat="1" ht="16.5">
      <c r="B5" s="376"/>
      <c r="C5" s="2289"/>
      <c r="D5" s="2293"/>
      <c r="E5" s="2293"/>
      <c r="F5" s="2293"/>
      <c r="G5" s="2293"/>
      <c r="H5" s="2293"/>
      <c r="I5" s="2293"/>
      <c r="J5" s="2293"/>
      <c r="K5" s="2293"/>
      <c r="L5" s="2293"/>
      <c r="M5" s="2293"/>
      <c r="N5" s="2293"/>
      <c r="O5" s="2293"/>
      <c r="P5" s="2293"/>
      <c r="Q5" s="2293"/>
      <c r="R5" s="2292"/>
      <c r="S5" s="2297"/>
      <c r="T5" s="2298"/>
      <c r="U5" s="2298"/>
      <c r="V5" s="2298"/>
      <c r="W5" s="359"/>
      <c r="X5" s="1952"/>
      <c r="Y5" s="1955"/>
      <c r="Z5" s="1955"/>
      <c r="AA5" s="2235"/>
      <c r="AB5" s="1955"/>
      <c r="AC5" s="1955"/>
      <c r="AD5" s="1955"/>
      <c r="AE5" s="1954"/>
      <c r="AF5" s="215"/>
      <c r="AG5" s="2289"/>
      <c r="AH5" s="2292"/>
      <c r="AI5" s="215"/>
      <c r="AJ5" s="215"/>
      <c r="AK5" s="215"/>
      <c r="AL5" s="215"/>
      <c r="AM5" s="215"/>
      <c r="AN5" s="215"/>
      <c r="AO5" s="215"/>
      <c r="AP5" s="215"/>
      <c r="AQ5" s="215"/>
      <c r="AR5" s="215"/>
      <c r="AS5" s="215"/>
      <c r="AT5" s="215"/>
      <c r="AU5" s="215"/>
      <c r="AV5" s="215"/>
      <c r="AW5" s="215"/>
      <c r="AX5" s="360"/>
    </row>
    <row r="6" spans="2:50" s="143" customFormat="1" ht="17.25" thickBot="1">
      <c r="B6" s="344"/>
      <c r="C6" s="261" t="s">
        <v>32</v>
      </c>
      <c r="D6" s="262" t="s">
        <v>33</v>
      </c>
      <c r="E6" s="262" t="s">
        <v>22</v>
      </c>
      <c r="F6" s="262" t="s">
        <v>34</v>
      </c>
      <c r="G6" s="262" t="s">
        <v>35</v>
      </c>
      <c r="H6" s="262" t="s">
        <v>36</v>
      </c>
      <c r="I6" s="262" t="s">
        <v>37</v>
      </c>
      <c r="J6" s="262" t="s">
        <v>38</v>
      </c>
      <c r="K6" s="262" t="s">
        <v>39</v>
      </c>
      <c r="L6" s="262" t="s">
        <v>40</v>
      </c>
      <c r="M6" s="262" t="s">
        <v>23</v>
      </c>
      <c r="N6" s="262" t="s">
        <v>41</v>
      </c>
      <c r="O6" s="262" t="s">
        <v>42</v>
      </c>
      <c r="P6" s="262" t="s">
        <v>43</v>
      </c>
      <c r="Q6" s="262" t="s">
        <v>24</v>
      </c>
      <c r="R6" s="263" t="s">
        <v>44</v>
      </c>
      <c r="S6" s="361" t="s">
        <v>45</v>
      </c>
      <c r="T6" s="362" t="s">
        <v>46</v>
      </c>
      <c r="U6" s="362" t="s">
        <v>47</v>
      </c>
      <c r="V6" s="363" t="s">
        <v>913</v>
      </c>
      <c r="W6" s="359"/>
      <c r="X6" s="261" t="s">
        <v>42</v>
      </c>
      <c r="Y6" s="262" t="s">
        <v>43</v>
      </c>
      <c r="Z6" s="262" t="s">
        <v>24</v>
      </c>
      <c r="AA6" s="262" t="s">
        <v>44</v>
      </c>
      <c r="AB6" s="262" t="s">
        <v>840</v>
      </c>
      <c r="AC6" s="262" t="s">
        <v>905</v>
      </c>
      <c r="AD6" s="262" t="s">
        <v>925</v>
      </c>
      <c r="AE6" s="263" t="s">
        <v>1076</v>
      </c>
      <c r="AF6" s="215"/>
      <c r="AG6" s="261" t="s">
        <v>154</v>
      </c>
      <c r="AH6" s="263" t="s">
        <v>1077</v>
      </c>
      <c r="AI6" s="215"/>
      <c r="AJ6" s="215"/>
      <c r="AK6" s="215"/>
      <c r="AL6" s="215"/>
      <c r="AM6" s="215"/>
      <c r="AN6" s="215"/>
      <c r="AO6" s="215"/>
      <c r="AP6" s="215"/>
      <c r="AQ6" s="215"/>
      <c r="AR6" s="215"/>
      <c r="AS6" s="215"/>
      <c r="AT6" s="215"/>
      <c r="AU6" s="215"/>
      <c r="AV6" s="215"/>
      <c r="AW6" s="215"/>
      <c r="AX6" s="360"/>
    </row>
    <row r="7" spans="2:50" s="92" customFormat="1">
      <c r="B7" s="379" t="s">
        <v>82</v>
      </c>
      <c r="C7" s="380"/>
      <c r="D7" s="381"/>
      <c r="E7" s="381"/>
      <c r="F7" s="381"/>
      <c r="G7" s="381"/>
      <c r="H7" s="381"/>
      <c r="I7" s="381"/>
      <c r="J7" s="381"/>
      <c r="K7" s="381"/>
      <c r="L7" s="381"/>
      <c r="M7" s="381"/>
      <c r="N7" s="381"/>
      <c r="O7" s="381"/>
      <c r="P7" s="381"/>
      <c r="Q7" s="381"/>
      <c r="R7" s="382"/>
      <c r="S7" s="406"/>
      <c r="T7" s="407"/>
      <c r="U7" s="407"/>
      <c r="V7" s="408"/>
      <c r="W7" s="409"/>
      <c r="X7" s="380"/>
      <c r="Y7" s="381"/>
      <c r="Z7" s="381"/>
      <c r="AA7" s="381"/>
      <c r="AB7" s="381"/>
      <c r="AC7" s="381"/>
      <c r="AD7" s="381"/>
      <c r="AE7" s="2206"/>
      <c r="AF7" s="410"/>
      <c r="AG7" s="2214"/>
      <c r="AH7" s="2209"/>
      <c r="AI7" s="215"/>
      <c r="AJ7" s="215"/>
      <c r="AK7" s="215"/>
      <c r="AL7" s="215"/>
      <c r="AM7" s="215"/>
      <c r="AN7" s="215"/>
      <c r="AO7" s="215"/>
      <c r="AP7" s="215"/>
      <c r="AQ7" s="215"/>
      <c r="AR7" s="215"/>
      <c r="AS7" s="215"/>
      <c r="AT7" s="215"/>
      <c r="AU7" s="215"/>
      <c r="AV7" s="215"/>
      <c r="AW7" s="215"/>
      <c r="AX7" s="215"/>
    </row>
    <row r="8" spans="2:50" s="92" customFormat="1">
      <c r="B8" s="383" t="s">
        <v>83</v>
      </c>
      <c r="C8" s="364">
        <v>0.22500000000000001</v>
      </c>
      <c r="D8" s="365">
        <v>0.2152</v>
      </c>
      <c r="E8" s="365">
        <v>0.217</v>
      </c>
      <c r="F8" s="365">
        <v>0.14699999999999999</v>
      </c>
      <c r="G8" s="365">
        <v>3.4891409206243902E-2</v>
      </c>
      <c r="H8" s="365">
        <v>-0.13637278313912291</v>
      </c>
      <c r="I8" s="365">
        <v>0.11261027959099934</v>
      </c>
      <c r="J8" s="365">
        <v>0.1474</v>
      </c>
      <c r="K8" s="365">
        <v>0.18431334254984136</v>
      </c>
      <c r="L8" s="365">
        <v>0.18140665249486829</v>
      </c>
      <c r="M8" s="365">
        <v>0.23098358943773001</v>
      </c>
      <c r="N8" s="365">
        <v>0.20705696840972299</v>
      </c>
      <c r="O8" s="365">
        <v>0.23495661507673701</v>
      </c>
      <c r="P8" s="365">
        <v>0.22837936748909426</v>
      </c>
      <c r="Q8" s="365">
        <v>0.24266510970374608</v>
      </c>
      <c r="R8" s="366">
        <v>0.20413726226945611</v>
      </c>
      <c r="S8" s="384">
        <v>0.20349999999999999</v>
      </c>
      <c r="T8" s="385">
        <v>3.7699999999999997E-2</v>
      </c>
      <c r="U8" s="385">
        <v>0.19686233902572037</v>
      </c>
      <c r="V8" s="386">
        <v>0.21989799919024999</v>
      </c>
      <c r="W8" s="409"/>
      <c r="X8" s="364">
        <v>0.23499999999999999</v>
      </c>
      <c r="Y8" s="365">
        <v>0.22837936748909426</v>
      </c>
      <c r="Z8" s="365">
        <v>0.24266510970374608</v>
      </c>
      <c r="AA8" s="365">
        <v>0.2041</v>
      </c>
      <c r="AB8" s="365">
        <v>0.25159999999999999</v>
      </c>
      <c r="AC8" s="365">
        <v>0.24182637035122664</v>
      </c>
      <c r="AD8" s="365">
        <v>0.20024573344622382</v>
      </c>
      <c r="AE8" s="2207">
        <v>0.16600000000000001</v>
      </c>
      <c r="AF8" s="410"/>
      <c r="AG8" s="2215">
        <v>0.21990000000000001</v>
      </c>
      <c r="AH8" s="2210">
        <v>0.20610000000000001</v>
      </c>
      <c r="AI8" s="215"/>
      <c r="AJ8" s="215"/>
      <c r="AK8" s="215"/>
      <c r="AL8" s="215"/>
      <c r="AM8" s="215"/>
      <c r="AN8" s="215"/>
      <c r="AO8" s="215"/>
      <c r="AP8" s="215"/>
      <c r="AQ8" s="215"/>
      <c r="AR8" s="215"/>
      <c r="AS8" s="215"/>
      <c r="AT8" s="215"/>
      <c r="AU8" s="215"/>
      <c r="AV8" s="215"/>
      <c r="AW8" s="215"/>
      <c r="AX8" s="215"/>
    </row>
    <row r="9" spans="2:50" s="92" customFormat="1">
      <c r="B9" s="383" t="s">
        <v>84</v>
      </c>
      <c r="C9" s="367">
        <v>7.3999999999999996E-2</v>
      </c>
      <c r="D9" s="368">
        <v>0.158</v>
      </c>
      <c r="E9" s="368">
        <v>0.14399999999999999</v>
      </c>
      <c r="F9" s="368">
        <v>-0.121</v>
      </c>
      <c r="G9" s="368">
        <v>3.776754488145103E-2</v>
      </c>
      <c r="H9" s="368">
        <v>-0.22496108732423584</v>
      </c>
      <c r="I9" s="368">
        <v>-0.12021490738997581</v>
      </c>
      <c r="J9" s="368">
        <v>-0.1208</v>
      </c>
      <c r="K9" s="368">
        <v>6.4918253476220003E-2</v>
      </c>
      <c r="L9" s="368">
        <v>8.17680824314167E-2</v>
      </c>
      <c r="M9" s="368">
        <v>0.11525656499694362</v>
      </c>
      <c r="N9" s="368">
        <v>0.10752530377353876</v>
      </c>
      <c r="O9" s="368">
        <v>0.10085881969712551</v>
      </c>
      <c r="P9" s="368">
        <v>8.3767474330404282E-2</v>
      </c>
      <c r="Q9" s="368">
        <v>6.5806212969676134E-2</v>
      </c>
      <c r="R9" s="369">
        <v>7.7430503016435323E-2</v>
      </c>
      <c r="S9" s="387">
        <v>0.11</v>
      </c>
      <c r="T9" s="388">
        <v>-0.104</v>
      </c>
      <c r="U9" s="388">
        <v>9.4738249648993786E-2</v>
      </c>
      <c r="V9" s="389">
        <v>8.0279650283698906E-2</v>
      </c>
      <c r="W9" s="409"/>
      <c r="X9" s="367">
        <v>0.1009</v>
      </c>
      <c r="Y9" s="368">
        <v>8.3767474330404282E-2</v>
      </c>
      <c r="Z9" s="368">
        <v>6.5806212969676134E-2</v>
      </c>
      <c r="AA9" s="368">
        <v>7.7399999999999997E-2</v>
      </c>
      <c r="AB9" s="368">
        <v>9.7000000000000003E-2</v>
      </c>
      <c r="AC9" s="368">
        <v>0.10134219057135753</v>
      </c>
      <c r="AD9" s="368">
        <v>9.6554467202991226E-2</v>
      </c>
      <c r="AE9" s="2207">
        <v>8.8400000000000006E-2</v>
      </c>
      <c r="AF9" s="410"/>
      <c r="AG9" s="2215">
        <v>8.0299999999999996E-2</v>
      </c>
      <c r="AH9" s="2210">
        <v>9.5000000000000001E-2</v>
      </c>
      <c r="AI9" s="215"/>
      <c r="AJ9" s="215"/>
      <c r="AK9" s="215"/>
      <c r="AL9" s="215"/>
      <c r="AM9" s="215"/>
      <c r="AN9" s="215"/>
      <c r="AO9" s="215"/>
      <c r="AP9" s="215"/>
      <c r="AQ9" s="215"/>
      <c r="AR9" s="215"/>
      <c r="AS9" s="215"/>
      <c r="AT9" s="215"/>
      <c r="AU9" s="215"/>
      <c r="AV9" s="215"/>
      <c r="AW9" s="215"/>
      <c r="AX9" s="215"/>
    </row>
    <row r="10" spans="2:50" s="92" customFormat="1">
      <c r="B10" s="390" t="s">
        <v>85</v>
      </c>
      <c r="C10" s="367"/>
      <c r="D10" s="368"/>
      <c r="E10" s="368"/>
      <c r="F10" s="368"/>
      <c r="G10" s="368"/>
      <c r="H10" s="368"/>
      <c r="I10" s="368"/>
      <c r="J10" s="368"/>
      <c r="K10" s="368"/>
      <c r="L10" s="368"/>
      <c r="M10" s="368"/>
      <c r="N10" s="368"/>
      <c r="O10" s="368"/>
      <c r="P10" s="368"/>
      <c r="Q10" s="368"/>
      <c r="R10" s="369"/>
      <c r="S10" s="391"/>
      <c r="T10" s="392"/>
      <c r="U10" s="392"/>
      <c r="V10" s="393"/>
      <c r="W10" s="409"/>
      <c r="X10" s="367"/>
      <c r="Y10" s="368"/>
      <c r="Z10" s="368"/>
      <c r="AA10" s="368"/>
      <c r="AB10" s="368"/>
      <c r="AC10" s="368"/>
      <c r="AD10" s="368"/>
      <c r="AE10" s="2207"/>
      <c r="AF10" s="410"/>
      <c r="AG10" s="2216"/>
      <c r="AH10" s="2211"/>
      <c r="AI10" s="215"/>
      <c r="AJ10" s="215"/>
      <c r="AK10" s="215"/>
      <c r="AL10" s="215"/>
      <c r="AM10" s="215"/>
      <c r="AN10" s="215"/>
      <c r="AO10" s="215"/>
      <c r="AP10" s="215"/>
      <c r="AQ10" s="215"/>
      <c r="AR10" s="215"/>
      <c r="AS10" s="215"/>
      <c r="AT10" s="215"/>
      <c r="AU10" s="215"/>
      <c r="AV10" s="215"/>
      <c r="AW10" s="215"/>
      <c r="AX10" s="215"/>
    </row>
    <row r="11" spans="2:50" s="92" customFormat="1">
      <c r="B11" s="394" t="s">
        <v>97</v>
      </c>
      <c r="C11" s="367">
        <v>0.21299999999999999</v>
      </c>
      <c r="D11" s="368">
        <v>0.2</v>
      </c>
      <c r="E11" s="368">
        <v>0.187</v>
      </c>
      <c r="F11" s="368">
        <v>4.8000000000000001E-2</v>
      </c>
      <c r="G11" s="368">
        <v>6.4832542153723138E-2</v>
      </c>
      <c r="H11" s="368">
        <v>-0.55964991413133647</v>
      </c>
      <c r="I11" s="368">
        <v>-0.3583237822160284</v>
      </c>
      <c r="J11" s="368">
        <v>4.8399999999999999E-2</v>
      </c>
      <c r="K11" s="368">
        <v>2.6587027117517124E-2</v>
      </c>
      <c r="L11" s="368">
        <v>0.10307187970233093</v>
      </c>
      <c r="M11" s="368">
        <v>0.13939838553518338</v>
      </c>
      <c r="N11" s="368">
        <v>0.20820829756054876</v>
      </c>
      <c r="O11" s="368">
        <v>0.17060382925501841</v>
      </c>
      <c r="P11" s="368">
        <v>0.20269187636982311</v>
      </c>
      <c r="Q11" s="368">
        <v>0.22118156244547271</v>
      </c>
      <c r="R11" s="369">
        <v>6.813848281486605E-2</v>
      </c>
      <c r="S11" s="387">
        <v>0.2011</v>
      </c>
      <c r="T11" s="388">
        <v>-0.18060000000000001</v>
      </c>
      <c r="U11" s="388">
        <v>0.11902230258726584</v>
      </c>
      <c r="V11" s="389">
        <v>0.16519617607575215</v>
      </c>
      <c r="W11" s="409"/>
      <c r="X11" s="367">
        <v>0.1706</v>
      </c>
      <c r="Y11" s="368">
        <v>0.20269187636982311</v>
      </c>
      <c r="Z11" s="368">
        <v>0.22118156244547271</v>
      </c>
      <c r="AA11" s="368">
        <v>6.8099999999999994E-2</v>
      </c>
      <c r="AB11" s="368">
        <v>3.32E-2</v>
      </c>
      <c r="AC11" s="368">
        <v>9.5090972007078847E-2</v>
      </c>
      <c r="AD11" s="368">
        <v>8.3150393455643554E-2</v>
      </c>
      <c r="AE11" s="2207">
        <v>7.2700000000000001E-2</v>
      </c>
      <c r="AF11" s="410"/>
      <c r="AG11" s="2215">
        <v>0.16520000000000001</v>
      </c>
      <c r="AH11" s="2210">
        <v>7.0499999999999993E-2</v>
      </c>
      <c r="AI11" s="215"/>
      <c r="AJ11" s="215"/>
      <c r="AK11" s="215"/>
      <c r="AL11" s="215"/>
      <c r="AM11" s="215"/>
      <c r="AN11" s="215"/>
      <c r="AO11" s="215"/>
      <c r="AP11" s="215"/>
      <c r="AQ11" s="215"/>
      <c r="AR11" s="215"/>
      <c r="AS11" s="215"/>
      <c r="AT11" s="215"/>
      <c r="AU11" s="215"/>
      <c r="AV11" s="215"/>
      <c r="AW11" s="215"/>
      <c r="AX11" s="215"/>
    </row>
    <row r="12" spans="2:50" s="92" customFormat="1">
      <c r="B12" s="395" t="s">
        <v>86</v>
      </c>
      <c r="C12" s="367"/>
      <c r="D12" s="368"/>
      <c r="E12" s="368"/>
      <c r="F12" s="368">
        <v>-0.188</v>
      </c>
      <c r="G12" s="368">
        <v>-3.1674229591293485E-2</v>
      </c>
      <c r="H12" s="368">
        <v>-0.20138257793271594</v>
      </c>
      <c r="I12" s="368">
        <v>-1.0745924915459004</v>
      </c>
      <c r="J12" s="368">
        <v>-0.188</v>
      </c>
      <c r="K12" s="368">
        <v>1.7743454239877745E-2</v>
      </c>
      <c r="L12" s="368">
        <v>6.8830539726094209E-2</v>
      </c>
      <c r="M12" s="368">
        <v>0.16430232702384451</v>
      </c>
      <c r="N12" s="368">
        <v>0.20939655110477157</v>
      </c>
      <c r="O12" s="368">
        <v>5.3754655961719404E-2</v>
      </c>
      <c r="P12" s="368">
        <v>0.11389043741294222</v>
      </c>
      <c r="Q12" s="368">
        <v>6.877814369233394E-2</v>
      </c>
      <c r="R12" s="369">
        <v>-9.4090243254612474E-2</v>
      </c>
      <c r="S12" s="387">
        <v>-7.4499999999999997E-2</v>
      </c>
      <c r="T12" s="388">
        <v>-0.30470000000000003</v>
      </c>
      <c r="U12" s="388">
        <v>0.11664255881207691</v>
      </c>
      <c r="V12" s="389">
        <v>3.6880386518870212E-2</v>
      </c>
      <c r="W12" s="409"/>
      <c r="X12" s="367">
        <v>5.3800000000000001E-2</v>
      </c>
      <c r="Y12" s="368">
        <v>0.11389043741294222</v>
      </c>
      <c r="Z12" s="368">
        <v>6.877814369233394E-2</v>
      </c>
      <c r="AA12" s="368">
        <v>-0.113602528608081</v>
      </c>
      <c r="AB12" s="368">
        <v>-4.7800000000000002E-2</v>
      </c>
      <c r="AC12" s="368">
        <v>-0.10775587133974054</v>
      </c>
      <c r="AD12" s="368">
        <v>-0.15049333844231264</v>
      </c>
      <c r="AE12" s="2207">
        <v>-0.43848999688934154</v>
      </c>
      <c r="AF12" s="410"/>
      <c r="AG12" s="2215">
        <v>4.5482774833288685E-2</v>
      </c>
      <c r="AH12" s="2210">
        <v>-0.19685748040778159</v>
      </c>
      <c r="AI12" s="215"/>
      <c r="AJ12" s="215"/>
      <c r="AK12" s="215"/>
      <c r="AL12" s="215"/>
      <c r="AM12" s="215"/>
      <c r="AN12" s="215"/>
      <c r="AO12" s="215"/>
      <c r="AP12" s="215"/>
      <c r="AQ12" s="215"/>
      <c r="AR12" s="215"/>
      <c r="AS12" s="215"/>
      <c r="AT12" s="215"/>
      <c r="AU12" s="215"/>
      <c r="AV12" s="215"/>
      <c r="AW12" s="215"/>
      <c r="AX12" s="215"/>
    </row>
    <row r="13" spans="2:50" s="92" customFormat="1">
      <c r="B13" s="396" t="s">
        <v>87</v>
      </c>
      <c r="C13" s="367"/>
      <c r="D13" s="368"/>
      <c r="E13" s="368"/>
      <c r="F13" s="368"/>
      <c r="G13" s="368"/>
      <c r="H13" s="368"/>
      <c r="I13" s="368"/>
      <c r="J13" s="368"/>
      <c r="K13" s="368"/>
      <c r="L13" s="368"/>
      <c r="M13" s="368"/>
      <c r="N13" s="368"/>
      <c r="O13" s="368"/>
      <c r="P13" s="368"/>
      <c r="Q13" s="368"/>
      <c r="R13" s="369"/>
      <c r="S13" s="387"/>
      <c r="T13" s="388"/>
      <c r="U13" s="388"/>
      <c r="V13" s="389"/>
      <c r="W13" s="409"/>
      <c r="X13" s="367"/>
      <c r="Y13" s="368"/>
      <c r="Z13" s="368"/>
      <c r="AA13" s="368"/>
      <c r="AB13" s="368"/>
      <c r="AC13" s="368"/>
      <c r="AD13" s="368"/>
      <c r="AE13" s="2207"/>
      <c r="AF13" s="410"/>
      <c r="AG13" s="2216"/>
      <c r="AH13" s="2211"/>
      <c r="AI13" s="215"/>
      <c r="AJ13" s="215"/>
      <c r="AK13" s="215"/>
      <c r="AL13" s="215"/>
      <c r="AM13" s="215"/>
      <c r="AN13" s="215"/>
      <c r="AO13" s="215"/>
      <c r="AP13" s="215"/>
      <c r="AQ13" s="215"/>
      <c r="AR13" s="215"/>
      <c r="AS13" s="215"/>
      <c r="AT13" s="215"/>
      <c r="AU13" s="215"/>
      <c r="AV13" s="215"/>
      <c r="AW13" s="215"/>
      <c r="AX13" s="215"/>
    </row>
    <row r="14" spans="2:50" s="92" customFormat="1">
      <c r="B14" s="383" t="s">
        <v>98</v>
      </c>
      <c r="C14" s="367">
        <v>0.11799999999999999</v>
      </c>
      <c r="D14" s="368">
        <v>0.13600000000000001</v>
      </c>
      <c r="E14" s="368">
        <v>0.11</v>
      </c>
      <c r="F14" s="368">
        <v>1.2E-2</v>
      </c>
      <c r="G14" s="368">
        <v>0.14378287750462945</v>
      </c>
      <c r="H14" s="368">
        <v>0.14485935765999405</v>
      </c>
      <c r="I14" s="368">
        <v>-2.0745707744687179E-2</v>
      </c>
      <c r="J14" s="368">
        <v>1.1900000000000001E-2</v>
      </c>
      <c r="K14" s="368">
        <v>-0.14399427241271484</v>
      </c>
      <c r="L14" s="368">
        <v>-0.28242885601272183</v>
      </c>
      <c r="M14" s="368">
        <v>0.12586956054470957</v>
      </c>
      <c r="N14" s="368">
        <v>0.11841163830523284</v>
      </c>
      <c r="O14" s="368">
        <v>0.12799448858645601</v>
      </c>
      <c r="P14" s="368">
        <v>0.18640175946959844</v>
      </c>
      <c r="Q14" s="368">
        <v>0.30109192361363457</v>
      </c>
      <c r="R14" s="369">
        <v>0.21069922110473893</v>
      </c>
      <c r="S14" s="387">
        <v>0.1399</v>
      </c>
      <c r="T14" s="388">
        <v>6.7100000000000007E-2</v>
      </c>
      <c r="U14" s="388">
        <v>-4.9404185602852452E-2</v>
      </c>
      <c r="V14" s="389">
        <v>0.19245856723111765</v>
      </c>
      <c r="W14" s="409"/>
      <c r="X14" s="367">
        <v>0.13597960491055602</v>
      </c>
      <c r="Y14" s="368">
        <v>0.2286074234492623</v>
      </c>
      <c r="Z14" s="368">
        <v>0.32621990518883515</v>
      </c>
      <c r="AA14" s="368">
        <v>9.6799999999999997E-2</v>
      </c>
      <c r="AB14" s="368">
        <v>0.36520000000000002</v>
      </c>
      <c r="AC14" s="368">
        <v>0.32083848385183444</v>
      </c>
      <c r="AD14" s="368">
        <v>0.34675456729991871</v>
      </c>
      <c r="AE14" s="2207">
        <v>0.17899999999999999</v>
      </c>
      <c r="AF14" s="410"/>
      <c r="AG14" s="2215">
        <v>0.20760000000000001</v>
      </c>
      <c r="AH14" s="2210">
        <v>0.29409999999999997</v>
      </c>
      <c r="AI14" s="215"/>
      <c r="AJ14" s="215"/>
      <c r="AK14" s="215"/>
      <c r="AL14" s="215"/>
      <c r="AM14" s="215"/>
      <c r="AN14" s="215"/>
      <c r="AO14" s="215"/>
      <c r="AP14" s="215"/>
      <c r="AQ14" s="215"/>
      <c r="AR14" s="215"/>
      <c r="AS14" s="215"/>
      <c r="AT14" s="215"/>
      <c r="AU14" s="215"/>
      <c r="AV14" s="215"/>
      <c r="AW14" s="215"/>
      <c r="AX14" s="215"/>
    </row>
    <row r="15" spans="2:50" s="92" customFormat="1">
      <c r="B15" s="383" t="s">
        <v>99</v>
      </c>
      <c r="C15" s="367">
        <v>0.376</v>
      </c>
      <c r="D15" s="368">
        <v>0.33310000000000001</v>
      </c>
      <c r="E15" s="368">
        <v>0.26</v>
      </c>
      <c r="F15" s="368">
        <v>0.377</v>
      </c>
      <c r="G15" s="368">
        <v>-2.6204127519473219E-2</v>
      </c>
      <c r="H15" s="368">
        <v>0.35767388403629308</v>
      </c>
      <c r="I15" s="368">
        <v>0.2463985100912974</v>
      </c>
      <c r="J15" s="368">
        <v>0.37680000000000002</v>
      </c>
      <c r="K15" s="368">
        <v>0.21291696893653064</v>
      </c>
      <c r="L15" s="368">
        <v>0.28488518839456672</v>
      </c>
      <c r="M15" s="368">
        <v>0.21429199202244531</v>
      </c>
      <c r="N15" s="368">
        <v>0.25476613391332148</v>
      </c>
      <c r="O15" s="368">
        <v>0.19815080067431609</v>
      </c>
      <c r="P15" s="368">
        <v>0.13462484536722596</v>
      </c>
      <c r="Q15" s="368">
        <v>0.27873173884205693</v>
      </c>
      <c r="R15" s="369">
        <v>0.33783951070593049</v>
      </c>
      <c r="S15" s="387">
        <v>0.29530000000000001</v>
      </c>
      <c r="T15" s="388">
        <v>0.21190000000000001</v>
      </c>
      <c r="U15" s="388">
        <v>0.22915269341529404</v>
      </c>
      <c r="V15" s="389">
        <v>0.20443056405967652</v>
      </c>
      <c r="W15" s="409"/>
      <c r="X15" s="367">
        <v>0.19819999999999999</v>
      </c>
      <c r="Y15" s="368">
        <v>0.13462484536722596</v>
      </c>
      <c r="Z15" s="368">
        <v>0.27873173884205693</v>
      </c>
      <c r="AA15" s="368">
        <v>0.33779999999999999</v>
      </c>
      <c r="AB15" s="368">
        <v>0.35859999999999997</v>
      </c>
      <c r="AC15" s="368">
        <v>0.36598903148099465</v>
      </c>
      <c r="AD15" s="368">
        <v>0.28850744418271779</v>
      </c>
      <c r="AE15" s="2207">
        <v>0.33660000000000001</v>
      </c>
      <c r="AF15" s="410"/>
      <c r="AG15" s="2215">
        <v>0.2044</v>
      </c>
      <c r="AH15" s="2210">
        <v>0.3</v>
      </c>
      <c r="AI15" s="215"/>
      <c r="AJ15" s="215"/>
      <c r="AK15" s="215"/>
      <c r="AL15" s="215"/>
      <c r="AM15" s="215"/>
      <c r="AN15" s="215"/>
      <c r="AO15" s="215"/>
      <c r="AP15" s="215"/>
      <c r="AQ15" s="215"/>
      <c r="AR15" s="215"/>
      <c r="AS15" s="215"/>
      <c r="AT15" s="215"/>
      <c r="AU15" s="215"/>
      <c r="AV15" s="215"/>
      <c r="AW15" s="215"/>
      <c r="AX15" s="215"/>
    </row>
    <row r="16" spans="2:50" s="92" customFormat="1">
      <c r="B16" s="397" t="s">
        <v>89</v>
      </c>
      <c r="C16" s="367"/>
      <c r="D16" s="368"/>
      <c r="E16" s="368"/>
      <c r="F16" s="368"/>
      <c r="G16" s="368"/>
      <c r="H16" s="368"/>
      <c r="I16" s="368"/>
      <c r="J16" s="368"/>
      <c r="K16" s="368"/>
      <c r="L16" s="368"/>
      <c r="M16" s="368"/>
      <c r="N16" s="368"/>
      <c r="O16" s="368"/>
      <c r="P16" s="368"/>
      <c r="Q16" s="368"/>
      <c r="R16" s="369"/>
      <c r="S16" s="387"/>
      <c r="T16" s="388"/>
      <c r="U16" s="388"/>
      <c r="V16" s="389"/>
      <c r="W16" s="409"/>
      <c r="X16" s="367"/>
      <c r="Y16" s="368"/>
      <c r="Z16" s="368"/>
      <c r="AA16" s="368"/>
      <c r="AB16" s="368"/>
      <c r="AC16" s="368"/>
      <c r="AD16" s="368"/>
      <c r="AE16" s="2207"/>
      <c r="AF16" s="410"/>
      <c r="AG16" s="2215"/>
      <c r="AH16" s="2210"/>
      <c r="AI16" s="215"/>
      <c r="AJ16" s="215"/>
      <c r="AK16" s="215"/>
      <c r="AL16" s="215"/>
      <c r="AM16" s="215"/>
      <c r="AN16" s="215"/>
      <c r="AO16" s="215"/>
      <c r="AP16" s="215"/>
      <c r="AQ16" s="215"/>
      <c r="AR16" s="215"/>
      <c r="AS16" s="215"/>
      <c r="AT16" s="215"/>
      <c r="AU16" s="215"/>
      <c r="AV16" s="215"/>
      <c r="AW16" s="215"/>
      <c r="AX16" s="215"/>
    </row>
    <row r="17" spans="2:50" s="92" customFormat="1">
      <c r="B17" s="383" t="s">
        <v>90</v>
      </c>
      <c r="C17" s="367">
        <v>9.8000000000000004E-2</v>
      </c>
      <c r="D17" s="368">
        <v>7.6700000000000004E-2</v>
      </c>
      <c r="E17" s="368">
        <v>9.2999999999999999E-2</v>
      </c>
      <c r="F17" s="368">
        <v>7.8E-2</v>
      </c>
      <c r="G17" s="368">
        <v>2.3150219290291015E-3</v>
      </c>
      <c r="H17" s="368">
        <v>0.10180104271751939</v>
      </c>
      <c r="I17" s="368">
        <v>0.16270317393298564</v>
      </c>
      <c r="J17" s="368">
        <v>7.8100000000000003E-2</v>
      </c>
      <c r="K17" s="368">
        <v>6.7891077100262709E-2</v>
      </c>
      <c r="L17" s="368">
        <v>9.6542228049437961E-2</v>
      </c>
      <c r="M17" s="368">
        <v>7.1436301252140483E-2</v>
      </c>
      <c r="N17" s="368">
        <v>9.5256138471237303E-2</v>
      </c>
      <c r="O17" s="368">
        <v>7.826589186576928E-2</v>
      </c>
      <c r="P17" s="368">
        <v>3.6487506001234543E-2</v>
      </c>
      <c r="Q17" s="368">
        <v>0.13708730590186252</v>
      </c>
      <c r="R17" s="369">
        <v>0.13462589287473867</v>
      </c>
      <c r="S17" s="398">
        <v>6.4899999999999999E-2</v>
      </c>
      <c r="T17" s="399">
        <v>8.3799999999999999E-2</v>
      </c>
      <c r="U17" s="399">
        <v>8.8221294281401325E-2</v>
      </c>
      <c r="V17" s="400">
        <v>9.3254780234063528E-2</v>
      </c>
      <c r="W17" s="409"/>
      <c r="X17" s="367">
        <v>7.8299999999999995E-2</v>
      </c>
      <c r="Y17" s="368">
        <v>3.6487506001234543E-2</v>
      </c>
      <c r="Z17" s="368">
        <v>0.13708730590186252</v>
      </c>
      <c r="AA17" s="368">
        <v>0.1346</v>
      </c>
      <c r="AB17" s="368">
        <v>7.5200000000000003E-2</v>
      </c>
      <c r="AC17" s="368">
        <v>5.0954301884520443E-2</v>
      </c>
      <c r="AD17" s="368">
        <v>-5.4072705637448759E-3</v>
      </c>
      <c r="AE17" s="2207">
        <v>0.11940000000000001</v>
      </c>
      <c r="AF17" s="410"/>
      <c r="AG17" s="2215">
        <v>9.3299999999999994E-2</v>
      </c>
      <c r="AH17" s="2210">
        <v>6.3E-2</v>
      </c>
      <c r="AI17" s="215"/>
      <c r="AJ17" s="215"/>
      <c r="AK17" s="215"/>
      <c r="AL17" s="215"/>
      <c r="AM17" s="215"/>
      <c r="AN17" s="215"/>
      <c r="AO17" s="215"/>
      <c r="AP17" s="215"/>
      <c r="AQ17" s="215"/>
      <c r="AR17" s="215"/>
      <c r="AS17" s="215"/>
      <c r="AT17" s="215"/>
      <c r="AU17" s="215"/>
      <c r="AV17" s="215"/>
      <c r="AW17" s="215"/>
      <c r="AX17" s="215"/>
    </row>
    <row r="18" spans="2:50" s="92" customFormat="1" ht="15.75" thickBot="1">
      <c r="B18" s="401" t="s">
        <v>100</v>
      </c>
      <c r="C18" s="370">
        <v>0.25900000000000001</v>
      </c>
      <c r="D18" s="371">
        <v>0.25729999999999997</v>
      </c>
      <c r="E18" s="371">
        <v>0.20300000000000001</v>
      </c>
      <c r="F18" s="371">
        <v>0.32800000000000001</v>
      </c>
      <c r="G18" s="371">
        <v>-3.3972980863656872E-3</v>
      </c>
      <c r="H18" s="371">
        <v>0.73501157265182149</v>
      </c>
      <c r="I18" s="371">
        <v>-0.29939885912180625</v>
      </c>
      <c r="J18" s="371">
        <v>0.32769999999999999</v>
      </c>
      <c r="K18" s="371">
        <v>0.11036706943702945</v>
      </c>
      <c r="L18" s="371">
        <v>0.18876459186968869</v>
      </c>
      <c r="M18" s="371">
        <v>0.17360295241188858</v>
      </c>
      <c r="N18" s="371">
        <v>-2.5205542167142502E-2</v>
      </c>
      <c r="O18" s="371">
        <v>0.10944936743640241</v>
      </c>
      <c r="P18" s="371">
        <v>-3.6184980951211344E-3</v>
      </c>
      <c r="Q18" s="371">
        <v>5.3730551914842037E-2</v>
      </c>
      <c r="R18" s="372">
        <v>0.11159074020203245</v>
      </c>
      <c r="S18" s="398">
        <v>0.2606</v>
      </c>
      <c r="T18" s="399">
        <v>0.17399999999999999</v>
      </c>
      <c r="U18" s="399">
        <v>0.11802386047090467</v>
      </c>
      <c r="V18" s="400">
        <v>6.2889860802409076E-2</v>
      </c>
      <c r="W18" s="409"/>
      <c r="X18" s="370">
        <v>0.1094</v>
      </c>
      <c r="Y18" s="371">
        <v>-3.6184980951211344E-3</v>
      </c>
      <c r="Z18" s="371">
        <v>5.3730551914842037E-2</v>
      </c>
      <c r="AA18" s="371">
        <v>0.1116</v>
      </c>
      <c r="AB18" s="371">
        <v>0.17150000000000001</v>
      </c>
      <c r="AC18" s="371">
        <v>0.22815419881669366</v>
      </c>
      <c r="AD18" s="371">
        <v>0.1378495728271513</v>
      </c>
      <c r="AE18" s="2207">
        <v>0.14000000000000001</v>
      </c>
      <c r="AF18" s="410"/>
      <c r="AG18" s="2217">
        <v>6.2899999999999998E-2</v>
      </c>
      <c r="AH18" s="2218">
        <v>0.16739999999999999</v>
      </c>
      <c r="AI18" s="215"/>
      <c r="AJ18" s="215"/>
      <c r="AK18" s="215"/>
      <c r="AL18" s="215"/>
      <c r="AM18" s="215"/>
      <c r="AN18" s="215"/>
      <c r="AO18" s="215"/>
      <c r="AP18" s="215"/>
      <c r="AQ18" s="215"/>
      <c r="AR18" s="215"/>
      <c r="AS18" s="215"/>
      <c r="AT18" s="215"/>
      <c r="AU18" s="215"/>
      <c r="AV18" s="215"/>
      <c r="AW18" s="215"/>
      <c r="AX18" s="215"/>
    </row>
    <row r="19" spans="2:50" s="92" customFormat="1" ht="15.75" thickBot="1">
      <c r="B19" s="402" t="s">
        <v>101</v>
      </c>
      <c r="C19" s="373">
        <v>0.185</v>
      </c>
      <c r="D19" s="374">
        <v>0.18</v>
      </c>
      <c r="E19" s="374">
        <v>0.17100000000000001</v>
      </c>
      <c r="F19" s="374">
        <v>0.108</v>
      </c>
      <c r="G19" s="374">
        <v>3.3860479414929333E-2</v>
      </c>
      <c r="H19" s="374">
        <v>-0.10650073726974751</v>
      </c>
      <c r="I19" s="374">
        <v>1.7808783410435396E-2</v>
      </c>
      <c r="J19" s="374">
        <v>0.1077</v>
      </c>
      <c r="K19" s="374">
        <v>0.1068478147924642</v>
      </c>
      <c r="L19" s="374">
        <v>0.11280924504267981</v>
      </c>
      <c r="M19" s="374">
        <v>0.18519973612555954</v>
      </c>
      <c r="N19" s="374">
        <v>0.16415238283763664</v>
      </c>
      <c r="O19" s="374">
        <v>0.17040868030092304</v>
      </c>
      <c r="P19" s="374">
        <v>0.169169539167734</v>
      </c>
      <c r="Q19" s="374">
        <v>0.19554286521599731</v>
      </c>
      <c r="R19" s="375">
        <v>0.15289035669056816</v>
      </c>
      <c r="S19" s="403">
        <v>0.17030000000000001</v>
      </c>
      <c r="T19" s="404">
        <v>1.3599999999999999E-2</v>
      </c>
      <c r="U19" s="404">
        <v>0.13936229861937868</v>
      </c>
      <c r="V19" s="405">
        <v>0.16700382741916053</v>
      </c>
      <c r="W19" s="409"/>
      <c r="X19" s="373">
        <v>0.17040868030092304</v>
      </c>
      <c r="Y19" s="374">
        <v>0.17255575940028081</v>
      </c>
      <c r="Z19" s="374">
        <v>0.1979644472996383</v>
      </c>
      <c r="AA19" s="374">
        <v>0.14360000000000001</v>
      </c>
      <c r="AB19" s="374">
        <v>0.18659999999999999</v>
      </c>
      <c r="AC19" s="374">
        <v>0.18563843628822088</v>
      </c>
      <c r="AD19" s="374">
        <v>0.16160280536162475</v>
      </c>
      <c r="AE19" s="2208">
        <v>0.1057</v>
      </c>
      <c r="AF19" s="410"/>
      <c r="AG19" s="2212">
        <v>0.1681</v>
      </c>
      <c r="AH19" s="2213">
        <v>0.15833775846116033</v>
      </c>
      <c r="AI19" s="215"/>
      <c r="AJ19" s="215"/>
      <c r="AK19" s="215"/>
      <c r="AL19" s="215"/>
      <c r="AM19" s="215"/>
      <c r="AN19" s="215"/>
      <c r="AO19" s="215"/>
      <c r="AP19" s="215"/>
      <c r="AQ19" s="215"/>
      <c r="AR19" s="215"/>
      <c r="AS19" s="215"/>
      <c r="AT19" s="215"/>
      <c r="AU19" s="215"/>
      <c r="AV19" s="215"/>
      <c r="AW19" s="215"/>
      <c r="AX19" s="215"/>
    </row>
    <row r="20" spans="2:50">
      <c r="B20" s="211"/>
      <c r="C20" s="211"/>
      <c r="D20" s="211"/>
      <c r="E20" s="211"/>
      <c r="F20" s="211"/>
      <c r="G20" s="211"/>
      <c r="H20" s="211"/>
      <c r="I20" s="211"/>
      <c r="J20" s="211"/>
      <c r="K20" s="211"/>
      <c r="L20" s="211"/>
      <c r="M20" s="211"/>
      <c r="N20" s="211"/>
      <c r="O20" s="211"/>
      <c r="P20" s="211"/>
      <c r="Q20" s="211"/>
      <c r="R20" s="211"/>
      <c r="S20" s="211"/>
      <c r="T20" s="211"/>
      <c r="U20" s="211"/>
      <c r="V20" s="211"/>
      <c r="W20" s="359"/>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row>
    <row r="21" spans="2:50">
      <c r="B21" s="211"/>
      <c r="C21" s="211"/>
      <c r="D21" s="211"/>
      <c r="E21" s="211"/>
      <c r="F21" s="211"/>
      <c r="G21" s="211"/>
      <c r="H21" s="211"/>
      <c r="I21" s="211"/>
      <c r="J21" s="211"/>
      <c r="K21" s="211"/>
      <c r="L21" s="211"/>
      <c r="M21" s="211"/>
      <c r="N21" s="211"/>
      <c r="O21" s="211"/>
      <c r="P21" s="211"/>
      <c r="Q21" s="211"/>
      <c r="R21" s="211"/>
      <c r="S21" s="211"/>
      <c r="T21" s="211"/>
      <c r="U21" s="211"/>
      <c r="V21" s="211"/>
      <c r="W21" s="359"/>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row>
    <row r="22" spans="2:50" ht="15" customHeight="1">
      <c r="B22" s="2294"/>
      <c r="C22" s="2294"/>
      <c r="D22" s="2294"/>
      <c r="E22" s="2294"/>
      <c r="F22" s="2294"/>
      <c r="G22" s="2294"/>
      <c r="H22" s="2294"/>
      <c r="I22" s="2294"/>
      <c r="J22" s="2294"/>
      <c r="K22" s="2294"/>
      <c r="L22" s="2294"/>
      <c r="M22" s="2294"/>
      <c r="N22" s="2294"/>
      <c r="O22" s="2294"/>
      <c r="P22" s="2294"/>
      <c r="Q22" s="2294"/>
      <c r="R22" s="2294"/>
      <c r="S22" s="211"/>
      <c r="T22" s="211"/>
      <c r="U22" s="211"/>
      <c r="V22" s="211"/>
      <c r="W22" s="359"/>
      <c r="X22" s="277"/>
      <c r="Y22" s="277"/>
      <c r="Z22" s="1857"/>
      <c r="AA22" s="2236"/>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row>
    <row r="23" spans="2:50" ht="38.25" customHeight="1">
      <c r="B23" s="2294"/>
      <c r="C23" s="2294"/>
      <c r="D23" s="2294"/>
      <c r="E23" s="2294"/>
      <c r="F23" s="2294"/>
      <c r="G23" s="2294"/>
      <c r="H23" s="2294"/>
      <c r="I23" s="2294"/>
      <c r="J23" s="2294"/>
      <c r="K23" s="2294"/>
      <c r="L23" s="2294"/>
      <c r="M23" s="2294"/>
      <c r="N23" s="2294"/>
      <c r="O23" s="2294"/>
      <c r="P23" s="2294"/>
      <c r="Q23" s="2294"/>
      <c r="R23" s="2294"/>
      <c r="S23" s="211"/>
      <c r="T23" s="211"/>
      <c r="U23" s="211"/>
      <c r="V23" s="211"/>
      <c r="W23" s="359"/>
      <c r="X23" s="277"/>
      <c r="Y23" s="277"/>
      <c r="Z23" s="1857"/>
      <c r="AA23" s="2236"/>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row>
    <row r="24" spans="2:50" ht="16.5" customHeight="1">
      <c r="B24" s="2294"/>
      <c r="C24" s="2294"/>
      <c r="D24" s="2294"/>
      <c r="E24" s="2294"/>
      <c r="F24" s="2294"/>
      <c r="G24" s="2294"/>
      <c r="H24" s="2294"/>
      <c r="I24" s="2294"/>
      <c r="J24" s="2294"/>
      <c r="K24" s="2294"/>
      <c r="L24" s="2294"/>
      <c r="M24" s="2294"/>
      <c r="N24" s="2294"/>
      <c r="O24" s="2294"/>
      <c r="P24" s="2294"/>
      <c r="Q24" s="2294"/>
      <c r="R24" s="2294"/>
      <c r="S24" s="211"/>
      <c r="T24" s="211"/>
      <c r="U24" s="211"/>
      <c r="V24" s="211"/>
      <c r="W24" s="359"/>
      <c r="X24" s="277"/>
      <c r="Y24" s="277"/>
      <c r="Z24" s="1857"/>
      <c r="AA24" s="2236"/>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row>
    <row r="25" spans="2:50">
      <c r="B25" s="2294"/>
      <c r="C25" s="2294"/>
      <c r="D25" s="2294"/>
      <c r="E25" s="2294"/>
      <c r="F25" s="2294"/>
      <c r="G25" s="2294"/>
      <c r="H25" s="2294"/>
      <c r="I25" s="2294"/>
      <c r="J25" s="2294"/>
      <c r="K25" s="2294"/>
      <c r="L25" s="2294"/>
      <c r="M25" s="2294"/>
      <c r="N25" s="2294"/>
      <c r="O25" s="2294"/>
      <c r="P25" s="2294"/>
      <c r="Q25" s="2294"/>
      <c r="R25" s="2294"/>
      <c r="S25" s="211"/>
      <c r="T25" s="211"/>
      <c r="U25" s="211"/>
      <c r="V25" s="211"/>
      <c r="W25" s="359"/>
      <c r="X25" s="277"/>
      <c r="Y25" s="277"/>
      <c r="Z25" s="1857"/>
      <c r="AA25" s="2236"/>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row>
    <row r="26" spans="2:50" ht="46.5" customHeight="1">
      <c r="B26" s="2294"/>
      <c r="C26" s="2294"/>
      <c r="D26" s="2294"/>
      <c r="E26" s="2294"/>
      <c r="F26" s="2294"/>
      <c r="G26" s="2294"/>
      <c r="H26" s="2294"/>
      <c r="I26" s="2294"/>
      <c r="J26" s="2294"/>
      <c r="K26" s="2294"/>
      <c r="L26" s="2294"/>
      <c r="M26" s="2294"/>
      <c r="N26" s="2294"/>
      <c r="O26" s="2294"/>
      <c r="P26" s="2294"/>
      <c r="Q26" s="2294"/>
      <c r="R26" s="2294"/>
      <c r="S26" s="211"/>
      <c r="T26" s="211"/>
      <c r="U26" s="211"/>
      <c r="V26" s="211"/>
      <c r="W26" s="359"/>
      <c r="X26" s="277"/>
      <c r="Y26" s="277"/>
      <c r="Z26" s="1857"/>
      <c r="AA26" s="2236"/>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row>
    <row r="27" spans="2:50">
      <c r="B27" s="211"/>
      <c r="C27" s="211"/>
      <c r="D27" s="211"/>
      <c r="E27" s="211"/>
      <c r="F27" s="211"/>
      <c r="G27" s="211"/>
      <c r="H27" s="211"/>
      <c r="I27" s="211"/>
      <c r="J27" s="211"/>
      <c r="K27" s="211"/>
      <c r="L27" s="211"/>
      <c r="M27" s="211"/>
      <c r="N27" s="211"/>
      <c r="O27" s="211"/>
      <c r="P27" s="211"/>
      <c r="Q27" s="211"/>
      <c r="R27" s="211"/>
      <c r="S27" s="211"/>
      <c r="T27" s="211"/>
      <c r="U27" s="211"/>
      <c r="V27" s="211"/>
      <c r="W27" s="359"/>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row>
  </sheetData>
  <mergeCells count="5">
    <mergeCell ref="C4:R5"/>
    <mergeCell ref="B22:R23"/>
    <mergeCell ref="B24:R26"/>
    <mergeCell ref="S4:V5"/>
    <mergeCell ref="AG4:AH5"/>
  </mergeCells>
  <hyperlinks>
    <hyperlink ref="B1" location="Index!A1" display="Back to index" xr:uid="{F9E595E4-F671-4046-A2B9-EBA3CAD25E54}"/>
  </hyperlinks>
  <pageMargins left="0.7" right="0.7" top="0.75" bottom="0.75" header="0.3" footer="0.3"/>
  <headerFooter>
    <oddFooter>&amp;C_x000D_&amp;1#&amp;"Calibri"&amp;8&amp;K0000FF Datos elaborados por BCP para uso Interno</oddFooter>
  </headerFooter>
  <ignoredErrors>
    <ignoredError sqref="U6 S6:T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rgb="FF2AD2C9"/>
  </sheetPr>
  <dimension ref="B1:EA121"/>
  <sheetViews>
    <sheetView showGridLines="0" topLeftCell="A21" zoomScale="85" zoomScaleNormal="85" workbookViewId="0">
      <pane xSplit="2" topLeftCell="N1" activePane="topRight" state="frozen"/>
      <selection pane="topRight" activeCell="X21" sqref="X20:X21"/>
    </sheetView>
  </sheetViews>
  <sheetFormatPr baseColWidth="10" defaultColWidth="11.42578125" defaultRowHeight="15"/>
  <cols>
    <col min="2" max="2" width="55.42578125" customWidth="1"/>
    <col min="18" max="21" width="9" customWidth="1"/>
    <col min="23" max="23" width="7.28515625" bestFit="1" customWidth="1"/>
    <col min="26" max="27" width="12" customWidth="1"/>
  </cols>
  <sheetData>
    <row r="1" spans="2:131">
      <c r="B1" s="350" t="s">
        <v>31</v>
      </c>
    </row>
    <row r="2" spans="2:131" ht="15.75" thickBot="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row>
    <row r="3" spans="2:131" ht="15" customHeight="1">
      <c r="B3" s="2299" t="s">
        <v>930</v>
      </c>
      <c r="C3" s="413"/>
      <c r="D3" s="414"/>
      <c r="E3" s="414"/>
      <c r="F3" s="414"/>
      <c r="G3" s="414"/>
      <c r="H3" s="414"/>
      <c r="I3" s="414"/>
      <c r="J3" s="414"/>
      <c r="K3" s="414"/>
      <c r="L3" s="414"/>
      <c r="M3" s="414"/>
      <c r="N3" s="414"/>
      <c r="O3" s="414"/>
      <c r="P3" s="414"/>
      <c r="Q3" s="414"/>
      <c r="R3" s="414"/>
      <c r="S3" s="414"/>
      <c r="T3" s="414"/>
      <c r="U3" s="414"/>
      <c r="V3" s="463"/>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row>
    <row r="4" spans="2:131">
      <c r="B4" s="2300"/>
      <c r="C4" s="460"/>
      <c r="D4" s="458"/>
      <c r="E4" s="458"/>
      <c r="F4" s="458"/>
      <c r="G4" s="458"/>
      <c r="H4" s="458"/>
      <c r="I4" s="458"/>
      <c r="J4" s="458"/>
      <c r="K4" s="458"/>
      <c r="L4" s="458"/>
      <c r="M4" s="458"/>
      <c r="N4" s="458"/>
      <c r="O4" s="458"/>
      <c r="P4" s="458"/>
      <c r="Q4" s="458"/>
      <c r="R4" s="458"/>
      <c r="S4" s="458"/>
      <c r="T4" s="458"/>
      <c r="U4" s="458"/>
      <c r="V4" s="464"/>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row>
    <row r="5" spans="2:131" ht="15.75" thickBot="1">
      <c r="B5" s="257"/>
      <c r="C5" s="469" t="s">
        <v>171</v>
      </c>
      <c r="D5" s="459" t="s">
        <v>170</v>
      </c>
      <c r="E5" s="459" t="s">
        <v>169</v>
      </c>
      <c r="F5" s="459" t="s">
        <v>167</v>
      </c>
      <c r="G5" s="459" t="s">
        <v>166</v>
      </c>
      <c r="H5" s="459" t="s">
        <v>165</v>
      </c>
      <c r="I5" s="459" t="s">
        <v>168</v>
      </c>
      <c r="J5" s="459" t="s">
        <v>164</v>
      </c>
      <c r="K5" s="459" t="s">
        <v>163</v>
      </c>
      <c r="L5" s="459" t="s">
        <v>161</v>
      </c>
      <c r="M5" s="459" t="s">
        <v>95</v>
      </c>
      <c r="N5" s="459" t="s">
        <v>153</v>
      </c>
      <c r="O5" s="459" t="s">
        <v>162</v>
      </c>
      <c r="P5" s="459" t="s">
        <v>102</v>
      </c>
      <c r="Q5" s="459" t="s">
        <v>96</v>
      </c>
      <c r="R5" s="459" t="s">
        <v>154</v>
      </c>
      <c r="S5" s="459" t="s">
        <v>843</v>
      </c>
      <c r="T5" s="459" t="s">
        <v>906</v>
      </c>
      <c r="U5" s="459" t="s">
        <v>929</v>
      </c>
      <c r="V5" s="470" t="s">
        <v>1077</v>
      </c>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row>
    <row r="6" spans="2:131">
      <c r="B6" s="465" t="s">
        <v>103</v>
      </c>
      <c r="C6" s="415">
        <v>88019.715634452805</v>
      </c>
      <c r="D6" s="416">
        <v>89631.591718036172</v>
      </c>
      <c r="E6" s="416">
        <v>91700.358555200612</v>
      </c>
      <c r="F6" s="416">
        <v>90935.444888919868</v>
      </c>
      <c r="G6" s="416">
        <v>95083.035453726581</v>
      </c>
      <c r="H6" s="416">
        <v>106609.90626683801</v>
      </c>
      <c r="I6" s="416">
        <v>111384.96801929157</v>
      </c>
      <c r="J6" s="416">
        <v>112981.23872909874</v>
      </c>
      <c r="K6" s="416">
        <v>111927.87091316625</v>
      </c>
      <c r="L6" s="416">
        <v>114436.27001896598</v>
      </c>
      <c r="M6" s="416">
        <v>120721.83784031858</v>
      </c>
      <c r="N6" s="416">
        <v>119100.22036119014</v>
      </c>
      <c r="O6" s="416">
        <v>118248.04425454837</v>
      </c>
      <c r="P6" s="416">
        <v>120299.36895682923</v>
      </c>
      <c r="Q6" s="416">
        <v>122986</v>
      </c>
      <c r="R6" s="416">
        <v>122671.43850110318</v>
      </c>
      <c r="S6" s="416">
        <v>118706.87959447126</v>
      </c>
      <c r="T6" s="416">
        <v>115772</v>
      </c>
      <c r="U6" s="416">
        <v>115851</v>
      </c>
      <c r="V6" s="417">
        <v>115996.50357698133</v>
      </c>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row>
    <row r="7" spans="2:131">
      <c r="B7" s="466" t="s">
        <v>104</v>
      </c>
      <c r="C7" s="418">
        <v>45299.294036287007</v>
      </c>
      <c r="D7" s="456">
        <v>45882.592170410411</v>
      </c>
      <c r="E7" s="456">
        <v>46434.175420804524</v>
      </c>
      <c r="F7" s="456">
        <v>46265.556120716283</v>
      </c>
      <c r="G7" s="456">
        <v>47657.788602254914</v>
      </c>
      <c r="H7" s="456">
        <v>55940.278135638182</v>
      </c>
      <c r="I7" s="456">
        <v>54837.501217299083</v>
      </c>
      <c r="J7" s="456">
        <v>51674.970490602813</v>
      </c>
      <c r="K7" s="456">
        <v>49818.816943588339</v>
      </c>
      <c r="L7" s="456">
        <v>51684.488510572039</v>
      </c>
      <c r="M7" s="456">
        <v>57831.253551919326</v>
      </c>
      <c r="N7" s="456">
        <v>56358.892478482303</v>
      </c>
      <c r="O7" s="456">
        <v>55580.344796937396</v>
      </c>
      <c r="P7" s="456">
        <v>56447.311595929146</v>
      </c>
      <c r="Q7" s="456">
        <v>58318</v>
      </c>
      <c r="R7" s="456">
        <v>58121.329600615492</v>
      </c>
      <c r="S7" s="456">
        <v>55141.363071883236</v>
      </c>
      <c r="T7" s="456">
        <v>52944</v>
      </c>
      <c r="U7" s="456">
        <v>52796</v>
      </c>
      <c r="V7" s="457">
        <v>52468.77158071618</v>
      </c>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row>
    <row r="8" spans="2:131">
      <c r="B8" s="467" t="s">
        <v>105</v>
      </c>
      <c r="C8" s="420">
        <v>27670.476336849195</v>
      </c>
      <c r="D8" s="471">
        <v>28064.531703474906</v>
      </c>
      <c r="E8" s="471">
        <v>28024.2646651781</v>
      </c>
      <c r="F8" s="471">
        <v>28154.831105378238</v>
      </c>
      <c r="G8" s="471">
        <v>29146.398803328659</v>
      </c>
      <c r="H8" s="471">
        <v>34028.211468346046</v>
      </c>
      <c r="I8" s="471">
        <v>31448.294175216619</v>
      </c>
      <c r="J8" s="471">
        <v>28522.114167399985</v>
      </c>
      <c r="K8" s="471">
        <v>27229.29884401042</v>
      </c>
      <c r="L8" s="471">
        <v>28825.347524932953</v>
      </c>
      <c r="M8" s="471">
        <v>32610.127462564316</v>
      </c>
      <c r="N8" s="471">
        <v>31850.665399896196</v>
      </c>
      <c r="O8" s="471">
        <v>31624.959678953583</v>
      </c>
      <c r="P8" s="471">
        <v>32435.340746436803</v>
      </c>
      <c r="Q8" s="471">
        <v>34179.945052159848</v>
      </c>
      <c r="R8" s="471">
        <v>34085.513284617671</v>
      </c>
      <c r="S8" s="471">
        <v>32717.272221807405</v>
      </c>
      <c r="T8" s="471">
        <v>32093.492169373621</v>
      </c>
      <c r="U8" s="471">
        <v>31134.256228753937</v>
      </c>
      <c r="V8" s="473">
        <v>30554.354839413136</v>
      </c>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row>
    <row r="9" spans="2:131">
      <c r="B9" s="467" t="s">
        <v>106</v>
      </c>
      <c r="C9" s="420">
        <v>17628.817699437812</v>
      </c>
      <c r="D9" s="471">
        <v>17818.060466935509</v>
      </c>
      <c r="E9" s="471">
        <v>18409.910755626417</v>
      </c>
      <c r="F9" s="471">
        <v>18110.725015338045</v>
      </c>
      <c r="G9" s="471">
        <v>18511.389798926259</v>
      </c>
      <c r="H9" s="471">
        <v>21912.066667292122</v>
      </c>
      <c r="I9" s="471">
        <v>23389.207042082464</v>
      </c>
      <c r="J9" s="471">
        <v>23152.856323202828</v>
      </c>
      <c r="K9" s="471">
        <v>22589.518099577912</v>
      </c>
      <c r="L9" s="471">
        <v>22859.140985639082</v>
      </c>
      <c r="M9" s="471">
        <v>25221.126089355006</v>
      </c>
      <c r="N9" s="471">
        <v>24508.227078586107</v>
      </c>
      <c r="O9" s="471">
        <v>23955.385117983809</v>
      </c>
      <c r="P9" s="471">
        <v>24011.97084949234</v>
      </c>
      <c r="Q9" s="471">
        <v>24137.868024569267</v>
      </c>
      <c r="R9" s="471">
        <v>24035.816315997825</v>
      </c>
      <c r="S9" s="471">
        <v>22424.090850075834</v>
      </c>
      <c r="T9" s="471">
        <v>20850.641864093548</v>
      </c>
      <c r="U9" s="471">
        <v>21661.61606252511</v>
      </c>
      <c r="V9" s="473">
        <v>21914.416741303041</v>
      </c>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row>
    <row r="10" spans="2:131">
      <c r="B10" s="466" t="s">
        <v>107</v>
      </c>
      <c r="C10" s="418">
        <v>42720.421598165805</v>
      </c>
      <c r="D10" s="456">
        <v>43748.999547625754</v>
      </c>
      <c r="E10" s="456">
        <v>45266.183134396073</v>
      </c>
      <c r="F10" s="456">
        <v>44669.888768203586</v>
      </c>
      <c r="G10" s="456">
        <v>47425.246851471653</v>
      </c>
      <c r="H10" s="456">
        <v>50669.628131199825</v>
      </c>
      <c r="I10" s="456">
        <v>56547.466801992494</v>
      </c>
      <c r="J10" s="456">
        <v>61306.268238495919</v>
      </c>
      <c r="K10" s="456">
        <v>62109.053969577923</v>
      </c>
      <c r="L10" s="456">
        <v>62751.781508393957</v>
      </c>
      <c r="M10" s="456">
        <v>62890.584288399259</v>
      </c>
      <c r="N10" s="456">
        <v>62741.327882707817</v>
      </c>
      <c r="O10" s="456">
        <v>62667.699457610979</v>
      </c>
      <c r="P10" s="456">
        <v>63852.057360900078</v>
      </c>
      <c r="Q10" s="456">
        <v>64668</v>
      </c>
      <c r="R10" s="456">
        <v>64550.108900487692</v>
      </c>
      <c r="S10" s="456">
        <v>63565.516522588026</v>
      </c>
      <c r="T10" s="456">
        <v>62828</v>
      </c>
      <c r="U10" s="456">
        <v>63055</v>
      </c>
      <c r="V10" s="457">
        <v>63527.731996265153</v>
      </c>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row>
    <row r="11" spans="2:131">
      <c r="B11" s="467" t="s">
        <v>108</v>
      </c>
      <c r="C11" s="420">
        <v>5258.1507884668736</v>
      </c>
      <c r="D11" s="471">
        <v>5340.3909700716495</v>
      </c>
      <c r="E11" s="471">
        <v>5543.5326081700041</v>
      </c>
      <c r="F11" s="471">
        <v>5487.0256356577247</v>
      </c>
      <c r="G11" s="471">
        <v>5456.4208773122928</v>
      </c>
      <c r="H11" s="471">
        <v>7531.9228790053576</v>
      </c>
      <c r="I11" s="471">
        <v>10013.69526377956</v>
      </c>
      <c r="J11" s="471">
        <v>10892.707886733726</v>
      </c>
      <c r="K11" s="471">
        <v>10793.075908924051</v>
      </c>
      <c r="L11" s="471">
        <v>11279.32246353494</v>
      </c>
      <c r="M11" s="471">
        <v>11400.163787251438</v>
      </c>
      <c r="N11" s="471">
        <v>10484.098126270315</v>
      </c>
      <c r="O11" s="471">
        <v>9434.8412168018913</v>
      </c>
      <c r="P11" s="471">
        <v>9329.6240762186917</v>
      </c>
      <c r="Q11" s="471">
        <v>9155.6263114332123</v>
      </c>
      <c r="R11" s="471">
        <v>8694.5541032797828</v>
      </c>
      <c r="S11" s="471">
        <v>7883.7820500562266</v>
      </c>
      <c r="T11" s="471">
        <v>7420.4794757077552</v>
      </c>
      <c r="U11" s="471">
        <v>7291.8363573195093</v>
      </c>
      <c r="V11" s="473">
        <v>7167.8889917416082</v>
      </c>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row>
    <row r="12" spans="2:131">
      <c r="B12" s="467" t="s">
        <v>109</v>
      </c>
      <c r="C12" s="420">
        <v>9412.6881568240406</v>
      </c>
      <c r="D12" s="471">
        <v>9557.9971768635896</v>
      </c>
      <c r="E12" s="471">
        <v>9850.9473799276711</v>
      </c>
      <c r="F12" s="471">
        <v>9753.8562149474201</v>
      </c>
      <c r="G12" s="471">
        <v>10329.602807943682</v>
      </c>
      <c r="H12" s="471">
        <v>11927.555004790431</v>
      </c>
      <c r="I12" s="471">
        <v>16062.404568483063</v>
      </c>
      <c r="J12" s="471">
        <v>19239.318722746397</v>
      </c>
      <c r="K12" s="471">
        <v>19562.229394033453</v>
      </c>
      <c r="L12" s="471">
        <v>19646.615946655831</v>
      </c>
      <c r="M12" s="471">
        <v>19626.122481047805</v>
      </c>
      <c r="N12" s="471">
        <v>19716.536305505822</v>
      </c>
      <c r="O12" s="471">
        <v>19404.139026490073</v>
      </c>
      <c r="P12" s="471">
        <v>18939.346389994495</v>
      </c>
      <c r="Q12" s="471">
        <v>18538.364954593319</v>
      </c>
      <c r="R12" s="471">
        <v>17942.576006594889</v>
      </c>
      <c r="S12" s="471">
        <v>16996.023610374566</v>
      </c>
      <c r="T12" s="471">
        <v>16497.017594468256</v>
      </c>
      <c r="U12" s="471">
        <v>16548.779183266597</v>
      </c>
      <c r="V12" s="473">
        <v>16743.835117643986</v>
      </c>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row>
    <row r="13" spans="2:131">
      <c r="B13" s="467" t="s">
        <v>110</v>
      </c>
      <c r="C13" s="420">
        <v>15099.550837092087</v>
      </c>
      <c r="D13" s="471">
        <v>15539.38418527003</v>
      </c>
      <c r="E13" s="471">
        <v>16094.837046166116</v>
      </c>
      <c r="F13" s="471">
        <v>15830.875392880193</v>
      </c>
      <c r="G13" s="471">
        <v>16905.476832882345</v>
      </c>
      <c r="H13" s="471">
        <v>16938.74246700219</v>
      </c>
      <c r="I13" s="471">
        <v>16815.880341340588</v>
      </c>
      <c r="J13" s="471">
        <v>17217.776352557772</v>
      </c>
      <c r="K13" s="471">
        <v>17720.265930747271</v>
      </c>
      <c r="L13" s="471">
        <v>17884.077552970302</v>
      </c>
      <c r="M13" s="471">
        <v>18133.250464847366</v>
      </c>
      <c r="N13" s="471">
        <v>18431.900541412386</v>
      </c>
      <c r="O13" s="471">
        <v>18832.652656246115</v>
      </c>
      <c r="P13" s="471">
        <v>19300.784336264063</v>
      </c>
      <c r="Q13" s="471">
        <v>19736.327720898582</v>
      </c>
      <c r="R13" s="471">
        <v>20073.810049204705</v>
      </c>
      <c r="S13" s="471">
        <v>20281.517886583268</v>
      </c>
      <c r="T13" s="471">
        <v>20448.161413858066</v>
      </c>
      <c r="U13" s="471">
        <v>20712.196494865053</v>
      </c>
      <c r="V13" s="473">
        <v>21061.415840980957</v>
      </c>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row>
    <row r="14" spans="2:131">
      <c r="B14" s="467" t="s">
        <v>111</v>
      </c>
      <c r="C14" s="420">
        <v>7644.8987207716964</v>
      </c>
      <c r="D14" s="471">
        <v>7877.7984473759898</v>
      </c>
      <c r="E14" s="471">
        <v>8238.5942796318832</v>
      </c>
      <c r="F14" s="471">
        <v>8105.1570623825537</v>
      </c>
      <c r="G14" s="471">
        <v>8984.1545333333343</v>
      </c>
      <c r="H14" s="471">
        <v>9118.4421863247098</v>
      </c>
      <c r="I14" s="471">
        <v>9018.1624193927273</v>
      </c>
      <c r="J14" s="471">
        <v>9544.4842870199773</v>
      </c>
      <c r="K14" s="471">
        <v>9958.4971049576616</v>
      </c>
      <c r="L14" s="471">
        <v>10075.939574241689</v>
      </c>
      <c r="M14" s="471">
        <v>9999.8004606021404</v>
      </c>
      <c r="N14" s="471">
        <v>10295.511194971257</v>
      </c>
      <c r="O14" s="471">
        <v>10973.605413294679</v>
      </c>
      <c r="P14" s="471">
        <v>11847.701129062421</v>
      </c>
      <c r="Q14" s="471">
        <v>12445.64434225719</v>
      </c>
      <c r="R14" s="471">
        <v>12736.075925735035</v>
      </c>
      <c r="S14" s="471">
        <v>12984.480843481733</v>
      </c>
      <c r="T14" s="471">
        <v>12770.604400000158</v>
      </c>
      <c r="U14" s="471">
        <v>12654.082260495712</v>
      </c>
      <c r="V14" s="473">
        <v>12604.0455533162</v>
      </c>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row>
    <row r="15" spans="2:131">
      <c r="B15" s="467" t="s">
        <v>112</v>
      </c>
      <c r="C15" s="420">
        <v>5305.1330950111069</v>
      </c>
      <c r="D15" s="471">
        <v>5433.4287680444968</v>
      </c>
      <c r="E15" s="471">
        <v>5538.271820500403</v>
      </c>
      <c r="F15" s="471">
        <v>5492.9744623356955</v>
      </c>
      <c r="G15" s="471">
        <v>5749.5917999999992</v>
      </c>
      <c r="H15" s="471">
        <v>5152.9655940771327</v>
      </c>
      <c r="I15" s="471">
        <v>4637.3242089965534</v>
      </c>
      <c r="J15" s="471">
        <v>4411.9809894380523</v>
      </c>
      <c r="K15" s="471">
        <v>4074.9856309154834</v>
      </c>
      <c r="L15" s="471">
        <v>3865.8259709911868</v>
      </c>
      <c r="M15" s="471">
        <v>3731.2470946505068</v>
      </c>
      <c r="N15" s="471">
        <v>3813.2817145480367</v>
      </c>
      <c r="O15" s="471">
        <v>4022.4611447782099</v>
      </c>
      <c r="P15" s="471">
        <v>4434.6014293604094</v>
      </c>
      <c r="Q15" s="471">
        <v>4792.4206961625869</v>
      </c>
      <c r="R15" s="471">
        <v>5103.0928156732871</v>
      </c>
      <c r="S15" s="471">
        <v>5419.712132092227</v>
      </c>
      <c r="T15" s="471">
        <v>5692.4108993074324</v>
      </c>
      <c r="U15" s="471">
        <v>5847.9451049392474</v>
      </c>
      <c r="V15" s="473">
        <v>5950.5464925824008</v>
      </c>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row>
    <row r="16" spans="2:131">
      <c r="B16" s="421" t="s">
        <v>25</v>
      </c>
      <c r="C16" s="418">
        <v>9909.9414174600988</v>
      </c>
      <c r="D16" s="456">
        <v>10030.546228361402</v>
      </c>
      <c r="E16" s="456">
        <v>10067.783596606367</v>
      </c>
      <c r="F16" s="456">
        <v>10079.533656698808</v>
      </c>
      <c r="G16" s="456">
        <v>10628.712799999999</v>
      </c>
      <c r="H16" s="456">
        <v>10823.280765351034</v>
      </c>
      <c r="I16" s="456">
        <v>11592.939078960568</v>
      </c>
      <c r="J16" s="456">
        <v>12679.191040697266</v>
      </c>
      <c r="K16" s="456">
        <v>12923.319335017433</v>
      </c>
      <c r="L16" s="456">
        <v>13022.754360701532</v>
      </c>
      <c r="M16" s="456">
        <v>13082.536905980867</v>
      </c>
      <c r="N16" s="456">
        <v>13352.299115165833</v>
      </c>
      <c r="O16" s="456">
        <v>13582.1769097202</v>
      </c>
      <c r="P16" s="456">
        <v>14171.552704346434</v>
      </c>
      <c r="Q16" s="456">
        <v>14285.857588437366</v>
      </c>
      <c r="R16" s="456">
        <v>14261.325135876867</v>
      </c>
      <c r="S16" s="456">
        <v>14097.873964760933</v>
      </c>
      <c r="T16" s="456">
        <v>14232.233277483201</v>
      </c>
      <c r="U16" s="456">
        <v>14121.190391615231</v>
      </c>
      <c r="V16" s="457">
        <v>13664.965976660103</v>
      </c>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row>
    <row r="17" spans="2:131">
      <c r="B17" s="421" t="s">
        <v>113</v>
      </c>
      <c r="C17" s="474">
        <v>0</v>
      </c>
      <c r="D17" s="472">
        <v>0</v>
      </c>
      <c r="E17" s="472">
        <v>0</v>
      </c>
      <c r="F17" s="472">
        <v>0</v>
      </c>
      <c r="G17" s="456">
        <v>834.5</v>
      </c>
      <c r="H17" s="456">
        <v>757.83333333333337</v>
      </c>
      <c r="I17" s="456">
        <v>787.5</v>
      </c>
      <c r="J17" s="456">
        <v>865.83333333333337</v>
      </c>
      <c r="K17" s="456">
        <v>908.63333333333333</v>
      </c>
      <c r="L17" s="456">
        <v>962.5</v>
      </c>
      <c r="M17" s="456">
        <v>1046.7511627469228</v>
      </c>
      <c r="N17" s="456">
        <v>1063.6963156119373</v>
      </c>
      <c r="O17" s="456">
        <v>1077.4402873460772</v>
      </c>
      <c r="P17" s="456">
        <v>1151.8441250381991</v>
      </c>
      <c r="Q17" s="456">
        <v>1162.8506580834976</v>
      </c>
      <c r="R17" s="456">
        <v>1174.4480320629459</v>
      </c>
      <c r="S17" s="456">
        <v>1250.3492707566729</v>
      </c>
      <c r="T17" s="456">
        <v>1340.2203097217687</v>
      </c>
      <c r="U17" s="456">
        <v>1557.2187479394988</v>
      </c>
      <c r="V17" s="457">
        <v>1666.9678929606514</v>
      </c>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row>
    <row r="18" spans="2:131">
      <c r="B18" s="421" t="s">
        <v>114</v>
      </c>
      <c r="C18" s="418">
        <v>7096.4350491091036</v>
      </c>
      <c r="D18" s="456">
        <v>7244.2303212878433</v>
      </c>
      <c r="E18" s="456">
        <v>7431.0769249408595</v>
      </c>
      <c r="F18" s="456">
        <v>7333.745234464569</v>
      </c>
      <c r="G18" s="456">
        <v>7685.8116333333337</v>
      </c>
      <c r="H18" s="456">
        <v>7902.3112094077396</v>
      </c>
      <c r="I18" s="456">
        <v>8148.6912603833262</v>
      </c>
      <c r="J18" s="456">
        <v>8272.2962842006382</v>
      </c>
      <c r="K18" s="456">
        <v>8419.5698764612152</v>
      </c>
      <c r="L18" s="456">
        <v>8746.7697535348416</v>
      </c>
      <c r="M18" s="456">
        <v>9407.872166888892</v>
      </c>
      <c r="N18" s="456">
        <v>9230.3607245620442</v>
      </c>
      <c r="O18" s="456">
        <v>8602.2819333427851</v>
      </c>
      <c r="P18" s="456">
        <v>8621.9904465917425</v>
      </c>
      <c r="Q18" s="456">
        <v>8992.2830824418434</v>
      </c>
      <c r="R18" s="456">
        <v>9033.7530371745215</v>
      </c>
      <c r="S18" s="456">
        <v>8951.3429945464068</v>
      </c>
      <c r="T18" s="456">
        <v>8834.2387829226736</v>
      </c>
      <c r="U18" s="456">
        <v>8956.979721133217</v>
      </c>
      <c r="V18" s="457">
        <v>9186.1812688186528</v>
      </c>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row>
    <row r="19" spans="2:131" ht="15.75" thickBot="1">
      <c r="B19" s="421" t="s">
        <v>115</v>
      </c>
      <c r="C19" s="475">
        <v>2441.9403598394601</v>
      </c>
      <c r="D19" s="476">
        <v>2530.1172890473085</v>
      </c>
      <c r="E19" s="476">
        <v>2466.6107624002857</v>
      </c>
      <c r="F19" s="476">
        <v>2451.643031731719</v>
      </c>
      <c r="G19" s="476">
        <v>2415.0661749727428</v>
      </c>
      <c r="H19" s="476">
        <v>2443.0727903786178</v>
      </c>
      <c r="I19" s="476">
        <v>2438.4392210666661</v>
      </c>
      <c r="J19" s="476">
        <v>2341.5707686999999</v>
      </c>
      <c r="K19" s="476">
        <v>2519.5676629999998</v>
      </c>
      <c r="L19" s="476">
        <v>2401.9070324923337</v>
      </c>
      <c r="M19" s="476">
        <v>2122.6900655508939</v>
      </c>
      <c r="N19" s="476">
        <v>2310.8935638350358</v>
      </c>
      <c r="O19" s="476">
        <v>2102.7583866666664</v>
      </c>
      <c r="P19" s="476">
        <v>2029.8502466977427</v>
      </c>
      <c r="Q19" s="476">
        <v>2053.4767403811934</v>
      </c>
      <c r="R19" s="476">
        <v>2067.9360185470473</v>
      </c>
      <c r="S19" s="476">
        <v>1957.9928192720242</v>
      </c>
      <c r="T19" s="476">
        <v>1831.3497280199997</v>
      </c>
      <c r="U19" s="476">
        <v>1732.6970325809398</v>
      </c>
      <c r="V19" s="477">
        <v>1748.7652368677536</v>
      </c>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row>
    <row r="20" spans="2:131" ht="15.75" thickBot="1">
      <c r="B20" s="468" t="s">
        <v>116</v>
      </c>
      <c r="C20" s="422">
        <v>107468.03246086148</v>
      </c>
      <c r="D20" s="423">
        <v>109436.48555673273</v>
      </c>
      <c r="E20" s="423">
        <v>111665.82983914814</v>
      </c>
      <c r="F20" s="423">
        <v>110800.36681181498</v>
      </c>
      <c r="G20" s="423">
        <v>116647.12606203265</v>
      </c>
      <c r="H20" s="423">
        <v>128536.40436530874</v>
      </c>
      <c r="I20" s="423">
        <v>134352.53757970213</v>
      </c>
      <c r="J20" s="423">
        <v>137140.13015602998</v>
      </c>
      <c r="K20" s="423">
        <v>136698.96112097823</v>
      </c>
      <c r="L20" s="423">
        <v>139570.20116569469</v>
      </c>
      <c r="M20" s="423">
        <v>146381.68814148617</v>
      </c>
      <c r="N20" s="423">
        <v>145057.47008036499</v>
      </c>
      <c r="O20" s="423">
        <v>143612.7017716241</v>
      </c>
      <c r="P20" s="423">
        <v>146274.60647950336</v>
      </c>
      <c r="Q20" s="423">
        <v>149480</v>
      </c>
      <c r="R20" s="423">
        <v>149208.90072476456</v>
      </c>
      <c r="S20" s="423">
        <v>144964.43864380731</v>
      </c>
      <c r="T20" s="423">
        <v>142009</v>
      </c>
      <c r="U20" s="423">
        <v>142219</v>
      </c>
      <c r="V20" s="424">
        <v>142263.38395228851</v>
      </c>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row>
    <row r="21" spans="2:131">
      <c r="B21" s="425"/>
      <c r="C21" s="419"/>
      <c r="D21" s="419"/>
      <c r="E21" s="419"/>
      <c r="F21" s="419"/>
      <c r="G21" s="419"/>
      <c r="H21" s="419"/>
      <c r="I21" s="419"/>
      <c r="J21" s="419"/>
      <c r="K21" s="419"/>
      <c r="L21" s="419"/>
      <c r="M21" s="419"/>
      <c r="N21" s="419"/>
      <c r="O21" s="419"/>
      <c r="P21" s="419"/>
      <c r="Q21" s="419"/>
      <c r="R21" s="419"/>
      <c r="S21" s="419"/>
      <c r="T21" s="419"/>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row>
    <row r="22" spans="2:131">
      <c r="B22" s="426" t="s">
        <v>117</v>
      </c>
      <c r="C22" s="427"/>
      <c r="D22" s="427"/>
      <c r="E22" s="427"/>
      <c r="F22" s="427"/>
      <c r="G22" s="427"/>
      <c r="H22" s="427"/>
      <c r="I22" s="427"/>
      <c r="J22" s="427"/>
      <c r="K22" s="427"/>
      <c r="L22" s="427"/>
      <c r="M22" s="427"/>
      <c r="N22" s="526"/>
      <c r="O22" s="427"/>
      <c r="P22" s="427"/>
      <c r="Q22" s="427"/>
      <c r="R22" s="526"/>
      <c r="S22" s="427"/>
      <c r="T22" s="427"/>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row>
    <row r="23" spans="2:131">
      <c r="B23" s="426" t="s">
        <v>118</v>
      </c>
      <c r="C23" s="427"/>
      <c r="D23" s="427"/>
      <c r="E23" s="427"/>
      <c r="F23" s="427"/>
      <c r="G23" s="427"/>
      <c r="H23" s="427"/>
      <c r="I23" s="427"/>
      <c r="J23" s="427"/>
      <c r="K23" s="427"/>
      <c r="L23" s="427"/>
      <c r="M23" s="427"/>
      <c r="N23" s="427"/>
      <c r="O23" s="427"/>
      <c r="P23" s="427"/>
      <c r="Q23" s="427"/>
      <c r="R23" s="427"/>
      <c r="S23" s="427"/>
      <c r="T23" s="427"/>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row>
    <row r="24" spans="2:131">
      <c r="B24" s="428" t="s">
        <v>119</v>
      </c>
      <c r="C24" s="427"/>
      <c r="D24" s="427"/>
      <c r="E24" s="427"/>
      <c r="F24" s="427"/>
      <c r="G24" s="427"/>
      <c r="H24" s="427"/>
      <c r="I24" s="427"/>
      <c r="J24" s="427"/>
      <c r="K24" s="427"/>
      <c r="L24" s="427"/>
      <c r="M24" s="427"/>
      <c r="N24" s="427"/>
      <c r="O24" s="427"/>
      <c r="P24" s="427"/>
      <c r="Q24" s="427"/>
      <c r="R24" s="427"/>
      <c r="S24" s="427"/>
      <c r="T24" s="427"/>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row>
    <row r="25" spans="2:131" s="6" customFormat="1" ht="14.25">
      <c r="B25" s="429"/>
      <c r="C25" s="211"/>
      <c r="D25" s="211"/>
      <c r="E25" s="211"/>
      <c r="F25" s="211"/>
      <c r="G25" s="211"/>
      <c r="H25" s="211"/>
      <c r="I25" s="211"/>
      <c r="J25" s="211"/>
      <c r="K25" s="211"/>
      <c r="L25" s="211"/>
      <c r="M25" s="211"/>
      <c r="N25" s="211"/>
      <c r="O25" s="211"/>
      <c r="P25" s="430"/>
      <c r="Q25" s="430"/>
      <c r="R25" s="430"/>
      <c r="S25" s="430"/>
      <c r="T25" s="430"/>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row>
    <row r="26" spans="2:131" s="6" customFormat="1" ht="14.25">
      <c r="B26" s="429"/>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row>
    <row r="27" spans="2:131" ht="15.75" thickBot="1">
      <c r="B27" s="211"/>
      <c r="C27" s="211"/>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row>
    <row r="28" spans="2:131" ht="15" customHeight="1">
      <c r="B28" s="2299" t="s">
        <v>931</v>
      </c>
      <c r="C28" s="413"/>
      <c r="D28" s="414"/>
      <c r="E28" s="414"/>
      <c r="F28" s="414"/>
      <c r="G28" s="414"/>
      <c r="H28" s="414"/>
      <c r="I28" s="414"/>
      <c r="J28" s="414"/>
      <c r="K28" s="414"/>
      <c r="L28" s="414" t="s">
        <v>29</v>
      </c>
      <c r="M28" s="414"/>
      <c r="N28" s="414"/>
      <c r="O28" s="414"/>
      <c r="P28" s="414"/>
      <c r="Q28" s="414"/>
      <c r="R28" s="414"/>
      <c r="S28" s="414"/>
      <c r="T28" s="414"/>
      <c r="U28" s="414"/>
      <c r="V28" s="46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row>
    <row r="29" spans="2:131">
      <c r="B29" s="2300"/>
      <c r="C29" s="460"/>
      <c r="D29" s="458"/>
      <c r="E29" s="458"/>
      <c r="F29" s="458"/>
      <c r="G29" s="458"/>
      <c r="H29" s="458"/>
      <c r="I29" s="458"/>
      <c r="J29" s="458"/>
      <c r="K29" s="458"/>
      <c r="L29" s="458"/>
      <c r="M29" s="458"/>
      <c r="N29" s="458"/>
      <c r="O29" s="458"/>
      <c r="P29" s="458"/>
      <c r="Q29" s="458"/>
      <c r="R29" s="458"/>
      <c r="S29" s="458"/>
      <c r="T29" s="458"/>
      <c r="U29" s="458"/>
      <c r="V29" s="462"/>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row>
    <row r="30" spans="2:131" ht="15.75" thickBot="1">
      <c r="B30" s="257"/>
      <c r="C30" s="469" t="s">
        <v>171</v>
      </c>
      <c r="D30" s="459" t="s">
        <v>170</v>
      </c>
      <c r="E30" s="459" t="s">
        <v>169</v>
      </c>
      <c r="F30" s="459" t="s">
        <v>167</v>
      </c>
      <c r="G30" s="459" t="s">
        <v>166</v>
      </c>
      <c r="H30" s="459" t="s">
        <v>165</v>
      </c>
      <c r="I30" s="459" t="s">
        <v>168</v>
      </c>
      <c r="J30" s="459" t="s">
        <v>164</v>
      </c>
      <c r="K30" s="459" t="s">
        <v>163</v>
      </c>
      <c r="L30" s="459" t="s">
        <v>161</v>
      </c>
      <c r="M30" s="459" t="s">
        <v>95</v>
      </c>
      <c r="N30" s="459" t="s">
        <v>153</v>
      </c>
      <c r="O30" s="459" t="s">
        <v>162</v>
      </c>
      <c r="P30" s="459" t="s">
        <v>102</v>
      </c>
      <c r="Q30" s="459" t="s">
        <v>96</v>
      </c>
      <c r="R30" s="459" t="s">
        <v>154</v>
      </c>
      <c r="S30" s="459" t="s">
        <v>843</v>
      </c>
      <c r="T30" s="459" t="s">
        <v>906</v>
      </c>
      <c r="U30" s="459" t="s">
        <v>929</v>
      </c>
      <c r="V30" s="470" t="s">
        <v>1077</v>
      </c>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row>
    <row r="31" spans="2:131">
      <c r="B31" s="465" t="s">
        <v>103</v>
      </c>
      <c r="C31" s="431">
        <v>0</v>
      </c>
      <c r="D31" s="479">
        <v>0</v>
      </c>
      <c r="E31" s="479">
        <v>0</v>
      </c>
      <c r="F31" s="479">
        <v>0</v>
      </c>
      <c r="G31" s="479">
        <v>0</v>
      </c>
      <c r="H31" s="416">
        <v>99218.198556247982</v>
      </c>
      <c r="I31" s="416">
        <v>93443.507399241586</v>
      </c>
      <c r="J31" s="416">
        <v>91075.404000915441</v>
      </c>
      <c r="K31" s="416">
        <v>90277.659038399594</v>
      </c>
      <c r="L31" s="416">
        <v>93417.599830962659</v>
      </c>
      <c r="M31" s="416">
        <v>101482.56081739858</v>
      </c>
      <c r="N31" s="416">
        <v>101728.83509881012</v>
      </c>
      <c r="O31" s="416">
        <v>102935.81960629171</v>
      </c>
      <c r="P31" s="416">
        <v>106390.98599053588</v>
      </c>
      <c r="Q31" s="416">
        <v>111162.1472306707</v>
      </c>
      <c r="R31" s="416">
        <v>113050.35786310652</v>
      </c>
      <c r="S31" s="416">
        <v>111791.66272549125</v>
      </c>
      <c r="T31" s="416">
        <v>110702.27639954549</v>
      </c>
      <c r="U31" s="416">
        <v>111856.52365375418</v>
      </c>
      <c r="V31" s="417">
        <v>112643.64846916965</v>
      </c>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row>
    <row r="32" spans="2:131">
      <c r="B32" s="466" t="s">
        <v>104</v>
      </c>
      <c r="C32" s="432">
        <v>0</v>
      </c>
      <c r="D32" s="478">
        <v>0</v>
      </c>
      <c r="E32" s="478">
        <v>0</v>
      </c>
      <c r="F32" s="478">
        <v>0</v>
      </c>
      <c r="G32" s="478">
        <v>0</v>
      </c>
      <c r="H32" s="456">
        <v>52627.946002534838</v>
      </c>
      <c r="I32" s="456">
        <v>48330.387582245748</v>
      </c>
      <c r="J32" s="456">
        <v>44987.661423039492</v>
      </c>
      <c r="K32" s="456">
        <v>43476.568113068337</v>
      </c>
      <c r="L32" s="456">
        <v>45889.679512805364</v>
      </c>
      <c r="M32" s="456">
        <v>53048.30474066599</v>
      </c>
      <c r="N32" s="456">
        <v>52289.339053315634</v>
      </c>
      <c r="O32" s="456">
        <v>52038.77725894739</v>
      </c>
      <c r="P32" s="456">
        <v>53460.330819702474</v>
      </c>
      <c r="Q32" s="456">
        <v>55899.329970059116</v>
      </c>
      <c r="R32" s="456">
        <v>56245.640951495487</v>
      </c>
      <c r="S32" s="456">
        <v>53773.391229436573</v>
      </c>
      <c r="T32" s="456">
        <v>52024.981652610499</v>
      </c>
      <c r="U32" s="456">
        <v>52089.802909401049</v>
      </c>
      <c r="V32" s="457">
        <v>51879.769717289513</v>
      </c>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row>
    <row r="33" spans="2:131">
      <c r="B33" s="467" t="s">
        <v>105</v>
      </c>
      <c r="C33" s="433">
        <v>0</v>
      </c>
      <c r="D33" s="478">
        <v>0</v>
      </c>
      <c r="E33" s="478">
        <v>0</v>
      </c>
      <c r="F33" s="478">
        <v>0</v>
      </c>
      <c r="G33" s="478">
        <v>0</v>
      </c>
      <c r="H33" s="471">
        <v>33572.20433420605</v>
      </c>
      <c r="I33" s="471">
        <v>30625.904166336615</v>
      </c>
      <c r="J33" s="471">
        <v>27771.272567163323</v>
      </c>
      <c r="K33" s="471">
        <v>26579.033105967086</v>
      </c>
      <c r="L33" s="471">
        <v>28243.972946646285</v>
      </c>
      <c r="M33" s="471">
        <v>32115.250901430984</v>
      </c>
      <c r="N33" s="471">
        <v>31425.643006262864</v>
      </c>
      <c r="O33" s="471">
        <v>31234.18461424025</v>
      </c>
      <c r="P33" s="471">
        <v>32098.86692216347</v>
      </c>
      <c r="Q33" s="471">
        <v>33905.42147309985</v>
      </c>
      <c r="R33" s="471">
        <v>33868.388627194334</v>
      </c>
      <c r="S33" s="471">
        <v>32543.20751309074</v>
      </c>
      <c r="T33" s="471">
        <v>31966.292579896952</v>
      </c>
      <c r="U33" s="471">
        <v>31035.546251370273</v>
      </c>
      <c r="V33" s="473">
        <v>30472.303599764135</v>
      </c>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row>
    <row r="34" spans="2:131">
      <c r="B34" s="467" t="s">
        <v>106</v>
      </c>
      <c r="C34" s="433">
        <v>0</v>
      </c>
      <c r="D34" s="478">
        <v>0</v>
      </c>
      <c r="E34" s="478">
        <v>0</v>
      </c>
      <c r="F34" s="478">
        <v>0</v>
      </c>
      <c r="G34" s="478">
        <v>0</v>
      </c>
      <c r="H34" s="471">
        <v>19055.741668328792</v>
      </c>
      <c r="I34" s="471">
        <v>17704.48341590913</v>
      </c>
      <c r="J34" s="471">
        <v>17216.388855876161</v>
      </c>
      <c r="K34" s="471">
        <v>16897.535007101251</v>
      </c>
      <c r="L34" s="471">
        <v>17645.706566159082</v>
      </c>
      <c r="M34" s="471">
        <v>20933.053839235003</v>
      </c>
      <c r="N34" s="471">
        <v>20863.696047052774</v>
      </c>
      <c r="O34" s="471">
        <v>20804.592644707147</v>
      </c>
      <c r="P34" s="471">
        <v>21361.463897539004</v>
      </c>
      <c r="Q34" s="471">
        <v>21993.908496959266</v>
      </c>
      <c r="R34" s="471">
        <v>22377.25232430116</v>
      </c>
      <c r="S34" s="471">
        <v>21230.183716345833</v>
      </c>
      <c r="T34" s="471">
        <v>20058.689072713547</v>
      </c>
      <c r="U34" s="471">
        <v>21054.256658030776</v>
      </c>
      <c r="V34" s="473">
        <v>21407.466117525371</v>
      </c>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row>
    <row r="35" spans="2:131">
      <c r="B35" s="466" t="s">
        <v>107</v>
      </c>
      <c r="C35" s="432">
        <v>0</v>
      </c>
      <c r="D35" s="478">
        <v>0</v>
      </c>
      <c r="E35" s="478">
        <v>0</v>
      </c>
      <c r="F35" s="478">
        <v>0</v>
      </c>
      <c r="G35" s="478">
        <v>0</v>
      </c>
      <c r="H35" s="456">
        <v>46590.252553713144</v>
      </c>
      <c r="I35" s="456">
        <v>45113.119816995844</v>
      </c>
      <c r="J35" s="456">
        <v>46087.742577875964</v>
      </c>
      <c r="K35" s="456">
        <v>46801.090925331257</v>
      </c>
      <c r="L35" s="456">
        <v>47527.920318157281</v>
      </c>
      <c r="M35" s="456">
        <v>48434.256076732585</v>
      </c>
      <c r="N35" s="456">
        <v>49439.496045494488</v>
      </c>
      <c r="O35" s="456">
        <v>50897.042347344315</v>
      </c>
      <c r="P35" s="456">
        <v>52930.655170833415</v>
      </c>
      <c r="Q35" s="456">
        <v>55262.81726061157</v>
      </c>
      <c r="R35" s="456">
        <v>56804.716911611031</v>
      </c>
      <c r="S35" s="456">
        <v>58018.271496054687</v>
      </c>
      <c r="T35" s="456">
        <v>58677.294746934997</v>
      </c>
      <c r="U35" s="456">
        <v>59766.720744353115</v>
      </c>
      <c r="V35" s="457">
        <v>60763.878751880155</v>
      </c>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row>
    <row r="36" spans="2:131">
      <c r="B36" s="467" t="s">
        <v>108</v>
      </c>
      <c r="C36" s="433">
        <v>0</v>
      </c>
      <c r="D36" s="478">
        <v>0</v>
      </c>
      <c r="E36" s="478">
        <v>0</v>
      </c>
      <c r="F36" s="478">
        <v>0</v>
      </c>
      <c r="G36" s="478">
        <v>0</v>
      </c>
      <c r="H36" s="471">
        <v>5261.8489886782281</v>
      </c>
      <c r="I36" s="471">
        <v>4573.5818273158002</v>
      </c>
      <c r="J36" s="471">
        <v>4651.9883958874143</v>
      </c>
      <c r="K36" s="471">
        <v>4287.177046451121</v>
      </c>
      <c r="L36" s="471">
        <v>4865.9034668699796</v>
      </c>
      <c r="M36" s="471">
        <v>5523.5905981584729</v>
      </c>
      <c r="N36" s="471">
        <v>5301.8858920846787</v>
      </c>
      <c r="O36" s="471">
        <v>4858.3848226261689</v>
      </c>
      <c r="P36" s="471">
        <v>5143.15060166494</v>
      </c>
      <c r="Q36" s="471">
        <v>5650.7730823484526</v>
      </c>
      <c r="R36" s="471">
        <v>5862.4400305615436</v>
      </c>
      <c r="S36" s="471">
        <v>5749.3338354056177</v>
      </c>
      <c r="T36" s="471">
        <v>5921.4222590994286</v>
      </c>
      <c r="U36" s="471">
        <v>6172.7663142910114</v>
      </c>
      <c r="V36" s="473">
        <v>6245.3824877114002</v>
      </c>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row>
    <row r="37" spans="2:131">
      <c r="B37" s="467" t="s">
        <v>109</v>
      </c>
      <c r="C37" s="433">
        <v>0</v>
      </c>
      <c r="D37" s="478">
        <v>0</v>
      </c>
      <c r="E37" s="478">
        <v>0</v>
      </c>
      <c r="F37" s="478">
        <v>0</v>
      </c>
      <c r="G37" s="478">
        <v>0</v>
      </c>
      <c r="H37" s="471">
        <v>10118.253317630879</v>
      </c>
      <c r="I37" s="471">
        <v>10068.171019950176</v>
      </c>
      <c r="J37" s="471">
        <v>10261.512552972745</v>
      </c>
      <c r="K37" s="471">
        <v>10760.165212259719</v>
      </c>
      <c r="L37" s="471">
        <v>10836.173753084127</v>
      </c>
      <c r="M37" s="471">
        <v>11046.367458474106</v>
      </c>
      <c r="N37" s="471">
        <v>11596.916702478124</v>
      </c>
      <c r="O37" s="471">
        <v>12209.938310399129</v>
      </c>
      <c r="P37" s="471">
        <v>12204.417674481581</v>
      </c>
      <c r="Q37" s="471">
        <v>12637.651418944744</v>
      </c>
      <c r="R37" s="471">
        <v>13029.298090436459</v>
      </c>
      <c r="S37" s="471">
        <v>13583.226798491842</v>
      </c>
      <c r="T37" s="471">
        <v>13844.695774669912</v>
      </c>
      <c r="U37" s="471">
        <v>14379.730569762094</v>
      </c>
      <c r="V37" s="473">
        <v>14902.488377289194</v>
      </c>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row>
    <row r="38" spans="2:131">
      <c r="B38" s="467" t="s">
        <v>110</v>
      </c>
      <c r="C38" s="433">
        <v>0</v>
      </c>
      <c r="D38" s="478">
        <v>0</v>
      </c>
      <c r="E38" s="478">
        <v>0</v>
      </c>
      <c r="F38" s="478">
        <v>0</v>
      </c>
      <c r="G38" s="478">
        <v>0</v>
      </c>
      <c r="H38" s="471">
        <v>16938.74246700219</v>
      </c>
      <c r="I38" s="471">
        <v>16815.880341340588</v>
      </c>
      <c r="J38" s="471">
        <v>17217.776352557772</v>
      </c>
      <c r="K38" s="471">
        <v>17720.265930747271</v>
      </c>
      <c r="L38" s="471">
        <v>17884.077552970302</v>
      </c>
      <c r="M38" s="471">
        <v>18133.250464847362</v>
      </c>
      <c r="N38" s="471">
        <v>18431.900541412386</v>
      </c>
      <c r="O38" s="471">
        <v>18832.652656246115</v>
      </c>
      <c r="P38" s="471">
        <v>19300.784336264063</v>
      </c>
      <c r="Q38" s="471">
        <v>19736.327720898582</v>
      </c>
      <c r="R38" s="471">
        <v>20073.810049204705</v>
      </c>
      <c r="S38" s="471">
        <v>20281.517886583268</v>
      </c>
      <c r="T38" s="471">
        <v>20448.161413858066</v>
      </c>
      <c r="U38" s="471">
        <v>20712.196494865053</v>
      </c>
      <c r="V38" s="473">
        <v>21061.415840980953</v>
      </c>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row>
    <row r="39" spans="2:131">
      <c r="B39" s="467" t="s">
        <v>111</v>
      </c>
      <c r="C39" s="433">
        <v>0</v>
      </c>
      <c r="D39" s="478">
        <v>0</v>
      </c>
      <c r="E39" s="478">
        <v>0</v>
      </c>
      <c r="F39" s="478">
        <v>0</v>
      </c>
      <c r="G39" s="478">
        <v>0</v>
      </c>
      <c r="H39" s="471">
        <v>9118.4421863247098</v>
      </c>
      <c r="I39" s="471">
        <v>9018.1624193927273</v>
      </c>
      <c r="J39" s="471">
        <v>9544.4842870199773</v>
      </c>
      <c r="K39" s="471">
        <v>9958.4971049576616</v>
      </c>
      <c r="L39" s="471">
        <v>10075.939574241689</v>
      </c>
      <c r="M39" s="471">
        <v>9999.8004606021404</v>
      </c>
      <c r="N39" s="471">
        <v>10295.511194971255</v>
      </c>
      <c r="O39" s="471">
        <v>10973.605413294679</v>
      </c>
      <c r="P39" s="471">
        <v>11847.70112906242</v>
      </c>
      <c r="Q39" s="471">
        <v>12445.644342257192</v>
      </c>
      <c r="R39" s="471">
        <v>12736.075925735033</v>
      </c>
      <c r="S39" s="471">
        <v>12984.480843481735</v>
      </c>
      <c r="T39" s="471">
        <v>12770.60440000016</v>
      </c>
      <c r="U39" s="471">
        <v>12654.082260495714</v>
      </c>
      <c r="V39" s="473">
        <v>12604.045553316198</v>
      </c>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row>
    <row r="40" spans="2:131">
      <c r="B40" s="467" t="s">
        <v>112</v>
      </c>
      <c r="C40" s="433">
        <v>0</v>
      </c>
      <c r="D40" s="478">
        <v>0</v>
      </c>
      <c r="E40" s="478">
        <v>0</v>
      </c>
      <c r="F40" s="478">
        <v>0</v>
      </c>
      <c r="G40" s="478">
        <v>0</v>
      </c>
      <c r="H40" s="471">
        <v>5152.9655940771327</v>
      </c>
      <c r="I40" s="471">
        <v>4637.3242089965534</v>
      </c>
      <c r="J40" s="471">
        <v>4411.9809894380533</v>
      </c>
      <c r="K40" s="471">
        <v>4074.9856309154834</v>
      </c>
      <c r="L40" s="471">
        <v>3865.8259709911872</v>
      </c>
      <c r="M40" s="471">
        <v>3731.2470946505068</v>
      </c>
      <c r="N40" s="471">
        <v>3813.2817145480367</v>
      </c>
      <c r="O40" s="471">
        <v>4022.4611447782099</v>
      </c>
      <c r="P40" s="471">
        <v>4434.6014293604094</v>
      </c>
      <c r="Q40" s="471">
        <v>4792.4206961625878</v>
      </c>
      <c r="R40" s="471">
        <v>5103.0928156732862</v>
      </c>
      <c r="S40" s="471">
        <v>5419.712132092227</v>
      </c>
      <c r="T40" s="471">
        <v>5692.4108993074324</v>
      </c>
      <c r="U40" s="471">
        <v>5847.9451049392464</v>
      </c>
      <c r="V40" s="473">
        <v>5950.5464925824008</v>
      </c>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row>
    <row r="41" spans="2:131">
      <c r="B41" s="421" t="s">
        <v>25</v>
      </c>
      <c r="C41" s="432">
        <v>0</v>
      </c>
      <c r="D41" s="478">
        <v>0</v>
      </c>
      <c r="E41" s="478">
        <v>0</v>
      </c>
      <c r="F41" s="478">
        <v>0</v>
      </c>
      <c r="G41" s="478">
        <v>0</v>
      </c>
      <c r="H41" s="456">
        <v>10507.609897744707</v>
      </c>
      <c r="I41" s="456">
        <v>9729.2598293701103</v>
      </c>
      <c r="J41" s="456">
        <v>9865.1715289453696</v>
      </c>
      <c r="K41" s="456">
        <v>10101.843734106496</v>
      </c>
      <c r="L41" s="456">
        <v>10232.244531786615</v>
      </c>
      <c r="M41" s="456">
        <v>10428.502393099971</v>
      </c>
      <c r="N41" s="456">
        <v>10989.688149611751</v>
      </c>
      <c r="O41" s="456">
        <v>11411.090663311938</v>
      </c>
      <c r="P41" s="456">
        <v>12313.089838957632</v>
      </c>
      <c r="Q41" s="456">
        <v>12782.133940756255</v>
      </c>
      <c r="R41" s="456">
        <v>13121.349651174223</v>
      </c>
      <c r="S41" s="456">
        <v>13335.297578145401</v>
      </c>
      <c r="T41" s="456">
        <v>13728.044593143026</v>
      </c>
      <c r="U41" s="456">
        <v>13641.70600284713</v>
      </c>
      <c r="V41" s="457">
        <v>13102.114688202739</v>
      </c>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row>
    <row r="42" spans="2:131">
      <c r="B42" s="421" t="s">
        <v>113</v>
      </c>
      <c r="C42" s="432">
        <v>0</v>
      </c>
      <c r="D42" s="478">
        <v>0</v>
      </c>
      <c r="E42" s="478">
        <v>0</v>
      </c>
      <c r="F42" s="478">
        <v>0</v>
      </c>
      <c r="G42" s="478">
        <v>0</v>
      </c>
      <c r="H42" s="456">
        <v>757.83333333333337</v>
      </c>
      <c r="I42" s="456">
        <v>787.5</v>
      </c>
      <c r="J42" s="456">
        <v>865.83333333333337</v>
      </c>
      <c r="K42" s="456">
        <v>908.63333333333333</v>
      </c>
      <c r="L42" s="456">
        <v>962.5</v>
      </c>
      <c r="M42" s="456">
        <v>1046.7511627469228</v>
      </c>
      <c r="N42" s="456">
        <v>1063.6963156119373</v>
      </c>
      <c r="O42" s="456">
        <v>1077.4402873460772</v>
      </c>
      <c r="P42" s="456">
        <v>1151.8441250381991</v>
      </c>
      <c r="Q42" s="456">
        <v>1162.8506580834976</v>
      </c>
      <c r="R42" s="456">
        <v>1174.4480320629459</v>
      </c>
      <c r="S42" s="456">
        <v>1250.3492707566729</v>
      </c>
      <c r="T42" s="456">
        <v>1340.2203097217687</v>
      </c>
      <c r="U42" s="456">
        <v>1557.2187479394988</v>
      </c>
      <c r="V42" s="457">
        <v>1666.9678929606514</v>
      </c>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row>
    <row r="43" spans="2:131">
      <c r="B43" s="421" t="s">
        <v>114</v>
      </c>
      <c r="C43" s="432">
        <v>0</v>
      </c>
      <c r="D43" s="478">
        <v>0</v>
      </c>
      <c r="E43" s="478">
        <v>0</v>
      </c>
      <c r="F43" s="478">
        <v>0</v>
      </c>
      <c r="G43" s="478">
        <v>0</v>
      </c>
      <c r="H43" s="456">
        <v>7902.3112094077396</v>
      </c>
      <c r="I43" s="456">
        <v>8148.6912603833262</v>
      </c>
      <c r="J43" s="456">
        <v>8272.2962842006382</v>
      </c>
      <c r="K43" s="456">
        <v>8419.5698764612152</v>
      </c>
      <c r="L43" s="456">
        <v>8746.7697535348416</v>
      </c>
      <c r="M43" s="456">
        <v>9407.872166888892</v>
      </c>
      <c r="N43" s="456">
        <v>9230.3607245620442</v>
      </c>
      <c r="O43" s="456">
        <v>8602.2819333427851</v>
      </c>
      <c r="P43" s="456">
        <v>8621.9904465917425</v>
      </c>
      <c r="Q43" s="456">
        <v>8992.2830824418434</v>
      </c>
      <c r="R43" s="456">
        <v>9033.7530371745215</v>
      </c>
      <c r="S43" s="456">
        <v>8951.3429945464068</v>
      </c>
      <c r="T43" s="456">
        <v>8834.2387829226736</v>
      </c>
      <c r="U43" s="456">
        <v>8956.979721133217</v>
      </c>
      <c r="V43" s="457">
        <v>9186.1812688186528</v>
      </c>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row>
    <row r="44" spans="2:131" ht="15.75" thickBot="1">
      <c r="B44" s="421" t="s">
        <v>115</v>
      </c>
      <c r="C44" s="432">
        <v>0</v>
      </c>
      <c r="D44" s="478">
        <v>0</v>
      </c>
      <c r="E44" s="478">
        <v>0</v>
      </c>
      <c r="F44" s="478">
        <v>0</v>
      </c>
      <c r="G44" s="478">
        <v>0</v>
      </c>
      <c r="H44" s="456">
        <v>2443.0727903786178</v>
      </c>
      <c r="I44" s="456">
        <v>2438.4392210666661</v>
      </c>
      <c r="J44" s="456">
        <v>2341.5707686999999</v>
      </c>
      <c r="K44" s="456">
        <v>2519.5676629999998</v>
      </c>
      <c r="L44" s="456">
        <v>2401.9070324923337</v>
      </c>
      <c r="M44" s="456">
        <v>2122.6900655508939</v>
      </c>
      <c r="N44" s="456">
        <v>2310.8935638350358</v>
      </c>
      <c r="O44" s="456">
        <v>2102.7583866666664</v>
      </c>
      <c r="P44" s="456">
        <v>2029.8502466977427</v>
      </c>
      <c r="Q44" s="456">
        <v>2053.4767403811934</v>
      </c>
      <c r="R44" s="456">
        <v>2039.2160856544815</v>
      </c>
      <c r="S44" s="456">
        <v>1957.9928192720242</v>
      </c>
      <c r="T44" s="456">
        <v>1831.3497280199997</v>
      </c>
      <c r="U44" s="456">
        <v>1732.6970325809398</v>
      </c>
      <c r="V44" s="457">
        <v>1748.7652368677536</v>
      </c>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row>
    <row r="45" spans="2:131" ht="15.75" thickBot="1">
      <c r="B45" s="468" t="s">
        <v>116</v>
      </c>
      <c r="C45" s="434">
        <v>0</v>
      </c>
      <c r="D45" s="435">
        <v>0</v>
      </c>
      <c r="E45" s="435">
        <v>0</v>
      </c>
      <c r="F45" s="435">
        <v>0</v>
      </c>
      <c r="G45" s="435">
        <v>0</v>
      </c>
      <c r="H45" s="423">
        <v>120829.02578711238</v>
      </c>
      <c r="I45" s="423">
        <v>114547.39771006169</v>
      </c>
      <c r="J45" s="423">
        <v>112420.27591609478</v>
      </c>
      <c r="K45" s="423">
        <v>112227.27364530064</v>
      </c>
      <c r="L45" s="423">
        <v>115761.02114877645</v>
      </c>
      <c r="M45" s="423">
        <v>124488.37660568526</v>
      </c>
      <c r="N45" s="423">
        <v>125323.47385243088</v>
      </c>
      <c r="O45" s="423">
        <v>126129.39087695918</v>
      </c>
      <c r="P45" s="423">
        <v>130507.7606478212</v>
      </c>
      <c r="Q45" s="423">
        <v>136152</v>
      </c>
      <c r="R45" s="423">
        <v>138419.12466917268</v>
      </c>
      <c r="S45" s="423">
        <v>137286.64538821173</v>
      </c>
      <c r="T45" s="423">
        <v>136435</v>
      </c>
      <c r="U45" s="423">
        <v>137746</v>
      </c>
      <c r="V45" s="424">
        <v>138347.67755601945</v>
      </c>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row>
    <row r="46" spans="2:131">
      <c r="B46" s="425"/>
      <c r="C46" s="419"/>
      <c r="D46" s="419"/>
      <c r="E46" s="419"/>
      <c r="F46" s="419"/>
      <c r="G46" s="419"/>
      <c r="H46" s="419"/>
      <c r="I46" s="419"/>
      <c r="J46" s="419"/>
      <c r="K46" s="419"/>
      <c r="L46" s="419"/>
      <c r="M46" s="419"/>
      <c r="N46" s="419"/>
      <c r="O46" s="419"/>
      <c r="P46" s="419"/>
      <c r="Q46" s="419"/>
      <c r="R46" s="419"/>
      <c r="S46" s="419"/>
      <c r="T46" s="419"/>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row>
    <row r="47" spans="2:131">
      <c r="B47" s="426" t="s">
        <v>117</v>
      </c>
      <c r="C47" s="427"/>
      <c r="D47" s="427"/>
      <c r="E47" s="427"/>
      <c r="F47" s="427"/>
      <c r="G47" s="427"/>
      <c r="H47" s="427"/>
      <c r="I47" s="427"/>
      <c r="J47" s="427"/>
      <c r="K47" s="427"/>
      <c r="L47" s="427"/>
      <c r="M47" s="427"/>
      <c r="N47" s="427"/>
      <c r="O47" s="427"/>
      <c r="P47" s="427"/>
      <c r="Q47" s="427"/>
      <c r="R47" s="427"/>
      <c r="S47" s="427"/>
      <c r="T47" s="427"/>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row>
    <row r="48" spans="2:131">
      <c r="B48" s="426" t="s">
        <v>118</v>
      </c>
      <c r="C48" s="427"/>
      <c r="D48" s="427"/>
      <c r="E48" s="427"/>
      <c r="F48" s="427"/>
      <c r="G48" s="427"/>
      <c r="H48" s="427"/>
      <c r="I48" s="427"/>
      <c r="J48" s="427"/>
      <c r="K48" s="427"/>
      <c r="L48" s="427"/>
      <c r="M48" s="427"/>
      <c r="N48" s="427"/>
      <c r="O48" s="427"/>
      <c r="P48" s="427"/>
      <c r="Q48" s="427"/>
      <c r="R48" s="427"/>
      <c r="S48" s="427"/>
      <c r="T48" s="427"/>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row>
    <row r="49" spans="2:131">
      <c r="B49" s="428" t="s">
        <v>120</v>
      </c>
      <c r="C49" s="427"/>
      <c r="D49" s="427"/>
      <c r="E49" s="427"/>
      <c r="F49" s="427"/>
      <c r="G49" s="427"/>
      <c r="H49" s="427"/>
      <c r="I49" s="427"/>
      <c r="J49" s="427"/>
      <c r="K49" s="427"/>
      <c r="L49" s="427"/>
      <c r="M49" s="427"/>
      <c r="N49" s="427"/>
      <c r="O49" s="427"/>
      <c r="P49" s="427"/>
      <c r="Q49" s="427"/>
      <c r="R49" s="427"/>
      <c r="S49" s="427"/>
      <c r="T49" s="427"/>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row>
    <row r="50" spans="2:131">
      <c r="B50" s="428" t="s">
        <v>121</v>
      </c>
      <c r="C50" s="427"/>
      <c r="D50" s="427"/>
      <c r="E50" s="427"/>
      <c r="F50" s="427"/>
      <c r="G50" s="427"/>
      <c r="H50" s="427"/>
      <c r="I50" s="427"/>
      <c r="J50" s="427"/>
      <c r="K50" s="427"/>
      <c r="L50" s="427"/>
      <c r="M50" s="427"/>
      <c r="N50" s="427"/>
      <c r="O50" s="427"/>
      <c r="P50" s="427"/>
      <c r="Q50" s="427"/>
      <c r="R50" s="427"/>
      <c r="S50" s="427"/>
      <c r="T50" s="427"/>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row>
    <row r="51" spans="2:131" s="6" customFormat="1" ht="14.25">
      <c r="B51" s="429"/>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row>
    <row r="52" spans="2:131" s="6" customFormat="1" ht="14.25">
      <c r="B52" s="429"/>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row>
    <row r="53" spans="2:131" ht="15.75" thickBot="1">
      <c r="B53" s="211"/>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row>
    <row r="54" spans="2:131" ht="15" customHeight="1">
      <c r="B54" s="2299" t="s">
        <v>932</v>
      </c>
      <c r="C54" s="480"/>
      <c r="D54" s="481"/>
      <c r="E54" s="481"/>
      <c r="F54" s="481"/>
      <c r="G54" s="481"/>
      <c r="H54" s="481"/>
      <c r="I54" s="481"/>
      <c r="J54" s="481"/>
      <c r="K54" s="481"/>
      <c r="L54" s="481"/>
      <c r="M54" s="481"/>
      <c r="N54" s="481"/>
      <c r="O54" s="481"/>
      <c r="P54" s="481"/>
      <c r="Q54" s="481"/>
      <c r="R54" s="481"/>
      <c r="S54" s="481"/>
      <c r="T54" s="481"/>
      <c r="U54" s="481"/>
      <c r="V54" s="482"/>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row>
    <row r="55" spans="2:131">
      <c r="B55" s="2300"/>
      <c r="C55" s="485"/>
      <c r="D55" s="486"/>
      <c r="E55" s="486"/>
      <c r="F55" s="486"/>
      <c r="G55" s="486"/>
      <c r="H55" s="486"/>
      <c r="I55" s="486"/>
      <c r="J55" s="486"/>
      <c r="K55" s="486"/>
      <c r="L55" s="486"/>
      <c r="M55" s="486"/>
      <c r="N55" s="486"/>
      <c r="O55" s="486"/>
      <c r="P55" s="486"/>
      <c r="Q55" s="486"/>
      <c r="R55" s="486"/>
      <c r="S55" s="486"/>
      <c r="T55" s="486"/>
      <c r="U55" s="486"/>
      <c r="V55" s="489"/>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row>
    <row r="56" spans="2:131" ht="15.75" thickBot="1">
      <c r="B56" s="257"/>
      <c r="C56" s="412" t="s">
        <v>171</v>
      </c>
      <c r="D56" s="346" t="s">
        <v>170</v>
      </c>
      <c r="E56" s="346" t="s">
        <v>169</v>
      </c>
      <c r="F56" s="346" t="s">
        <v>167</v>
      </c>
      <c r="G56" s="346" t="s">
        <v>166</v>
      </c>
      <c r="H56" s="346" t="s">
        <v>165</v>
      </c>
      <c r="I56" s="346" t="s">
        <v>168</v>
      </c>
      <c r="J56" s="346" t="s">
        <v>164</v>
      </c>
      <c r="K56" s="346" t="s">
        <v>163</v>
      </c>
      <c r="L56" s="346" t="s">
        <v>161</v>
      </c>
      <c r="M56" s="346" t="s">
        <v>95</v>
      </c>
      <c r="N56" s="346" t="s">
        <v>153</v>
      </c>
      <c r="O56" s="346" t="s">
        <v>162</v>
      </c>
      <c r="P56" s="346" t="s">
        <v>102</v>
      </c>
      <c r="Q56" s="346" t="s">
        <v>96</v>
      </c>
      <c r="R56" s="346" t="s">
        <v>882</v>
      </c>
      <c r="S56" s="346" t="s">
        <v>843</v>
      </c>
      <c r="T56" s="346" t="s">
        <v>906</v>
      </c>
      <c r="U56" s="346" t="s">
        <v>929</v>
      </c>
      <c r="V56" s="347" t="s">
        <v>1077</v>
      </c>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row>
    <row r="57" spans="2:131">
      <c r="B57" s="436" t="s">
        <v>103</v>
      </c>
      <c r="C57" s="437">
        <v>54956.016249223328</v>
      </c>
      <c r="D57" s="440">
        <v>56165.131362720007</v>
      </c>
      <c r="E57" s="440">
        <v>57635.977845783338</v>
      </c>
      <c r="F57" s="440">
        <v>57406.797516358332</v>
      </c>
      <c r="G57" s="440">
        <v>60854.306078153335</v>
      </c>
      <c r="H57" s="440">
        <v>70855.659599166669</v>
      </c>
      <c r="I57" s="440">
        <v>78056.23770759</v>
      </c>
      <c r="J57" s="440">
        <v>80944.98963579</v>
      </c>
      <c r="K57" s="440">
        <v>80116.631739166667</v>
      </c>
      <c r="L57" s="440">
        <v>80959.880744546666</v>
      </c>
      <c r="M57" s="440">
        <v>83441.51030296665</v>
      </c>
      <c r="N57" s="440">
        <v>84592.075846776672</v>
      </c>
      <c r="O57" s="440">
        <v>85289.808067004327</v>
      </c>
      <c r="P57" s="440">
        <v>85162.411436676673</v>
      </c>
      <c r="Q57" s="440">
        <v>85883.265956283329</v>
      </c>
      <c r="R57" s="440">
        <v>85105.925216620672</v>
      </c>
      <c r="S57" s="440">
        <v>82116.665771321335</v>
      </c>
      <c r="T57" s="440">
        <v>80559.687516436985</v>
      </c>
      <c r="U57" s="440">
        <v>79895.958059962664</v>
      </c>
      <c r="V57" s="441">
        <v>79423.211536659335</v>
      </c>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row>
    <row r="58" spans="2:131">
      <c r="B58" s="442" t="s">
        <v>104</v>
      </c>
      <c r="C58" s="437">
        <v>19752.734020853331</v>
      </c>
      <c r="D58" s="440">
        <v>19876.154208516669</v>
      </c>
      <c r="E58" s="440">
        <v>19963.72876125</v>
      </c>
      <c r="F58" s="440">
        <v>20301.543022907928</v>
      </c>
      <c r="G58" s="440">
        <v>20732.667842879033</v>
      </c>
      <c r="H58" s="440">
        <v>27206.996544383332</v>
      </c>
      <c r="I58" s="440">
        <v>28200.995134896668</v>
      </c>
      <c r="J58" s="440">
        <v>26489.536076053333</v>
      </c>
      <c r="K58" s="440">
        <v>24935.226598059438</v>
      </c>
      <c r="L58" s="440">
        <v>25859.632829896669</v>
      </c>
      <c r="M58" s="440">
        <v>28561.974050399996</v>
      </c>
      <c r="N58" s="440">
        <v>28967.157488120003</v>
      </c>
      <c r="O58" s="440">
        <v>29123.663163522997</v>
      </c>
      <c r="P58" s="440">
        <v>28411.190820100001</v>
      </c>
      <c r="Q58" s="440">
        <v>28929.003564698</v>
      </c>
      <c r="R58" s="440">
        <v>28351.100218667667</v>
      </c>
      <c r="S58" s="440">
        <v>25983.603374504</v>
      </c>
      <c r="T58" s="440">
        <v>25061.937866853666</v>
      </c>
      <c r="U58" s="440">
        <v>24340.536666613192</v>
      </c>
      <c r="V58" s="441">
        <v>23451.568002611337</v>
      </c>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row>
    <row r="59" spans="2:131">
      <c r="B59" s="444" t="s">
        <v>105</v>
      </c>
      <c r="C59" s="445">
        <v>11550.840471999998</v>
      </c>
      <c r="D59" s="490">
        <v>11581.444175186667</v>
      </c>
      <c r="E59" s="490">
        <v>11319.70252624</v>
      </c>
      <c r="F59" s="490">
        <v>11826.484787537165</v>
      </c>
      <c r="G59" s="490">
        <v>12186.369995332561</v>
      </c>
      <c r="H59" s="490">
        <v>15245.284353823334</v>
      </c>
      <c r="I59" s="490">
        <v>14203.768045396666</v>
      </c>
      <c r="J59" s="490">
        <v>12595.770649046666</v>
      </c>
      <c r="K59" s="490">
        <v>11537.546631295862</v>
      </c>
      <c r="L59" s="490">
        <v>12571.780413140003</v>
      </c>
      <c r="M59" s="490">
        <v>14770.841691223332</v>
      </c>
      <c r="N59" s="490">
        <v>15076.6708609</v>
      </c>
      <c r="O59" s="490">
        <v>15503.126279647999</v>
      </c>
      <c r="P59" s="490">
        <v>15375.367059536666</v>
      </c>
      <c r="Q59" s="490">
        <v>16303.021581742001</v>
      </c>
      <c r="R59" s="490">
        <v>16044.462342955332</v>
      </c>
      <c r="S59" s="490">
        <v>15064.549849546665</v>
      </c>
      <c r="T59" s="490">
        <v>15266.951058555002</v>
      </c>
      <c r="U59" s="490">
        <v>14592.269195361347</v>
      </c>
      <c r="V59" s="441">
        <v>14017.224490648005</v>
      </c>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row>
    <row r="60" spans="2:131">
      <c r="B60" s="444" t="s">
        <v>124</v>
      </c>
      <c r="C60" s="445">
        <v>8201.8935488533334</v>
      </c>
      <c r="D60" s="490">
        <v>8294.7100333300023</v>
      </c>
      <c r="E60" s="490">
        <v>8644.0262350100002</v>
      </c>
      <c r="F60" s="490">
        <v>8475.0582353707614</v>
      </c>
      <c r="G60" s="490">
        <v>8546.2978475464715</v>
      </c>
      <c r="H60" s="490">
        <v>11961.712190559998</v>
      </c>
      <c r="I60" s="490">
        <v>13997.227089500002</v>
      </c>
      <c r="J60" s="490">
        <v>13893.765427006665</v>
      </c>
      <c r="K60" s="490">
        <v>13397.679966763577</v>
      </c>
      <c r="L60" s="490">
        <v>13287.852416756667</v>
      </c>
      <c r="M60" s="490">
        <v>13791.132359176669</v>
      </c>
      <c r="N60" s="490">
        <v>13890.486627220002</v>
      </c>
      <c r="O60" s="490">
        <v>13620.536883874998</v>
      </c>
      <c r="P60" s="490">
        <v>13035.823760563333</v>
      </c>
      <c r="Q60" s="490">
        <v>12625.981982956</v>
      </c>
      <c r="R60" s="490">
        <v>12306.637875712338</v>
      </c>
      <c r="S60" s="490">
        <v>10919.053524957335</v>
      </c>
      <c r="T60" s="490">
        <v>9794.9868082986632</v>
      </c>
      <c r="U60" s="490">
        <v>9748.2674712518474</v>
      </c>
      <c r="V60" s="441">
        <v>9434.3435119633341</v>
      </c>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row>
    <row r="61" spans="2:131">
      <c r="B61" s="442" t="s">
        <v>107</v>
      </c>
      <c r="C61" s="443">
        <v>35203.282228370001</v>
      </c>
      <c r="D61" s="492">
        <v>36288.977154203334</v>
      </c>
      <c r="E61" s="492">
        <v>37672.249084533338</v>
      </c>
      <c r="F61" s="492">
        <v>37105.254493450404</v>
      </c>
      <c r="G61" s="492">
        <v>40121.638235274295</v>
      </c>
      <c r="H61" s="492">
        <v>43648.663054783334</v>
      </c>
      <c r="I61" s="492">
        <v>49855.242572693329</v>
      </c>
      <c r="J61" s="492">
        <v>54455.453559736663</v>
      </c>
      <c r="K61" s="492">
        <v>55181.405141107236</v>
      </c>
      <c r="L61" s="492">
        <v>55100.247914650005</v>
      </c>
      <c r="M61" s="492">
        <v>54879.536252566664</v>
      </c>
      <c r="N61" s="492">
        <v>55624.918358656665</v>
      </c>
      <c r="O61" s="492">
        <v>56166.144903481327</v>
      </c>
      <c r="P61" s="492">
        <v>56751.220616576662</v>
      </c>
      <c r="Q61" s="492">
        <v>56954.262391585333</v>
      </c>
      <c r="R61" s="492">
        <v>56754.824997953001</v>
      </c>
      <c r="S61" s="492">
        <v>56133.062396817339</v>
      </c>
      <c r="T61" s="492">
        <v>55497.74964958334</v>
      </c>
      <c r="U61" s="492">
        <v>55555.421393349476</v>
      </c>
      <c r="V61" s="441">
        <v>55971.643534047995</v>
      </c>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row>
    <row r="62" spans="2:131">
      <c r="B62" s="444" t="s">
        <v>108</v>
      </c>
      <c r="C62" s="445">
        <v>2489.9135234259998</v>
      </c>
      <c r="D62" s="490">
        <v>2541.7795390659999</v>
      </c>
      <c r="E62" s="490">
        <v>2614.3144880653335</v>
      </c>
      <c r="F62" s="490">
        <v>2585.2477782031588</v>
      </c>
      <c r="G62" s="490">
        <v>2624.4485324101074</v>
      </c>
      <c r="H62" s="490">
        <v>4739.8350823939991</v>
      </c>
      <c r="I62" s="490">
        <v>7545.3802583246661</v>
      </c>
      <c r="J62" s="490">
        <v>8402.2180517726665</v>
      </c>
      <c r="K62" s="490">
        <v>8320.3831808397827</v>
      </c>
      <c r="L62" s="490">
        <v>8284.1221115320004</v>
      </c>
      <c r="M62" s="490">
        <v>8075.6547541833343</v>
      </c>
      <c r="N62" s="490">
        <v>7779.5278106326659</v>
      </c>
      <c r="O62" s="490">
        <v>7061.168453675934</v>
      </c>
      <c r="P62" s="490">
        <v>6586.1200414359992</v>
      </c>
      <c r="Q62" s="490">
        <v>6099.3346004056657</v>
      </c>
      <c r="R62" s="490">
        <v>5529.9741869750005</v>
      </c>
      <c r="S62" s="490">
        <v>4970.3023784246006</v>
      </c>
      <c r="T62" s="490">
        <v>4486.4326395843336</v>
      </c>
      <c r="U62" s="490">
        <v>4302.189135992513</v>
      </c>
      <c r="V62" s="441">
        <v>4242.4646229301334</v>
      </c>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row>
    <row r="63" spans="2:131">
      <c r="B63" s="444" t="s">
        <v>109</v>
      </c>
      <c r="C63" s="445">
        <v>9160.5985758966654</v>
      </c>
      <c r="D63" s="490">
        <v>9324.1133339833323</v>
      </c>
      <c r="E63" s="490">
        <v>9628.0283816433348</v>
      </c>
      <c r="F63" s="490">
        <v>9523.6308508016646</v>
      </c>
      <c r="G63" s="490">
        <v>10104.296384773334</v>
      </c>
      <c r="H63" s="490">
        <v>11700.399350283333</v>
      </c>
      <c r="I63" s="490">
        <v>15862.223314363335</v>
      </c>
      <c r="J63" s="490">
        <v>19040.173858730002</v>
      </c>
      <c r="K63" s="490">
        <v>19352.13739534</v>
      </c>
      <c r="L63" s="490">
        <v>19463.291667866666</v>
      </c>
      <c r="M63" s="490">
        <v>19440.847275190001</v>
      </c>
      <c r="N63" s="490">
        <v>19517.328753153331</v>
      </c>
      <c r="O63" s="490">
        <v>19239.560355223668</v>
      </c>
      <c r="P63" s="490">
        <v>18774.666371136667</v>
      </c>
      <c r="Q63" s="490">
        <v>18376.369806676335</v>
      </c>
      <c r="R63" s="490">
        <v>17779.192716729664</v>
      </c>
      <c r="S63" s="490">
        <v>16830.178672533668</v>
      </c>
      <c r="T63" s="490">
        <v>16332.434173864336</v>
      </c>
      <c r="U63" s="490">
        <v>16378.070328464333</v>
      </c>
      <c r="V63" s="441">
        <v>16588.584034806332</v>
      </c>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row>
    <row r="64" spans="2:131">
      <c r="B64" s="444" t="s">
        <v>110</v>
      </c>
      <c r="C64" s="445">
        <v>12476.759731484</v>
      </c>
      <c r="D64" s="490">
        <v>13007.851853977334</v>
      </c>
      <c r="E64" s="490">
        <v>13631.598092868002</v>
      </c>
      <c r="F64" s="490">
        <v>13341.422882148081</v>
      </c>
      <c r="G64" s="490">
        <v>14697.759984757526</v>
      </c>
      <c r="H64" s="490">
        <v>14794.225948539332</v>
      </c>
      <c r="I64" s="490">
        <v>14672.918343621999</v>
      </c>
      <c r="J64" s="490">
        <v>15063.069609020667</v>
      </c>
      <c r="K64" s="490">
        <v>15571.602661744111</v>
      </c>
      <c r="L64" s="490">
        <v>15722.145099981333</v>
      </c>
      <c r="M64" s="490">
        <v>15960.428394886665</v>
      </c>
      <c r="N64" s="490">
        <v>16390.91078211067</v>
      </c>
      <c r="O64" s="490">
        <v>16919.399699982401</v>
      </c>
      <c r="P64" s="490">
        <v>17353.353014697335</v>
      </c>
      <c r="Q64" s="490">
        <v>17681.821667885666</v>
      </c>
      <c r="R64" s="490">
        <v>18005.270268490334</v>
      </c>
      <c r="S64" s="490">
        <v>18263.529044274401</v>
      </c>
      <c r="T64" s="490">
        <v>18495.347129836664</v>
      </c>
      <c r="U64" s="490">
        <v>18767.794084700963</v>
      </c>
      <c r="V64" s="441">
        <v>19094.503917876533</v>
      </c>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row>
    <row r="65" spans="2:131">
      <c r="B65" s="444" t="s">
        <v>111</v>
      </c>
      <c r="C65" s="445">
        <v>6477.5912880299993</v>
      </c>
      <c r="D65" s="490">
        <v>6731.7138086833338</v>
      </c>
      <c r="E65" s="490">
        <v>7056.5162559966675</v>
      </c>
      <c r="F65" s="490">
        <v>6932.7276437516657</v>
      </c>
      <c r="G65" s="490">
        <v>7763.4666666666672</v>
      </c>
      <c r="H65" s="490">
        <v>7899.1260318599998</v>
      </c>
      <c r="I65" s="490">
        <v>7717.0172097633331</v>
      </c>
      <c r="J65" s="490">
        <v>8118.9421427433335</v>
      </c>
      <c r="K65" s="490">
        <v>8435.673356233332</v>
      </c>
      <c r="L65" s="490">
        <v>8491.4633118966667</v>
      </c>
      <c r="M65" s="490">
        <v>8469.3085625666663</v>
      </c>
      <c r="N65" s="490">
        <v>8898.2393631433315</v>
      </c>
      <c r="O65" s="490">
        <v>9616.6345977033361</v>
      </c>
      <c r="P65" s="490">
        <v>10372.684298176666</v>
      </c>
      <c r="Q65" s="490">
        <v>10851.006738962</v>
      </c>
      <c r="R65" s="490">
        <v>11191.772717635</v>
      </c>
      <c r="S65" s="490">
        <v>11514.481750251669</v>
      </c>
      <c r="T65" s="490">
        <v>11387.673830934669</v>
      </c>
      <c r="U65" s="490">
        <v>11209.719394196329</v>
      </c>
      <c r="V65" s="441">
        <v>11074.916077784665</v>
      </c>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row>
    <row r="66" spans="2:131">
      <c r="B66" s="444" t="s">
        <v>112</v>
      </c>
      <c r="C66" s="445">
        <v>4598.4191095333326</v>
      </c>
      <c r="D66" s="490">
        <v>4683.5186184933336</v>
      </c>
      <c r="E66" s="490">
        <v>4741.79186596</v>
      </c>
      <c r="F66" s="490">
        <v>4722.2253385458334</v>
      </c>
      <c r="G66" s="490">
        <v>4931.666666666667</v>
      </c>
      <c r="H66" s="490">
        <v>4515.0766417066661</v>
      </c>
      <c r="I66" s="490">
        <v>4057.7034466200002</v>
      </c>
      <c r="J66" s="490">
        <v>3831.0498974699999</v>
      </c>
      <c r="K66" s="490">
        <v>3501.6085469499999</v>
      </c>
      <c r="L66" s="490">
        <v>3139.2257233733339</v>
      </c>
      <c r="M66" s="490">
        <v>2933.2972657400001</v>
      </c>
      <c r="N66" s="490">
        <v>3038.9116496166666</v>
      </c>
      <c r="O66" s="490">
        <v>3329.3817968959975</v>
      </c>
      <c r="P66" s="490">
        <v>3664.3968911299999</v>
      </c>
      <c r="Q66" s="490">
        <v>3945.7295776556657</v>
      </c>
      <c r="R66" s="490">
        <v>4248.6151081230009</v>
      </c>
      <c r="S66" s="490">
        <v>4554.5705513330004</v>
      </c>
      <c r="T66" s="490">
        <v>4795.8618753633327</v>
      </c>
      <c r="U66" s="490">
        <v>4897.6484499953358</v>
      </c>
      <c r="V66" s="441">
        <v>4971.1748806503338</v>
      </c>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row>
    <row r="67" spans="2:131">
      <c r="B67" s="446" t="s">
        <v>25</v>
      </c>
      <c r="C67" s="443">
        <v>9364.422830333333</v>
      </c>
      <c r="D67" s="492">
        <v>9488.6344726666666</v>
      </c>
      <c r="E67" s="492">
        <v>9522.1476533333334</v>
      </c>
      <c r="F67" s="492">
        <v>9540.0028778108335</v>
      </c>
      <c r="G67" s="492">
        <v>10064.333333333334</v>
      </c>
      <c r="H67" s="492">
        <v>10275.599110666666</v>
      </c>
      <c r="I67" s="492">
        <v>11084.812747000002</v>
      </c>
      <c r="J67" s="492">
        <v>12190.930112</v>
      </c>
      <c r="K67" s="492">
        <v>12440.95945</v>
      </c>
      <c r="L67" s="492">
        <v>12550.759141333334</v>
      </c>
      <c r="M67" s="492">
        <v>12614.257126666665</v>
      </c>
      <c r="N67" s="492">
        <v>12880.275067</v>
      </c>
      <c r="O67" s="492">
        <v>13108.962053999998</v>
      </c>
      <c r="P67" s="492">
        <v>13695.617845000001</v>
      </c>
      <c r="Q67" s="492">
        <v>13812.322909</v>
      </c>
      <c r="R67" s="492">
        <v>13784.089741333335</v>
      </c>
      <c r="S67" s="492">
        <v>13618.707200333332</v>
      </c>
      <c r="T67" s="492">
        <v>13745.815521666666</v>
      </c>
      <c r="U67" s="492">
        <v>13632.569593666667</v>
      </c>
      <c r="V67" s="441">
        <v>13181.060689863334</v>
      </c>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row>
    <row r="68" spans="2:131">
      <c r="B68" s="446" t="s">
        <v>113</v>
      </c>
      <c r="C68" s="447">
        <v>0</v>
      </c>
      <c r="D68" s="448">
        <v>0</v>
      </c>
      <c r="E68" s="448">
        <v>0</v>
      </c>
      <c r="F68" s="448">
        <v>0</v>
      </c>
      <c r="G68" s="448">
        <v>0</v>
      </c>
      <c r="H68" s="448">
        <v>0</v>
      </c>
      <c r="I68" s="448">
        <v>0</v>
      </c>
      <c r="J68" s="448">
        <v>0</v>
      </c>
      <c r="K68" s="448">
        <v>0</v>
      </c>
      <c r="L68" s="448">
        <v>0</v>
      </c>
      <c r="M68" s="448">
        <v>0</v>
      </c>
      <c r="N68" s="448">
        <v>0</v>
      </c>
      <c r="O68" s="448">
        <v>0</v>
      </c>
      <c r="P68" s="448">
        <v>0</v>
      </c>
      <c r="Q68" s="448">
        <v>0</v>
      </c>
      <c r="R68" s="448">
        <v>0</v>
      </c>
      <c r="S68" s="448">
        <v>0</v>
      </c>
      <c r="T68" s="448">
        <v>0</v>
      </c>
      <c r="U68" s="448">
        <v>0</v>
      </c>
      <c r="V68" s="441">
        <v>0</v>
      </c>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row>
    <row r="69" spans="2:131">
      <c r="B69" s="446" t="s">
        <v>114</v>
      </c>
      <c r="C69" s="447">
        <v>0</v>
      </c>
      <c r="D69" s="448">
        <v>0</v>
      </c>
      <c r="E69" s="448">
        <v>0</v>
      </c>
      <c r="F69" s="448">
        <v>0</v>
      </c>
      <c r="G69" s="448">
        <v>0</v>
      </c>
      <c r="H69" s="448">
        <v>0</v>
      </c>
      <c r="I69" s="448">
        <v>0</v>
      </c>
      <c r="J69" s="448">
        <v>0</v>
      </c>
      <c r="K69" s="448">
        <v>0</v>
      </c>
      <c r="L69" s="448">
        <v>0</v>
      </c>
      <c r="M69" s="448">
        <v>0</v>
      </c>
      <c r="N69" s="448">
        <v>0</v>
      </c>
      <c r="O69" s="448">
        <v>0</v>
      </c>
      <c r="P69" s="448">
        <v>0</v>
      </c>
      <c r="Q69" s="448">
        <v>0</v>
      </c>
      <c r="R69" s="448">
        <v>0</v>
      </c>
      <c r="S69" s="448">
        <v>0</v>
      </c>
      <c r="T69" s="448">
        <v>0</v>
      </c>
      <c r="U69" s="448">
        <v>0</v>
      </c>
      <c r="V69" s="441">
        <v>0</v>
      </c>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row>
    <row r="70" spans="2:131" ht="15.75" thickBot="1">
      <c r="B70" s="449" t="s">
        <v>115</v>
      </c>
      <c r="C70" s="447">
        <v>0</v>
      </c>
      <c r="D70" s="448">
        <v>0</v>
      </c>
      <c r="E70" s="448">
        <v>0</v>
      </c>
      <c r="F70" s="448">
        <v>0</v>
      </c>
      <c r="G70" s="448">
        <v>0</v>
      </c>
      <c r="H70" s="448">
        <v>0</v>
      </c>
      <c r="I70" s="448">
        <v>0</v>
      </c>
      <c r="J70" s="448">
        <v>0</v>
      </c>
      <c r="K70" s="448">
        <v>0</v>
      </c>
      <c r="L70" s="448">
        <v>0</v>
      </c>
      <c r="M70" s="448">
        <v>0</v>
      </c>
      <c r="N70" s="448">
        <v>0</v>
      </c>
      <c r="O70" s="448">
        <v>0</v>
      </c>
      <c r="P70" s="448">
        <v>0</v>
      </c>
      <c r="Q70" s="448">
        <v>0</v>
      </c>
      <c r="R70" s="448">
        <v>0</v>
      </c>
      <c r="S70" s="448">
        <v>0</v>
      </c>
      <c r="T70" s="448">
        <v>0</v>
      </c>
      <c r="U70" s="448">
        <v>0</v>
      </c>
      <c r="V70" s="441">
        <v>0</v>
      </c>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row>
    <row r="71" spans="2:131" ht="15.75" thickBot="1">
      <c r="B71" s="450" t="s">
        <v>125</v>
      </c>
      <c r="C71" s="451">
        <v>64320.439079556672</v>
      </c>
      <c r="D71" s="452">
        <v>65653.765835386672</v>
      </c>
      <c r="E71" s="452">
        <v>67158.125499116679</v>
      </c>
      <c r="F71" s="452">
        <v>66946.800394169171</v>
      </c>
      <c r="G71" s="452">
        <v>70918.639411486671</v>
      </c>
      <c r="H71" s="453">
        <v>81131.258709833317</v>
      </c>
      <c r="I71" s="453">
        <v>89141.050454590004</v>
      </c>
      <c r="J71" s="453">
        <v>93135.919747789987</v>
      </c>
      <c r="K71" s="453">
        <v>92557.591189166662</v>
      </c>
      <c r="L71" s="453">
        <v>93510.639885880009</v>
      </c>
      <c r="M71" s="453">
        <v>96055.767429633343</v>
      </c>
      <c r="N71" s="453">
        <v>97472.350913776667</v>
      </c>
      <c r="O71" s="453">
        <v>98398.770121004316</v>
      </c>
      <c r="P71" s="453">
        <v>98858.029281676674</v>
      </c>
      <c r="Q71" s="453">
        <v>99695.588865283338</v>
      </c>
      <c r="R71" s="453">
        <v>98890.014957954016</v>
      </c>
      <c r="S71" s="453">
        <v>95735.37297165468</v>
      </c>
      <c r="T71" s="453">
        <v>94305.503038103678</v>
      </c>
      <c r="U71" s="453">
        <v>93528.527653629324</v>
      </c>
      <c r="V71" s="454">
        <v>92604.272226522677</v>
      </c>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row>
    <row r="72" spans="2:131">
      <c r="B72" s="211"/>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row>
    <row r="73" spans="2:131">
      <c r="B73" s="426" t="s">
        <v>126</v>
      </c>
      <c r="C73" s="211"/>
      <c r="D73" s="211"/>
      <c r="E73" s="211"/>
      <c r="F73" s="211"/>
      <c r="G73" s="211"/>
      <c r="H73" s="211"/>
      <c r="I73" s="211"/>
      <c r="J73" s="211"/>
      <c r="K73" s="211"/>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row>
    <row r="74" spans="2:131">
      <c r="B74" s="426" t="s">
        <v>118</v>
      </c>
      <c r="C74" s="427"/>
      <c r="D74" s="427"/>
      <c r="E74" s="427"/>
      <c r="F74" s="427"/>
      <c r="G74" s="427"/>
      <c r="H74" s="427"/>
      <c r="I74" s="427"/>
      <c r="J74" s="427"/>
      <c r="K74" s="427"/>
      <c r="L74" s="427"/>
      <c r="M74" s="427"/>
      <c r="N74" s="427"/>
      <c r="O74" s="427"/>
      <c r="P74" s="427"/>
      <c r="Q74" s="427"/>
      <c r="R74" s="427"/>
      <c r="S74" s="427"/>
      <c r="T74" s="427"/>
      <c r="U74" s="427"/>
      <c r="V74" s="427"/>
      <c r="W74" s="427"/>
      <c r="X74" s="427"/>
      <c r="Y74" s="427"/>
      <c r="Z74" s="427"/>
      <c r="AA74" s="427"/>
      <c r="AB74" s="427"/>
      <c r="AC74" s="427"/>
      <c r="AD74" s="427"/>
      <c r="AE74" s="427"/>
      <c r="AF74" s="427"/>
      <c r="AG74" s="427"/>
      <c r="AH74" s="427"/>
      <c r="AI74" s="427"/>
      <c r="AJ74" s="427"/>
      <c r="AK74" s="427"/>
      <c r="AL74" s="427"/>
      <c r="AM74" s="427"/>
      <c r="AN74" s="427"/>
      <c r="AO74" s="427"/>
      <c r="AP74" s="427"/>
      <c r="AQ74" s="427"/>
      <c r="AR74" s="427"/>
      <c r="AS74" s="427"/>
      <c r="AT74" s="427"/>
      <c r="AU74" s="427"/>
      <c r="AV74" s="427"/>
      <c r="AW74" s="427"/>
      <c r="AX74" s="427"/>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row>
    <row r="75" spans="2:131">
      <c r="B75" s="428" t="s">
        <v>119</v>
      </c>
      <c r="C75" s="211"/>
      <c r="D75" s="211"/>
      <c r="E75" s="211"/>
      <c r="F75" s="211"/>
      <c r="G75" s="211"/>
      <c r="H75" s="211"/>
      <c r="I75" s="211"/>
      <c r="J75" s="211"/>
      <c r="K75" s="211"/>
      <c r="L75" s="211"/>
      <c r="M75" s="211"/>
      <c r="N75" s="211"/>
      <c r="O75" s="211"/>
      <c r="P75" s="427"/>
      <c r="Q75" s="427"/>
      <c r="R75" s="427"/>
      <c r="S75" s="427"/>
      <c r="T75" s="427"/>
      <c r="U75" s="427"/>
      <c r="V75" s="427"/>
      <c r="W75" s="427"/>
      <c r="X75" s="427"/>
      <c r="Y75" s="427"/>
      <c r="Z75" s="427"/>
      <c r="AA75" s="427"/>
      <c r="AB75" s="427"/>
      <c r="AC75" s="427"/>
      <c r="AD75" s="427"/>
      <c r="AE75" s="427"/>
      <c r="AF75" s="427"/>
      <c r="AG75" s="427"/>
      <c r="AH75" s="427"/>
      <c r="AI75" s="427"/>
      <c r="AJ75" s="427"/>
      <c r="AK75" s="427"/>
      <c r="AL75" s="427"/>
      <c r="AM75" s="427"/>
      <c r="AN75" s="427"/>
      <c r="AO75" s="427"/>
      <c r="AP75" s="427"/>
      <c r="AQ75" s="427"/>
      <c r="AR75" s="427"/>
      <c r="AS75" s="427"/>
      <c r="AT75" s="427"/>
      <c r="AU75" s="427"/>
      <c r="AV75" s="427"/>
      <c r="AW75" s="427"/>
      <c r="AX75" s="427"/>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row>
    <row r="76" spans="2:131" s="6" customFormat="1" ht="14.25">
      <c r="B76" s="429"/>
      <c r="C76" s="211"/>
      <c r="D76" s="211"/>
      <c r="E76" s="211"/>
      <c r="F76" s="211"/>
      <c r="G76" s="211"/>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row>
    <row r="77" spans="2:131">
      <c r="B77" s="211"/>
      <c r="C77" s="211"/>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row>
    <row r="78" spans="2:131" ht="15.75" thickBot="1">
      <c r="B78" s="211"/>
      <c r="C78" s="211"/>
      <c r="D78" s="211"/>
      <c r="E78" s="211"/>
      <c r="F78" s="211"/>
      <c r="G78" s="211"/>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row>
    <row r="79" spans="2:131">
      <c r="B79" s="2299" t="s">
        <v>933</v>
      </c>
      <c r="C79" s="487"/>
      <c r="D79" s="483"/>
      <c r="E79" s="483"/>
      <c r="F79" s="483"/>
      <c r="G79" s="483"/>
      <c r="H79" s="483"/>
      <c r="I79" s="483"/>
      <c r="J79" s="483"/>
      <c r="K79" s="483"/>
      <c r="L79" s="483"/>
      <c r="M79" s="483"/>
      <c r="N79" s="483"/>
      <c r="O79" s="483"/>
      <c r="P79" s="483"/>
      <c r="Q79" s="463"/>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row>
    <row r="80" spans="2:131">
      <c r="B80" s="2300"/>
      <c r="C80" s="488"/>
      <c r="D80" s="484"/>
      <c r="E80" s="484"/>
      <c r="F80" s="484"/>
      <c r="G80" s="484"/>
      <c r="H80" s="484"/>
      <c r="I80" s="484"/>
      <c r="J80" s="484"/>
      <c r="K80" s="484"/>
      <c r="L80" s="484"/>
      <c r="M80" s="484"/>
      <c r="N80" s="484"/>
      <c r="O80" s="484"/>
      <c r="P80" s="484"/>
      <c r="Q80" s="464"/>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row>
    <row r="81" spans="2:131" ht="15.75" thickBot="1">
      <c r="B81" s="257"/>
      <c r="C81" s="469" t="s">
        <v>165</v>
      </c>
      <c r="D81" s="459" t="s">
        <v>168</v>
      </c>
      <c r="E81" s="459" t="s">
        <v>164</v>
      </c>
      <c r="F81" s="459" t="s">
        <v>163</v>
      </c>
      <c r="G81" s="459" t="s">
        <v>161</v>
      </c>
      <c r="H81" s="459" t="s">
        <v>95</v>
      </c>
      <c r="I81" s="459" t="s">
        <v>153</v>
      </c>
      <c r="J81" s="459" t="s">
        <v>162</v>
      </c>
      <c r="K81" s="459" t="s">
        <v>102</v>
      </c>
      <c r="L81" s="459" t="s">
        <v>96</v>
      </c>
      <c r="M81" s="459" t="s">
        <v>882</v>
      </c>
      <c r="N81" s="459" t="s">
        <v>843</v>
      </c>
      <c r="O81" s="459" t="s">
        <v>906</v>
      </c>
      <c r="P81" s="459" t="s">
        <v>929</v>
      </c>
      <c r="Q81" s="470" t="s">
        <v>1078</v>
      </c>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row>
    <row r="82" spans="2:131">
      <c r="B82" s="498" t="s">
        <v>103</v>
      </c>
      <c r="C82" s="494">
        <v>63463.951888576652</v>
      </c>
      <c r="D82" s="438">
        <v>60114.777087540017</v>
      </c>
      <c r="E82" s="438">
        <v>59039.154907606709</v>
      </c>
      <c r="F82" s="438">
        <v>58466.419864399999</v>
      </c>
      <c r="G82" s="438">
        <v>59941.210556543338</v>
      </c>
      <c r="H82" s="438">
        <v>64202.233280046661</v>
      </c>
      <c r="I82" s="438">
        <v>67220.690584396667</v>
      </c>
      <c r="J82" s="438">
        <v>67220.690584396667</v>
      </c>
      <c r="K82" s="438">
        <v>71254.028470383317</v>
      </c>
      <c r="L82" s="438">
        <v>71253.390883904984</v>
      </c>
      <c r="M82" s="438">
        <v>74059.216084880012</v>
      </c>
      <c r="N82" s="438">
        <v>75484.844578624019</v>
      </c>
      <c r="O82" s="438">
        <v>75201.448902341333</v>
      </c>
      <c r="P82" s="438">
        <v>75488.956213461657</v>
      </c>
      <c r="Q82" s="439">
        <v>76070.356428847663</v>
      </c>
    </row>
    <row r="83" spans="2:131">
      <c r="B83" s="499" t="s">
        <v>104</v>
      </c>
      <c r="C83" s="437">
        <v>23894.664411279999</v>
      </c>
      <c r="D83" s="440">
        <v>21693.88149984333</v>
      </c>
      <c r="E83" s="440">
        <v>19802.227008490001</v>
      </c>
      <c r="F83" s="440">
        <v>18592.977767539436</v>
      </c>
      <c r="G83" s="440">
        <v>20064.823832130001</v>
      </c>
      <c r="H83" s="440">
        <v>23779.025239146664</v>
      </c>
      <c r="I83" s="440">
        <v>24897.604062953335</v>
      </c>
      <c r="J83" s="440">
        <v>24897.604062953335</v>
      </c>
      <c r="K83" s="440">
        <v>25424.210043873332</v>
      </c>
      <c r="L83" s="440">
        <v>25416.273252332332</v>
      </c>
      <c r="M83" s="440">
        <v>26510.520458028001</v>
      </c>
      <c r="N83" s="440">
        <v>26475.411569547668</v>
      </c>
      <c r="O83" s="440">
        <v>24615.631532057334</v>
      </c>
      <c r="P83" s="440">
        <v>24142.585822092999</v>
      </c>
      <c r="Q83" s="441">
        <v>22862.56613918467</v>
      </c>
    </row>
    <row r="84" spans="2:131">
      <c r="B84" s="500" t="s">
        <v>105</v>
      </c>
      <c r="C84" s="495">
        <v>14789.277219683332</v>
      </c>
      <c r="D84" s="496">
        <v>13381.378036516666</v>
      </c>
      <c r="E84" s="496">
        <v>11844.929048810001</v>
      </c>
      <c r="F84" s="496">
        <v>10887.280893252528</v>
      </c>
      <c r="G84" s="496">
        <v>11990.405834853334</v>
      </c>
      <c r="H84" s="496">
        <v>14275.965130089999</v>
      </c>
      <c r="I84" s="496">
        <v>14651.648467266665</v>
      </c>
      <c r="J84" s="496">
        <v>14651.648467266665</v>
      </c>
      <c r="K84" s="496">
        <v>15038.893235263335</v>
      </c>
      <c r="L84" s="496">
        <v>15039.603796939331</v>
      </c>
      <c r="M84" s="496">
        <v>16028.498002682003</v>
      </c>
      <c r="N84" s="496">
        <v>15827.337685532</v>
      </c>
      <c r="O84" s="496">
        <v>14890.48514083</v>
      </c>
      <c r="P84" s="496">
        <v>15139.751469078336</v>
      </c>
      <c r="Q84" s="497">
        <v>13935.173250999003</v>
      </c>
    </row>
    <row r="85" spans="2:131">
      <c r="B85" s="500" t="s">
        <v>124</v>
      </c>
      <c r="C85" s="495">
        <v>9105.3871915966647</v>
      </c>
      <c r="D85" s="496">
        <v>8312.5034633266641</v>
      </c>
      <c r="E85" s="496">
        <v>7957.2979596799996</v>
      </c>
      <c r="F85" s="496">
        <v>7705.6968742869094</v>
      </c>
      <c r="G85" s="496">
        <v>8074.417997276666</v>
      </c>
      <c r="H85" s="496">
        <v>9503.0601090566652</v>
      </c>
      <c r="I85" s="496">
        <v>10245.955595686666</v>
      </c>
      <c r="J85" s="496">
        <v>10245.955595686666</v>
      </c>
      <c r="K85" s="496">
        <v>10385.316808609998</v>
      </c>
      <c r="L85" s="496">
        <v>10376.669455392999</v>
      </c>
      <c r="M85" s="496">
        <v>10482.022455345999</v>
      </c>
      <c r="N85" s="496">
        <v>10648.07388401567</v>
      </c>
      <c r="O85" s="496">
        <v>9725.1463912273339</v>
      </c>
      <c r="P85" s="496">
        <v>9002.8343530146649</v>
      </c>
      <c r="Q85" s="497">
        <v>8927.3928881856682</v>
      </c>
    </row>
    <row r="86" spans="2:131">
      <c r="B86" s="499" t="s">
        <v>107</v>
      </c>
      <c r="C86" s="437">
        <v>39569.287477296653</v>
      </c>
      <c r="D86" s="440">
        <v>38420.895587696687</v>
      </c>
      <c r="E86" s="440">
        <v>39236.927899116708</v>
      </c>
      <c r="F86" s="440">
        <v>39873.442096860563</v>
      </c>
      <c r="G86" s="440">
        <v>39876.386724413329</v>
      </c>
      <c r="H86" s="440">
        <v>40423.208040899997</v>
      </c>
      <c r="I86" s="440">
        <v>42323.086521443336</v>
      </c>
      <c r="J86" s="440">
        <v>42323.086521443336</v>
      </c>
      <c r="K86" s="440">
        <v>45829.818426509999</v>
      </c>
      <c r="L86" s="440">
        <v>45837.117631572655</v>
      </c>
      <c r="M86" s="440">
        <v>47548.695626852008</v>
      </c>
      <c r="N86" s="440">
        <v>49009.43300907634</v>
      </c>
      <c r="O86" s="440">
        <v>50585.817370284007</v>
      </c>
      <c r="P86" s="440">
        <v>51346.37039136867</v>
      </c>
      <c r="Q86" s="441">
        <v>53207.790289663004</v>
      </c>
    </row>
    <row r="87" spans="2:131">
      <c r="B87" s="500" t="s">
        <v>108</v>
      </c>
      <c r="C87" s="495">
        <v>2469.7611920668701</v>
      </c>
      <c r="D87" s="496">
        <v>2105.2668218609065</v>
      </c>
      <c r="E87" s="496">
        <v>2161.4985609263549</v>
      </c>
      <c r="F87" s="496">
        <v>1814.4843183668515</v>
      </c>
      <c r="G87" s="496">
        <v>1870.7031148670396</v>
      </c>
      <c r="H87" s="496">
        <v>2199.0815650903678</v>
      </c>
      <c r="I87" s="496">
        <v>2597.315576447028</v>
      </c>
      <c r="J87" s="496">
        <v>2597.315576447028</v>
      </c>
      <c r="K87" s="496">
        <v>2399.6465668822493</v>
      </c>
      <c r="L87" s="496">
        <v>2399.1104043914497</v>
      </c>
      <c r="M87" s="496">
        <v>2594.4813713209055</v>
      </c>
      <c r="N87" s="496">
        <v>2697.8601142567591</v>
      </c>
      <c r="O87" s="496">
        <v>2835.8541637739922</v>
      </c>
      <c r="P87" s="496">
        <v>2987.3754229760075</v>
      </c>
      <c r="Q87" s="497">
        <v>3319.958118899925</v>
      </c>
    </row>
    <row r="88" spans="2:131">
      <c r="B88" s="500" t="s">
        <v>109</v>
      </c>
      <c r="C88" s="495">
        <v>9891.0976631237809</v>
      </c>
      <c r="D88" s="496">
        <v>9867.9897658304453</v>
      </c>
      <c r="E88" s="496">
        <v>10062.367688956352</v>
      </c>
      <c r="F88" s="496">
        <v>10550.073213566264</v>
      </c>
      <c r="G88" s="496">
        <v>10652.849474294961</v>
      </c>
      <c r="H88" s="496">
        <v>10861.092252616299</v>
      </c>
      <c r="I88" s="496">
        <v>11397.709150125636</v>
      </c>
      <c r="J88" s="496">
        <v>11397.709150125638</v>
      </c>
      <c r="K88" s="496">
        <v>12039.73765562375</v>
      </c>
      <c r="L88" s="496">
        <v>12045.610464347415</v>
      </c>
      <c r="M88" s="496">
        <v>12475.656271027759</v>
      </c>
      <c r="N88" s="496">
        <v>12865.914800571236</v>
      </c>
      <c r="O88" s="496">
        <v>13417.381860650943</v>
      </c>
      <c r="P88" s="496">
        <v>13680.112354065996</v>
      </c>
      <c r="Q88" s="497">
        <v>14747.237294451543</v>
      </c>
    </row>
    <row r="89" spans="2:131">
      <c r="B89" s="500" t="s">
        <v>110</v>
      </c>
      <c r="C89" s="495">
        <v>14794.225948539332</v>
      </c>
      <c r="D89" s="496">
        <v>14672.918343621999</v>
      </c>
      <c r="E89" s="496">
        <v>15063.069609020667</v>
      </c>
      <c r="F89" s="496">
        <v>15571.602661744111</v>
      </c>
      <c r="G89" s="496">
        <v>15722.145099981333</v>
      </c>
      <c r="H89" s="496">
        <v>15960.428394886665</v>
      </c>
      <c r="I89" s="496">
        <v>16390.91078211067</v>
      </c>
      <c r="J89" s="496">
        <v>16390.91078211067</v>
      </c>
      <c r="K89" s="496">
        <v>17353.353014697335</v>
      </c>
      <c r="L89" s="496">
        <v>17351.241696383466</v>
      </c>
      <c r="M89" s="496">
        <v>17681.821667885666</v>
      </c>
      <c r="N89" s="496">
        <v>18005.270268490334</v>
      </c>
      <c r="O89" s="496">
        <v>18263.529044274401</v>
      </c>
      <c r="P89" s="496">
        <v>18495.347129836664</v>
      </c>
      <c r="Q89" s="497">
        <v>19094.503917876533</v>
      </c>
    </row>
    <row r="90" spans="2:131">
      <c r="B90" s="500" t="s">
        <v>111</v>
      </c>
      <c r="C90" s="495">
        <v>7899.1260318599998</v>
      </c>
      <c r="D90" s="496">
        <v>7717.0172097633331</v>
      </c>
      <c r="E90" s="496">
        <v>8118.9421427433335</v>
      </c>
      <c r="F90" s="496">
        <v>8435.673356233332</v>
      </c>
      <c r="G90" s="496">
        <v>8491.4633118966667</v>
      </c>
      <c r="H90" s="496">
        <v>8469.3085625666663</v>
      </c>
      <c r="I90" s="496">
        <v>8898.2393631433315</v>
      </c>
      <c r="J90" s="496">
        <v>8898.2393631433315</v>
      </c>
      <c r="K90" s="496">
        <v>10372.684298176666</v>
      </c>
      <c r="L90" s="496">
        <v>10366.741638000332</v>
      </c>
      <c r="M90" s="496">
        <v>10851.006738962</v>
      </c>
      <c r="N90" s="496">
        <v>11191.772717635</v>
      </c>
      <c r="O90" s="496">
        <v>11514.481750251669</v>
      </c>
      <c r="P90" s="496">
        <v>11387.673830934669</v>
      </c>
      <c r="Q90" s="497">
        <v>11074.916077784665</v>
      </c>
    </row>
    <row r="91" spans="2:131">
      <c r="B91" s="500" t="s">
        <v>112</v>
      </c>
      <c r="C91" s="495">
        <v>4515.0766417066661</v>
      </c>
      <c r="D91" s="496">
        <v>4057.7034466200002</v>
      </c>
      <c r="E91" s="496">
        <v>3831.0498974699999</v>
      </c>
      <c r="F91" s="496">
        <v>3501.6085469499999</v>
      </c>
      <c r="G91" s="496">
        <v>3139.2257233733339</v>
      </c>
      <c r="H91" s="496">
        <v>2933.2972657400001</v>
      </c>
      <c r="I91" s="496">
        <v>3038.9116496166666</v>
      </c>
      <c r="J91" s="496">
        <v>3038.9116496166666</v>
      </c>
      <c r="K91" s="496">
        <v>3664.3968911299999</v>
      </c>
      <c r="L91" s="496">
        <v>3674.4134284499996</v>
      </c>
      <c r="M91" s="496">
        <v>3945.7295776556657</v>
      </c>
      <c r="N91" s="496">
        <v>4248.6151081230009</v>
      </c>
      <c r="O91" s="496">
        <v>4554.5705513330004</v>
      </c>
      <c r="P91" s="496">
        <v>4795.8616535553329</v>
      </c>
      <c r="Q91" s="497">
        <v>4971.1748806503338</v>
      </c>
    </row>
    <row r="92" spans="2:131">
      <c r="B92" s="501" t="s">
        <v>25</v>
      </c>
      <c r="C92" s="437">
        <v>9959.9282430603398</v>
      </c>
      <c r="D92" s="440">
        <v>9221.1334974095444</v>
      </c>
      <c r="E92" s="440">
        <v>9376.9106002481021</v>
      </c>
      <c r="F92" s="440">
        <v>9619.4838490890634</v>
      </c>
      <c r="G92" s="440">
        <v>9760.2493124184148</v>
      </c>
      <c r="H92" s="440">
        <v>9960.2226137857706</v>
      </c>
      <c r="I92" s="440">
        <v>10517.664101445918</v>
      </c>
      <c r="J92" s="440">
        <v>10519.210562669252</v>
      </c>
      <c r="K92" s="440">
        <v>11837.154979611199</v>
      </c>
      <c r="L92" s="440">
        <v>11837.154979611199</v>
      </c>
      <c r="M92" s="440">
        <v>12308.599261318888</v>
      </c>
      <c r="N92" s="440">
        <v>12644.11425663069</v>
      </c>
      <c r="O92" s="440">
        <v>12856.1308137178</v>
      </c>
      <c r="P92" s="440">
        <v>13267.985614683826</v>
      </c>
      <c r="Q92" s="441">
        <v>12618.209401405969</v>
      </c>
    </row>
    <row r="93" spans="2:131">
      <c r="B93" s="501" t="s">
        <v>113</v>
      </c>
      <c r="C93" s="437" t="s">
        <v>26</v>
      </c>
      <c r="D93" s="440" t="s">
        <v>26</v>
      </c>
      <c r="E93" s="440" t="s">
        <v>26</v>
      </c>
      <c r="F93" s="440" t="s">
        <v>26</v>
      </c>
      <c r="G93" s="440" t="s">
        <v>26</v>
      </c>
      <c r="H93" s="440" t="s">
        <v>26</v>
      </c>
      <c r="I93" s="440" t="s">
        <v>26</v>
      </c>
      <c r="J93" s="440">
        <v>0</v>
      </c>
      <c r="K93" s="440" t="s">
        <v>26</v>
      </c>
      <c r="L93" s="440" t="s">
        <v>26</v>
      </c>
      <c r="M93" s="440">
        <v>0</v>
      </c>
      <c r="N93" s="440">
        <v>0</v>
      </c>
      <c r="O93" s="440" t="s">
        <v>26</v>
      </c>
      <c r="P93" s="440" t="s">
        <v>26</v>
      </c>
      <c r="Q93" s="441">
        <v>0</v>
      </c>
    </row>
    <row r="94" spans="2:131">
      <c r="B94" s="501" t="s">
        <v>114</v>
      </c>
      <c r="C94" s="437" t="s">
        <v>26</v>
      </c>
      <c r="D94" s="440" t="s">
        <v>26</v>
      </c>
      <c r="E94" s="440" t="s">
        <v>26</v>
      </c>
      <c r="F94" s="440" t="s">
        <v>26</v>
      </c>
      <c r="G94" s="440" t="s">
        <v>26</v>
      </c>
      <c r="H94" s="440" t="s">
        <v>26</v>
      </c>
      <c r="I94" s="440" t="s">
        <v>26</v>
      </c>
      <c r="J94" s="440">
        <v>0</v>
      </c>
      <c r="K94" s="440" t="s">
        <v>26</v>
      </c>
      <c r="L94" s="440" t="s">
        <v>26</v>
      </c>
      <c r="M94" s="440">
        <v>0</v>
      </c>
      <c r="N94" s="440">
        <v>0</v>
      </c>
      <c r="O94" s="440" t="s">
        <v>26</v>
      </c>
      <c r="P94" s="440" t="s">
        <v>26</v>
      </c>
      <c r="Q94" s="441">
        <v>0</v>
      </c>
    </row>
    <row r="95" spans="2:131" ht="15.75" thickBot="1">
      <c r="B95" s="502" t="s">
        <v>115</v>
      </c>
      <c r="C95" s="437" t="s">
        <v>26</v>
      </c>
      <c r="D95" s="440" t="s">
        <v>26</v>
      </c>
      <c r="E95" s="440" t="s">
        <v>26</v>
      </c>
      <c r="F95" s="440" t="s">
        <v>26</v>
      </c>
      <c r="G95" s="440" t="s">
        <v>26</v>
      </c>
      <c r="H95" s="440" t="s">
        <v>26</v>
      </c>
      <c r="I95" s="440" t="s">
        <v>26</v>
      </c>
      <c r="J95" s="440">
        <v>0</v>
      </c>
      <c r="K95" s="440" t="s">
        <v>26</v>
      </c>
      <c r="L95" s="440" t="s">
        <v>26</v>
      </c>
      <c r="M95" s="440">
        <v>0</v>
      </c>
      <c r="N95" s="440">
        <v>0</v>
      </c>
      <c r="O95" s="440" t="s">
        <v>26</v>
      </c>
      <c r="P95" s="440" t="s">
        <v>26</v>
      </c>
      <c r="Q95" s="441">
        <v>0</v>
      </c>
    </row>
    <row r="96" spans="2:131" ht="15.75" thickBot="1">
      <c r="B96" s="503" t="s">
        <v>125</v>
      </c>
      <c r="C96" s="455">
        <v>73423.880131636994</v>
      </c>
      <c r="D96" s="453">
        <v>69335.910584949568</v>
      </c>
      <c r="E96" s="453">
        <v>68416.065507854815</v>
      </c>
      <c r="F96" s="453">
        <v>68085.903713489068</v>
      </c>
      <c r="G96" s="453">
        <v>69701.459868961756</v>
      </c>
      <c r="H96" s="453">
        <v>74162.455893832434</v>
      </c>
      <c r="I96" s="453">
        <v>77738.354685842583</v>
      </c>
      <c r="J96" s="453">
        <v>77739.901147065917</v>
      </c>
      <c r="K96" s="453">
        <v>83091.183449994511</v>
      </c>
      <c r="L96" s="453">
        <v>83090.545863516178</v>
      </c>
      <c r="M96" s="453">
        <v>86367.815346198899</v>
      </c>
      <c r="N96" s="453">
        <v>88128.958835254714</v>
      </c>
      <c r="O96" s="504">
        <v>88057.579716059132</v>
      </c>
      <c r="P96" s="504">
        <v>88756.941828145485</v>
      </c>
      <c r="Q96" s="454">
        <v>88688.565830253632</v>
      </c>
    </row>
    <row r="97" spans="2:22">
      <c r="B97" s="211"/>
    </row>
    <row r="98" spans="2:22">
      <c r="B98" s="426" t="s">
        <v>126</v>
      </c>
    </row>
    <row r="99" spans="2:22">
      <c r="B99" s="426" t="s">
        <v>118</v>
      </c>
    </row>
    <row r="100" spans="2:22">
      <c r="B100" s="428" t="s">
        <v>119</v>
      </c>
    </row>
    <row r="103" spans="2:22" ht="15.75" thickBot="1"/>
    <row r="104" spans="2:22">
      <c r="B104" s="2299" t="s">
        <v>1075</v>
      </c>
      <c r="C104" s="1996"/>
      <c r="D104" s="505"/>
      <c r="E104" s="505"/>
      <c r="F104" s="505"/>
      <c r="G104" s="505"/>
      <c r="H104" s="505"/>
      <c r="I104" s="505"/>
      <c r="J104" s="505"/>
      <c r="K104" s="505"/>
      <c r="L104" s="505"/>
      <c r="M104" s="505"/>
      <c r="N104" s="505"/>
      <c r="O104" s="505"/>
      <c r="P104" s="505"/>
      <c r="Q104" s="505"/>
      <c r="R104" s="505"/>
      <c r="S104" s="505"/>
      <c r="T104" s="505"/>
      <c r="U104" s="505"/>
      <c r="V104" s="506"/>
    </row>
    <row r="105" spans="2:22">
      <c r="B105" s="2300"/>
      <c r="C105" s="1997"/>
      <c r="D105" s="507"/>
      <c r="E105" s="507"/>
      <c r="F105" s="507"/>
      <c r="G105" s="507"/>
      <c r="H105" s="507"/>
      <c r="I105" s="507"/>
      <c r="J105" s="507"/>
      <c r="K105" s="507"/>
      <c r="L105" s="507"/>
      <c r="M105" s="507"/>
      <c r="N105" s="507"/>
      <c r="O105" s="507"/>
      <c r="P105" s="507"/>
      <c r="Q105" s="507"/>
      <c r="R105" s="507"/>
      <c r="S105" s="507"/>
      <c r="T105" s="507"/>
      <c r="U105" s="507"/>
      <c r="V105" s="508"/>
    </row>
    <row r="106" spans="2:22" ht="15.75" thickBot="1">
      <c r="B106" s="257"/>
      <c r="C106" s="469" t="s">
        <v>171</v>
      </c>
      <c r="D106" s="459" t="s">
        <v>170</v>
      </c>
      <c r="E106" s="459" t="s">
        <v>169</v>
      </c>
      <c r="F106" s="459" t="s">
        <v>167</v>
      </c>
      <c r="G106" s="459" t="s">
        <v>166</v>
      </c>
      <c r="H106" s="459" t="s">
        <v>165</v>
      </c>
      <c r="I106" s="459" t="s">
        <v>168</v>
      </c>
      <c r="J106" s="459" t="s">
        <v>164</v>
      </c>
      <c r="K106" s="459" t="s">
        <v>163</v>
      </c>
      <c r="L106" s="459" t="s">
        <v>161</v>
      </c>
      <c r="M106" s="459" t="s">
        <v>95</v>
      </c>
      <c r="N106" s="459" t="s">
        <v>153</v>
      </c>
      <c r="O106" s="459" t="s">
        <v>162</v>
      </c>
      <c r="P106" s="459" t="s">
        <v>102</v>
      </c>
      <c r="Q106" s="459" t="s">
        <v>96</v>
      </c>
      <c r="R106" s="459" t="s">
        <v>882</v>
      </c>
      <c r="S106" s="459" t="s">
        <v>843</v>
      </c>
      <c r="T106" s="459" t="s">
        <v>906</v>
      </c>
      <c r="U106" s="459" t="s">
        <v>929</v>
      </c>
      <c r="V106" s="470" t="s">
        <v>1077</v>
      </c>
    </row>
    <row r="107" spans="2:22">
      <c r="B107" s="501" t="s">
        <v>103</v>
      </c>
      <c r="C107" s="494">
        <v>9963.4868418999995</v>
      </c>
      <c r="D107" s="438">
        <v>10075.255934033332</v>
      </c>
      <c r="E107" s="438">
        <v>10131.939580343336</v>
      </c>
      <c r="F107" s="438">
        <v>9999.669587393335</v>
      </c>
      <c r="G107" s="438">
        <v>10008.655678368172</v>
      </c>
      <c r="H107" s="438">
        <v>10371.280607555656</v>
      </c>
      <c r="I107" s="438">
        <v>9375.3636467666165</v>
      </c>
      <c r="J107" s="438">
        <v>8865.1722491689234</v>
      </c>
      <c r="K107" s="438">
        <v>9127.2867033553466</v>
      </c>
      <c r="L107" s="438">
        <v>8758.4845044786962</v>
      </c>
      <c r="M107" s="438">
        <v>9127.2867033553466</v>
      </c>
      <c r="N107" s="438">
        <v>8600.3112637936156</v>
      </c>
      <c r="O107" s="438">
        <v>8512.6848931008408</v>
      </c>
      <c r="P107" s="438">
        <v>9278.2939096645314</v>
      </c>
      <c r="Q107" s="438">
        <v>9477.7149971987328</v>
      </c>
      <c r="R107" s="438">
        <v>9489.6449242455419</v>
      </c>
      <c r="S107" s="438">
        <v>9614.6377412330094</v>
      </c>
      <c r="T107" s="438">
        <v>9584.7699990751189</v>
      </c>
      <c r="U107" s="438">
        <v>9722.3362089116781</v>
      </c>
      <c r="V107" s="439">
        <v>9724.8388515466722</v>
      </c>
    </row>
    <row r="108" spans="2:22">
      <c r="B108" s="499" t="s">
        <v>104</v>
      </c>
      <c r="C108" s="443">
        <v>7698.2093837499997</v>
      </c>
      <c r="D108" s="492">
        <v>7829.3790990499992</v>
      </c>
      <c r="E108" s="492">
        <v>7873.4506287666673</v>
      </c>
      <c r="F108" s="492">
        <v>7706.5149266969747</v>
      </c>
      <c r="G108" s="492">
        <v>7872.9711141560429</v>
      </c>
      <c r="H108" s="492">
        <v>8335.2721998924844</v>
      </c>
      <c r="I108" s="492">
        <v>7492.9796252982196</v>
      </c>
      <c r="J108" s="492">
        <v>6969.3819532155258</v>
      </c>
      <c r="K108" s="492">
        <v>7164.9209100533335</v>
      </c>
      <c r="L108" s="492">
        <v>6756.8906259166661</v>
      </c>
      <c r="M108" s="492">
        <v>7164.9209100533335</v>
      </c>
      <c r="N108" s="492">
        <v>6826.8026049433329</v>
      </c>
      <c r="O108" s="492">
        <v>6765.7707891163336</v>
      </c>
      <c r="P108" s="492">
        <v>7403.085018230001</v>
      </c>
      <c r="Q108" s="492">
        <v>7507.3907625860002</v>
      </c>
      <c r="R108" s="492">
        <v>7504.6914902866665</v>
      </c>
      <c r="S108" s="492">
        <v>7661.5341634203332</v>
      </c>
      <c r="T108" s="492">
        <v>7589.2616591396682</v>
      </c>
      <c r="U108" s="492">
        <v>7694.4605751905156</v>
      </c>
      <c r="V108" s="493">
        <v>7715.634643000667</v>
      </c>
    </row>
    <row r="109" spans="2:22">
      <c r="B109" s="500" t="s">
        <v>105</v>
      </c>
      <c r="C109" s="445">
        <v>4857.3910829633342</v>
      </c>
      <c r="D109" s="490">
        <v>4962.1799279400002</v>
      </c>
      <c r="E109" s="490">
        <v>4968.7278310166666</v>
      </c>
      <c r="F109" s="490">
        <v>4775.1736950088771</v>
      </c>
      <c r="G109" s="490">
        <v>4959.4074258953633</v>
      </c>
      <c r="H109" s="490">
        <v>5449.0496700213844</v>
      </c>
      <c r="I109" s="490">
        <v>4851.0584318634674</v>
      </c>
      <c r="J109" s="490">
        <v>4407.2451536439175</v>
      </c>
      <c r="K109" s="490">
        <v>4367.1722505299995</v>
      </c>
      <c r="L109" s="490">
        <v>4252.4277958599996</v>
      </c>
      <c r="M109" s="490">
        <v>4367.1722505299995</v>
      </c>
      <c r="N109" s="490">
        <v>4180.6248448666665</v>
      </c>
      <c r="O109" s="490">
        <v>4128.8940158160003</v>
      </c>
      <c r="P109" s="490">
        <v>4504.5131551133327</v>
      </c>
      <c r="Q109" s="490">
        <v>4567.0868204783319</v>
      </c>
      <c r="R109" s="490">
        <v>4524.9172635640007</v>
      </c>
      <c r="S109" s="490">
        <v>4638.5379336140013</v>
      </c>
      <c r="T109" s="490">
        <v>4579.8041020790006</v>
      </c>
      <c r="U109" s="490">
        <v>4474.6923869863285</v>
      </c>
      <c r="V109" s="491">
        <v>4397.1690680806669</v>
      </c>
    </row>
    <row r="110" spans="2:22">
      <c r="B110" s="500" t="s">
        <v>124</v>
      </c>
      <c r="C110" s="445">
        <v>2840.8183007866664</v>
      </c>
      <c r="D110" s="490">
        <v>2867.19917111</v>
      </c>
      <c r="E110" s="490">
        <v>2904.7227977500002</v>
      </c>
      <c r="F110" s="490">
        <v>2931.3412316880981</v>
      </c>
      <c r="G110" s="490">
        <v>2913.56368826068</v>
      </c>
      <c r="H110" s="490">
        <v>2886.2225298710987</v>
      </c>
      <c r="I110" s="490">
        <v>2641.9211934347518</v>
      </c>
      <c r="J110" s="490">
        <v>2562.1367995716087</v>
      </c>
      <c r="K110" s="490">
        <v>2797.7486595233327</v>
      </c>
      <c r="L110" s="490">
        <v>2504.4628300566669</v>
      </c>
      <c r="M110" s="490">
        <v>2797.7486595233327</v>
      </c>
      <c r="N110" s="490">
        <v>2646.1777600766668</v>
      </c>
      <c r="O110" s="490">
        <v>2636.8767733003338</v>
      </c>
      <c r="P110" s="490">
        <v>2898.5718631166669</v>
      </c>
      <c r="Q110" s="490">
        <v>2940.3039421076683</v>
      </c>
      <c r="R110" s="490">
        <v>2979.7742267226672</v>
      </c>
      <c r="S110" s="490">
        <v>3022.9962298063342</v>
      </c>
      <c r="T110" s="490">
        <v>3009.4575570606667</v>
      </c>
      <c r="U110" s="490">
        <v>3219.768188204187</v>
      </c>
      <c r="V110" s="491">
        <v>3318.4655749200006</v>
      </c>
    </row>
    <row r="111" spans="2:22">
      <c r="B111" s="499" t="s">
        <v>107</v>
      </c>
      <c r="C111" s="443">
        <v>2265.2774581500003</v>
      </c>
      <c r="D111" s="492">
        <v>2245.8768349833335</v>
      </c>
      <c r="E111" s="492">
        <v>2258.4889515766672</v>
      </c>
      <c r="F111" s="492">
        <v>2293.1546606963607</v>
      </c>
      <c r="G111" s="492">
        <v>2135.6845642121275</v>
      </c>
      <c r="H111" s="492">
        <v>2036.0084076631711</v>
      </c>
      <c r="I111" s="492">
        <v>1882.3840214683962</v>
      </c>
      <c r="J111" s="492">
        <v>1895.7902959533976</v>
      </c>
      <c r="K111" s="492">
        <v>1962.3657933020129</v>
      </c>
      <c r="L111" s="492">
        <v>2001.5938785620303</v>
      </c>
      <c r="M111" s="492">
        <v>1962.3657933020129</v>
      </c>
      <c r="N111" s="492">
        <v>1773.5086588502825</v>
      </c>
      <c r="O111" s="492">
        <v>1746.9141039845065</v>
      </c>
      <c r="P111" s="492">
        <v>1875.2088914345302</v>
      </c>
      <c r="Q111" s="492">
        <v>1970.3242346127324</v>
      </c>
      <c r="R111" s="492">
        <v>1984.9534339588756</v>
      </c>
      <c r="S111" s="492">
        <v>1953.1035778126745</v>
      </c>
      <c r="T111" s="492">
        <v>1995.5083399354492</v>
      </c>
      <c r="U111" s="492">
        <v>2027.875633721161</v>
      </c>
      <c r="V111" s="493">
        <v>2009.2042085460009</v>
      </c>
    </row>
    <row r="112" spans="2:22">
      <c r="B112" s="500" t="s">
        <v>108</v>
      </c>
      <c r="C112" s="445">
        <v>834.18001003866675</v>
      </c>
      <c r="D112" s="490">
        <v>842.56436106666672</v>
      </c>
      <c r="E112" s="490">
        <v>871.11625081733325</v>
      </c>
      <c r="F112" s="490">
        <v>928.07298773975401</v>
      </c>
      <c r="G112" s="490">
        <v>828.09504521849851</v>
      </c>
      <c r="H112" s="490">
        <v>809.80067700867994</v>
      </c>
      <c r="I112" s="490">
        <v>694.36903310942387</v>
      </c>
      <c r="J112" s="490">
        <v>689.18775295891112</v>
      </c>
      <c r="K112" s="490">
        <v>815.12382317399977</v>
      </c>
      <c r="L112" s="490">
        <v>782.95741092066658</v>
      </c>
      <c r="M112" s="490">
        <v>815.12382317399977</v>
      </c>
      <c r="N112" s="490">
        <v>674.02559362000011</v>
      </c>
      <c r="O112" s="490">
        <v>649.85294827979999</v>
      </c>
      <c r="P112" s="490">
        <v>724.45974043999979</v>
      </c>
      <c r="Q112" s="490">
        <v>780.63352443719987</v>
      </c>
      <c r="R112" s="490">
        <v>785.97116221173326</v>
      </c>
      <c r="S112" s="490">
        <v>765.52151286293349</v>
      </c>
      <c r="T112" s="490">
        <v>798.70740827226655</v>
      </c>
      <c r="U112" s="490">
        <v>808.5462797853221</v>
      </c>
      <c r="V112" s="491">
        <v>777.92608663859994</v>
      </c>
    </row>
    <row r="113" spans="2:22">
      <c r="B113" s="500" t="s">
        <v>109</v>
      </c>
      <c r="C113" s="445">
        <v>75.965026960000003</v>
      </c>
      <c r="D113" s="490">
        <v>70.409854836666668</v>
      </c>
      <c r="E113" s="490">
        <v>66.305348636666665</v>
      </c>
      <c r="F113" s="490">
        <v>63.237357996666667</v>
      </c>
      <c r="G113" s="490">
        <v>65.883741824838083</v>
      </c>
      <c r="H113" s="490">
        <v>65.910769895654667</v>
      </c>
      <c r="I113" s="490">
        <v>56.307241956616586</v>
      </c>
      <c r="J113" s="490">
        <v>55.104404318925447</v>
      </c>
      <c r="K113" s="490">
        <v>45.352772682013359</v>
      </c>
      <c r="L113" s="490">
        <v>47.983409625363301</v>
      </c>
      <c r="M113" s="490">
        <v>45.352772682013359</v>
      </c>
      <c r="N113" s="490">
        <v>49.649403666948309</v>
      </c>
      <c r="O113" s="490">
        <v>42.147053124504474</v>
      </c>
      <c r="P113" s="490">
        <v>43.489498434529303</v>
      </c>
      <c r="Q113" s="490">
        <v>41.378484965398492</v>
      </c>
      <c r="R113" s="490">
        <v>43.12119963554229</v>
      </c>
      <c r="S113" s="490">
        <v>43.5840114510085</v>
      </c>
      <c r="T113" s="490">
        <v>44.799612671117075</v>
      </c>
      <c r="U113" s="490">
        <v>46.155748248341915</v>
      </c>
      <c r="V113" s="491">
        <v>41.280101633000008</v>
      </c>
    </row>
    <row r="114" spans="2:22">
      <c r="B114" s="500" t="s">
        <v>110</v>
      </c>
      <c r="C114" s="445">
        <v>790.37752952799985</v>
      </c>
      <c r="D114" s="490">
        <v>762.10991632000002</v>
      </c>
      <c r="E114" s="490">
        <v>732.67488776266657</v>
      </c>
      <c r="F114" s="490">
        <v>698.05592465660538</v>
      </c>
      <c r="G114" s="490">
        <v>645.60577716879141</v>
      </c>
      <c r="H114" s="490">
        <v>621.7419456988365</v>
      </c>
      <c r="I114" s="490">
        <v>602.72603258902245</v>
      </c>
      <c r="J114" s="490">
        <v>596.26816667222749</v>
      </c>
      <c r="K114" s="490">
        <v>531.87115106933322</v>
      </c>
      <c r="L114" s="490">
        <v>565.86216270266641</v>
      </c>
      <c r="M114" s="490">
        <v>531.87115106933322</v>
      </c>
      <c r="N114" s="490">
        <v>508.64881957333336</v>
      </c>
      <c r="O114" s="490">
        <v>507.33399978986671</v>
      </c>
      <c r="P114" s="490">
        <v>514.29630741333312</v>
      </c>
      <c r="Q114" s="490">
        <v>524.74665881046656</v>
      </c>
      <c r="R114" s="490">
        <v>532.19985507926674</v>
      </c>
      <c r="S114" s="490">
        <v>530.3299800350668</v>
      </c>
      <c r="T114" s="490">
        <v>531.51307657573341</v>
      </c>
      <c r="U114" s="490">
        <v>525.70981210516391</v>
      </c>
      <c r="V114" s="491">
        <v>522.9755865564</v>
      </c>
    </row>
    <row r="115" spans="2:22">
      <c r="B115" s="500" t="s">
        <v>111</v>
      </c>
      <c r="C115" s="445">
        <v>351.77028594333336</v>
      </c>
      <c r="D115" s="490">
        <v>345.02764848999999</v>
      </c>
      <c r="E115" s="490">
        <v>351.54877010333331</v>
      </c>
      <c r="F115" s="490">
        <v>356.2435044566667</v>
      </c>
      <c r="G115" s="490">
        <v>356.93333333333334</v>
      </c>
      <c r="H115" s="490">
        <v>353.43853379666672</v>
      </c>
      <c r="I115" s="490">
        <v>365.93956366999993</v>
      </c>
      <c r="J115" s="490">
        <v>394.47505550333335</v>
      </c>
      <c r="K115" s="490">
        <v>374.69092444333336</v>
      </c>
      <c r="L115" s="490">
        <v>414.72521094333337</v>
      </c>
      <c r="M115" s="490">
        <v>374.69092444333336</v>
      </c>
      <c r="N115" s="490">
        <v>348.2273777333333</v>
      </c>
      <c r="O115" s="490">
        <v>360.92066665400006</v>
      </c>
      <c r="P115" s="490">
        <v>389.52678850666666</v>
      </c>
      <c r="Q115" s="490">
        <v>407.29144276766664</v>
      </c>
      <c r="R115" s="490">
        <v>397.87232055933322</v>
      </c>
      <c r="S115" s="490">
        <v>386.268078667</v>
      </c>
      <c r="T115" s="490">
        <v>376.42027255166676</v>
      </c>
      <c r="U115" s="490">
        <v>390.47413716400007</v>
      </c>
      <c r="V115" s="491">
        <v>406.60291602499984</v>
      </c>
    </row>
    <row r="116" spans="2:22">
      <c r="B116" s="500" t="s">
        <v>112</v>
      </c>
      <c r="C116" s="445">
        <v>212.98460567999999</v>
      </c>
      <c r="D116" s="490">
        <v>225.76505426999998</v>
      </c>
      <c r="E116" s="490">
        <v>236.84369425666668</v>
      </c>
      <c r="F116" s="490">
        <v>247.54488584666669</v>
      </c>
      <c r="G116" s="490">
        <v>239.16666666666666</v>
      </c>
      <c r="H116" s="490">
        <v>185.11648126333338</v>
      </c>
      <c r="I116" s="490">
        <v>163.04215014333334</v>
      </c>
      <c r="J116" s="490">
        <v>160.75491650000001</v>
      </c>
      <c r="K116" s="490">
        <v>195.32712193333336</v>
      </c>
      <c r="L116" s="490">
        <v>190.06568437000001</v>
      </c>
      <c r="M116" s="490">
        <v>195.32712193333336</v>
      </c>
      <c r="N116" s="490">
        <v>192.95746425666667</v>
      </c>
      <c r="O116" s="490">
        <v>186.6594361363334</v>
      </c>
      <c r="P116" s="490">
        <v>203.43655663999996</v>
      </c>
      <c r="Q116" s="490">
        <v>216.27412363199997</v>
      </c>
      <c r="R116" s="490">
        <v>225.78889647300005</v>
      </c>
      <c r="S116" s="490">
        <v>227.39999479666662</v>
      </c>
      <c r="T116" s="490">
        <v>244.06796986466665</v>
      </c>
      <c r="U116" s="490">
        <v>256.98965641833325</v>
      </c>
      <c r="V116" s="491">
        <v>260.41951769299993</v>
      </c>
    </row>
    <row r="117" spans="2:22">
      <c r="B117" s="501" t="s">
        <v>25</v>
      </c>
      <c r="C117" s="443">
        <v>164.39957456666664</v>
      </c>
      <c r="D117" s="492">
        <v>163.14651746666667</v>
      </c>
      <c r="E117" s="492">
        <v>162.30167169999999</v>
      </c>
      <c r="F117" s="492">
        <v>156.53930826333331</v>
      </c>
      <c r="G117" s="492">
        <v>165.03333333333333</v>
      </c>
      <c r="H117" s="492">
        <v>158.86532066666666</v>
      </c>
      <c r="I117" s="492">
        <v>142.93882656666668</v>
      </c>
      <c r="J117" s="492">
        <v>135.11512746666668</v>
      </c>
      <c r="K117" s="492">
        <v>114.61267656666666</v>
      </c>
      <c r="L117" s="492">
        <v>123.53633403333333</v>
      </c>
      <c r="M117" s="492">
        <v>114.61267656666666</v>
      </c>
      <c r="N117" s="492">
        <v>117.6424111</v>
      </c>
      <c r="O117" s="492">
        <v>125.70243183333334</v>
      </c>
      <c r="P117" s="492">
        <v>125.72026993333333</v>
      </c>
      <c r="Q117" s="492">
        <v>120.98041213333333</v>
      </c>
      <c r="R117" s="492">
        <v>122.90652110000001</v>
      </c>
      <c r="S117" s="492">
        <v>125.93817146666667</v>
      </c>
      <c r="T117" s="492">
        <v>132.41316483333333</v>
      </c>
      <c r="U117" s="492">
        <v>132.14029616666667</v>
      </c>
      <c r="V117" s="493">
        <v>128.68434505999997</v>
      </c>
    </row>
    <row r="118" spans="2:22">
      <c r="B118" s="501" t="s">
        <v>113</v>
      </c>
      <c r="C118" s="443" t="s">
        <v>26</v>
      </c>
      <c r="D118" s="440" t="s">
        <v>26</v>
      </c>
      <c r="E118" s="440" t="s">
        <v>26</v>
      </c>
      <c r="F118" s="440" t="s">
        <v>26</v>
      </c>
      <c r="G118" s="492">
        <v>244.11124348226323</v>
      </c>
      <c r="H118" s="492">
        <v>219.64903695315832</v>
      </c>
      <c r="I118" s="492">
        <v>221.49371660985287</v>
      </c>
      <c r="J118" s="492">
        <v>239.58655186253182</v>
      </c>
      <c r="K118" s="492">
        <v>256.12366341837031</v>
      </c>
      <c r="L118" s="492">
        <v>251.88245113326897</v>
      </c>
      <c r="M118" s="492">
        <v>256.12366341837031</v>
      </c>
      <c r="N118" s="492">
        <v>265.10937272858541</v>
      </c>
      <c r="O118" s="492">
        <v>286.30045001112057</v>
      </c>
      <c r="P118" s="492">
        <v>304.35099843264862</v>
      </c>
      <c r="Q118" s="492">
        <v>297.03298071883552</v>
      </c>
      <c r="R118" s="492">
        <v>302.50164140773597</v>
      </c>
      <c r="S118" s="492">
        <v>328.62418045816304</v>
      </c>
      <c r="T118" s="492">
        <v>365.00818952769555</v>
      </c>
      <c r="U118" s="492">
        <v>421.0286848491055</v>
      </c>
      <c r="V118" s="493">
        <v>443.39850033027028</v>
      </c>
    </row>
    <row r="119" spans="2:22">
      <c r="B119" s="501" t="s">
        <v>114</v>
      </c>
      <c r="C119" s="443">
        <v>2138.574334833334</v>
      </c>
      <c r="D119" s="440">
        <v>2180.8970974033332</v>
      </c>
      <c r="E119" s="492">
        <v>2209.9619997533332</v>
      </c>
      <c r="F119" s="492">
        <v>2256.17290331</v>
      </c>
      <c r="G119" s="492">
        <v>2247.3666666666668</v>
      </c>
      <c r="H119" s="492">
        <v>2290.60158112</v>
      </c>
      <c r="I119" s="492">
        <v>2291.7691050166668</v>
      </c>
      <c r="J119" s="492">
        <v>2289.1551886633333</v>
      </c>
      <c r="K119" s="492">
        <v>2302.4667173900002</v>
      </c>
      <c r="L119" s="492">
        <v>2288.9960145433338</v>
      </c>
      <c r="M119" s="492">
        <v>2302.4667173900002</v>
      </c>
      <c r="N119" s="492">
        <v>2300.2922916333337</v>
      </c>
      <c r="O119" s="492">
        <v>2284.3359312066664</v>
      </c>
      <c r="P119" s="492">
        <v>2276.9132374200003</v>
      </c>
      <c r="Q119" s="492">
        <v>2296.7867131033331</v>
      </c>
      <c r="R119" s="492">
        <v>2325.5159341466665</v>
      </c>
      <c r="S119" s="492">
        <v>2352.4477564107665</v>
      </c>
      <c r="T119" s="492">
        <v>2404.5806377167269</v>
      </c>
      <c r="U119" s="492">
        <v>2421.5191104683367</v>
      </c>
      <c r="V119" s="493">
        <v>2442.5643966416328</v>
      </c>
    </row>
    <row r="120" spans="2:22" ht="15.75" thickBot="1">
      <c r="B120" s="502" t="s">
        <v>115</v>
      </c>
      <c r="C120" s="443">
        <v>735.87541776854869</v>
      </c>
      <c r="D120" s="440">
        <v>761.71939003517343</v>
      </c>
      <c r="E120" s="492">
        <v>733.62113682695372</v>
      </c>
      <c r="F120" s="492">
        <v>706.38532877799332</v>
      </c>
      <c r="G120" s="492">
        <v>706.13180898671533</v>
      </c>
      <c r="H120" s="492">
        <v>708.20546633837603</v>
      </c>
      <c r="I120" s="492">
        <v>685.78959999999995</v>
      </c>
      <c r="J120" s="492">
        <v>647.95269999999994</v>
      </c>
      <c r="K120" s="492">
        <v>519.5611781379813</v>
      </c>
      <c r="L120" s="492">
        <v>628.58380399999999</v>
      </c>
      <c r="M120" s="492">
        <v>519.5611781379813</v>
      </c>
      <c r="N120" s="492">
        <v>575.86631947437934</v>
      </c>
      <c r="O120" s="492">
        <v>558.14666666666665</v>
      </c>
      <c r="P120" s="492">
        <v>536.03993095038697</v>
      </c>
      <c r="Q120" s="492">
        <v>524.50200870127594</v>
      </c>
      <c r="R120" s="492">
        <v>524.96715968473995</v>
      </c>
      <c r="S120" s="492">
        <v>514.52680114345674</v>
      </c>
      <c r="T120" s="492">
        <v>498.40840116439773</v>
      </c>
      <c r="U120" s="492">
        <v>468.54148302575987</v>
      </c>
      <c r="V120" s="493">
        <v>465.01035413132263</v>
      </c>
    </row>
    <row r="121" spans="2:22" ht="15.75" thickBot="1">
      <c r="B121" s="503" t="s">
        <v>125</v>
      </c>
      <c r="C121" s="455">
        <v>13002.336169068549</v>
      </c>
      <c r="D121" s="453">
        <v>13181.018938938505</v>
      </c>
      <c r="E121" s="453">
        <v>13237.824388623621</v>
      </c>
      <c r="F121" s="453">
        <v>13118.767127744663</v>
      </c>
      <c r="G121" s="453">
        <v>13371.298730837147</v>
      </c>
      <c r="H121" s="453">
        <v>13748.602012633857</v>
      </c>
      <c r="I121" s="453">
        <v>12717.354894959803</v>
      </c>
      <c r="J121" s="453">
        <v>12176.981817161455</v>
      </c>
      <c r="K121" s="453">
        <v>12320.050938868364</v>
      </c>
      <c r="L121" s="453">
        <v>12051.483108188631</v>
      </c>
      <c r="M121" s="453">
        <v>12320.050938868364</v>
      </c>
      <c r="N121" s="453">
        <v>11859.221658729914</v>
      </c>
      <c r="O121" s="453">
        <v>11767.170372818628</v>
      </c>
      <c r="P121" s="453">
        <v>12521.318346400903</v>
      </c>
      <c r="Q121" s="453">
        <v>12717.017111855514</v>
      </c>
      <c r="R121" s="453">
        <v>12765.536180584686</v>
      </c>
      <c r="S121" s="453">
        <v>12936.174650712064</v>
      </c>
      <c r="T121" s="504">
        <v>12985.18039231727</v>
      </c>
      <c r="U121" s="504">
        <v>13165.565783421547</v>
      </c>
      <c r="V121" s="454">
        <v>13204.496447709897</v>
      </c>
    </row>
  </sheetData>
  <mergeCells count="5">
    <mergeCell ref="B79:B80"/>
    <mergeCell ref="B104:B105"/>
    <mergeCell ref="B3:B4"/>
    <mergeCell ref="B28:B29"/>
    <mergeCell ref="B54:B55"/>
  </mergeCells>
  <phoneticPr fontId="39" type="noConversion"/>
  <hyperlinks>
    <hyperlink ref="B1" location="Index!A1" display="Back to index" xr:uid="{D0C713B3-478D-4E4A-88EE-8924ACFD6ECE}"/>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tabColor rgb="FF2AD2C9"/>
  </sheetPr>
  <dimension ref="A1:AY46"/>
  <sheetViews>
    <sheetView showGridLines="0" zoomScale="85" zoomScaleNormal="85" workbookViewId="0">
      <pane xSplit="2" topLeftCell="T1" activePane="topRight" state="frozen"/>
      <selection activeCell="N35" sqref="N35"/>
      <selection pane="topRight" activeCell="X33" sqref="X33"/>
    </sheetView>
  </sheetViews>
  <sheetFormatPr baseColWidth="10" defaultColWidth="11.42578125" defaultRowHeight="14.25"/>
  <cols>
    <col min="1" max="1" width="11.42578125" style="9"/>
    <col min="2" max="2" width="45.7109375" style="9" customWidth="1"/>
    <col min="3" max="3" width="15.85546875" style="9" bestFit="1" customWidth="1"/>
    <col min="4" max="16" width="15.85546875" style="9" customWidth="1"/>
    <col min="17" max="18" width="15.85546875" style="9" bestFit="1" customWidth="1"/>
    <col min="19" max="20" width="15.85546875" style="9" customWidth="1"/>
    <col min="21" max="16384" width="11.42578125" style="9"/>
  </cols>
  <sheetData>
    <row r="1" spans="1:51">
      <c r="A1" s="211"/>
      <c r="B1" s="350" t="s">
        <v>31</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row>
    <row r="2" spans="1:51" ht="15" thickBot="1">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59"/>
    </row>
    <row r="3" spans="1:51" ht="14.65" customHeight="1">
      <c r="A3" s="211"/>
      <c r="B3" s="100" t="s">
        <v>127</v>
      </c>
      <c r="C3" s="532"/>
      <c r="D3" s="533"/>
      <c r="E3" s="533"/>
      <c r="F3" s="533"/>
      <c r="G3" s="533"/>
      <c r="H3" s="533"/>
      <c r="I3" s="533"/>
      <c r="J3" s="533"/>
      <c r="K3" s="533"/>
      <c r="L3" s="533"/>
      <c r="M3" s="533"/>
      <c r="N3" s="1964" t="s">
        <v>463</v>
      </c>
      <c r="O3" s="1964"/>
      <c r="P3" s="1964"/>
      <c r="Q3" s="1964"/>
      <c r="R3" s="1964"/>
      <c r="S3" s="1964"/>
      <c r="T3" s="1964"/>
      <c r="U3" s="1964"/>
      <c r="V3" s="1965"/>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59"/>
    </row>
    <row r="4" spans="1:51">
      <c r="A4" s="211"/>
      <c r="B4" s="535" t="s">
        <v>30</v>
      </c>
      <c r="C4" s="376"/>
      <c r="D4" s="255"/>
      <c r="E4" s="255"/>
      <c r="F4" s="255"/>
      <c r="G4" s="255"/>
      <c r="H4" s="255"/>
      <c r="I4" s="255"/>
      <c r="J4" s="255"/>
      <c r="K4" s="255"/>
      <c r="L4" s="255"/>
      <c r="M4" s="255"/>
      <c r="N4" s="255"/>
      <c r="O4" s="255"/>
      <c r="P4" s="255"/>
      <c r="Q4" s="255"/>
      <c r="R4" s="255"/>
      <c r="S4" s="255"/>
      <c r="T4" s="255"/>
      <c r="U4" s="255"/>
      <c r="V4" s="256"/>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59"/>
    </row>
    <row r="5" spans="1:51" ht="15" thickBot="1">
      <c r="A5" s="211"/>
      <c r="B5" s="344"/>
      <c r="C5" s="469" t="s">
        <v>171</v>
      </c>
      <c r="D5" s="459" t="s">
        <v>170</v>
      </c>
      <c r="E5" s="459" t="s">
        <v>169</v>
      </c>
      <c r="F5" s="459" t="s">
        <v>167</v>
      </c>
      <c r="G5" s="459" t="s">
        <v>166</v>
      </c>
      <c r="H5" s="459" t="s">
        <v>165</v>
      </c>
      <c r="I5" s="459" t="s">
        <v>168</v>
      </c>
      <c r="J5" s="459" t="s">
        <v>164</v>
      </c>
      <c r="K5" s="459" t="s">
        <v>163</v>
      </c>
      <c r="L5" s="459" t="s">
        <v>161</v>
      </c>
      <c r="M5" s="459" t="s">
        <v>95</v>
      </c>
      <c r="N5" s="459" t="s">
        <v>153</v>
      </c>
      <c r="O5" s="459" t="s">
        <v>162</v>
      </c>
      <c r="P5" s="459" t="s">
        <v>102</v>
      </c>
      <c r="Q5" s="459" t="s">
        <v>96</v>
      </c>
      <c r="R5" s="459" t="s">
        <v>154</v>
      </c>
      <c r="S5" s="459" t="s">
        <v>843</v>
      </c>
      <c r="T5" s="459" t="s">
        <v>906</v>
      </c>
      <c r="U5" s="459" t="s">
        <v>929</v>
      </c>
      <c r="V5" s="470" t="s">
        <v>1077</v>
      </c>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59"/>
    </row>
    <row r="6" spans="1:51" ht="15" thickBot="1">
      <c r="A6" s="211"/>
      <c r="B6" s="14" t="s">
        <v>128</v>
      </c>
      <c r="C6" s="698">
        <v>108350384</v>
      </c>
      <c r="D6" s="529">
        <v>109381123</v>
      </c>
      <c r="E6" s="529">
        <v>112209990</v>
      </c>
      <c r="F6" s="529">
        <v>115609679</v>
      </c>
      <c r="G6" s="529">
        <v>120708515</v>
      </c>
      <c r="H6" s="529">
        <v>132741720</v>
      </c>
      <c r="I6" s="529">
        <v>136148711</v>
      </c>
      <c r="J6" s="529">
        <v>137659885</v>
      </c>
      <c r="K6" s="529">
        <v>137031239</v>
      </c>
      <c r="L6" s="529">
        <v>143091752</v>
      </c>
      <c r="M6" s="529">
        <v>146551226</v>
      </c>
      <c r="N6" s="529">
        <v>147597412</v>
      </c>
      <c r="O6" s="529">
        <v>144621513</v>
      </c>
      <c r="P6" s="529">
        <v>150370184</v>
      </c>
      <c r="Q6" s="529">
        <v>151392202</v>
      </c>
      <c r="R6" s="529">
        <v>148626374</v>
      </c>
      <c r="S6" s="529">
        <v>145165713</v>
      </c>
      <c r="T6" s="529">
        <v>142845549</v>
      </c>
      <c r="U6" s="529">
        <v>145129260</v>
      </c>
      <c r="V6" s="536">
        <v>144976051</v>
      </c>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59"/>
    </row>
    <row r="7" spans="1:51" ht="15" thickBot="1">
      <c r="A7" s="211"/>
      <c r="B7" s="537" t="s">
        <v>129</v>
      </c>
      <c r="C7" s="198">
        <v>4862801</v>
      </c>
      <c r="D7" s="199">
        <v>4878150</v>
      </c>
      <c r="E7" s="199">
        <v>4977809</v>
      </c>
      <c r="F7" s="199">
        <v>5123962</v>
      </c>
      <c r="G7" s="199">
        <v>5931772</v>
      </c>
      <c r="H7" s="199">
        <v>8412544</v>
      </c>
      <c r="I7" s="199">
        <v>9656383</v>
      </c>
      <c r="J7" s="199">
        <v>9898760</v>
      </c>
      <c r="K7" s="199">
        <v>9744298</v>
      </c>
      <c r="L7" s="199">
        <v>9391151</v>
      </c>
      <c r="M7" s="199">
        <v>9077449</v>
      </c>
      <c r="N7" s="199">
        <v>8477308</v>
      </c>
      <c r="O7" s="199">
        <v>8262383</v>
      </c>
      <c r="P7" s="199">
        <v>8306500</v>
      </c>
      <c r="Q7" s="199">
        <v>8030104</v>
      </c>
      <c r="R7" s="199">
        <v>7872402</v>
      </c>
      <c r="S7" s="199">
        <v>7915350</v>
      </c>
      <c r="T7" s="199">
        <v>7956184</v>
      </c>
      <c r="U7" s="199">
        <v>8056216</v>
      </c>
      <c r="V7" s="200">
        <v>8277916</v>
      </c>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59"/>
    </row>
    <row r="8" spans="1:51" ht="15" thickBot="1">
      <c r="A8" s="211"/>
      <c r="B8" s="13" t="s">
        <v>130</v>
      </c>
      <c r="C8" s="198">
        <v>433231.3130962468</v>
      </c>
      <c r="D8" s="199">
        <v>407347.66237784352</v>
      </c>
      <c r="E8" s="199">
        <v>456932.20043713407</v>
      </c>
      <c r="F8" s="199">
        <v>509571.00368245313</v>
      </c>
      <c r="G8" s="199">
        <v>519866.13159784127</v>
      </c>
      <c r="H8" s="199">
        <v>42103.613532522053</v>
      </c>
      <c r="I8" s="199">
        <v>20248.953075796511</v>
      </c>
      <c r="J8" s="199">
        <v>509000.60671335785</v>
      </c>
      <c r="K8" s="199">
        <v>767136</v>
      </c>
      <c r="L8" s="199">
        <v>742211.326</v>
      </c>
      <c r="M8" s="199">
        <v>670273</v>
      </c>
      <c r="N8" s="199">
        <v>683180.56185696565</v>
      </c>
      <c r="O8" s="199">
        <v>378093.04461149022</v>
      </c>
      <c r="P8" s="199">
        <v>413501</v>
      </c>
      <c r="Q8" s="199">
        <v>837923.63551385899</v>
      </c>
      <c r="R8" s="199">
        <v>754326.00700764952</v>
      </c>
      <c r="S8" s="199">
        <v>677147.59611435106</v>
      </c>
      <c r="T8" s="199">
        <v>682153.9939609298</v>
      </c>
      <c r="U8" s="199">
        <v>1018084</v>
      </c>
      <c r="V8" s="200">
        <v>879400.59139457066</v>
      </c>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59"/>
    </row>
    <row r="9" spans="1:51" ht="15">
      <c r="A9" s="211"/>
      <c r="B9" s="264" t="s">
        <v>934</v>
      </c>
      <c r="C9" s="198">
        <v>3153187</v>
      </c>
      <c r="D9" s="199">
        <v>3285279</v>
      </c>
      <c r="E9" s="199">
        <v>3346389</v>
      </c>
      <c r="F9" s="199">
        <v>3297791</v>
      </c>
      <c r="G9" s="199">
        <v>3579504</v>
      </c>
      <c r="H9" s="199">
        <v>3842830</v>
      </c>
      <c r="I9" s="199">
        <v>4142844</v>
      </c>
      <c r="J9" s="199">
        <v>4675731</v>
      </c>
      <c r="K9" s="199">
        <v>4868483</v>
      </c>
      <c r="L9" s="199">
        <v>5054353</v>
      </c>
      <c r="M9" s="199">
        <v>5473685</v>
      </c>
      <c r="N9" s="199">
        <v>5551258</v>
      </c>
      <c r="O9" s="199">
        <v>5872999</v>
      </c>
      <c r="P9" s="199">
        <v>6105256</v>
      </c>
      <c r="Q9" s="199">
        <v>6250131</v>
      </c>
      <c r="R9" s="199">
        <v>5939744</v>
      </c>
      <c r="S9" s="199">
        <v>5789497</v>
      </c>
      <c r="T9" s="199">
        <v>5979395</v>
      </c>
      <c r="U9" s="199">
        <v>6406345</v>
      </c>
      <c r="V9" s="200">
        <v>6126487</v>
      </c>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59"/>
    </row>
    <row r="10" spans="1:51" ht="15">
      <c r="A10" s="211"/>
      <c r="B10" s="17" t="s">
        <v>935</v>
      </c>
      <c r="C10" s="201">
        <v>2263777.4087706744</v>
      </c>
      <c r="D10" s="202">
        <v>2431144.3691184525</v>
      </c>
      <c r="E10" s="202">
        <v>2539750.5180751262</v>
      </c>
      <c r="F10" s="202">
        <v>2480671.5019999999</v>
      </c>
      <c r="G10" s="202">
        <v>2572477.642</v>
      </c>
      <c r="H10" s="202">
        <v>3112919.9139999999</v>
      </c>
      <c r="I10" s="202">
        <v>3442908.1170000001</v>
      </c>
      <c r="J10" s="202">
        <v>3709864.585498658</v>
      </c>
      <c r="K10" s="202">
        <v>3789286</v>
      </c>
      <c r="L10" s="202">
        <v>3817463.3446838781</v>
      </c>
      <c r="M10" s="202">
        <v>4051717</v>
      </c>
      <c r="N10" s="202">
        <v>4203671.3603125112</v>
      </c>
      <c r="O10" s="202">
        <v>4424384.3060258487</v>
      </c>
      <c r="P10" s="202">
        <v>4596259</v>
      </c>
      <c r="Q10" s="202">
        <v>4667607.5598690491</v>
      </c>
      <c r="R10" s="202">
        <v>4620461.1743096244</v>
      </c>
      <c r="S10" s="202">
        <v>4386959.0161575619</v>
      </c>
      <c r="T10" s="202">
        <v>4862669.4706153851</v>
      </c>
      <c r="U10" s="202">
        <v>5133831.6605127603</v>
      </c>
      <c r="V10" s="203">
        <v>5018488.9841590868</v>
      </c>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59"/>
    </row>
    <row r="11" spans="1:51" ht="15">
      <c r="A11" s="211"/>
      <c r="B11" s="522" t="s">
        <v>936</v>
      </c>
      <c r="C11" s="201">
        <v>1278459</v>
      </c>
      <c r="D11" s="202">
        <v>1212669</v>
      </c>
      <c r="E11" s="202">
        <v>1225691</v>
      </c>
      <c r="F11" s="202">
        <v>1182797</v>
      </c>
      <c r="G11" s="202">
        <v>1125394</v>
      </c>
      <c r="H11" s="202">
        <v>1179031</v>
      </c>
      <c r="I11" s="202">
        <v>1539484</v>
      </c>
      <c r="J11" s="202">
        <v>1664626</v>
      </c>
      <c r="K11" s="202">
        <v>1951855</v>
      </c>
      <c r="L11" s="202">
        <v>1800076</v>
      </c>
      <c r="M11" s="202">
        <v>1798965</v>
      </c>
      <c r="N11" s="202">
        <v>1799541</v>
      </c>
      <c r="O11" s="202">
        <v>1714074</v>
      </c>
      <c r="P11" s="202">
        <v>1686186</v>
      </c>
      <c r="Q11" s="202">
        <v>1808982</v>
      </c>
      <c r="R11" s="202">
        <v>2098748</v>
      </c>
      <c r="S11" s="202">
        <v>2121068</v>
      </c>
      <c r="T11" s="202">
        <v>2084124</v>
      </c>
      <c r="U11" s="202">
        <v>2253098</v>
      </c>
      <c r="V11" s="203">
        <v>2406058</v>
      </c>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59"/>
    </row>
    <row r="12" spans="1:51" ht="15.75" thickBot="1">
      <c r="A12" s="211"/>
      <c r="B12" s="522" t="s">
        <v>937</v>
      </c>
      <c r="C12" s="201">
        <v>4431646</v>
      </c>
      <c r="D12" s="202">
        <v>4497948</v>
      </c>
      <c r="E12" s="202">
        <v>4572080</v>
      </c>
      <c r="F12" s="202">
        <v>4480588</v>
      </c>
      <c r="G12" s="202">
        <v>4704898</v>
      </c>
      <c r="H12" s="202">
        <v>5021861</v>
      </c>
      <c r="I12" s="202">
        <v>5682328</v>
      </c>
      <c r="J12" s="202">
        <v>6340357</v>
      </c>
      <c r="K12" s="202">
        <v>6820338</v>
      </c>
      <c r="L12" s="202">
        <v>6854429</v>
      </c>
      <c r="M12" s="202">
        <v>7272650</v>
      </c>
      <c r="N12" s="202">
        <v>7350799</v>
      </c>
      <c r="O12" s="202">
        <v>7587073</v>
      </c>
      <c r="P12" s="202">
        <v>7791442</v>
      </c>
      <c r="Q12" s="202">
        <v>8059113</v>
      </c>
      <c r="R12" s="202">
        <v>8038492</v>
      </c>
      <c r="S12" s="202">
        <v>7910565</v>
      </c>
      <c r="T12" s="202">
        <v>8063519</v>
      </c>
      <c r="U12" s="202">
        <v>8659443</v>
      </c>
      <c r="V12" s="203">
        <v>8532545</v>
      </c>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59"/>
    </row>
    <row r="13" spans="1:51">
      <c r="A13" s="211"/>
      <c r="B13" s="538" t="s">
        <v>131</v>
      </c>
      <c r="C13" s="1998">
        <v>2.9101761189881892E-2</v>
      </c>
      <c r="D13" s="1864">
        <v>3.0035155151954328E-2</v>
      </c>
      <c r="E13" s="1864">
        <v>2.9822558579677264E-2</v>
      </c>
      <c r="F13" s="1864">
        <v>2.8500000000000001E-2</v>
      </c>
      <c r="G13" s="1864">
        <v>2.9654113464986295E-2</v>
      </c>
      <c r="H13" s="1864">
        <v>2.8949677614543493E-2</v>
      </c>
      <c r="I13" s="1864">
        <v>3.0428815444312213E-2</v>
      </c>
      <c r="J13" s="1864">
        <v>3.3965820907085602E-2</v>
      </c>
      <c r="K13" s="1864">
        <v>3.5528271038985496E-2</v>
      </c>
      <c r="L13" s="1864">
        <v>3.5322462191950801E-2</v>
      </c>
      <c r="M13" s="1864">
        <v>3.7349977543006022E-2</v>
      </c>
      <c r="N13" s="1864">
        <v>3.7610808514718402E-2</v>
      </c>
      <c r="O13" s="1864">
        <v>4.060944238634815E-2</v>
      </c>
      <c r="P13" s="1864">
        <v>4.0601506479502614E-2</v>
      </c>
      <c r="Q13" s="1864">
        <v>4.1284365491955785E-2</v>
      </c>
      <c r="R13" s="1864">
        <v>3.9964266369036223E-2</v>
      </c>
      <c r="S13" s="1864">
        <v>3.9881986457780148E-2</v>
      </c>
      <c r="T13" s="1864">
        <v>4.1859162164023744E-2</v>
      </c>
      <c r="U13" s="1864">
        <v>4.414233904313989E-2</v>
      </c>
      <c r="V13" s="1865">
        <v>4.2258614148622385E-2</v>
      </c>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59"/>
    </row>
    <row r="14" spans="1:51">
      <c r="A14" s="211"/>
      <c r="B14" s="267" t="s">
        <v>132</v>
      </c>
      <c r="C14" s="1999">
        <v>2.0893118466203814E-2</v>
      </c>
      <c r="D14" s="551">
        <v>2.2226361390698581E-2</v>
      </c>
      <c r="E14" s="551">
        <v>2.2633907355977183E-2</v>
      </c>
      <c r="F14" s="551">
        <v>2.1457299453275014E-2</v>
      </c>
      <c r="G14" s="551">
        <v>2.131148446321289E-2</v>
      </c>
      <c r="H14" s="551">
        <v>2.3450953581134852E-2</v>
      </c>
      <c r="I14" s="551">
        <v>2.52878495265372E-2</v>
      </c>
      <c r="J14" s="551">
        <v>2.6949496474580507E-2</v>
      </c>
      <c r="K14" s="551">
        <v>2.7652716472920457E-2</v>
      </c>
      <c r="L14" s="551">
        <v>2.6678430386986092E-2</v>
      </c>
      <c r="M14" s="551">
        <v>2.7647104091780166E-2</v>
      </c>
      <c r="N14" s="551">
        <v>2.8480657644000637E-2</v>
      </c>
      <c r="O14" s="551">
        <v>3.0592850359862082E-2</v>
      </c>
      <c r="P14" s="551">
        <v>3.0566292317631267E-2</v>
      </c>
      <c r="Q14" s="551">
        <v>3.0831228413396413E-2</v>
      </c>
      <c r="R14" s="551">
        <v>3.1087760872842287E-2</v>
      </c>
      <c r="S14" s="551">
        <v>3.022035248886603E-2</v>
      </c>
      <c r="T14" s="551">
        <v>3.404144899618388E-2</v>
      </c>
      <c r="U14" s="551">
        <v>3.5374201318967381E-2</v>
      </c>
      <c r="V14" s="1866">
        <v>3.4615986223538994E-2</v>
      </c>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59"/>
    </row>
    <row r="15" spans="1:51">
      <c r="A15" s="211"/>
      <c r="B15" s="267" t="s">
        <v>133</v>
      </c>
      <c r="C15" s="1999">
        <v>4.0901064088522288E-2</v>
      </c>
      <c r="D15" s="551">
        <v>4.1121793931481208E-2</v>
      </c>
      <c r="E15" s="551">
        <v>4.0745748217248752E-2</v>
      </c>
      <c r="F15" s="551">
        <v>3.8800000000000001E-2</v>
      </c>
      <c r="G15" s="551">
        <v>3.8977349692356E-2</v>
      </c>
      <c r="H15" s="551">
        <v>3.7831821073284269E-2</v>
      </c>
      <c r="I15" s="551">
        <v>4.1736186543844693E-2</v>
      </c>
      <c r="J15" s="551">
        <v>4.6058130878142166E-2</v>
      </c>
      <c r="K15" s="551">
        <v>4.9772139913293788E-2</v>
      </c>
      <c r="L15" s="551">
        <v>4.7902334720173106E-2</v>
      </c>
      <c r="M15" s="551">
        <v>4.9625309855817923E-2</v>
      </c>
      <c r="N15" s="551">
        <v>4.980303448681065E-2</v>
      </c>
      <c r="O15" s="551">
        <v>5.2461579488523258E-2</v>
      </c>
      <c r="P15" s="551">
        <v>5.1815072594444657E-2</v>
      </c>
      <c r="Q15" s="551">
        <v>5.3233342890408583E-2</v>
      </c>
      <c r="R15" s="551">
        <v>5.4085232544258934E-2</v>
      </c>
      <c r="S15" s="551">
        <v>5.4493343066485678E-2</v>
      </c>
      <c r="T15" s="551">
        <v>5.6449214248880795E-2</v>
      </c>
      <c r="U15" s="551">
        <v>5.9667106412586962E-2</v>
      </c>
      <c r="V15" s="1866">
        <v>5.8854858724217834E-2</v>
      </c>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59"/>
    </row>
    <row r="16" spans="1:51">
      <c r="A16" s="211"/>
      <c r="B16" s="269" t="s">
        <v>134</v>
      </c>
      <c r="C16" s="1999">
        <v>4.4880330096476628E-2</v>
      </c>
      <c r="D16" s="551">
        <v>4.4597731913942777E-2</v>
      </c>
      <c r="E16" s="551">
        <v>4.4361549270256595E-2</v>
      </c>
      <c r="F16" s="551">
        <v>4.4321219852189023E-2</v>
      </c>
      <c r="G16" s="551">
        <v>4.9141288831198032E-2</v>
      </c>
      <c r="H16" s="551">
        <v>6.337528246582913E-2</v>
      </c>
      <c r="I16" s="551">
        <v>7.0925262010009038E-2</v>
      </c>
      <c r="J16" s="551">
        <v>7.1907367930751934E-2</v>
      </c>
      <c r="K16" s="551">
        <v>7.1110048125595654E-2</v>
      </c>
      <c r="L16" s="551">
        <v>6.5630274762447524E-2</v>
      </c>
      <c r="M16" s="551">
        <v>6.1940450774529858E-2</v>
      </c>
      <c r="N16" s="551">
        <v>5.7435343107506517E-2</v>
      </c>
      <c r="O16" s="551">
        <v>5.7131078417081697E-2</v>
      </c>
      <c r="P16" s="551">
        <v>5.5240339401327061E-2</v>
      </c>
      <c r="Q16" s="551">
        <v>5.3041728001287675E-2</v>
      </c>
      <c r="R16" s="551">
        <v>5.2967732362225295E-2</v>
      </c>
      <c r="S16" s="551">
        <v>5.4526305395544747E-2</v>
      </c>
      <c r="T16" s="551">
        <v>5.5697808267025528E-2</v>
      </c>
      <c r="U16" s="551">
        <v>5.5510625493439436E-2</v>
      </c>
      <c r="V16" s="1866">
        <v>5.7098506566439722E-2</v>
      </c>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59"/>
    </row>
    <row r="17" spans="1:51">
      <c r="A17" s="211"/>
      <c r="B17" s="13" t="s">
        <v>63</v>
      </c>
      <c r="C17" s="2000">
        <v>1.5421860485914727</v>
      </c>
      <c r="D17" s="530">
        <v>1.4848510583119425</v>
      </c>
      <c r="E17" s="530">
        <v>1.4875165439523019</v>
      </c>
      <c r="F17" s="530">
        <v>1.554</v>
      </c>
      <c r="G17" s="530">
        <v>1.6571491469209141</v>
      </c>
      <c r="H17" s="530">
        <v>2.1891533062872934</v>
      </c>
      <c r="I17" s="530">
        <v>2.3308584634130565</v>
      </c>
      <c r="J17" s="530">
        <v>2.1170507884221741</v>
      </c>
      <c r="K17" s="530">
        <v>2.0015060132694313</v>
      </c>
      <c r="L17" s="530">
        <v>1.8580322743583599</v>
      </c>
      <c r="M17" s="530">
        <v>1.6583798665798268</v>
      </c>
      <c r="N17" s="530">
        <v>1.5270967409549332</v>
      </c>
      <c r="O17" s="530">
        <v>1.4068422283061857</v>
      </c>
      <c r="P17" s="530">
        <v>1.3605490089195278</v>
      </c>
      <c r="Q17" s="530">
        <v>1.2847897108076616</v>
      </c>
      <c r="R17" s="530">
        <v>1.3253773226590237</v>
      </c>
      <c r="S17" s="530">
        <v>1.3671913121295338</v>
      </c>
      <c r="T17" s="530">
        <v>1.330600169415133</v>
      </c>
      <c r="U17" s="530">
        <v>1.2575370199388263</v>
      </c>
      <c r="V17" s="540">
        <v>1.3511684591838684</v>
      </c>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59"/>
    </row>
    <row r="18" spans="1:51">
      <c r="A18" s="211"/>
      <c r="B18" s="13" t="s">
        <v>135</v>
      </c>
      <c r="C18" s="2000">
        <v>2.1480914957273578</v>
      </c>
      <c r="D18" s="530">
        <v>2.0065241957510103</v>
      </c>
      <c r="E18" s="530">
        <v>1.9599598325006644</v>
      </c>
      <c r="F18" s="530">
        <v>2.0655544258354608</v>
      </c>
      <c r="G18" s="530">
        <v>2.3058594963679768</v>
      </c>
      <c r="H18" s="530">
        <v>2.7024607867891328</v>
      </c>
      <c r="I18" s="530">
        <v>2.8047170217293371</v>
      </c>
      <c r="J18" s="530">
        <v>2.6682267699723781</v>
      </c>
      <c r="K18" s="530">
        <v>2.5715393348509457</v>
      </c>
      <c r="L18" s="530">
        <v>2.4600500783007977</v>
      </c>
      <c r="M18" s="530">
        <v>2.2403956149948283</v>
      </c>
      <c r="N18" s="530">
        <v>2.0166438509050755</v>
      </c>
      <c r="O18" s="530">
        <v>1.8674650366033843</v>
      </c>
      <c r="P18" s="530">
        <v>1.8072306195103454</v>
      </c>
      <c r="Q18" s="530">
        <v>1.7203897065042217</v>
      </c>
      <c r="R18" s="530">
        <v>1.703813040086041</v>
      </c>
      <c r="S18" s="530">
        <v>1.8042908472240244</v>
      </c>
      <c r="T18" s="530">
        <v>1.6361761884245696</v>
      </c>
      <c r="U18" s="530">
        <v>1.5692403905575969</v>
      </c>
      <c r="V18" s="540">
        <v>1.6494837442364283</v>
      </c>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59"/>
    </row>
    <row r="19" spans="1:51" ht="15" thickBot="1">
      <c r="A19" s="211"/>
      <c r="B19" s="539" t="s">
        <v>64</v>
      </c>
      <c r="C19" s="2001">
        <v>1.0972900362528957</v>
      </c>
      <c r="D19" s="531">
        <v>1.0845278780457221</v>
      </c>
      <c r="E19" s="531">
        <v>1.0887405732183164</v>
      </c>
      <c r="F19" s="531">
        <v>1.1439999999999999</v>
      </c>
      <c r="G19" s="531">
        <v>1.2607652705754726</v>
      </c>
      <c r="H19" s="531">
        <v>1.6751845580751836</v>
      </c>
      <c r="I19" s="531">
        <v>1.699370926845476</v>
      </c>
      <c r="J19" s="531">
        <v>1.5612307004163961</v>
      </c>
      <c r="K19" s="531">
        <v>1.4287118908183143</v>
      </c>
      <c r="L19" s="531">
        <v>1.3700850938860114</v>
      </c>
      <c r="M19" s="531">
        <v>1.2481624992265543</v>
      </c>
      <c r="N19" s="531">
        <v>1.1532498712044772</v>
      </c>
      <c r="O19" s="531">
        <v>1.0890079744850221</v>
      </c>
      <c r="P19" s="531">
        <v>1.0661056066386685</v>
      </c>
      <c r="Q19" s="531">
        <v>0.99640047235967533</v>
      </c>
      <c r="R19" s="531">
        <v>0.97933816442188415</v>
      </c>
      <c r="S19" s="531">
        <v>1.0006048872615294</v>
      </c>
      <c r="T19" s="531">
        <v>0.98668881415173693</v>
      </c>
      <c r="U19" s="531">
        <v>0.93033882202354123</v>
      </c>
      <c r="V19" s="541">
        <v>0.97015790716603312</v>
      </c>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59"/>
    </row>
    <row r="20" spans="1:51" s="59" customFormat="1" ht="12.75">
      <c r="A20" s="211"/>
      <c r="B20" s="523" t="s">
        <v>136</v>
      </c>
      <c r="C20" s="524"/>
      <c r="D20" s="524"/>
      <c r="E20" s="524"/>
      <c r="F20" s="524"/>
      <c r="G20" s="524"/>
      <c r="H20" s="524"/>
      <c r="I20" s="524"/>
      <c r="J20" s="524"/>
      <c r="K20" s="524"/>
      <c r="L20" s="524"/>
      <c r="M20" s="524"/>
      <c r="N20" s="524"/>
      <c r="O20" s="524"/>
      <c r="P20" s="524"/>
      <c r="Q20" s="524"/>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row>
    <row r="21" spans="1:51" s="59" customFormat="1" ht="12.75">
      <c r="A21" s="211"/>
      <c r="B21" s="523" t="s">
        <v>137</v>
      </c>
      <c r="C21" s="525"/>
      <c r="D21" s="525"/>
      <c r="E21" s="525"/>
      <c r="F21" s="525"/>
      <c r="G21" s="525"/>
      <c r="H21" s="525"/>
      <c r="I21" s="525"/>
      <c r="J21" s="525"/>
      <c r="K21" s="525"/>
      <c r="L21" s="525"/>
      <c r="M21" s="525"/>
      <c r="N21" s="525"/>
      <c r="O21" s="525"/>
      <c r="P21" s="525"/>
      <c r="Q21" s="525"/>
      <c r="R21" s="525"/>
      <c r="S21" s="525"/>
      <c r="T21" s="525"/>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row>
    <row r="22" spans="1:51" s="59" customFormat="1" ht="12.75">
      <c r="A22" s="211"/>
      <c r="B22" s="523" t="s">
        <v>138</v>
      </c>
      <c r="C22" s="525"/>
      <c r="D22" s="525"/>
      <c r="E22" s="525"/>
      <c r="F22" s="525"/>
      <c r="G22" s="525"/>
      <c r="H22" s="525"/>
      <c r="I22" s="525"/>
      <c r="J22" s="525"/>
      <c r="K22" s="525"/>
      <c r="L22" s="525"/>
      <c r="M22" s="525"/>
      <c r="N22" s="525"/>
      <c r="O22" s="525"/>
      <c r="P22" s="525"/>
      <c r="Q22" s="525"/>
      <c r="R22" s="211"/>
      <c r="S22" s="525"/>
      <c r="T22" s="525"/>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row>
    <row r="23" spans="1:51">
      <c r="A23" s="211"/>
      <c r="B23" s="525"/>
      <c r="C23" s="525"/>
      <c r="D23" s="525"/>
      <c r="E23" s="525"/>
      <c r="F23" s="526"/>
      <c r="G23" s="525"/>
      <c r="H23" s="525"/>
      <c r="I23" s="525"/>
      <c r="J23" s="526"/>
      <c r="K23" s="525"/>
      <c r="L23" s="525"/>
      <c r="M23" s="525"/>
      <c r="N23" s="526"/>
      <c r="O23" s="525"/>
      <c r="P23" s="525"/>
      <c r="Q23" s="525"/>
      <c r="R23" s="211"/>
      <c r="S23" s="526"/>
      <c r="T23" s="526"/>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59"/>
    </row>
    <row r="24" spans="1:51" ht="15" thickBot="1">
      <c r="A24" s="211"/>
      <c r="B24" s="211"/>
      <c r="C24" s="211"/>
      <c r="D24" s="211"/>
      <c r="E24" s="211"/>
      <c r="F24" s="526"/>
      <c r="G24" s="211"/>
      <c r="H24" s="211"/>
      <c r="I24" s="211"/>
      <c r="J24" s="526"/>
      <c r="K24" s="211"/>
      <c r="L24" s="211"/>
      <c r="M24" s="211"/>
      <c r="N24" s="526"/>
      <c r="O24" s="211"/>
      <c r="P24" s="211"/>
      <c r="Q24" s="211"/>
      <c r="R24" s="526"/>
      <c r="S24" s="526"/>
      <c r="T24" s="526"/>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59"/>
    </row>
    <row r="25" spans="1:51" ht="14.65" customHeight="1">
      <c r="A25" s="211"/>
      <c r="B25" s="509" t="s">
        <v>139</v>
      </c>
      <c r="C25" s="532" t="s">
        <v>29</v>
      </c>
      <c r="D25" s="533"/>
      <c r="E25" s="533"/>
      <c r="F25" s="533"/>
      <c r="G25" s="533"/>
      <c r="H25" s="533"/>
      <c r="I25" s="533"/>
      <c r="J25" s="533"/>
      <c r="K25" s="533"/>
      <c r="L25" s="533"/>
      <c r="M25" s="533"/>
      <c r="N25" s="2194" t="s">
        <v>463</v>
      </c>
      <c r="O25" s="2194"/>
      <c r="P25" s="2194"/>
      <c r="Q25" s="2194"/>
      <c r="R25" s="2194"/>
      <c r="S25" s="2194"/>
      <c r="T25" s="2194"/>
      <c r="U25" s="2194"/>
      <c r="V25" s="2195"/>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59"/>
    </row>
    <row r="26" spans="1:51">
      <c r="A26" s="211"/>
      <c r="B26" s="521" t="s">
        <v>30</v>
      </c>
      <c r="C26" s="376"/>
      <c r="D26" s="255"/>
      <c r="E26" s="255"/>
      <c r="F26" s="255"/>
      <c r="G26" s="255"/>
      <c r="H26" s="255"/>
      <c r="I26" s="255"/>
      <c r="J26" s="255"/>
      <c r="K26" s="255"/>
      <c r="L26" s="255"/>
      <c r="M26" s="255"/>
      <c r="N26" s="2197"/>
      <c r="O26" s="2197"/>
      <c r="P26" s="2197"/>
      <c r="Q26" s="2197"/>
      <c r="R26" s="2197"/>
      <c r="S26" s="2197"/>
      <c r="T26" s="2197"/>
      <c r="U26" s="2197"/>
      <c r="V26" s="2196"/>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59"/>
    </row>
    <row r="27" spans="1:51" ht="15" thickBot="1">
      <c r="A27" s="211"/>
      <c r="B27" s="257"/>
      <c r="C27" s="412" t="s">
        <v>171</v>
      </c>
      <c r="D27" s="346" t="s">
        <v>170</v>
      </c>
      <c r="E27" s="346" t="s">
        <v>169</v>
      </c>
      <c r="F27" s="346" t="s">
        <v>167</v>
      </c>
      <c r="G27" s="346" t="s">
        <v>166</v>
      </c>
      <c r="H27" s="346" t="s">
        <v>165</v>
      </c>
      <c r="I27" s="346" t="s">
        <v>168</v>
      </c>
      <c r="J27" s="346" t="s">
        <v>164</v>
      </c>
      <c r="K27" s="346" t="s">
        <v>163</v>
      </c>
      <c r="L27" s="346" t="s">
        <v>161</v>
      </c>
      <c r="M27" s="346" t="s">
        <v>95</v>
      </c>
      <c r="N27" s="346" t="s">
        <v>153</v>
      </c>
      <c r="O27" s="346" t="s">
        <v>162</v>
      </c>
      <c r="P27" s="346" t="s">
        <v>102</v>
      </c>
      <c r="Q27" s="346" t="s">
        <v>96</v>
      </c>
      <c r="R27" s="346" t="s">
        <v>154</v>
      </c>
      <c r="S27" s="346" t="s">
        <v>843</v>
      </c>
      <c r="T27" s="346" t="s">
        <v>906</v>
      </c>
      <c r="U27" s="346" t="s">
        <v>929</v>
      </c>
      <c r="V27" s="347" t="s">
        <v>1077</v>
      </c>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59"/>
    </row>
    <row r="28" spans="1:51" ht="15" thickBot="1">
      <c r="A28" s="211"/>
      <c r="B28" s="528" t="s">
        <v>140</v>
      </c>
      <c r="C28" s="510">
        <v>0</v>
      </c>
      <c r="D28" s="511">
        <v>0</v>
      </c>
      <c r="E28" s="511">
        <v>0</v>
      </c>
      <c r="F28" s="511">
        <v>0</v>
      </c>
      <c r="G28" s="529">
        <v>120708515</v>
      </c>
      <c r="H28" s="529">
        <v>117793154.54455</v>
      </c>
      <c r="I28" s="529">
        <v>111873729.17895001</v>
      </c>
      <c r="J28" s="529">
        <v>113017894.07700002</v>
      </c>
      <c r="K28" s="529">
        <v>112782997.48384006</v>
      </c>
      <c r="L28" s="529">
        <v>120095400.51484005</v>
      </c>
      <c r="M28" s="529">
        <v>125528623</v>
      </c>
      <c r="N28" s="529">
        <v>128956585.0848</v>
      </c>
      <c r="O28" s="529">
        <v>128265639.87757997</v>
      </c>
      <c r="P28" s="529">
        <v>135722380.5915373</v>
      </c>
      <c r="Q28" s="529">
        <v>139190831.55995294</v>
      </c>
      <c r="R28" s="529">
        <v>139092027.48603293</v>
      </c>
      <c r="S28" s="529">
        <v>138615801.35011002</v>
      </c>
      <c r="T28" s="529">
        <v>137905144.09740001</v>
      </c>
      <c r="U28" s="529">
        <v>140949490.07957</v>
      </c>
      <c r="V28" s="536">
        <v>141380548.36021</v>
      </c>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59"/>
    </row>
    <row r="29" spans="1:51" ht="15" thickBot="1">
      <c r="A29" s="211"/>
      <c r="B29" s="514" t="s">
        <v>141</v>
      </c>
      <c r="C29" s="512">
        <v>0</v>
      </c>
      <c r="D29" s="513">
        <v>0</v>
      </c>
      <c r="E29" s="513">
        <v>0</v>
      </c>
      <c r="F29" s="513">
        <v>0</v>
      </c>
      <c r="G29" s="199">
        <v>5931772</v>
      </c>
      <c r="H29" s="199">
        <v>8412544</v>
      </c>
      <c r="I29" s="199">
        <v>9507814.739589408</v>
      </c>
      <c r="J29" s="199">
        <v>9763229.4760041051</v>
      </c>
      <c r="K29" s="199">
        <v>9592786.0637547839</v>
      </c>
      <c r="L29" s="199">
        <v>9245140.2698050272</v>
      </c>
      <c r="M29" s="199">
        <v>8934930</v>
      </c>
      <c r="N29" s="199">
        <v>8280466.8174939202</v>
      </c>
      <c r="O29" s="199">
        <v>8061669.7599999998</v>
      </c>
      <c r="P29" s="199">
        <v>8112355.7043897994</v>
      </c>
      <c r="Q29" s="199">
        <v>7875551.9911612598</v>
      </c>
      <c r="R29" s="199">
        <v>7755431.9911612598</v>
      </c>
      <c r="S29" s="199">
        <v>7779501.1543634385</v>
      </c>
      <c r="T29" s="199">
        <v>7824302.0167533848</v>
      </c>
      <c r="U29" s="199">
        <v>7942817.7314247489</v>
      </c>
      <c r="V29" s="200">
        <v>8158703.8287708908</v>
      </c>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59"/>
    </row>
    <row r="30" spans="1:51" ht="15" thickBot="1">
      <c r="A30" s="211"/>
      <c r="B30" s="514" t="s">
        <v>142</v>
      </c>
      <c r="C30" s="548">
        <v>0</v>
      </c>
      <c r="D30" s="549">
        <v>0</v>
      </c>
      <c r="E30" s="549">
        <v>0</v>
      </c>
      <c r="F30" s="549">
        <v>0</v>
      </c>
      <c r="G30" s="199">
        <v>519866.13159784127</v>
      </c>
      <c r="H30" s="199">
        <v>42103.613532522053</v>
      </c>
      <c r="I30" s="199">
        <v>20248.953075796511</v>
      </c>
      <c r="J30" s="199">
        <v>509000.60671335785</v>
      </c>
      <c r="K30" s="199">
        <v>767136</v>
      </c>
      <c r="L30" s="199">
        <v>742211.326</v>
      </c>
      <c r="M30" s="199">
        <v>670273</v>
      </c>
      <c r="N30" s="199">
        <v>683180.56185696565</v>
      </c>
      <c r="O30" s="199">
        <v>378093.04461149022</v>
      </c>
      <c r="P30" s="199">
        <v>413501</v>
      </c>
      <c r="Q30" s="199">
        <v>837923.63551385899</v>
      </c>
      <c r="R30" s="199">
        <v>837923.63551385899</v>
      </c>
      <c r="S30" s="199">
        <v>677147.59611435106</v>
      </c>
      <c r="T30" s="199">
        <v>682153.9939609298</v>
      </c>
      <c r="U30" s="199">
        <v>1018084</v>
      </c>
      <c r="V30" s="200">
        <v>879400.59139457066</v>
      </c>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59"/>
    </row>
    <row r="31" spans="1:51">
      <c r="A31" s="211"/>
      <c r="B31" s="546" t="s">
        <v>143</v>
      </c>
      <c r="C31" s="548">
        <v>0</v>
      </c>
      <c r="D31" s="549">
        <v>0</v>
      </c>
      <c r="E31" s="549">
        <v>0</v>
      </c>
      <c r="F31" s="549">
        <v>0</v>
      </c>
      <c r="G31" s="199">
        <v>3579504</v>
      </c>
      <c r="H31" s="199">
        <v>3842816.9506272567</v>
      </c>
      <c r="I31" s="199">
        <v>4142844</v>
      </c>
      <c r="J31" s="199">
        <v>4675731</v>
      </c>
      <c r="K31" s="199">
        <v>4868483</v>
      </c>
      <c r="L31" s="199">
        <v>4913568.5791800003</v>
      </c>
      <c r="M31" s="199">
        <v>4747552.6109148255</v>
      </c>
      <c r="N31" s="199">
        <v>4471347.78632</v>
      </c>
      <c r="O31" s="199">
        <v>4841328.8487400003</v>
      </c>
      <c r="P31" s="199">
        <v>5163524.8670159504</v>
      </c>
      <c r="Q31" s="199">
        <v>5037162.5839799996</v>
      </c>
      <c r="R31" s="199">
        <v>5037162.5839799996</v>
      </c>
      <c r="S31" s="199">
        <v>4952108.2946100002</v>
      </c>
      <c r="T31" s="199">
        <v>5182725.4882300003</v>
      </c>
      <c r="U31" s="199">
        <v>5578984.861680679</v>
      </c>
      <c r="V31" s="200">
        <v>5560513.1492800005</v>
      </c>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59"/>
    </row>
    <row r="32" spans="1:51">
      <c r="A32" s="211"/>
      <c r="B32" s="546" t="s">
        <v>144</v>
      </c>
      <c r="C32" s="515">
        <v>0</v>
      </c>
      <c r="D32" s="516">
        <v>0</v>
      </c>
      <c r="E32" s="516">
        <v>0</v>
      </c>
      <c r="F32" s="516">
        <v>0</v>
      </c>
      <c r="G32" s="202">
        <v>1125394</v>
      </c>
      <c r="H32" s="202">
        <v>1179026.9962800867</v>
      </c>
      <c r="I32" s="202">
        <v>1539484</v>
      </c>
      <c r="J32" s="202">
        <v>1664626</v>
      </c>
      <c r="K32" s="202">
        <v>1951855</v>
      </c>
      <c r="L32" s="202">
        <v>1800076</v>
      </c>
      <c r="M32" s="202">
        <v>1798965</v>
      </c>
      <c r="N32" s="202">
        <v>1799541</v>
      </c>
      <c r="O32" s="202">
        <v>1714074</v>
      </c>
      <c r="P32" s="202">
        <v>1686186</v>
      </c>
      <c r="Q32" s="202">
        <v>1808982</v>
      </c>
      <c r="R32" s="202">
        <v>1808982</v>
      </c>
      <c r="S32" s="202">
        <v>2121068</v>
      </c>
      <c r="T32" s="202">
        <v>2084124</v>
      </c>
      <c r="U32" s="202">
        <v>2253098</v>
      </c>
      <c r="V32" s="203">
        <v>2406058</v>
      </c>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59"/>
    </row>
    <row r="33" spans="1:51" ht="15" thickBot="1">
      <c r="A33" s="211"/>
      <c r="B33" s="547" t="s">
        <v>145</v>
      </c>
      <c r="C33" s="550">
        <v>0</v>
      </c>
      <c r="D33" s="517">
        <v>0</v>
      </c>
      <c r="E33" s="517">
        <v>0</v>
      </c>
      <c r="F33" s="517">
        <v>0</v>
      </c>
      <c r="G33" s="208">
        <v>4704898</v>
      </c>
      <c r="H33" s="208">
        <v>5021843.9469073433</v>
      </c>
      <c r="I33" s="208">
        <v>5682328</v>
      </c>
      <c r="J33" s="208">
        <v>6340357</v>
      </c>
      <c r="K33" s="208">
        <v>6820338</v>
      </c>
      <c r="L33" s="208">
        <v>6713644.5791800003</v>
      </c>
      <c r="M33" s="208">
        <v>6546517.6109148255</v>
      </c>
      <c r="N33" s="208">
        <v>6270888.78632</v>
      </c>
      <c r="O33" s="208">
        <v>6555402.8487400003</v>
      </c>
      <c r="P33" s="208">
        <v>6849710.8670159504</v>
      </c>
      <c r="Q33" s="208">
        <v>6846144.5839799996</v>
      </c>
      <c r="R33" s="208">
        <v>6846144.5839799996</v>
      </c>
      <c r="S33" s="208">
        <v>7073176.2946100002</v>
      </c>
      <c r="T33" s="208">
        <v>7266849.4882300003</v>
      </c>
      <c r="U33" s="208">
        <v>7832082.861680679</v>
      </c>
      <c r="V33" s="209">
        <v>7966571.1492800005</v>
      </c>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59"/>
    </row>
    <row r="34" spans="1:51">
      <c r="A34" s="211"/>
      <c r="B34" s="518" t="s">
        <v>146</v>
      </c>
      <c r="C34" s="1867">
        <v>0</v>
      </c>
      <c r="D34" s="1868">
        <v>0</v>
      </c>
      <c r="E34" s="1868">
        <v>0</v>
      </c>
      <c r="F34" s="1868">
        <v>0</v>
      </c>
      <c r="G34" s="551">
        <v>2.9654113464986295E-2</v>
      </c>
      <c r="H34" s="551">
        <v>3.262343185803622E-2</v>
      </c>
      <c r="I34" s="551">
        <v>3.703142847212347E-2</v>
      </c>
      <c r="J34" s="551">
        <v>4.1371599056821799E-2</v>
      </c>
      <c r="K34" s="551">
        <v>4.3166816883879799E-2</v>
      </c>
      <c r="L34" s="551">
        <v>4.091387811786211E-2</v>
      </c>
      <c r="M34" s="551">
        <v>3.7820478688074394E-2</v>
      </c>
      <c r="N34" s="551">
        <v>3.4673280029706939E-2</v>
      </c>
      <c r="O34" s="551">
        <v>3.7744549930602528E-2</v>
      </c>
      <c r="P34" s="551">
        <v>3.8044756100733414E-2</v>
      </c>
      <c r="Q34" s="551">
        <v>3.618889640594157E-2</v>
      </c>
      <c r="R34" s="551">
        <v>3.6214603202083681E-2</v>
      </c>
      <c r="S34" s="551">
        <v>3.57254241318576E-2</v>
      </c>
      <c r="T34" s="551">
        <v>3.7581814095125642E-2</v>
      </c>
      <c r="U34" s="551">
        <v>3.9581447641500393E-2</v>
      </c>
      <c r="V34" s="1866">
        <v>3.9330114458977057E-2</v>
      </c>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59"/>
    </row>
    <row r="35" spans="1:51">
      <c r="A35" s="211"/>
      <c r="B35" s="519" t="s">
        <v>147</v>
      </c>
      <c r="C35" s="1867">
        <v>0</v>
      </c>
      <c r="D35" s="1868">
        <v>0</v>
      </c>
      <c r="E35" s="1868">
        <v>0</v>
      </c>
      <c r="F35" s="1868">
        <v>0</v>
      </c>
      <c r="G35" s="551">
        <v>3.8977349692356E-2</v>
      </c>
      <c r="H35" s="551">
        <v>4.263273164153232E-2</v>
      </c>
      <c r="I35" s="551">
        <v>5.0792335624306496E-2</v>
      </c>
      <c r="J35" s="551">
        <v>5.6100470211206226E-2</v>
      </c>
      <c r="K35" s="551">
        <v>6.0473104565049722E-2</v>
      </c>
      <c r="L35" s="551">
        <v>5.590259535668398E-2</v>
      </c>
      <c r="M35" s="551">
        <v>5.2151592636484397E-2</v>
      </c>
      <c r="N35" s="551">
        <v>4.8627906688102455E-2</v>
      </c>
      <c r="O35" s="551">
        <v>5.1108019692543111E-2</v>
      </c>
      <c r="P35" s="551">
        <v>5.0468543486799487E-2</v>
      </c>
      <c r="Q35" s="551">
        <v>4.9185312762724573E-2</v>
      </c>
      <c r="R35" s="551">
        <v>4.9220251568102724E-2</v>
      </c>
      <c r="S35" s="551">
        <v>5.1027200547972634E-2</v>
      </c>
      <c r="T35" s="551">
        <v>5.2694549835628691E-2</v>
      </c>
      <c r="U35" s="551">
        <v>5.5566592381847184E-2</v>
      </c>
      <c r="V35" s="1866">
        <v>5.6348424459231369E-2</v>
      </c>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59"/>
    </row>
    <row r="36" spans="1:51">
      <c r="A36" s="211"/>
      <c r="B36" s="519" t="s">
        <v>148</v>
      </c>
      <c r="C36" s="1867">
        <v>0</v>
      </c>
      <c r="D36" s="1868">
        <v>0</v>
      </c>
      <c r="E36" s="1868">
        <v>0</v>
      </c>
      <c r="F36" s="1868">
        <v>0</v>
      </c>
      <c r="G36" s="551">
        <v>4.9141288831198032E-2</v>
      </c>
      <c r="H36" s="551">
        <v>7.1417936233453452E-2</v>
      </c>
      <c r="I36" s="551">
        <v>8.4987018930789193E-2</v>
      </c>
      <c r="J36" s="551">
        <v>8.6386581131589091E-2</v>
      </c>
      <c r="K36" s="551">
        <v>8.5055250150886191E-2</v>
      </c>
      <c r="L36" s="551">
        <v>7.6981634851724531E-2</v>
      </c>
      <c r="M36" s="551">
        <v>7.1178427568666949E-2</v>
      </c>
      <c r="N36" s="551">
        <v>6.4211275539351506E-2</v>
      </c>
      <c r="O36" s="551">
        <v>6.2851358849449201E-2</v>
      </c>
      <c r="P36" s="551">
        <v>5.977168738886407E-2</v>
      </c>
      <c r="Q36" s="551">
        <v>5.6580968034299475E-2</v>
      </c>
      <c r="R36" s="551">
        <v>5.5757559447036094E-2</v>
      </c>
      <c r="S36" s="551">
        <v>5.6122758578686843E-2</v>
      </c>
      <c r="T36" s="551">
        <v>5.6736839426578721E-2</v>
      </c>
      <c r="U36" s="551">
        <v>5.63522275032056E-2</v>
      </c>
      <c r="V36" s="1866">
        <v>5.7707399804279358E-2</v>
      </c>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59"/>
    </row>
    <row r="37" spans="1:51" ht="15" thickBot="1">
      <c r="A37" s="211"/>
      <c r="B37" s="520" t="s">
        <v>149</v>
      </c>
      <c r="C37" s="1869">
        <v>0</v>
      </c>
      <c r="D37" s="1870">
        <v>0</v>
      </c>
      <c r="E37" s="1870">
        <v>0</v>
      </c>
      <c r="F37" s="1870">
        <v>0</v>
      </c>
      <c r="G37" s="531">
        <v>1.2607652705754726</v>
      </c>
      <c r="H37" s="531">
        <v>1.6751902466385455</v>
      </c>
      <c r="I37" s="531">
        <v>1.6732252590116952</v>
      </c>
      <c r="J37" s="531">
        <v>1.5398548498143094</v>
      </c>
      <c r="K37" s="531">
        <v>1.4064971653537968</v>
      </c>
      <c r="L37" s="531">
        <v>1.3770672785502478</v>
      </c>
      <c r="M37" s="531">
        <v>1.3648370830169374</v>
      </c>
      <c r="N37" s="531">
        <v>1.3204614369111174</v>
      </c>
      <c r="O37" s="531">
        <v>1.229774881272097</v>
      </c>
      <c r="P37" s="531">
        <v>1.1843354941380051</v>
      </c>
      <c r="Q37" s="531">
        <v>1.150363083127119</v>
      </c>
      <c r="R37" s="531">
        <v>1.1328174414120606</v>
      </c>
      <c r="S37" s="531">
        <v>1.0998596430138015</v>
      </c>
      <c r="T37" s="531">
        <v>1.0767117207293588</v>
      </c>
      <c r="U37" s="531">
        <v>1.0141386233649101</v>
      </c>
      <c r="V37" s="541">
        <v>1.0241173618976911</v>
      </c>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59"/>
    </row>
    <row r="38" spans="1:51" s="59" customFormat="1" ht="12.75">
      <c r="A38" s="211"/>
      <c r="B38" s="280" t="s">
        <v>150</v>
      </c>
      <c r="C38" s="527"/>
      <c r="D38" s="527"/>
      <c r="E38" s="527"/>
      <c r="F38" s="527"/>
      <c r="G38" s="527"/>
      <c r="H38" s="527"/>
      <c r="I38" s="527"/>
      <c r="J38" s="527"/>
      <c r="K38" s="527"/>
      <c r="L38" s="527"/>
      <c r="M38" s="527"/>
      <c r="N38" s="527"/>
      <c r="O38" s="527"/>
      <c r="P38" s="527"/>
      <c r="Q38" s="527"/>
      <c r="R38" s="527"/>
      <c r="S38" s="527"/>
      <c r="T38" s="527"/>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row>
    <row r="39" spans="1:51">
      <c r="A39" s="211"/>
      <c r="B39" s="280"/>
      <c r="C39" s="527"/>
      <c r="D39" s="527"/>
      <c r="E39" s="527"/>
      <c r="F39" s="527"/>
      <c r="G39" s="527"/>
      <c r="H39" s="527"/>
      <c r="I39" s="527"/>
      <c r="J39" s="527"/>
      <c r="K39" s="527"/>
      <c r="L39" s="527"/>
      <c r="M39" s="527"/>
      <c r="N39" s="527"/>
      <c r="O39" s="527"/>
      <c r="P39" s="527"/>
      <c r="Q39" s="527"/>
      <c r="R39" s="527"/>
      <c r="S39" s="527"/>
      <c r="T39" s="527"/>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59"/>
    </row>
    <row r="40" spans="1:51">
      <c r="A40" s="211"/>
      <c r="B40" s="211"/>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59"/>
    </row>
    <row r="41" spans="1:51">
      <c r="A41" s="211"/>
      <c r="B41" s="211"/>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59"/>
    </row>
    <row r="42" spans="1:51">
      <c r="A42" s="211"/>
      <c r="B42" s="211"/>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59"/>
    </row>
    <row r="43" spans="1:51">
      <c r="A43" s="211"/>
      <c r="B43" s="211"/>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59"/>
    </row>
    <row r="44" spans="1:51">
      <c r="A44" s="211"/>
      <c r="B44" s="211"/>
      <c r="C44" s="211"/>
      <c r="D44" s="211"/>
      <c r="E44" s="211"/>
      <c r="F44" s="211"/>
      <c r="G44" s="211"/>
      <c r="H44" s="211"/>
      <c r="I44" s="211"/>
      <c r="J44" s="211"/>
      <c r="K44" s="211"/>
      <c r="L44" s="211"/>
      <c r="M44" s="211"/>
      <c r="N44" s="526"/>
      <c r="O44" s="525"/>
      <c r="P44" s="525"/>
      <c r="Q44" s="525"/>
      <c r="R44" s="526"/>
      <c r="S44" s="526"/>
      <c r="T44" s="526"/>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59"/>
    </row>
    <row r="45" spans="1:51">
      <c r="A45" s="211"/>
      <c r="B45" s="211"/>
      <c r="C45" s="211"/>
      <c r="D45" s="211"/>
      <c r="E45" s="211"/>
      <c r="F45" s="211"/>
      <c r="G45" s="211"/>
      <c r="H45" s="211"/>
      <c r="I45" s="211"/>
      <c r="J45" s="211"/>
      <c r="K45" s="211"/>
      <c r="L45" s="211"/>
      <c r="M45" s="211"/>
      <c r="N45" s="526"/>
      <c r="O45" s="211"/>
      <c r="P45" s="211"/>
      <c r="Q45" s="211"/>
      <c r="R45" s="526"/>
      <c r="S45" s="526"/>
      <c r="T45" s="526"/>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59"/>
    </row>
    <row r="46" spans="1:51">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row>
  </sheetData>
  <phoneticPr fontId="39" type="noConversion"/>
  <hyperlinks>
    <hyperlink ref="B1" location="Index!A1" display="Back to index" xr:uid="{BC5C1D1B-560C-418F-ABBD-DCBAFC1E75FF}"/>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4 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BH24"/>
  <sheetViews>
    <sheetView showGridLines="0" zoomScale="85" zoomScaleNormal="100" workbookViewId="0">
      <pane xSplit="2" topLeftCell="J1" activePane="topRight" state="frozen"/>
      <selection pane="topRight" activeCell="V13" sqref="V13"/>
    </sheetView>
  </sheetViews>
  <sheetFormatPr baseColWidth="10" defaultColWidth="11.42578125" defaultRowHeight="15"/>
  <cols>
    <col min="2" max="2" width="34.5703125" customWidth="1"/>
    <col min="3" max="20" width="15.85546875" customWidth="1"/>
    <col min="21" max="60" width="11.42578125" style="92"/>
  </cols>
  <sheetData>
    <row r="1" spans="1:23" s="92" customFormat="1">
      <c r="A1" s="215"/>
      <c r="B1" s="554" t="s">
        <v>31</v>
      </c>
      <c r="C1" s="555"/>
      <c r="D1" s="555"/>
      <c r="E1" s="555"/>
      <c r="F1" s="555"/>
      <c r="G1" s="555"/>
      <c r="H1" s="555"/>
      <c r="I1" s="555"/>
      <c r="J1" s="555"/>
      <c r="K1" s="555"/>
      <c r="L1" s="555"/>
      <c r="M1" s="556"/>
      <c r="N1" s="556"/>
      <c r="O1" s="556"/>
      <c r="P1" s="556"/>
      <c r="Q1" s="556"/>
      <c r="R1" s="556"/>
      <c r="S1" s="556"/>
      <c r="T1" s="556"/>
      <c r="U1" s="215"/>
      <c r="V1" s="215"/>
      <c r="W1" s="215"/>
    </row>
    <row r="2" spans="1:23" s="92" customFormat="1" ht="15.75" thickBot="1">
      <c r="A2" s="215"/>
      <c r="B2" s="554"/>
      <c r="C2" s="555"/>
      <c r="D2" s="555"/>
      <c r="E2" s="555"/>
      <c r="F2" s="555"/>
      <c r="G2" s="555"/>
      <c r="H2" s="555"/>
      <c r="I2" s="555"/>
      <c r="J2" s="555"/>
      <c r="K2" s="555"/>
      <c r="L2" s="555"/>
      <c r="M2" s="556"/>
      <c r="N2" s="556"/>
      <c r="O2" s="556"/>
      <c r="P2" s="556"/>
      <c r="Q2" s="556"/>
      <c r="R2" s="556"/>
      <c r="S2" s="556"/>
      <c r="T2" s="556"/>
      <c r="U2" s="215"/>
      <c r="V2" s="215"/>
      <c r="W2" s="215"/>
    </row>
    <row r="3" spans="1:23" s="92" customFormat="1">
      <c r="A3" s="215"/>
      <c r="B3" s="100" t="s">
        <v>151</v>
      </c>
      <c r="C3" s="2193"/>
      <c r="D3" s="2194"/>
      <c r="E3" s="2194"/>
      <c r="F3" s="2194"/>
      <c r="G3" s="2194"/>
      <c r="H3" s="2194"/>
      <c r="I3" s="2194"/>
      <c r="J3" s="2194"/>
      <c r="K3" s="2194"/>
      <c r="L3" s="2194"/>
      <c r="M3" s="2194"/>
      <c r="N3" s="2194" t="s">
        <v>463</v>
      </c>
      <c r="O3" s="2194"/>
      <c r="P3" s="2194"/>
      <c r="Q3" s="2194"/>
      <c r="R3" s="2194"/>
      <c r="S3" s="2194"/>
      <c r="T3" s="2194"/>
      <c r="U3" s="2194"/>
      <c r="V3" s="2195"/>
      <c r="W3" s="215"/>
    </row>
    <row r="4" spans="1:23" s="92" customFormat="1">
      <c r="A4" s="215"/>
      <c r="B4" s="544"/>
      <c r="C4" s="258"/>
      <c r="D4" s="259"/>
      <c r="E4" s="259"/>
      <c r="F4" s="259"/>
      <c r="G4" s="259"/>
      <c r="H4" s="259"/>
      <c r="I4" s="259"/>
      <c r="J4" s="259"/>
      <c r="K4" s="259"/>
      <c r="L4" s="259"/>
      <c r="M4" s="259"/>
      <c r="N4" s="2197"/>
      <c r="O4" s="2197"/>
      <c r="P4" s="2197"/>
      <c r="Q4" s="2197"/>
      <c r="R4" s="2197"/>
      <c r="S4" s="2197"/>
      <c r="T4" s="2197"/>
      <c r="U4" s="2197"/>
      <c r="V4" s="2196"/>
      <c r="W4" s="215"/>
    </row>
    <row r="5" spans="1:23" s="92" customFormat="1" ht="15.75" thickBot="1">
      <c r="A5" s="215"/>
      <c r="B5" s="552" t="s">
        <v>152</v>
      </c>
      <c r="C5" s="469" t="s">
        <v>171</v>
      </c>
      <c r="D5" s="459" t="s">
        <v>170</v>
      </c>
      <c r="E5" s="459" t="s">
        <v>169</v>
      </c>
      <c r="F5" s="459" t="s">
        <v>167</v>
      </c>
      <c r="G5" s="459" t="s">
        <v>166</v>
      </c>
      <c r="H5" s="459" t="s">
        <v>165</v>
      </c>
      <c r="I5" s="459" t="s">
        <v>168</v>
      </c>
      <c r="J5" s="459" t="s">
        <v>164</v>
      </c>
      <c r="K5" s="459" t="s">
        <v>163</v>
      </c>
      <c r="L5" s="459" t="s">
        <v>161</v>
      </c>
      <c r="M5" s="459" t="s">
        <v>95</v>
      </c>
      <c r="N5" s="459" t="s">
        <v>153</v>
      </c>
      <c r="O5" s="459" t="s">
        <v>162</v>
      </c>
      <c r="P5" s="459" t="s">
        <v>102</v>
      </c>
      <c r="Q5" s="459" t="s">
        <v>96</v>
      </c>
      <c r="R5" s="459" t="s">
        <v>154</v>
      </c>
      <c r="S5" s="459" t="s">
        <v>843</v>
      </c>
      <c r="T5" s="459" t="s">
        <v>906</v>
      </c>
      <c r="U5" s="459" t="s">
        <v>929</v>
      </c>
      <c r="V5" s="470" t="s">
        <v>1077</v>
      </c>
      <c r="W5" s="215"/>
    </row>
    <row r="6" spans="1:23" s="92" customFormat="1">
      <c r="A6" s="215"/>
      <c r="B6" s="13" t="s">
        <v>155</v>
      </c>
      <c r="C6" s="198">
        <v>31695558</v>
      </c>
      <c r="D6" s="199">
        <v>29863335</v>
      </c>
      <c r="E6" s="199">
        <v>32626001</v>
      </c>
      <c r="F6" s="199">
        <v>34213188</v>
      </c>
      <c r="G6" s="199">
        <v>38746287</v>
      </c>
      <c r="H6" s="199">
        <v>48926791</v>
      </c>
      <c r="I6" s="199">
        <v>53574151</v>
      </c>
      <c r="J6" s="199">
        <v>54530356</v>
      </c>
      <c r="K6" s="199">
        <v>58074996</v>
      </c>
      <c r="L6" s="199">
        <v>59998764</v>
      </c>
      <c r="M6" s="199">
        <v>61112084</v>
      </c>
      <c r="N6" s="199">
        <v>58629661</v>
      </c>
      <c r="O6" s="199">
        <v>56923859</v>
      </c>
      <c r="P6" s="199">
        <v>51554195</v>
      </c>
      <c r="Q6" s="199">
        <v>53512524</v>
      </c>
      <c r="R6" s="199">
        <v>48467247</v>
      </c>
      <c r="S6" s="199">
        <v>47483661</v>
      </c>
      <c r="T6" s="199">
        <v>43930450</v>
      </c>
      <c r="U6" s="199">
        <v>45120127</v>
      </c>
      <c r="V6" s="200">
        <v>48229322</v>
      </c>
      <c r="W6" s="215"/>
    </row>
    <row r="7" spans="1:23" s="92" customFormat="1">
      <c r="A7" s="215"/>
      <c r="B7" s="13" t="s">
        <v>156</v>
      </c>
      <c r="C7" s="201">
        <v>32968147</v>
      </c>
      <c r="D7" s="202">
        <v>32604309</v>
      </c>
      <c r="E7" s="202">
        <v>33681765</v>
      </c>
      <c r="F7" s="202">
        <v>35179770</v>
      </c>
      <c r="G7" s="202">
        <v>37872908</v>
      </c>
      <c r="H7" s="202">
        <v>42562229</v>
      </c>
      <c r="I7" s="202">
        <v>45999882</v>
      </c>
      <c r="J7" s="202">
        <v>50069129</v>
      </c>
      <c r="K7" s="202">
        <v>51013689</v>
      </c>
      <c r="L7" s="202">
        <v>52687270</v>
      </c>
      <c r="M7" s="202">
        <v>54365781</v>
      </c>
      <c r="N7" s="202">
        <v>56945262</v>
      </c>
      <c r="O7" s="202">
        <v>56454479</v>
      </c>
      <c r="P7" s="202">
        <v>54936107</v>
      </c>
      <c r="Q7" s="202">
        <v>55154337</v>
      </c>
      <c r="R7" s="202">
        <v>54769045</v>
      </c>
      <c r="S7" s="202">
        <v>53418288</v>
      </c>
      <c r="T7" s="202">
        <v>49456054</v>
      </c>
      <c r="U7" s="202">
        <v>49395543</v>
      </c>
      <c r="V7" s="203">
        <v>52375813</v>
      </c>
      <c r="W7" s="215"/>
    </row>
    <row r="8" spans="1:23" s="92" customFormat="1">
      <c r="A8" s="215"/>
      <c r="B8" s="13" t="s">
        <v>157</v>
      </c>
      <c r="C8" s="201">
        <v>31399811</v>
      </c>
      <c r="D8" s="202">
        <v>32472216</v>
      </c>
      <c r="E8" s="202">
        <v>33194331</v>
      </c>
      <c r="F8" s="202">
        <v>34034037</v>
      </c>
      <c r="G8" s="202">
        <v>35045214</v>
      </c>
      <c r="H8" s="202">
        <v>30019871</v>
      </c>
      <c r="I8" s="202">
        <v>29785440</v>
      </c>
      <c r="J8" s="202">
        <v>29324090</v>
      </c>
      <c r="K8" s="202">
        <v>31389760</v>
      </c>
      <c r="L8" s="202">
        <v>30302103</v>
      </c>
      <c r="M8" s="202">
        <v>31601351</v>
      </c>
      <c r="N8" s="202">
        <v>29995810</v>
      </c>
      <c r="O8" s="202">
        <v>30029261</v>
      </c>
      <c r="P8" s="202">
        <v>35923266</v>
      </c>
      <c r="Q8" s="202">
        <v>39372047</v>
      </c>
      <c r="R8" s="202">
        <v>38897010</v>
      </c>
      <c r="S8" s="202">
        <v>43194573</v>
      </c>
      <c r="T8" s="202">
        <v>45107429</v>
      </c>
      <c r="U8" s="202">
        <v>49213763</v>
      </c>
      <c r="V8" s="203">
        <v>42484664</v>
      </c>
      <c r="W8" s="215"/>
    </row>
    <row r="9" spans="1:23" s="92" customFormat="1">
      <c r="A9" s="215"/>
      <c r="B9" s="13" t="s">
        <v>158</v>
      </c>
      <c r="C9" s="201">
        <v>7074344</v>
      </c>
      <c r="D9" s="202">
        <v>7609448</v>
      </c>
      <c r="E9" s="202">
        <v>7205449</v>
      </c>
      <c r="F9" s="202">
        <v>7897199</v>
      </c>
      <c r="G9" s="202">
        <v>7204922</v>
      </c>
      <c r="H9" s="202">
        <v>7441044</v>
      </c>
      <c r="I9" s="202">
        <v>7127617</v>
      </c>
      <c r="J9" s="202">
        <v>7736747</v>
      </c>
      <c r="K9" s="202">
        <v>7457440</v>
      </c>
      <c r="L9" s="202">
        <v>5456510</v>
      </c>
      <c r="M9" s="202">
        <v>4681224</v>
      </c>
      <c r="N9" s="202">
        <v>4017065</v>
      </c>
      <c r="O9" s="202">
        <v>3750593</v>
      </c>
      <c r="P9" s="202">
        <v>4155932</v>
      </c>
      <c r="Q9" s="202">
        <v>3745597</v>
      </c>
      <c r="R9" s="202">
        <v>3824629</v>
      </c>
      <c r="S9" s="202">
        <v>3322691</v>
      </c>
      <c r="T9" s="202">
        <v>3545001</v>
      </c>
      <c r="U9" s="202">
        <v>3245358</v>
      </c>
      <c r="V9" s="203">
        <v>3185603</v>
      </c>
      <c r="W9" s="215"/>
    </row>
    <row r="10" spans="1:23" s="92" customFormat="1" ht="15.75" thickBot="1">
      <c r="A10" s="215"/>
      <c r="B10" s="13" t="s">
        <v>159</v>
      </c>
      <c r="C10" s="207">
        <v>589397</v>
      </c>
      <c r="D10" s="208">
        <v>607736</v>
      </c>
      <c r="E10" s="208">
        <v>684174</v>
      </c>
      <c r="F10" s="208">
        <v>681191</v>
      </c>
      <c r="G10" s="208">
        <v>694214</v>
      </c>
      <c r="H10" s="208">
        <v>714397</v>
      </c>
      <c r="I10" s="208">
        <v>715584</v>
      </c>
      <c r="J10" s="208">
        <v>705180</v>
      </c>
      <c r="K10" s="208">
        <v>690454</v>
      </c>
      <c r="L10" s="208">
        <v>717156</v>
      </c>
      <c r="M10" s="208">
        <v>787928</v>
      </c>
      <c r="N10" s="208">
        <v>753064</v>
      </c>
      <c r="O10" s="208">
        <v>757772</v>
      </c>
      <c r="P10" s="208">
        <v>871075</v>
      </c>
      <c r="Q10" s="208">
        <v>1007509</v>
      </c>
      <c r="R10" s="208">
        <v>1062856</v>
      </c>
      <c r="S10" s="208">
        <v>1204087</v>
      </c>
      <c r="T10" s="208">
        <v>1348783</v>
      </c>
      <c r="U10" s="208">
        <v>1496744</v>
      </c>
      <c r="V10" s="209">
        <v>1429592</v>
      </c>
      <c r="W10" s="215"/>
    </row>
    <row r="11" spans="1:23" s="92" customFormat="1" ht="15.75" thickBot="1">
      <c r="A11" s="215"/>
      <c r="B11" s="14" t="s">
        <v>160</v>
      </c>
      <c r="C11" s="356">
        <v>103727257</v>
      </c>
      <c r="D11" s="357">
        <v>103157044</v>
      </c>
      <c r="E11" s="357">
        <v>107391720</v>
      </c>
      <c r="F11" s="357">
        <v>112005385</v>
      </c>
      <c r="G11" s="357">
        <v>119563545</v>
      </c>
      <c r="H11" s="357">
        <v>129664332</v>
      </c>
      <c r="I11" s="357">
        <v>137202674</v>
      </c>
      <c r="J11" s="357">
        <v>142365502</v>
      </c>
      <c r="K11" s="357">
        <v>148626339</v>
      </c>
      <c r="L11" s="357">
        <v>149161803</v>
      </c>
      <c r="M11" s="357">
        <v>152548368</v>
      </c>
      <c r="N11" s="357">
        <v>150340862</v>
      </c>
      <c r="O11" s="357">
        <v>147915964</v>
      </c>
      <c r="P11" s="357">
        <v>147440575</v>
      </c>
      <c r="Q11" s="357">
        <v>152792014</v>
      </c>
      <c r="R11" s="357">
        <v>147020787</v>
      </c>
      <c r="S11" s="357">
        <v>148623300</v>
      </c>
      <c r="T11" s="357">
        <v>143387717</v>
      </c>
      <c r="U11" s="357">
        <v>148471535</v>
      </c>
      <c r="V11" s="358">
        <v>147704994</v>
      </c>
      <c r="W11" s="215"/>
    </row>
    <row r="12" spans="1:23">
      <c r="A12" s="211"/>
      <c r="B12" s="211"/>
      <c r="C12" s="211"/>
      <c r="D12" s="211"/>
      <c r="E12" s="211"/>
      <c r="F12" s="211"/>
      <c r="G12" s="211"/>
      <c r="H12" s="211"/>
      <c r="I12" s="211"/>
      <c r="J12" s="211"/>
      <c r="K12" s="211"/>
      <c r="L12" s="211"/>
      <c r="M12" s="211"/>
      <c r="N12" s="211"/>
      <c r="O12" s="211"/>
      <c r="P12" s="211"/>
      <c r="Q12" s="211"/>
      <c r="R12" s="211"/>
      <c r="S12" s="211"/>
      <c r="T12" s="211"/>
      <c r="U12" s="215"/>
      <c r="V12" s="215"/>
      <c r="W12" s="215"/>
    </row>
    <row r="13" spans="1:23">
      <c r="A13" s="211"/>
      <c r="B13" s="211"/>
      <c r="C13" s="211"/>
      <c r="D13" s="211"/>
      <c r="E13" s="211"/>
      <c r="F13" s="211"/>
      <c r="G13" s="211"/>
      <c r="H13" s="211"/>
      <c r="I13" s="211"/>
      <c r="J13" s="211"/>
      <c r="K13" s="211"/>
      <c r="L13" s="211"/>
      <c r="M13" s="211"/>
      <c r="N13" s="211"/>
      <c r="O13" s="211"/>
      <c r="P13" s="211"/>
      <c r="Q13" s="211"/>
      <c r="R13" s="211"/>
      <c r="S13" s="211"/>
      <c r="T13" s="211"/>
      <c r="U13" s="215"/>
      <c r="V13" s="2279"/>
      <c r="W13" s="215"/>
    </row>
    <row r="14" spans="1:23">
      <c r="A14" s="211"/>
      <c r="B14" s="211"/>
      <c r="C14" s="211"/>
      <c r="D14" s="211"/>
      <c r="E14" s="211"/>
      <c r="F14" s="211"/>
      <c r="G14" s="211"/>
      <c r="H14" s="211"/>
      <c r="I14" s="211"/>
      <c r="J14" s="211"/>
      <c r="K14" s="211"/>
      <c r="L14" s="211"/>
      <c r="M14" s="211"/>
      <c r="N14" s="211"/>
      <c r="O14" s="211"/>
      <c r="P14" s="211"/>
      <c r="Q14" s="211"/>
      <c r="R14" s="211"/>
      <c r="S14" s="211"/>
      <c r="T14" s="211"/>
      <c r="U14" s="215"/>
      <c r="V14" s="215"/>
      <c r="W14" s="215"/>
    </row>
    <row r="15" spans="1:23">
      <c r="A15" s="211"/>
      <c r="B15" s="211"/>
      <c r="C15" s="211"/>
      <c r="D15" s="211"/>
      <c r="E15" s="211"/>
      <c r="F15" s="211"/>
      <c r="G15" s="211"/>
      <c r="H15" s="211"/>
      <c r="I15" s="211"/>
      <c r="J15" s="553"/>
      <c r="K15" s="553"/>
      <c r="L15" s="553"/>
      <c r="M15" s="553"/>
      <c r="N15" s="553"/>
      <c r="O15" s="553"/>
      <c r="P15" s="553"/>
      <c r="Q15" s="553"/>
      <c r="R15" s="553"/>
      <c r="S15" s="553"/>
      <c r="T15" s="553"/>
      <c r="U15" s="215"/>
      <c r="V15" s="215"/>
      <c r="W15" s="215"/>
    </row>
    <row r="16" spans="1:23">
      <c r="A16" s="211"/>
      <c r="B16" s="211"/>
      <c r="C16" s="211"/>
      <c r="D16" s="211"/>
      <c r="E16" s="211"/>
      <c r="F16" s="211"/>
      <c r="G16" s="211"/>
      <c r="H16" s="211"/>
      <c r="I16" s="211"/>
      <c r="J16" s="553"/>
      <c r="K16" s="553"/>
      <c r="L16" s="553"/>
      <c r="M16" s="553"/>
      <c r="N16" s="553"/>
      <c r="O16" s="553"/>
      <c r="P16" s="553"/>
      <c r="Q16" s="553"/>
      <c r="R16" s="553"/>
      <c r="S16" s="553"/>
      <c r="T16" s="553"/>
      <c r="U16" s="215"/>
      <c r="V16" s="215"/>
      <c r="W16" s="215"/>
    </row>
    <row r="17" spans="1:23">
      <c r="A17" s="211"/>
      <c r="B17" s="211"/>
      <c r="C17" s="211"/>
      <c r="D17" s="211"/>
      <c r="E17" s="211"/>
      <c r="F17" s="211"/>
      <c r="G17" s="211"/>
      <c r="H17" s="211"/>
      <c r="I17" s="211"/>
      <c r="J17" s="553"/>
      <c r="K17" s="553"/>
      <c r="L17" s="553"/>
      <c r="M17" s="553"/>
      <c r="N17" s="553"/>
      <c r="O17" s="553"/>
      <c r="P17" s="553"/>
      <c r="Q17" s="553"/>
      <c r="R17" s="553"/>
      <c r="S17" s="553"/>
      <c r="T17" s="553"/>
      <c r="U17" s="215"/>
      <c r="V17" s="215"/>
      <c r="W17" s="215"/>
    </row>
    <row r="18" spans="1:23">
      <c r="A18" s="211"/>
      <c r="B18" s="211"/>
      <c r="C18" s="211"/>
      <c r="D18" s="211"/>
      <c r="E18" s="211"/>
      <c r="F18" s="211"/>
      <c r="G18" s="211"/>
      <c r="H18" s="211"/>
      <c r="I18" s="211"/>
      <c r="J18" s="553"/>
      <c r="K18" s="553"/>
      <c r="L18" s="553"/>
      <c r="M18" s="553"/>
      <c r="N18" s="553"/>
      <c r="O18" s="553"/>
      <c r="P18" s="553"/>
      <c r="Q18" s="553"/>
      <c r="R18" s="553"/>
      <c r="S18" s="553"/>
      <c r="T18" s="553"/>
      <c r="U18" s="215"/>
      <c r="V18" s="215"/>
      <c r="W18" s="215"/>
    </row>
    <row r="19" spans="1:23">
      <c r="A19" s="211"/>
      <c r="B19" s="211"/>
      <c r="C19" s="211"/>
      <c r="D19" s="211"/>
      <c r="E19" s="211"/>
      <c r="F19" s="211"/>
      <c r="G19" s="211"/>
      <c r="H19" s="211"/>
      <c r="I19" s="211"/>
      <c r="J19" s="553"/>
      <c r="K19" s="553"/>
      <c r="L19" s="553"/>
      <c r="M19" s="553"/>
      <c r="N19" s="553"/>
      <c r="O19" s="553"/>
      <c r="P19" s="553"/>
      <c r="Q19" s="553"/>
      <c r="R19" s="553"/>
      <c r="S19" s="553"/>
      <c r="T19" s="553"/>
      <c r="U19" s="215"/>
      <c r="V19" s="215"/>
      <c r="W19" s="215"/>
    </row>
    <row r="20" spans="1:23">
      <c r="A20" s="211"/>
      <c r="B20" s="211"/>
      <c r="C20" s="211"/>
      <c r="D20" s="211"/>
      <c r="E20" s="211"/>
      <c r="F20" s="211"/>
      <c r="G20" s="211"/>
      <c r="H20" s="211"/>
      <c r="I20" s="211"/>
      <c r="J20" s="211"/>
      <c r="K20" s="211"/>
      <c r="L20" s="211"/>
      <c r="M20" s="211"/>
      <c r="N20" s="211"/>
      <c r="O20" s="211"/>
      <c r="P20" s="211"/>
      <c r="Q20" s="211"/>
      <c r="R20" s="211"/>
      <c r="S20" s="211"/>
      <c r="T20" s="211"/>
      <c r="U20" s="215"/>
      <c r="V20" s="215"/>
      <c r="W20" s="215"/>
    </row>
    <row r="21" spans="1:23">
      <c r="A21" s="211"/>
      <c r="B21" s="211"/>
      <c r="C21" s="211"/>
      <c r="D21" s="211"/>
      <c r="E21" s="211"/>
      <c r="F21" s="211"/>
      <c r="G21" s="211"/>
      <c r="H21" s="211"/>
      <c r="I21" s="211"/>
      <c r="J21" s="211"/>
      <c r="K21" s="211"/>
      <c r="L21" s="211"/>
      <c r="M21" s="211"/>
      <c r="N21" s="211"/>
      <c r="O21" s="211"/>
      <c r="P21" s="211"/>
      <c r="Q21" s="211"/>
      <c r="R21" s="211"/>
      <c r="S21" s="211"/>
      <c r="T21" s="211"/>
      <c r="U21" s="215"/>
      <c r="V21" s="215"/>
      <c r="W21" s="215"/>
    </row>
    <row r="22" spans="1:23">
      <c r="A22" s="211"/>
      <c r="B22" s="211"/>
      <c r="C22" s="211"/>
      <c r="D22" s="211"/>
      <c r="E22" s="211"/>
      <c r="F22" s="211"/>
      <c r="G22" s="211"/>
      <c r="H22" s="211"/>
      <c r="I22" s="211"/>
      <c r="J22" s="211"/>
      <c r="K22" s="211"/>
      <c r="L22" s="211"/>
      <c r="M22" s="211"/>
      <c r="N22" s="211"/>
      <c r="O22" s="211"/>
      <c r="P22" s="211"/>
      <c r="Q22" s="211"/>
      <c r="R22" s="211"/>
      <c r="S22" s="211"/>
      <c r="T22" s="211"/>
      <c r="U22" s="215"/>
      <c r="V22" s="215"/>
      <c r="W22" s="215"/>
    </row>
    <row r="23" spans="1:23">
      <c r="A23" s="211"/>
      <c r="B23" s="211"/>
      <c r="C23" s="211"/>
      <c r="D23" s="211"/>
      <c r="E23" s="211"/>
      <c r="F23" s="211"/>
      <c r="G23" s="211"/>
      <c r="H23" s="211"/>
      <c r="I23" s="211"/>
      <c r="J23" s="211"/>
      <c r="K23" s="211"/>
      <c r="L23" s="211"/>
      <c r="M23" s="211"/>
      <c r="N23" s="211"/>
      <c r="O23" s="211"/>
      <c r="P23" s="211"/>
      <c r="Q23" s="211"/>
      <c r="R23" s="211"/>
      <c r="S23" s="211"/>
      <c r="T23" s="211"/>
      <c r="U23" s="215"/>
      <c r="V23" s="215"/>
      <c r="W23" s="215"/>
    </row>
    <row r="24" spans="1:23">
      <c r="A24" s="211"/>
      <c r="B24" s="211"/>
      <c r="C24" s="211"/>
      <c r="D24" s="211"/>
      <c r="E24" s="211"/>
      <c r="F24" s="211"/>
      <c r="G24" s="211"/>
      <c r="H24" s="211"/>
      <c r="I24" s="211"/>
      <c r="J24" s="211"/>
      <c r="K24" s="211"/>
      <c r="L24" s="211"/>
      <c r="M24" s="211"/>
      <c r="N24" s="211"/>
      <c r="O24" s="211"/>
      <c r="P24" s="211"/>
      <c r="Q24" s="211"/>
      <c r="R24" s="211"/>
      <c r="S24" s="211"/>
      <c r="T24" s="211"/>
      <c r="U24" s="215"/>
      <c r="V24" s="215"/>
      <c r="W24" s="215"/>
    </row>
  </sheetData>
  <phoneticPr fontId="39" type="noConversion"/>
  <hyperlinks>
    <hyperlink ref="B1" location="Index!A1" display="Back to index" xr:uid="{80BA3D75-CD6A-4A16-B5C7-95D9A6A1B064}"/>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B1:AB31"/>
  <sheetViews>
    <sheetView showGridLines="0" topLeftCell="S1" zoomScale="112" zoomScaleNormal="112" workbookViewId="0">
      <selection activeCell="AC17" sqref="AC17"/>
    </sheetView>
  </sheetViews>
  <sheetFormatPr baseColWidth="10" defaultColWidth="11.42578125" defaultRowHeight="15"/>
  <cols>
    <col min="2" max="2" width="67.42578125" customWidth="1"/>
    <col min="3" max="18" width="16.140625" customWidth="1"/>
    <col min="19" max="19" width="13.7109375" style="170" customWidth="1"/>
    <col min="20" max="20" width="66.28515625" bestFit="1" customWidth="1"/>
    <col min="21" max="21" width="12" bestFit="1" customWidth="1"/>
    <col min="22" max="25" width="12" customWidth="1"/>
    <col min="26" max="26" width="12" bestFit="1" customWidth="1"/>
  </cols>
  <sheetData>
    <row r="1" spans="2:28">
      <c r="B1" s="589" t="s">
        <v>31</v>
      </c>
    </row>
    <row r="2" spans="2:28">
      <c r="C2" s="211"/>
      <c r="D2" s="211"/>
      <c r="E2" s="211"/>
      <c r="F2" s="211"/>
      <c r="G2" s="211"/>
      <c r="H2" s="211"/>
      <c r="I2" s="211"/>
      <c r="J2" s="211"/>
      <c r="K2" s="211"/>
      <c r="L2" s="211"/>
      <c r="M2" s="211"/>
      <c r="N2" s="211"/>
      <c r="O2" s="211"/>
      <c r="P2" s="211"/>
      <c r="Q2" s="211"/>
      <c r="R2" s="211"/>
      <c r="S2" s="557"/>
      <c r="T2" s="211"/>
      <c r="U2" s="211"/>
      <c r="V2" s="211"/>
      <c r="W2" s="211"/>
      <c r="X2" s="211"/>
      <c r="Y2" s="211"/>
      <c r="Z2" s="211"/>
    </row>
    <row r="3" spans="2:28" ht="15.75" thickBot="1">
      <c r="B3" s="210" t="s">
        <v>1073</v>
      </c>
      <c r="C3" s="211"/>
      <c r="D3" s="211"/>
      <c r="E3" s="211"/>
      <c r="F3" s="211"/>
      <c r="G3" s="211"/>
      <c r="H3" s="211"/>
      <c r="I3" s="211"/>
      <c r="J3" s="211"/>
      <c r="K3" s="211"/>
      <c r="L3" s="211"/>
      <c r="M3" s="211"/>
      <c r="N3" s="211"/>
      <c r="O3" s="211"/>
      <c r="P3" s="211"/>
      <c r="Q3" s="211"/>
      <c r="R3" s="211"/>
      <c r="S3" s="557"/>
      <c r="T3" s="210" t="s">
        <v>1072</v>
      </c>
      <c r="U3" s="211"/>
      <c r="V3" s="211"/>
      <c r="W3" s="211"/>
      <c r="X3" s="211"/>
      <c r="Y3" s="211"/>
      <c r="Z3" s="211"/>
    </row>
    <row r="4" spans="2:28" s="143" customFormat="1" ht="15" customHeight="1">
      <c r="B4" s="558" t="s">
        <v>172</v>
      </c>
      <c r="C4" s="2301" t="s">
        <v>29</v>
      </c>
      <c r="D4" s="2302"/>
      <c r="E4" s="2302"/>
      <c r="F4" s="2302"/>
      <c r="G4" s="2302"/>
      <c r="H4" s="2302"/>
      <c r="I4" s="2302"/>
      <c r="J4" s="2302"/>
      <c r="K4" s="2302"/>
      <c r="L4" s="2302"/>
      <c r="M4" s="2302"/>
      <c r="N4" s="2302"/>
      <c r="O4" s="2302"/>
      <c r="P4" s="2302"/>
      <c r="Q4" s="2302"/>
      <c r="R4" s="2303"/>
      <c r="S4" s="559"/>
      <c r="T4" s="337" t="s">
        <v>172</v>
      </c>
      <c r="U4" s="532"/>
      <c r="V4" s="533"/>
      <c r="W4" s="533"/>
      <c r="X4" s="533"/>
      <c r="Y4" s="533" t="s">
        <v>29</v>
      </c>
      <c r="Z4" s="533"/>
      <c r="AA4" s="533"/>
      <c r="AB4" s="534"/>
    </row>
    <row r="5" spans="2:28" s="143" customFormat="1" ht="14.85" customHeight="1">
      <c r="B5" s="560" t="s">
        <v>30</v>
      </c>
      <c r="C5" s="2304"/>
      <c r="D5" s="2305"/>
      <c r="E5" s="2305"/>
      <c r="F5" s="2305"/>
      <c r="G5" s="2305"/>
      <c r="H5" s="2305"/>
      <c r="I5" s="2305"/>
      <c r="J5" s="2305"/>
      <c r="K5" s="2305"/>
      <c r="L5" s="2305"/>
      <c r="M5" s="2305"/>
      <c r="N5" s="2305"/>
      <c r="O5" s="2305"/>
      <c r="P5" s="2305"/>
      <c r="Q5" s="2305"/>
      <c r="R5" s="2306"/>
      <c r="S5" s="559"/>
      <c r="T5" s="561" t="s">
        <v>30</v>
      </c>
      <c r="U5" s="376"/>
      <c r="V5" s="255"/>
      <c r="W5" s="255"/>
      <c r="X5" s="255"/>
      <c r="Y5" s="255"/>
      <c r="Z5" s="255"/>
      <c r="AA5" s="255"/>
      <c r="AB5" s="256"/>
    </row>
    <row r="6" spans="2:28" s="143" customFormat="1" ht="17.25" thickBot="1">
      <c r="B6" s="562"/>
      <c r="C6" s="586" t="s">
        <v>171</v>
      </c>
      <c r="D6" s="587" t="s">
        <v>170</v>
      </c>
      <c r="E6" s="587" t="s">
        <v>169</v>
      </c>
      <c r="F6" s="587" t="s">
        <v>167</v>
      </c>
      <c r="G6" s="587" t="s">
        <v>166</v>
      </c>
      <c r="H6" s="587" t="s">
        <v>165</v>
      </c>
      <c r="I6" s="587" t="s">
        <v>168</v>
      </c>
      <c r="J6" s="587" t="s">
        <v>164</v>
      </c>
      <c r="K6" s="587" t="s">
        <v>163</v>
      </c>
      <c r="L6" s="587" t="s">
        <v>161</v>
      </c>
      <c r="M6" s="587" t="s">
        <v>95</v>
      </c>
      <c r="N6" s="587" t="s">
        <v>153</v>
      </c>
      <c r="O6" s="587" t="s">
        <v>162</v>
      </c>
      <c r="P6" s="587" t="s">
        <v>102</v>
      </c>
      <c r="Q6" s="587" t="s">
        <v>96</v>
      </c>
      <c r="R6" s="588" t="s">
        <v>154</v>
      </c>
      <c r="S6" s="559"/>
      <c r="T6" s="257"/>
      <c r="U6" s="469" t="s">
        <v>162</v>
      </c>
      <c r="V6" s="587" t="s">
        <v>102</v>
      </c>
      <c r="W6" s="587" t="s">
        <v>96</v>
      </c>
      <c r="X6" s="587" t="s">
        <v>154</v>
      </c>
      <c r="Y6" s="459" t="s">
        <v>843</v>
      </c>
      <c r="Z6" s="459" t="s">
        <v>906</v>
      </c>
      <c r="AA6" s="459" t="s">
        <v>929</v>
      </c>
      <c r="AB6" s="470" t="s">
        <v>1077</v>
      </c>
    </row>
    <row r="7" spans="2:28" s="92" customFormat="1">
      <c r="B7" s="563" t="s">
        <v>173</v>
      </c>
      <c r="C7" s="198">
        <v>14816077</v>
      </c>
      <c r="D7" s="199">
        <v>17298234</v>
      </c>
      <c r="E7" s="199">
        <v>20004002</v>
      </c>
      <c r="F7" s="199">
        <v>19697831</v>
      </c>
      <c r="G7" s="199">
        <v>19162140</v>
      </c>
      <c r="H7" s="199">
        <v>29425115</v>
      </c>
      <c r="I7" s="199">
        <v>28219512</v>
      </c>
      <c r="J7" s="199">
        <v>28544161</v>
      </c>
      <c r="K7" s="199">
        <v>31831948</v>
      </c>
      <c r="L7" s="199">
        <v>29058684</v>
      </c>
      <c r="M7" s="199">
        <v>36147225</v>
      </c>
      <c r="N7" s="199">
        <v>32392465</v>
      </c>
      <c r="O7" s="199">
        <v>29560067</v>
      </c>
      <c r="P7" s="199">
        <v>23831465</v>
      </c>
      <c r="Q7" s="199">
        <v>29067922</v>
      </c>
      <c r="R7" s="200">
        <v>26627902</v>
      </c>
      <c r="S7" s="557"/>
      <c r="T7" s="266" t="s">
        <v>173</v>
      </c>
      <c r="U7" s="198">
        <v>29563512</v>
      </c>
      <c r="V7" s="199">
        <v>23831465</v>
      </c>
      <c r="W7" s="199">
        <v>29330082</v>
      </c>
      <c r="X7" s="199">
        <v>26897216</v>
      </c>
      <c r="Y7" s="199">
        <v>28158941</v>
      </c>
      <c r="Z7" s="199">
        <v>26036894</v>
      </c>
      <c r="AA7" s="199">
        <v>24907836</v>
      </c>
      <c r="AB7" s="200">
        <v>25734256</v>
      </c>
    </row>
    <row r="8" spans="2:28" s="92" customFormat="1">
      <c r="B8" s="563" t="s">
        <v>602</v>
      </c>
      <c r="C8" s="201">
        <v>288093</v>
      </c>
      <c r="D8" s="202">
        <v>190415</v>
      </c>
      <c r="E8" s="202">
        <v>254175</v>
      </c>
      <c r="F8" s="202">
        <v>111575</v>
      </c>
      <c r="G8" s="202">
        <v>376289</v>
      </c>
      <c r="H8" s="202">
        <v>5403</v>
      </c>
      <c r="I8" s="202">
        <v>2031</v>
      </c>
      <c r="J8" s="202">
        <v>32221</v>
      </c>
      <c r="K8" s="202">
        <v>63301</v>
      </c>
      <c r="L8" s="202">
        <v>16790</v>
      </c>
      <c r="M8" s="202">
        <v>9782</v>
      </c>
      <c r="N8" s="202">
        <v>2943</v>
      </c>
      <c r="O8" s="202">
        <v>3445</v>
      </c>
      <c r="P8" s="202">
        <v>187376</v>
      </c>
      <c r="Q8" s="202">
        <v>262160</v>
      </c>
      <c r="R8" s="203">
        <v>269314</v>
      </c>
      <c r="S8" s="557"/>
      <c r="T8" s="266" t="s">
        <v>174</v>
      </c>
      <c r="U8" s="201">
        <v>48145429</v>
      </c>
      <c r="V8" s="202">
        <v>45342775</v>
      </c>
      <c r="W8" s="202">
        <v>46843270</v>
      </c>
      <c r="X8" s="202">
        <v>45431224</v>
      </c>
      <c r="Y8" s="202">
        <v>47729504</v>
      </c>
      <c r="Z8" s="202">
        <v>48035351</v>
      </c>
      <c r="AA8" s="202">
        <v>51116913</v>
      </c>
      <c r="AB8" s="203">
        <v>52215528</v>
      </c>
    </row>
    <row r="9" spans="2:28" s="92" customFormat="1">
      <c r="B9" s="563" t="s">
        <v>174</v>
      </c>
      <c r="C9" s="201">
        <v>34960529</v>
      </c>
      <c r="D9" s="202">
        <v>34414427</v>
      </c>
      <c r="E9" s="202">
        <v>33956227</v>
      </c>
      <c r="F9" s="202">
        <v>33530531</v>
      </c>
      <c r="G9" s="202">
        <v>36816653</v>
      </c>
      <c r="H9" s="202">
        <v>41637044</v>
      </c>
      <c r="I9" s="202">
        <v>51648986</v>
      </c>
      <c r="J9" s="202">
        <v>55173742</v>
      </c>
      <c r="K9" s="202">
        <v>59412732</v>
      </c>
      <c r="L9" s="202">
        <v>54772644</v>
      </c>
      <c r="M9" s="202">
        <v>48110456</v>
      </c>
      <c r="N9" s="202">
        <v>48952499</v>
      </c>
      <c r="O9" s="202">
        <v>48145429</v>
      </c>
      <c r="P9" s="202">
        <v>45342775</v>
      </c>
      <c r="Q9" s="202">
        <v>46843270</v>
      </c>
      <c r="R9" s="203">
        <v>45431054</v>
      </c>
      <c r="S9" s="557"/>
      <c r="T9" s="266" t="s">
        <v>175</v>
      </c>
      <c r="U9" s="201">
        <v>1516855</v>
      </c>
      <c r="V9" s="202">
        <v>2046209</v>
      </c>
      <c r="W9" s="202">
        <v>1586967</v>
      </c>
      <c r="X9" s="202">
        <v>1101856</v>
      </c>
      <c r="Y9" s="202">
        <v>1468180</v>
      </c>
      <c r="Z9" s="202">
        <v>1863243</v>
      </c>
      <c r="AA9" s="202">
        <v>1513622</v>
      </c>
      <c r="AB9" s="203">
        <v>1410647</v>
      </c>
    </row>
    <row r="10" spans="2:28" s="92" customFormat="1" ht="15.75" thickBot="1">
      <c r="B10" s="563" t="s">
        <v>175</v>
      </c>
      <c r="C10" s="201">
        <v>4026447</v>
      </c>
      <c r="D10" s="202">
        <v>4445749</v>
      </c>
      <c r="E10" s="202">
        <v>3903051</v>
      </c>
      <c r="F10" s="202">
        <v>4288524</v>
      </c>
      <c r="G10" s="202">
        <v>4424345</v>
      </c>
      <c r="H10" s="202">
        <v>2920789</v>
      </c>
      <c r="I10" s="202">
        <v>2821116</v>
      </c>
      <c r="J10" s="202">
        <v>2394302</v>
      </c>
      <c r="K10" s="202">
        <v>1769690</v>
      </c>
      <c r="L10" s="202">
        <v>1616654</v>
      </c>
      <c r="M10" s="202">
        <v>2555337</v>
      </c>
      <c r="N10" s="202">
        <v>1766948</v>
      </c>
      <c r="O10" s="202">
        <v>1516855</v>
      </c>
      <c r="P10" s="202">
        <v>2046209</v>
      </c>
      <c r="Q10" s="202">
        <v>1586967</v>
      </c>
      <c r="R10" s="203">
        <v>1101856</v>
      </c>
      <c r="S10" s="557"/>
      <c r="T10" s="564" t="s">
        <v>125</v>
      </c>
      <c r="U10" s="207">
        <v>144621513</v>
      </c>
      <c r="V10" s="208">
        <v>150370184</v>
      </c>
      <c r="W10" s="208">
        <v>151392202</v>
      </c>
      <c r="X10" s="208">
        <v>148626374</v>
      </c>
      <c r="Y10" s="208">
        <v>145165713</v>
      </c>
      <c r="Z10" s="208">
        <v>142845549</v>
      </c>
      <c r="AA10" s="208">
        <v>145129260</v>
      </c>
      <c r="AB10" s="209">
        <v>144976051</v>
      </c>
    </row>
    <row r="11" spans="2:28" s="92" customFormat="1" ht="15.75" thickBot="1">
      <c r="B11" s="563" t="s">
        <v>176</v>
      </c>
      <c r="C11" s="201">
        <v>576618</v>
      </c>
      <c r="D11" s="202">
        <v>588074</v>
      </c>
      <c r="E11" s="202">
        <v>617387</v>
      </c>
      <c r="F11" s="202">
        <v>620544</v>
      </c>
      <c r="G11" s="202">
        <v>559321</v>
      </c>
      <c r="H11" s="202">
        <v>662634</v>
      </c>
      <c r="I11" s="202">
        <v>729059</v>
      </c>
      <c r="J11" s="202">
        <v>823270</v>
      </c>
      <c r="K11" s="202">
        <v>888420</v>
      </c>
      <c r="L11" s="202">
        <v>921851</v>
      </c>
      <c r="M11" s="202">
        <v>981508</v>
      </c>
      <c r="N11" s="202">
        <v>974664</v>
      </c>
      <c r="O11" s="202">
        <v>856337</v>
      </c>
      <c r="P11" s="202">
        <v>765195</v>
      </c>
      <c r="Q11" s="202">
        <v>767425</v>
      </c>
      <c r="R11" s="203">
        <v>768801</v>
      </c>
      <c r="S11" s="557"/>
      <c r="T11" s="565" t="s">
        <v>177</v>
      </c>
      <c r="U11" s="356">
        <v>223847309</v>
      </c>
      <c r="V11" s="357">
        <v>221590633</v>
      </c>
      <c r="W11" s="357">
        <v>229152521</v>
      </c>
      <c r="X11" s="357">
        <v>222056670</v>
      </c>
      <c r="Y11" s="357">
        <v>222522338</v>
      </c>
      <c r="Z11" s="357">
        <v>218781037</v>
      </c>
      <c r="AA11" s="357">
        <v>222667631</v>
      </c>
      <c r="AB11" s="358">
        <v>224336482</v>
      </c>
    </row>
    <row r="12" spans="2:28" s="92" customFormat="1" ht="15.75" thickBot="1">
      <c r="B12" s="566" t="s">
        <v>125</v>
      </c>
      <c r="C12" s="207">
        <v>108350384</v>
      </c>
      <c r="D12" s="208">
        <v>109381123</v>
      </c>
      <c r="E12" s="208">
        <v>112209990</v>
      </c>
      <c r="F12" s="208">
        <v>115609679</v>
      </c>
      <c r="G12" s="208">
        <v>120708515</v>
      </c>
      <c r="H12" s="208">
        <v>132741720</v>
      </c>
      <c r="I12" s="208">
        <v>136148711</v>
      </c>
      <c r="J12" s="208">
        <v>137659885</v>
      </c>
      <c r="K12" s="208">
        <v>137031239</v>
      </c>
      <c r="L12" s="208">
        <v>143091752</v>
      </c>
      <c r="M12" s="208">
        <v>146551226</v>
      </c>
      <c r="N12" s="208">
        <v>147597412</v>
      </c>
      <c r="O12" s="208">
        <v>144621513</v>
      </c>
      <c r="P12" s="208">
        <v>150370184</v>
      </c>
      <c r="Q12" s="208">
        <v>151392202</v>
      </c>
      <c r="R12" s="209">
        <v>148626374</v>
      </c>
      <c r="S12" s="557"/>
      <c r="T12" s="215"/>
      <c r="U12" s="215"/>
      <c r="V12" s="215"/>
      <c r="W12" s="215"/>
      <c r="X12" s="215"/>
      <c r="Y12" s="215"/>
      <c r="Z12" s="215"/>
    </row>
    <row r="13" spans="2:28" s="92" customFormat="1" ht="15.75" thickBot="1">
      <c r="B13" s="567" t="s">
        <v>177</v>
      </c>
      <c r="C13" s="356">
        <v>163018148</v>
      </c>
      <c r="D13" s="357">
        <v>166318022</v>
      </c>
      <c r="E13" s="357">
        <v>170944832</v>
      </c>
      <c r="F13" s="357">
        <v>173858684</v>
      </c>
      <c r="G13" s="357">
        <v>182047263</v>
      </c>
      <c r="H13" s="357">
        <v>207392705</v>
      </c>
      <c r="I13" s="357">
        <v>219569415</v>
      </c>
      <c r="J13" s="357">
        <v>224627581</v>
      </c>
      <c r="K13" s="357">
        <v>230997330</v>
      </c>
      <c r="L13" s="357">
        <v>229478375</v>
      </c>
      <c r="M13" s="357">
        <v>234345752</v>
      </c>
      <c r="N13" s="357">
        <v>231686931</v>
      </c>
      <c r="O13" s="357">
        <v>224703646</v>
      </c>
      <c r="P13" s="357">
        <v>222355828</v>
      </c>
      <c r="Q13" s="357">
        <v>229919946</v>
      </c>
      <c r="R13" s="357">
        <v>222825301</v>
      </c>
      <c r="S13" s="557"/>
      <c r="T13" s="215"/>
      <c r="U13" s="215"/>
      <c r="V13" s="215"/>
      <c r="W13" s="215"/>
      <c r="X13" s="215"/>
      <c r="Y13" s="215"/>
      <c r="Z13" s="215"/>
    </row>
    <row r="14" spans="2:28" s="92" customFormat="1">
      <c r="B14" s="56"/>
      <c r="C14" s="568"/>
      <c r="D14" s="568"/>
      <c r="E14" s="568"/>
      <c r="F14" s="568"/>
      <c r="G14" s="568"/>
      <c r="H14" s="568"/>
      <c r="I14" s="568"/>
      <c r="J14" s="568"/>
      <c r="K14" s="568"/>
      <c r="L14" s="568"/>
      <c r="M14" s="568"/>
      <c r="N14" s="568"/>
      <c r="O14" s="568"/>
      <c r="P14" s="568"/>
      <c r="Q14" s="568"/>
      <c r="R14" s="568"/>
      <c r="S14" s="557"/>
      <c r="T14" s="215"/>
      <c r="U14" s="215"/>
      <c r="V14" s="215"/>
      <c r="W14" s="215"/>
      <c r="X14" s="215"/>
      <c r="Y14" s="215"/>
      <c r="Z14" s="215"/>
    </row>
    <row r="15" spans="2:28" s="92" customFormat="1" ht="15.75" thickBot="1">
      <c r="B15" s="56"/>
      <c r="C15" s="56"/>
      <c r="D15" s="56"/>
      <c r="E15" s="56"/>
      <c r="F15" s="56"/>
      <c r="G15" s="56"/>
      <c r="H15" s="56"/>
      <c r="I15" s="56"/>
      <c r="J15" s="56"/>
      <c r="K15" s="56"/>
      <c r="L15" s="56"/>
      <c r="M15" s="56"/>
      <c r="N15" s="56"/>
      <c r="O15" s="56"/>
      <c r="P15" s="56"/>
      <c r="Q15" s="56"/>
      <c r="R15" s="56"/>
      <c r="S15" s="557"/>
      <c r="T15" s="215"/>
      <c r="U15" s="215"/>
      <c r="V15" s="215"/>
      <c r="W15" s="215"/>
      <c r="X15" s="215"/>
      <c r="Y15" s="215"/>
      <c r="Z15" s="215"/>
    </row>
    <row r="16" spans="2:28" s="92" customFormat="1">
      <c r="B16" s="558" t="s">
        <v>178</v>
      </c>
      <c r="C16" s="2301" t="s">
        <v>29</v>
      </c>
      <c r="D16" s="2302"/>
      <c r="E16" s="2302"/>
      <c r="F16" s="2302"/>
      <c r="G16" s="2302"/>
      <c r="H16" s="2302"/>
      <c r="I16" s="2302"/>
      <c r="J16" s="2302"/>
      <c r="K16" s="2302"/>
      <c r="L16" s="2302"/>
      <c r="M16" s="2302"/>
      <c r="N16" s="2302"/>
      <c r="O16" s="2302"/>
      <c r="P16" s="2302"/>
      <c r="Q16" s="2302"/>
      <c r="R16" s="2303"/>
      <c r="S16" s="557"/>
      <c r="T16" s="569" t="s">
        <v>178</v>
      </c>
      <c r="U16" s="532"/>
      <c r="V16" s="533"/>
      <c r="W16" s="533"/>
      <c r="X16" s="533"/>
      <c r="Y16" s="533" t="s">
        <v>29</v>
      </c>
      <c r="Z16" s="533"/>
      <c r="AA16" s="533"/>
      <c r="AB16" s="534"/>
    </row>
    <row r="17" spans="2:28" s="92" customFormat="1">
      <c r="B17" s="560" t="s">
        <v>30</v>
      </c>
      <c r="C17" s="2304"/>
      <c r="D17" s="2305"/>
      <c r="E17" s="2305"/>
      <c r="F17" s="2305"/>
      <c r="G17" s="2305"/>
      <c r="H17" s="2305"/>
      <c r="I17" s="2305"/>
      <c r="J17" s="2305"/>
      <c r="K17" s="2305"/>
      <c r="L17" s="2305"/>
      <c r="M17" s="2305"/>
      <c r="N17" s="2305"/>
      <c r="O17" s="2305"/>
      <c r="P17" s="2305"/>
      <c r="Q17" s="2305"/>
      <c r="R17" s="2306"/>
      <c r="S17" s="557"/>
      <c r="T17" s="570" t="s">
        <v>30</v>
      </c>
      <c r="U17" s="376"/>
      <c r="V17" s="255"/>
      <c r="W17" s="255"/>
      <c r="X17" s="255"/>
      <c r="Y17" s="255"/>
      <c r="Z17" s="255"/>
      <c r="AA17" s="255"/>
      <c r="AB17" s="256"/>
    </row>
    <row r="18" spans="2:28" s="92" customFormat="1" ht="15.75" thickBot="1">
      <c r="B18" s="562"/>
      <c r="C18" s="586" t="s">
        <v>171</v>
      </c>
      <c r="D18" s="587" t="s">
        <v>170</v>
      </c>
      <c r="E18" s="587" t="s">
        <v>169</v>
      </c>
      <c r="F18" s="587" t="s">
        <v>167</v>
      </c>
      <c r="G18" s="587" t="s">
        <v>166</v>
      </c>
      <c r="H18" s="587" t="s">
        <v>165</v>
      </c>
      <c r="I18" s="587" t="s">
        <v>168</v>
      </c>
      <c r="J18" s="587" t="s">
        <v>164</v>
      </c>
      <c r="K18" s="587" t="s">
        <v>163</v>
      </c>
      <c r="L18" s="587" t="s">
        <v>161</v>
      </c>
      <c r="M18" s="587" t="s">
        <v>95</v>
      </c>
      <c r="N18" s="587" t="s">
        <v>153</v>
      </c>
      <c r="O18" s="587" t="s">
        <v>162</v>
      </c>
      <c r="P18" s="587" t="s">
        <v>102</v>
      </c>
      <c r="Q18" s="587" t="s">
        <v>96</v>
      </c>
      <c r="R18" s="588" t="s">
        <v>154</v>
      </c>
      <c r="S18" s="557"/>
      <c r="T18" s="344"/>
      <c r="U18" s="412" t="s">
        <v>162</v>
      </c>
      <c r="V18" s="346" t="s">
        <v>102</v>
      </c>
      <c r="W18" s="346" t="s">
        <v>96</v>
      </c>
      <c r="X18" s="346" t="s">
        <v>154</v>
      </c>
      <c r="Y18" s="346" t="s">
        <v>843</v>
      </c>
      <c r="Z18" s="346">
        <v>45078</v>
      </c>
      <c r="AA18" s="346" t="s">
        <v>929</v>
      </c>
      <c r="AB18" s="347" t="s">
        <v>1077</v>
      </c>
    </row>
    <row r="19" spans="2:28" s="92" customFormat="1">
      <c r="B19" s="571" t="s">
        <v>179</v>
      </c>
      <c r="C19" s="198">
        <v>4136148</v>
      </c>
      <c r="D19" s="199">
        <v>4024490</v>
      </c>
      <c r="E19" s="199">
        <v>3808137</v>
      </c>
      <c r="F19" s="199">
        <v>3850762</v>
      </c>
      <c r="G19" s="199">
        <v>4185638</v>
      </c>
      <c r="H19" s="199">
        <v>5118994</v>
      </c>
      <c r="I19" s="199">
        <v>6658680</v>
      </c>
      <c r="J19" s="199">
        <v>6467471</v>
      </c>
      <c r="K19" s="199">
        <v>8083128</v>
      </c>
      <c r="L19" s="199">
        <v>6791288</v>
      </c>
      <c r="M19" s="199">
        <v>6661600</v>
      </c>
      <c r="N19" s="199">
        <v>5928497</v>
      </c>
      <c r="O19" s="199">
        <v>4628870</v>
      </c>
      <c r="P19" s="199">
        <v>4187000</v>
      </c>
      <c r="Q19" s="199">
        <v>4550783</v>
      </c>
      <c r="R19" s="200">
        <v>4198661</v>
      </c>
      <c r="S19" s="557"/>
      <c r="T19" s="572" t="s">
        <v>179</v>
      </c>
      <c r="U19" s="573">
        <v>4628870</v>
      </c>
      <c r="V19" s="574">
        <v>4187000</v>
      </c>
      <c r="W19" s="574">
        <v>4550783</v>
      </c>
      <c r="X19" s="574">
        <v>4199334</v>
      </c>
      <c r="Y19" s="574">
        <v>4080266</v>
      </c>
      <c r="Z19" s="574">
        <v>4508563</v>
      </c>
      <c r="AA19" s="574">
        <v>5558973</v>
      </c>
      <c r="AB19" s="575">
        <v>4981384</v>
      </c>
    </row>
    <row r="20" spans="2:28" s="92" customFormat="1">
      <c r="B20" s="563" t="s">
        <v>180</v>
      </c>
      <c r="C20" s="201">
        <v>27184560</v>
      </c>
      <c r="D20" s="202">
        <v>26800577</v>
      </c>
      <c r="E20" s="202">
        <v>26794192</v>
      </c>
      <c r="F20" s="202">
        <v>26202723</v>
      </c>
      <c r="G20" s="202">
        <v>28388372</v>
      </c>
      <c r="H20" s="202">
        <v>32213665</v>
      </c>
      <c r="I20" s="202">
        <v>40712831</v>
      </c>
      <c r="J20" s="202">
        <v>43743889</v>
      </c>
      <c r="K20" s="202">
        <v>45681969</v>
      </c>
      <c r="L20" s="202">
        <v>40273400</v>
      </c>
      <c r="M20" s="202">
        <v>33261505</v>
      </c>
      <c r="N20" s="202">
        <v>34758443</v>
      </c>
      <c r="O20" s="202">
        <v>35452509</v>
      </c>
      <c r="P20" s="202">
        <v>32955721</v>
      </c>
      <c r="Q20" s="202">
        <v>34263930</v>
      </c>
      <c r="R20" s="203">
        <v>30786663</v>
      </c>
      <c r="S20" s="557"/>
      <c r="T20" s="266" t="s">
        <v>180</v>
      </c>
      <c r="U20" s="576">
        <v>35452509</v>
      </c>
      <c r="V20" s="577">
        <v>32955721</v>
      </c>
      <c r="W20" s="577">
        <v>34263930</v>
      </c>
      <c r="X20" s="577">
        <v>30786161</v>
      </c>
      <c r="Y20" s="577">
        <v>33395987</v>
      </c>
      <c r="Z20" s="577">
        <v>33344169</v>
      </c>
      <c r="AA20" s="577">
        <v>35475821</v>
      </c>
      <c r="AB20" s="578">
        <v>37045217</v>
      </c>
    </row>
    <row r="21" spans="2:28" s="92" customFormat="1" ht="15.75" thickBot="1">
      <c r="B21" s="579" t="s">
        <v>181</v>
      </c>
      <c r="C21" s="207">
        <v>3639821</v>
      </c>
      <c r="D21" s="208">
        <v>3589360</v>
      </c>
      <c r="E21" s="208">
        <v>3353898</v>
      </c>
      <c r="F21" s="208">
        <v>3477046</v>
      </c>
      <c r="G21" s="208">
        <v>4242643</v>
      </c>
      <c r="H21" s="208">
        <v>4304385</v>
      </c>
      <c r="I21" s="208">
        <v>4277475</v>
      </c>
      <c r="J21" s="208">
        <v>4962382</v>
      </c>
      <c r="K21" s="208">
        <v>5647635</v>
      </c>
      <c r="L21" s="208">
        <v>7707956</v>
      </c>
      <c r="M21" s="208">
        <v>8187351</v>
      </c>
      <c r="N21" s="208">
        <v>8265559</v>
      </c>
      <c r="O21" s="208">
        <v>8064050</v>
      </c>
      <c r="P21" s="208">
        <v>8200054</v>
      </c>
      <c r="Q21" s="208">
        <v>8028557</v>
      </c>
      <c r="R21" s="209">
        <v>10445730</v>
      </c>
      <c r="S21" s="557"/>
      <c r="T21" s="539" t="s">
        <v>181</v>
      </c>
      <c r="U21" s="580">
        <v>8064050</v>
      </c>
      <c r="V21" s="581">
        <v>8200054</v>
      </c>
      <c r="W21" s="581">
        <v>8028557</v>
      </c>
      <c r="X21" s="581">
        <v>10445729</v>
      </c>
      <c r="Y21" s="581">
        <v>10253251</v>
      </c>
      <c r="Z21" s="581">
        <v>10182619</v>
      </c>
      <c r="AA21" s="581">
        <v>10082119</v>
      </c>
      <c r="AB21" s="582">
        <v>10188927</v>
      </c>
    </row>
    <row r="22" spans="2:28" s="92" customFormat="1" ht="15.75" thickBot="1">
      <c r="B22" s="567" t="s">
        <v>174</v>
      </c>
      <c r="C22" s="356">
        <v>34960529</v>
      </c>
      <c r="D22" s="357">
        <v>34414427</v>
      </c>
      <c r="E22" s="357">
        <v>33956227</v>
      </c>
      <c r="F22" s="357">
        <v>33530531</v>
      </c>
      <c r="G22" s="357">
        <v>36816653</v>
      </c>
      <c r="H22" s="357">
        <v>41637044</v>
      </c>
      <c r="I22" s="357">
        <v>51648986</v>
      </c>
      <c r="J22" s="357">
        <v>55173742</v>
      </c>
      <c r="K22" s="357">
        <v>59412732</v>
      </c>
      <c r="L22" s="357">
        <v>54772644</v>
      </c>
      <c r="M22" s="357">
        <v>48110456</v>
      </c>
      <c r="N22" s="357">
        <v>48952499</v>
      </c>
      <c r="O22" s="357">
        <v>48145429</v>
      </c>
      <c r="P22" s="357">
        <v>45342775</v>
      </c>
      <c r="Q22" s="357">
        <v>46843270</v>
      </c>
      <c r="R22" s="357">
        <v>45431054</v>
      </c>
      <c r="S22" s="557"/>
      <c r="T22" s="565" t="s">
        <v>174</v>
      </c>
      <c r="U22" s="583">
        <v>48145429</v>
      </c>
      <c r="V22" s="584">
        <v>45342775</v>
      </c>
      <c r="W22" s="584">
        <v>46843270</v>
      </c>
      <c r="X22" s="584">
        <v>45431224</v>
      </c>
      <c r="Y22" s="584">
        <v>47729504</v>
      </c>
      <c r="Z22" s="584">
        <v>48035351</v>
      </c>
      <c r="AA22" s="584">
        <v>51116913</v>
      </c>
      <c r="AB22" s="585">
        <v>52215528</v>
      </c>
    </row>
    <row r="23" spans="2:28" s="92" customFormat="1">
      <c r="B23" s="56"/>
      <c r="C23" s="568"/>
      <c r="D23" s="568"/>
      <c r="E23" s="568"/>
      <c r="F23" s="568"/>
      <c r="G23" s="568"/>
      <c r="H23" s="568"/>
      <c r="I23" s="568"/>
      <c r="J23" s="568"/>
      <c r="K23" s="568"/>
      <c r="L23" s="568"/>
      <c r="M23" s="568"/>
      <c r="N23" s="568"/>
      <c r="O23" s="568"/>
      <c r="P23" s="568"/>
      <c r="Q23" s="568"/>
      <c r="R23" s="568"/>
      <c r="S23" s="557"/>
      <c r="T23" s="215"/>
      <c r="U23" s="215"/>
      <c r="V23" s="215"/>
      <c r="W23" s="215"/>
      <c r="X23" s="215"/>
      <c r="Y23" s="215"/>
      <c r="Z23" s="215"/>
    </row>
    <row r="24" spans="2:28" s="92" customFormat="1">
      <c r="B24" s="56"/>
      <c r="C24" s="56"/>
      <c r="D24" s="56"/>
      <c r="E24" s="56"/>
      <c r="F24" s="56"/>
      <c r="G24" s="56"/>
      <c r="H24" s="56"/>
      <c r="I24" s="56"/>
      <c r="J24" s="56"/>
      <c r="K24" s="56"/>
      <c r="L24" s="56"/>
      <c r="M24" s="56"/>
      <c r="N24" s="56"/>
      <c r="O24" s="56"/>
      <c r="P24" s="56"/>
      <c r="Q24" s="56"/>
      <c r="R24" s="56"/>
      <c r="S24" s="557"/>
      <c r="T24" s="215"/>
      <c r="U24" s="215"/>
      <c r="V24" s="215"/>
      <c r="W24" s="215"/>
      <c r="X24" s="215"/>
      <c r="Y24" s="215"/>
      <c r="Z24" s="215"/>
    </row>
    <row r="25" spans="2:28">
      <c r="B25" s="211"/>
      <c r="C25" s="56"/>
      <c r="D25" s="56"/>
      <c r="E25" s="56"/>
      <c r="F25" s="56"/>
      <c r="G25" s="56"/>
      <c r="H25" s="56"/>
      <c r="I25" s="56"/>
      <c r="J25" s="56"/>
      <c r="K25" s="56"/>
      <c r="L25" s="56"/>
      <c r="M25" s="56"/>
      <c r="N25" s="56"/>
      <c r="O25" s="56"/>
      <c r="P25" s="56"/>
      <c r="Q25" s="56"/>
      <c r="R25" s="56"/>
      <c r="S25" s="557"/>
      <c r="T25" s="211"/>
      <c r="U25" s="211"/>
      <c r="V25" s="211"/>
      <c r="W25" s="211"/>
      <c r="X25" s="211"/>
      <c r="Y25" s="211"/>
      <c r="Z25" s="211"/>
    </row>
    <row r="26" spans="2:28">
      <c r="B26" s="56"/>
      <c r="C26" s="56"/>
      <c r="D26" s="56"/>
      <c r="E26" s="56"/>
      <c r="F26" s="56"/>
      <c r="G26" s="56"/>
      <c r="H26" s="56"/>
      <c r="I26" s="56"/>
      <c r="J26" s="56"/>
      <c r="K26" s="56"/>
      <c r="L26" s="56"/>
      <c r="M26" s="56"/>
      <c r="N26" s="56"/>
      <c r="O26" s="56"/>
      <c r="P26" s="56"/>
      <c r="Q26" s="56"/>
      <c r="R26" s="211"/>
      <c r="S26" s="557"/>
      <c r="T26" s="211"/>
      <c r="U26" s="211"/>
      <c r="V26" s="211"/>
      <c r="W26" s="211"/>
      <c r="X26" s="211"/>
      <c r="Y26" s="211"/>
      <c r="Z26" s="211"/>
    </row>
    <row r="27" spans="2:28">
      <c r="B27" s="211"/>
      <c r="C27" s="211"/>
      <c r="D27" s="211"/>
      <c r="E27" s="211"/>
      <c r="F27" s="211"/>
      <c r="G27" s="211"/>
      <c r="H27" s="211"/>
      <c r="I27" s="211"/>
      <c r="J27" s="211"/>
      <c r="K27" s="211"/>
      <c r="L27" s="211"/>
      <c r="M27" s="211"/>
      <c r="N27" s="211"/>
      <c r="O27" s="211"/>
      <c r="P27" s="211"/>
      <c r="Q27" s="211"/>
      <c r="R27" s="211"/>
      <c r="S27" s="557"/>
      <c r="T27" s="211"/>
      <c r="U27" s="211"/>
      <c r="V27" s="211"/>
      <c r="W27" s="211"/>
      <c r="X27" s="211"/>
      <c r="Y27" s="211"/>
      <c r="Z27" s="211"/>
    </row>
    <row r="28" spans="2:28">
      <c r="B28" s="211"/>
      <c r="C28" s="211"/>
      <c r="D28" s="211"/>
      <c r="E28" s="211"/>
      <c r="F28" s="211"/>
      <c r="G28" s="211"/>
      <c r="H28" s="211"/>
      <c r="I28" s="211"/>
      <c r="J28" s="211"/>
      <c r="K28" s="211"/>
      <c r="L28" s="211"/>
      <c r="M28" s="211"/>
      <c r="N28" s="211"/>
      <c r="O28" s="211"/>
      <c r="P28" s="211"/>
      <c r="Q28" s="211"/>
      <c r="R28" s="211"/>
      <c r="S28" s="557"/>
      <c r="T28" s="211"/>
      <c r="U28" s="211"/>
      <c r="V28" s="211"/>
      <c r="W28" s="211"/>
      <c r="X28" s="211"/>
      <c r="Y28" s="211"/>
      <c r="Z28" s="211"/>
    </row>
    <row r="29" spans="2:28">
      <c r="B29" s="211"/>
      <c r="C29" s="211"/>
      <c r="D29" s="211"/>
      <c r="E29" s="211"/>
      <c r="F29" s="211"/>
      <c r="G29" s="211"/>
      <c r="H29" s="211"/>
      <c r="I29" s="211"/>
      <c r="J29" s="211"/>
      <c r="K29" s="211"/>
      <c r="L29" s="211"/>
      <c r="M29" s="211"/>
      <c r="N29" s="211"/>
      <c r="O29" s="211"/>
      <c r="P29" s="211"/>
      <c r="Q29" s="211"/>
      <c r="R29" s="211"/>
      <c r="S29" s="557"/>
      <c r="T29" s="211"/>
      <c r="U29" s="211"/>
      <c r="V29" s="211"/>
      <c r="W29" s="211"/>
      <c r="X29" s="211"/>
      <c r="Y29" s="211"/>
      <c r="Z29" s="211"/>
    </row>
    <row r="30" spans="2:28">
      <c r="B30" s="211"/>
      <c r="C30" s="211"/>
      <c r="D30" s="211"/>
      <c r="E30" s="211"/>
      <c r="F30" s="211"/>
      <c r="G30" s="211"/>
      <c r="H30" s="211"/>
      <c r="I30" s="211"/>
      <c r="J30" s="211"/>
      <c r="K30" s="211"/>
      <c r="L30" s="211"/>
      <c r="M30" s="211"/>
      <c r="N30" s="211"/>
      <c r="O30" s="211"/>
      <c r="P30" s="211"/>
      <c r="Q30" s="211"/>
      <c r="R30" s="211"/>
      <c r="S30" s="557"/>
      <c r="T30" s="211"/>
      <c r="U30" s="211"/>
      <c r="V30" s="211"/>
      <c r="W30" s="211"/>
      <c r="X30" s="211"/>
      <c r="Y30" s="211"/>
      <c r="Z30" s="211"/>
    </row>
    <row r="31" spans="2:28">
      <c r="B31" s="211"/>
      <c r="C31" s="211"/>
      <c r="D31" s="211"/>
      <c r="E31" s="211"/>
      <c r="F31" s="211"/>
      <c r="G31" s="211"/>
      <c r="H31" s="211"/>
      <c r="I31" s="211"/>
      <c r="J31" s="211"/>
      <c r="K31" s="211"/>
      <c r="L31" s="211"/>
      <c r="M31" s="211"/>
      <c r="N31" s="211"/>
      <c r="O31" s="211"/>
      <c r="P31" s="211"/>
      <c r="Q31" s="211"/>
      <c r="R31" s="211"/>
      <c r="S31" s="557"/>
      <c r="T31" s="211"/>
      <c r="U31" s="211"/>
      <c r="V31" s="211"/>
      <c r="W31" s="211"/>
      <c r="X31" s="211"/>
      <c r="Y31" s="211"/>
      <c r="Z31" s="211"/>
    </row>
  </sheetData>
  <mergeCells count="2">
    <mergeCell ref="C4:R5"/>
    <mergeCell ref="C16:R17"/>
  </mergeCells>
  <phoneticPr fontId="39" type="noConversion"/>
  <hyperlinks>
    <hyperlink ref="B1" location="Index!A1" display="Back to index" xr:uid="{FDF1E93B-66F8-4A0A-81B7-282A80A67464}"/>
  </hyperlinks>
  <pageMargins left="0.7" right="0.7" top="0.75" bottom="0.75" header="0.3" footer="0.3"/>
  <headerFooter>
    <oddFooter>&amp;C_x000D_&amp;1#&amp;"Calibri"&amp;8&amp;K0000FF Datos elaborados por BCP para uso Interno</oddFooter>
  </headerFooter>
  <ignoredErrors>
    <ignoredError sqref="T5 T17 B5 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tabColor rgb="FF2AD2C9"/>
  </sheetPr>
  <dimension ref="A1:AE30"/>
  <sheetViews>
    <sheetView showGridLines="0" zoomScale="85" zoomScaleNormal="85" workbookViewId="0">
      <pane xSplit="2" topLeftCell="AA1" activePane="topRight" state="frozen"/>
      <selection pane="topRight" activeCell="AJ22" sqref="AJ22"/>
    </sheetView>
  </sheetViews>
  <sheetFormatPr baseColWidth="10" defaultColWidth="11.42578125" defaultRowHeight="15"/>
  <cols>
    <col min="2" max="2" width="45.7109375" customWidth="1"/>
    <col min="3" max="5" width="15.5703125" customWidth="1"/>
    <col min="6" max="18" width="12.85546875" bestFit="1" customWidth="1"/>
    <col min="23" max="23" width="14.85546875" style="170" customWidth="1"/>
    <col min="24" max="27" width="15.28515625" customWidth="1"/>
    <col min="28" max="28" width="16.85546875" customWidth="1"/>
    <col min="29" max="30" width="17.28515625" customWidth="1"/>
  </cols>
  <sheetData>
    <row r="1" spans="1:31">
      <c r="B1" s="589" t="s">
        <v>31</v>
      </c>
    </row>
    <row r="2" spans="1:31">
      <c r="A2" s="211"/>
      <c r="B2" s="211"/>
      <c r="C2" s="211"/>
      <c r="D2" s="211"/>
      <c r="E2" s="211"/>
      <c r="F2" s="211"/>
      <c r="G2" s="211"/>
      <c r="H2" s="211"/>
      <c r="I2" s="211"/>
      <c r="J2" s="211"/>
      <c r="K2" s="211"/>
      <c r="L2" s="211"/>
      <c r="M2" s="211"/>
      <c r="N2" s="211"/>
      <c r="O2" s="211"/>
      <c r="P2" s="211"/>
      <c r="Q2" s="211"/>
      <c r="R2" s="211"/>
      <c r="S2" s="211"/>
      <c r="T2" s="211"/>
      <c r="U2" s="211"/>
      <c r="V2" s="211"/>
      <c r="W2" s="557"/>
      <c r="X2" s="211"/>
      <c r="Y2" s="211"/>
      <c r="Z2" s="211"/>
      <c r="AA2" s="211"/>
      <c r="AB2" s="211"/>
      <c r="AC2" s="211"/>
      <c r="AD2" s="211"/>
      <c r="AE2" s="211"/>
    </row>
    <row r="3" spans="1:31" ht="15.75" thickBot="1">
      <c r="A3" s="211"/>
      <c r="B3" s="210" t="s">
        <v>1073</v>
      </c>
      <c r="C3" s="211"/>
      <c r="D3" s="211"/>
      <c r="E3" s="211"/>
      <c r="F3" s="211"/>
      <c r="G3" s="211"/>
      <c r="H3" s="211"/>
      <c r="I3" s="211"/>
      <c r="J3" s="211"/>
      <c r="K3" s="211"/>
      <c r="L3" s="211"/>
      <c r="M3" s="211"/>
      <c r="N3" s="211"/>
      <c r="O3" s="211"/>
      <c r="P3" s="211"/>
      <c r="Q3" s="211"/>
      <c r="R3" s="211"/>
      <c r="S3" s="211"/>
      <c r="T3" s="211"/>
      <c r="U3" s="211"/>
      <c r="V3" s="211"/>
      <c r="W3" s="557"/>
      <c r="X3" s="210" t="s">
        <v>1072</v>
      </c>
      <c r="Y3" s="210"/>
      <c r="Z3" s="210"/>
      <c r="AA3" s="210"/>
      <c r="AB3" s="211"/>
      <c r="AC3" s="211"/>
      <c r="AD3" s="211"/>
      <c r="AE3" s="211"/>
    </row>
    <row r="4" spans="1:31">
      <c r="A4" s="211"/>
      <c r="B4" s="100" t="s">
        <v>182</v>
      </c>
      <c r="C4" s="2281" t="s">
        <v>29</v>
      </c>
      <c r="D4" s="2282"/>
      <c r="E4" s="2282"/>
      <c r="F4" s="2282"/>
      <c r="G4" s="2282"/>
      <c r="H4" s="2282"/>
      <c r="I4" s="2282"/>
      <c r="J4" s="2282"/>
      <c r="K4" s="2282"/>
      <c r="L4" s="2282"/>
      <c r="M4" s="2282"/>
      <c r="N4" s="2282"/>
      <c r="O4" s="2282"/>
      <c r="P4" s="2282"/>
      <c r="Q4" s="2282"/>
      <c r="R4" s="2283"/>
      <c r="S4" s="211"/>
      <c r="T4" s="211"/>
      <c r="U4" s="211"/>
      <c r="V4" s="211"/>
      <c r="W4" s="557"/>
      <c r="X4" s="532"/>
      <c r="Y4" s="533"/>
      <c r="Z4" s="533"/>
      <c r="AA4" s="533"/>
      <c r="AB4" s="533" t="s">
        <v>29</v>
      </c>
      <c r="AC4" s="533"/>
      <c r="AD4" s="533"/>
      <c r="AE4" s="534"/>
    </row>
    <row r="5" spans="1:31">
      <c r="A5" s="211"/>
      <c r="B5" s="600" t="s">
        <v>30</v>
      </c>
      <c r="C5" s="2284"/>
      <c r="D5" s="2285"/>
      <c r="E5" s="2285"/>
      <c r="F5" s="2285"/>
      <c r="G5" s="2285"/>
      <c r="H5" s="2285"/>
      <c r="I5" s="2285"/>
      <c r="J5" s="2285"/>
      <c r="K5" s="2285"/>
      <c r="L5" s="2285"/>
      <c r="M5" s="2285"/>
      <c r="N5" s="2285"/>
      <c r="O5" s="2285"/>
      <c r="P5" s="2285"/>
      <c r="Q5" s="2285"/>
      <c r="R5" s="2286"/>
      <c r="S5" s="211"/>
      <c r="T5" s="211"/>
      <c r="U5" s="211"/>
      <c r="V5" s="211"/>
      <c r="W5" s="557"/>
      <c r="X5" s="376"/>
      <c r="Y5" s="255"/>
      <c r="Z5" s="255"/>
      <c r="AA5" s="255"/>
      <c r="AB5" s="255"/>
      <c r="AC5" s="255"/>
      <c r="AD5" s="255"/>
      <c r="AE5" s="256"/>
    </row>
    <row r="6" spans="1:31" ht="15.75" thickBot="1">
      <c r="A6" s="211"/>
      <c r="B6" s="545"/>
      <c r="C6" s="601" t="s">
        <v>171</v>
      </c>
      <c r="D6" s="602" t="s">
        <v>170</v>
      </c>
      <c r="E6" s="602" t="s">
        <v>169</v>
      </c>
      <c r="F6" s="602" t="s">
        <v>167</v>
      </c>
      <c r="G6" s="602" t="s">
        <v>166</v>
      </c>
      <c r="H6" s="602" t="s">
        <v>165</v>
      </c>
      <c r="I6" s="602" t="s">
        <v>168</v>
      </c>
      <c r="J6" s="602" t="s">
        <v>164</v>
      </c>
      <c r="K6" s="602" t="s">
        <v>163</v>
      </c>
      <c r="L6" s="602" t="s">
        <v>161</v>
      </c>
      <c r="M6" s="602" t="s">
        <v>95</v>
      </c>
      <c r="N6" s="602" t="s">
        <v>153</v>
      </c>
      <c r="O6" s="602" t="s">
        <v>162</v>
      </c>
      <c r="P6" s="602" t="s">
        <v>102</v>
      </c>
      <c r="Q6" s="602" t="s">
        <v>96</v>
      </c>
      <c r="R6" s="603" t="s">
        <v>154</v>
      </c>
      <c r="S6" s="211"/>
      <c r="T6" s="211"/>
      <c r="U6" s="211"/>
      <c r="V6" s="211"/>
      <c r="W6" s="557"/>
      <c r="X6" s="593" t="s">
        <v>162</v>
      </c>
      <c r="Y6" s="587" t="s">
        <v>102</v>
      </c>
      <c r="Z6" s="587" t="s">
        <v>96</v>
      </c>
      <c r="AA6" s="587" t="s">
        <v>154</v>
      </c>
      <c r="AB6" s="346" t="s">
        <v>843</v>
      </c>
      <c r="AC6" s="346" t="s">
        <v>906</v>
      </c>
      <c r="AD6" s="346" t="s">
        <v>929</v>
      </c>
      <c r="AE6" s="347" t="s">
        <v>1077</v>
      </c>
    </row>
    <row r="7" spans="1:31">
      <c r="A7" s="211"/>
      <c r="B7" s="13" t="s">
        <v>59</v>
      </c>
      <c r="C7" s="198">
        <v>103727257</v>
      </c>
      <c r="D7" s="199">
        <v>103157044</v>
      </c>
      <c r="E7" s="199">
        <v>107391720</v>
      </c>
      <c r="F7" s="199">
        <v>112005385</v>
      </c>
      <c r="G7" s="199">
        <v>119563545</v>
      </c>
      <c r="H7" s="199">
        <v>129664332</v>
      </c>
      <c r="I7" s="199">
        <v>137202674</v>
      </c>
      <c r="J7" s="199">
        <v>142365502</v>
      </c>
      <c r="K7" s="199">
        <v>148626339</v>
      </c>
      <c r="L7" s="199">
        <v>149161803</v>
      </c>
      <c r="M7" s="199">
        <v>152548368</v>
      </c>
      <c r="N7" s="199">
        <v>150340862</v>
      </c>
      <c r="O7" s="199">
        <v>147915964</v>
      </c>
      <c r="P7" s="199">
        <v>147440576</v>
      </c>
      <c r="Q7" s="199">
        <v>152792014</v>
      </c>
      <c r="R7" s="200">
        <v>147020787</v>
      </c>
      <c r="S7" s="211"/>
      <c r="T7" s="211"/>
      <c r="U7" s="211"/>
      <c r="V7" s="211"/>
      <c r="W7" s="557"/>
      <c r="X7" s="198">
        <v>147915964</v>
      </c>
      <c r="Y7" s="199">
        <v>147440576</v>
      </c>
      <c r="Z7" s="199">
        <v>148471535</v>
      </c>
      <c r="AA7" s="199">
        <v>147020787</v>
      </c>
      <c r="AB7" s="199">
        <v>148623300</v>
      </c>
      <c r="AC7" s="199">
        <v>143387717</v>
      </c>
      <c r="AD7" s="199">
        <v>148471535</v>
      </c>
      <c r="AE7" s="200">
        <v>147704994</v>
      </c>
    </row>
    <row r="8" spans="1:31">
      <c r="A8" s="211"/>
      <c r="B8" s="17" t="s">
        <v>183</v>
      </c>
      <c r="C8" s="201">
        <v>7219120</v>
      </c>
      <c r="D8" s="202">
        <v>9222278</v>
      </c>
      <c r="E8" s="202">
        <v>8624286</v>
      </c>
      <c r="F8" s="202">
        <v>8841732</v>
      </c>
      <c r="G8" s="202">
        <v>9854630</v>
      </c>
      <c r="H8" s="202">
        <v>8374009</v>
      </c>
      <c r="I8" s="202">
        <v>6601722</v>
      </c>
      <c r="J8" s="202">
        <v>5978257</v>
      </c>
      <c r="K8" s="202">
        <v>5305933</v>
      </c>
      <c r="L8" s="202">
        <v>6239161</v>
      </c>
      <c r="M8" s="202">
        <v>7466434</v>
      </c>
      <c r="N8" s="202">
        <v>7212946</v>
      </c>
      <c r="O8" s="202">
        <v>6362990</v>
      </c>
      <c r="P8" s="202">
        <v>6456360</v>
      </c>
      <c r="Q8" s="202">
        <v>9002035</v>
      </c>
      <c r="R8" s="203">
        <v>8937411</v>
      </c>
      <c r="S8" s="211"/>
      <c r="T8" s="211"/>
      <c r="U8" s="211"/>
      <c r="V8" s="211"/>
      <c r="W8" s="557"/>
      <c r="X8" s="201">
        <v>6362990</v>
      </c>
      <c r="Y8" s="202">
        <v>6456360</v>
      </c>
      <c r="Z8" s="202">
        <v>10493411</v>
      </c>
      <c r="AA8" s="202">
        <v>8937411</v>
      </c>
      <c r="AB8" s="202">
        <v>10199650</v>
      </c>
      <c r="AC8" s="202">
        <v>10062290</v>
      </c>
      <c r="AD8" s="202">
        <v>10493411</v>
      </c>
      <c r="AE8" s="203">
        <v>12278681</v>
      </c>
    </row>
    <row r="9" spans="1:31">
      <c r="A9" s="211"/>
      <c r="B9" s="17" t="s">
        <v>184</v>
      </c>
      <c r="C9" s="201">
        <v>4984192</v>
      </c>
      <c r="D9" s="202">
        <v>6304186</v>
      </c>
      <c r="E9" s="202">
        <v>4144908</v>
      </c>
      <c r="F9" s="202">
        <v>4381011</v>
      </c>
      <c r="G9" s="202">
        <v>5346373</v>
      </c>
      <c r="H9" s="202">
        <v>19441733</v>
      </c>
      <c r="I9" s="202">
        <v>25344724</v>
      </c>
      <c r="J9" s="202">
        <v>25734963</v>
      </c>
      <c r="K9" s="202">
        <v>24303193</v>
      </c>
      <c r="L9" s="202">
        <v>23329990</v>
      </c>
      <c r="M9" s="202">
        <v>20746109</v>
      </c>
      <c r="N9" s="202">
        <v>19692474</v>
      </c>
      <c r="O9" s="202">
        <v>17532350</v>
      </c>
      <c r="P9" s="202">
        <v>16031618</v>
      </c>
      <c r="Q9" s="202">
        <v>14449597</v>
      </c>
      <c r="R9" s="203">
        <v>11297659</v>
      </c>
      <c r="S9" s="211"/>
      <c r="T9" s="211"/>
      <c r="U9" s="211"/>
      <c r="V9" s="211"/>
      <c r="W9" s="557"/>
      <c r="X9" s="201">
        <v>17532350</v>
      </c>
      <c r="Y9" s="202">
        <v>16031618</v>
      </c>
      <c r="Z9" s="202">
        <v>9616150</v>
      </c>
      <c r="AA9" s="202">
        <v>11297658.642349999</v>
      </c>
      <c r="AB9" s="202">
        <v>9780540</v>
      </c>
      <c r="AC9" s="202">
        <v>11772772</v>
      </c>
      <c r="AD9" s="202">
        <v>9616150</v>
      </c>
      <c r="AE9" s="203">
        <v>7461674</v>
      </c>
    </row>
    <row r="10" spans="1:31">
      <c r="A10" s="211"/>
      <c r="B10" s="17" t="s">
        <v>185</v>
      </c>
      <c r="C10" s="201">
        <v>2324385</v>
      </c>
      <c r="D10" s="202">
        <v>2455665</v>
      </c>
      <c r="E10" s="202">
        <v>2031025</v>
      </c>
      <c r="F10" s="202">
        <v>1820911</v>
      </c>
      <c r="G10" s="202">
        <v>1935879</v>
      </c>
      <c r="H10" s="202">
        <v>2091798</v>
      </c>
      <c r="I10" s="202">
        <v>1204487</v>
      </c>
      <c r="J10" s="202">
        <v>1072920</v>
      </c>
      <c r="K10" s="202">
        <v>1159587</v>
      </c>
      <c r="L10" s="202">
        <v>1276678.3399999999</v>
      </c>
      <c r="M10" s="202">
        <v>1330810.794</v>
      </c>
      <c r="N10" s="202">
        <v>1296277</v>
      </c>
      <c r="O10" s="202">
        <v>1218028</v>
      </c>
      <c r="P10" s="202">
        <v>2107245</v>
      </c>
      <c r="Q10" s="202">
        <v>1182946</v>
      </c>
      <c r="R10" s="203">
        <v>976020</v>
      </c>
      <c r="S10" s="211"/>
      <c r="T10" s="211"/>
      <c r="U10" s="211"/>
      <c r="V10" s="211"/>
      <c r="W10" s="557"/>
      <c r="X10" s="201">
        <v>1856645</v>
      </c>
      <c r="Y10" s="202">
        <v>2107245</v>
      </c>
      <c r="Z10" s="202">
        <v>2121870</v>
      </c>
      <c r="AA10" s="202">
        <v>1669066.3576500006</v>
      </c>
      <c r="AB10" s="202">
        <v>1905955</v>
      </c>
      <c r="AC10" s="202">
        <v>2534108</v>
      </c>
      <c r="AD10" s="202">
        <v>2121870</v>
      </c>
      <c r="AE10" s="203">
        <v>2706753</v>
      </c>
    </row>
    <row r="11" spans="1:31" ht="15.75" thickBot="1">
      <c r="A11" s="211"/>
      <c r="B11" s="17" t="s">
        <v>186</v>
      </c>
      <c r="C11" s="201">
        <v>15472882</v>
      </c>
      <c r="D11" s="202">
        <v>15058760</v>
      </c>
      <c r="E11" s="202">
        <v>17160564</v>
      </c>
      <c r="F11" s="202">
        <v>14946363</v>
      </c>
      <c r="G11" s="202">
        <v>15178148</v>
      </c>
      <c r="H11" s="202">
        <v>17250531</v>
      </c>
      <c r="I11" s="202">
        <v>16425832</v>
      </c>
      <c r="J11" s="202">
        <v>16319407</v>
      </c>
      <c r="K11" s="202">
        <v>17863198</v>
      </c>
      <c r="L11" s="202">
        <v>16951481</v>
      </c>
      <c r="M11" s="202">
        <v>17577630</v>
      </c>
      <c r="N11" s="202">
        <v>17078829</v>
      </c>
      <c r="O11" s="202">
        <v>16044671</v>
      </c>
      <c r="P11" s="202">
        <v>16579674</v>
      </c>
      <c r="Q11" s="202">
        <v>17019694</v>
      </c>
      <c r="R11" s="203">
        <v>17007023</v>
      </c>
      <c r="S11" s="211"/>
      <c r="T11" s="211"/>
      <c r="U11" s="211"/>
      <c r="V11" s="211"/>
      <c r="W11" s="557"/>
      <c r="X11" s="201">
        <v>16044671</v>
      </c>
      <c r="Y11" s="202">
        <v>16579674</v>
      </c>
      <c r="Z11" s="202">
        <v>14914632</v>
      </c>
      <c r="AA11" s="202">
        <v>17007194</v>
      </c>
      <c r="AB11" s="202">
        <v>14326930</v>
      </c>
      <c r="AC11" s="202">
        <v>14235697</v>
      </c>
      <c r="AD11" s="202">
        <v>14914632</v>
      </c>
      <c r="AE11" s="203">
        <v>14594785</v>
      </c>
    </row>
    <row r="12" spans="1:31" ht="15.75" thickBot="1">
      <c r="A12" s="211"/>
      <c r="B12" s="272" t="s">
        <v>187</v>
      </c>
      <c r="C12" s="356">
        <v>133727836</v>
      </c>
      <c r="D12" s="357">
        <v>136197933</v>
      </c>
      <c r="E12" s="357">
        <v>139352503</v>
      </c>
      <c r="F12" s="357">
        <v>141995402</v>
      </c>
      <c r="G12" s="357">
        <v>151878575</v>
      </c>
      <c r="H12" s="357">
        <v>176822403</v>
      </c>
      <c r="I12" s="357">
        <v>186779439</v>
      </c>
      <c r="J12" s="357">
        <v>191471049</v>
      </c>
      <c r="K12" s="357">
        <v>197258250</v>
      </c>
      <c r="L12" s="357">
        <v>196959113.34</v>
      </c>
      <c r="M12" s="357">
        <v>199669351.794</v>
      </c>
      <c r="N12" s="357">
        <v>195621388</v>
      </c>
      <c r="O12" s="357">
        <v>189074003</v>
      </c>
      <c r="P12" s="357">
        <v>188615473</v>
      </c>
      <c r="Q12" s="357">
        <v>194446286</v>
      </c>
      <c r="R12" s="358">
        <v>185238900</v>
      </c>
      <c r="S12" s="211"/>
      <c r="T12" s="211"/>
      <c r="U12" s="211"/>
      <c r="V12" s="211"/>
      <c r="W12" s="557"/>
      <c r="X12" s="356">
        <v>189712620</v>
      </c>
      <c r="Y12" s="357">
        <v>188615473</v>
      </c>
      <c r="Z12" s="357">
        <v>185617598</v>
      </c>
      <c r="AA12" s="357">
        <v>185932117</v>
      </c>
      <c r="AB12" s="357">
        <v>184836375</v>
      </c>
      <c r="AC12" s="357">
        <v>181992584</v>
      </c>
      <c r="AD12" s="357">
        <v>185617598</v>
      </c>
      <c r="AE12" s="358">
        <v>184746887</v>
      </c>
    </row>
    <row r="13" spans="1:31" ht="15.75" thickBot="1">
      <c r="A13" s="211"/>
      <c r="B13" s="211"/>
      <c r="C13" s="211"/>
      <c r="D13" s="211"/>
      <c r="E13" s="211"/>
      <c r="F13" s="211"/>
      <c r="G13" s="211"/>
      <c r="H13" s="211"/>
      <c r="I13" s="211"/>
      <c r="J13" s="211"/>
      <c r="K13" s="211"/>
      <c r="L13" s="211"/>
      <c r="M13" s="211"/>
      <c r="N13" s="211"/>
      <c r="O13" s="211"/>
      <c r="P13" s="211"/>
      <c r="Q13" s="211"/>
      <c r="R13" s="211"/>
      <c r="S13" s="211"/>
      <c r="T13" s="211"/>
      <c r="U13" s="211"/>
      <c r="V13" s="211"/>
      <c r="W13" s="557"/>
      <c r="X13" s="211"/>
      <c r="Y13" s="211"/>
      <c r="Z13" s="211"/>
      <c r="AA13" s="211"/>
      <c r="AB13" s="211"/>
      <c r="AC13" s="211"/>
      <c r="AD13" s="211"/>
      <c r="AE13" s="211"/>
    </row>
    <row r="14" spans="1:31">
      <c r="A14" s="211"/>
      <c r="B14" s="608" t="s">
        <v>182</v>
      </c>
      <c r="C14" s="2307" t="s">
        <v>28</v>
      </c>
      <c r="D14" s="2307"/>
      <c r="E14" s="2307"/>
      <c r="F14" s="2307"/>
      <c r="G14" s="2307"/>
      <c r="H14" s="2307"/>
      <c r="I14" s="2307"/>
      <c r="J14" s="2307"/>
      <c r="K14" s="2307"/>
      <c r="L14" s="2307"/>
      <c r="M14" s="2307"/>
      <c r="N14" s="2307"/>
      <c r="O14" s="2308" t="s">
        <v>463</v>
      </c>
      <c r="P14" s="2309"/>
      <c r="Q14" s="2309"/>
      <c r="R14" s="2309"/>
      <c r="S14" s="2309"/>
      <c r="T14" s="2309"/>
      <c r="U14" s="2309"/>
      <c r="V14" s="2310"/>
      <c r="W14" s="557"/>
      <c r="X14" s="634"/>
      <c r="Y14" s="635"/>
      <c r="Z14" s="635"/>
      <c r="AA14" s="635"/>
      <c r="AB14" s="635" t="s">
        <v>28</v>
      </c>
      <c r="AC14" s="635"/>
      <c r="AD14" s="635"/>
      <c r="AE14" s="636"/>
    </row>
    <row r="15" spans="1:31" ht="15.75" thickBot="1">
      <c r="A15" s="211"/>
      <c r="B15" s="257"/>
      <c r="C15" s="259" t="s">
        <v>35</v>
      </c>
      <c r="D15" s="604" t="s">
        <v>36</v>
      </c>
      <c r="E15" s="604" t="s">
        <v>37</v>
      </c>
      <c r="F15" s="594" t="s">
        <v>38</v>
      </c>
      <c r="G15" s="594" t="s">
        <v>39</v>
      </c>
      <c r="H15" s="594" t="s">
        <v>40</v>
      </c>
      <c r="I15" s="594" t="s">
        <v>23</v>
      </c>
      <c r="J15" s="594" t="s">
        <v>41</v>
      </c>
      <c r="K15" s="594" t="s">
        <v>42</v>
      </c>
      <c r="L15" s="594" t="s">
        <v>43</v>
      </c>
      <c r="M15" s="594" t="s">
        <v>24</v>
      </c>
      <c r="N15" s="594" t="s">
        <v>44</v>
      </c>
      <c r="O15" s="605" t="s">
        <v>163</v>
      </c>
      <c r="P15" s="606" t="s">
        <v>161</v>
      </c>
      <c r="Q15" s="606" t="s">
        <v>95</v>
      </c>
      <c r="R15" s="595" t="s">
        <v>153</v>
      </c>
      <c r="S15" s="595" t="s">
        <v>162</v>
      </c>
      <c r="T15" s="606" t="s">
        <v>102</v>
      </c>
      <c r="U15" s="606" t="s">
        <v>96</v>
      </c>
      <c r="V15" s="607" t="s">
        <v>154</v>
      </c>
      <c r="W15" s="557"/>
      <c r="X15" s="596" t="s">
        <v>42</v>
      </c>
      <c r="Y15" s="597" t="s">
        <v>43</v>
      </c>
      <c r="Z15" s="597" t="s">
        <v>24</v>
      </c>
      <c r="AA15" s="597" t="s">
        <v>44</v>
      </c>
      <c r="AB15" s="598" t="s">
        <v>840</v>
      </c>
      <c r="AC15" s="598" t="s">
        <v>905</v>
      </c>
      <c r="AD15" s="597" t="s">
        <v>925</v>
      </c>
      <c r="AE15" s="599" t="s">
        <v>1076</v>
      </c>
    </row>
    <row r="16" spans="1:31">
      <c r="A16" s="211"/>
      <c r="B16" s="609" t="s">
        <v>182</v>
      </c>
      <c r="C16" s="611">
        <v>2.1344714030259303E-2</v>
      </c>
      <c r="D16" s="611">
        <v>1.8599999999999998E-2</v>
      </c>
      <c r="E16" s="611">
        <v>1.7418283739758532E-2</v>
      </c>
      <c r="F16" s="611">
        <v>1.3406565651278155E-2</v>
      </c>
      <c r="G16" s="611">
        <v>1.4251918140775359E-2</v>
      </c>
      <c r="H16" s="611">
        <v>1.1833309350734974E-2</v>
      </c>
      <c r="I16" s="611">
        <v>1.2060900253236109E-2</v>
      </c>
      <c r="J16" s="611">
        <v>1.2364526424176733E-2</v>
      </c>
      <c r="K16" s="611">
        <v>1.3228749357110431E-2</v>
      </c>
      <c r="L16" s="611">
        <v>1.5796807391188914E-2</v>
      </c>
      <c r="M16" s="611">
        <v>2.0566868181945488E-2</v>
      </c>
      <c r="N16" s="611">
        <v>2.3478858157903796E-2</v>
      </c>
      <c r="O16" s="612" t="s">
        <v>611</v>
      </c>
      <c r="P16" s="613">
        <v>1.313211094663388E-2</v>
      </c>
      <c r="Q16" s="614">
        <v>1.277985430087541E-2</v>
      </c>
      <c r="R16" s="615">
        <v>1.2857011755197408E-2</v>
      </c>
      <c r="S16" s="615" t="s">
        <v>613</v>
      </c>
      <c r="T16" s="616">
        <v>1.4456640179288211E-2</v>
      </c>
      <c r="U16" s="617">
        <v>1.6222695054674052E-2</v>
      </c>
      <c r="V16" s="618">
        <v>1.8339118670043959E-2</v>
      </c>
      <c r="W16" s="557"/>
      <c r="X16" s="627">
        <v>1.3228749357110431E-2</v>
      </c>
      <c r="Y16" s="1880">
        <v>1.5796807391188914E-2</v>
      </c>
      <c r="Z16" s="1880">
        <v>2.0589173077591387E-2</v>
      </c>
      <c r="AA16" s="1880">
        <v>2.0589173077591387E-2</v>
      </c>
      <c r="AB16" s="628">
        <v>2.6071520653167396E-2</v>
      </c>
      <c r="AC16" s="628">
        <v>2.9092022636944138E-2</v>
      </c>
      <c r="AD16" s="628">
        <v>3.1524545748300305E-2</v>
      </c>
      <c r="AE16" s="629">
        <v>3.0303661540333707E-2</v>
      </c>
    </row>
    <row r="17" spans="1:31" ht="15.75" thickBot="1">
      <c r="A17" s="211"/>
      <c r="B17" s="610" t="s">
        <v>188</v>
      </c>
      <c r="C17" s="619">
        <v>2.1344714030259303E-2</v>
      </c>
      <c r="D17" s="619">
        <v>1.9099999999999999E-2</v>
      </c>
      <c r="E17" s="619">
        <v>1.5934352182828359E-2</v>
      </c>
      <c r="F17" s="619">
        <v>1.4333543422209678E-2</v>
      </c>
      <c r="G17" s="619">
        <v>1.3469700415470416E-2</v>
      </c>
      <c r="H17" s="619">
        <v>1.2560330014820641E-2</v>
      </c>
      <c r="I17" s="619">
        <v>1.2703181091243463E-2</v>
      </c>
      <c r="J17" s="619">
        <v>1.3029162892113921E-2</v>
      </c>
      <c r="K17" s="619">
        <v>1.3914607244687705E-2</v>
      </c>
      <c r="L17" s="619">
        <v>1.662268258325288E-2</v>
      </c>
      <c r="M17" s="619">
        <v>2.1569883964906118E-2</v>
      </c>
      <c r="N17" s="619">
        <v>2.4445925476973999E-2</v>
      </c>
      <c r="O17" s="620" t="s">
        <v>612</v>
      </c>
      <c r="P17" s="621">
        <v>1.3104083055730027E-2</v>
      </c>
      <c r="Q17" s="622">
        <v>1.2950503369884271E-2</v>
      </c>
      <c r="R17" s="623">
        <v>1.3148374047662751E-2</v>
      </c>
      <c r="S17" s="623" t="s">
        <v>614</v>
      </c>
      <c r="T17" s="624">
        <v>1.5147775679792261E-2</v>
      </c>
      <c r="U17" s="625">
        <v>1.7009678773884714E-2</v>
      </c>
      <c r="V17" s="626">
        <v>1.8898228363588638E-2</v>
      </c>
      <c r="W17" s="557"/>
      <c r="X17" s="630">
        <v>1.3917970398011074E-2</v>
      </c>
      <c r="Y17" s="631">
        <v>1.662268258325288E-2</v>
      </c>
      <c r="Z17" s="631">
        <v>2.1593865631083974E-2</v>
      </c>
      <c r="AA17" s="631">
        <v>2.1593865631083974E-2</v>
      </c>
      <c r="AB17" s="632">
        <v>2.6905987452447464E-2</v>
      </c>
      <c r="AC17" s="632">
        <v>2.9764248258725312E-2</v>
      </c>
      <c r="AD17" s="631">
        <v>3.205706351841104E-2</v>
      </c>
      <c r="AE17" s="633">
        <v>3.0640410799594966E-2</v>
      </c>
    </row>
    <row r="18" spans="1:31">
      <c r="A18" s="211"/>
      <c r="B18" s="211"/>
      <c r="C18" s="211"/>
      <c r="D18" s="211"/>
      <c r="E18" s="211"/>
      <c r="F18" s="211"/>
      <c r="G18" s="211"/>
      <c r="H18" s="211"/>
      <c r="I18" s="211"/>
      <c r="J18" s="211"/>
      <c r="K18" s="211"/>
      <c r="L18" s="211"/>
      <c r="M18" s="211"/>
      <c r="N18" s="211"/>
      <c r="O18" s="211"/>
      <c r="P18" s="211"/>
      <c r="Q18" s="211"/>
      <c r="R18" s="211"/>
      <c r="S18" s="211"/>
      <c r="T18" s="211"/>
      <c r="U18" s="211"/>
      <c r="V18" s="211"/>
      <c r="W18" s="557"/>
      <c r="X18" s="211"/>
      <c r="Y18" s="211"/>
      <c r="Z18" s="211"/>
      <c r="AA18" s="211"/>
      <c r="AB18" s="211"/>
      <c r="AC18" s="211"/>
      <c r="AD18" s="211"/>
      <c r="AE18" s="211"/>
    </row>
    <row r="19" spans="1:31">
      <c r="A19" s="211"/>
      <c r="B19" s="211"/>
      <c r="C19" s="211"/>
      <c r="D19" s="211"/>
      <c r="E19" s="211"/>
      <c r="F19" s="211"/>
      <c r="G19" s="211"/>
      <c r="H19" s="211"/>
      <c r="I19" s="211"/>
      <c r="J19" s="211"/>
      <c r="K19" s="211"/>
      <c r="L19" s="211"/>
      <c r="M19" s="211"/>
      <c r="N19" s="211"/>
      <c r="O19" s="211"/>
      <c r="P19" s="211"/>
      <c r="Q19" s="211"/>
      <c r="R19" s="211"/>
      <c r="S19" s="211"/>
      <c r="T19" s="211"/>
      <c r="U19" s="211"/>
      <c r="V19" s="211"/>
      <c r="W19" s="557"/>
      <c r="X19" s="211"/>
      <c r="Y19" s="211"/>
      <c r="Z19" s="211"/>
      <c r="AA19" s="211"/>
      <c r="AB19" s="211"/>
      <c r="AC19" s="211"/>
      <c r="AD19" s="211"/>
      <c r="AE19" s="211"/>
    </row>
    <row r="20" spans="1:31">
      <c r="A20" s="211"/>
      <c r="B20" s="211"/>
      <c r="C20" s="211"/>
      <c r="D20" s="211"/>
      <c r="E20" s="211"/>
      <c r="F20" s="211"/>
      <c r="G20" s="211"/>
      <c r="H20" s="211"/>
      <c r="I20" s="211"/>
      <c r="J20" s="211"/>
      <c r="K20" s="211"/>
      <c r="L20" s="211"/>
      <c r="M20" s="211"/>
      <c r="N20" s="211"/>
      <c r="O20" s="211"/>
      <c r="P20" s="211"/>
      <c r="Q20" s="211"/>
      <c r="R20" s="211"/>
      <c r="S20" s="211"/>
      <c r="T20" s="211"/>
      <c r="U20" s="211"/>
      <c r="V20" s="211"/>
      <c r="W20" s="557"/>
      <c r="X20" s="211"/>
      <c r="Y20" s="211"/>
      <c r="Z20" s="211"/>
      <c r="AA20" s="211"/>
      <c r="AB20" s="211"/>
      <c r="AC20" s="211"/>
      <c r="AD20" s="211"/>
      <c r="AE20" s="211"/>
    </row>
    <row r="21" spans="1:31">
      <c r="A21" s="211"/>
      <c r="B21" s="211"/>
      <c r="C21" s="211"/>
      <c r="D21" s="211"/>
      <c r="E21" s="211"/>
      <c r="F21" s="211"/>
      <c r="G21" s="211"/>
      <c r="H21" s="211"/>
      <c r="I21" s="211"/>
      <c r="J21" s="211"/>
      <c r="K21" s="211"/>
      <c r="L21" s="211"/>
      <c r="M21" s="211"/>
      <c r="N21" s="211"/>
      <c r="O21" s="211"/>
      <c r="P21" s="211"/>
      <c r="Q21" s="211"/>
      <c r="R21" s="211"/>
      <c r="S21" s="211"/>
      <c r="T21" s="211"/>
      <c r="U21" s="211"/>
      <c r="V21" s="211"/>
      <c r="W21" s="557"/>
      <c r="X21" s="211"/>
      <c r="Y21" s="211"/>
      <c r="Z21" s="211"/>
      <c r="AA21" s="211"/>
      <c r="AB21" s="211"/>
      <c r="AC21" s="211"/>
      <c r="AD21" s="211"/>
      <c r="AE21" s="211"/>
    </row>
    <row r="22" spans="1:31">
      <c r="A22" s="211"/>
      <c r="B22" s="211"/>
      <c r="C22" s="211"/>
      <c r="D22" s="211">
        <f>3+4+3+4+3</f>
        <v>17</v>
      </c>
      <c r="E22" s="211"/>
      <c r="F22" s="211"/>
      <c r="G22" s="211"/>
      <c r="H22" s="211"/>
      <c r="I22" s="211"/>
      <c r="J22" s="211"/>
      <c r="K22" s="211"/>
      <c r="L22" s="211"/>
      <c r="M22" s="211"/>
      <c r="N22" s="211"/>
      <c r="O22" s="211"/>
      <c r="P22" s="211"/>
      <c r="Q22" s="211"/>
      <c r="R22" s="211"/>
      <c r="S22" s="211"/>
      <c r="T22" s="211"/>
      <c r="U22" s="211"/>
      <c r="V22" s="211"/>
      <c r="W22" s="557"/>
      <c r="X22" s="211"/>
      <c r="Y22" s="211"/>
      <c r="Z22" s="211"/>
      <c r="AA22" s="211"/>
      <c r="AB22" s="211"/>
      <c r="AC22" s="211"/>
      <c r="AD22" s="211"/>
      <c r="AE22" s="211"/>
    </row>
    <row r="23" spans="1:31">
      <c r="A23" s="211"/>
      <c r="B23" s="211"/>
      <c r="C23" s="211"/>
      <c r="D23" s="211"/>
      <c r="E23" s="211"/>
      <c r="F23" s="211"/>
      <c r="G23" s="211"/>
      <c r="H23" s="211"/>
      <c r="I23" s="211"/>
      <c r="J23" s="211"/>
      <c r="K23" s="211"/>
      <c r="L23" s="211"/>
      <c r="M23" s="211"/>
      <c r="N23" s="211"/>
      <c r="O23" s="211"/>
      <c r="P23" s="211"/>
      <c r="Q23" s="211"/>
      <c r="R23" s="211"/>
      <c r="S23" s="211"/>
      <c r="T23" s="211"/>
      <c r="U23" s="211"/>
      <c r="V23" s="211"/>
      <c r="W23" s="557"/>
      <c r="X23" s="211"/>
      <c r="Y23" s="211"/>
      <c r="Z23" s="211"/>
      <c r="AA23" s="211"/>
      <c r="AB23" s="211"/>
      <c r="AC23" s="211"/>
      <c r="AD23" s="211"/>
      <c r="AE23" s="211"/>
    </row>
    <row r="24" spans="1:31">
      <c r="A24" s="211"/>
      <c r="B24" s="211"/>
      <c r="C24" s="211"/>
      <c r="D24" s="211"/>
      <c r="E24" s="211"/>
      <c r="F24" s="211"/>
      <c r="G24" s="211"/>
      <c r="H24" s="211"/>
      <c r="I24" s="211"/>
      <c r="J24" s="211"/>
      <c r="K24" s="211"/>
      <c r="L24" s="211"/>
      <c r="M24" s="211"/>
      <c r="N24" s="553"/>
      <c r="O24" s="553"/>
      <c r="P24" s="553"/>
      <c r="Q24" s="553"/>
      <c r="R24" s="553"/>
      <c r="S24" s="211"/>
      <c r="T24" s="211"/>
      <c r="U24" s="211"/>
      <c r="V24" s="211"/>
      <c r="W24" s="557"/>
      <c r="X24" s="211"/>
      <c r="Y24" s="211"/>
      <c r="Z24" s="211"/>
      <c r="AA24" s="211"/>
      <c r="AB24" s="211"/>
      <c r="AC24" s="211"/>
      <c r="AD24" s="211"/>
      <c r="AE24" s="211"/>
    </row>
    <row r="25" spans="1:31">
      <c r="A25" s="211"/>
      <c r="B25" s="211"/>
      <c r="C25" s="211"/>
      <c r="D25" s="211"/>
      <c r="E25" s="211"/>
      <c r="F25" s="211"/>
      <c r="G25" s="211"/>
      <c r="H25" s="211"/>
      <c r="I25" s="211"/>
      <c r="J25" s="211"/>
      <c r="K25" s="211"/>
      <c r="L25" s="211"/>
      <c r="M25" s="211"/>
      <c r="N25" s="211"/>
      <c r="O25" s="211"/>
      <c r="P25" s="211"/>
      <c r="Q25" s="211"/>
      <c r="R25" s="211"/>
      <c r="S25" s="211"/>
      <c r="T25" s="211"/>
      <c r="U25" s="211"/>
      <c r="V25" s="211"/>
      <c r="W25" s="557"/>
      <c r="X25" s="211"/>
      <c r="Y25" s="211"/>
      <c r="Z25" s="211"/>
      <c r="AA25" s="211"/>
      <c r="AB25" s="211"/>
      <c r="AC25" s="211"/>
      <c r="AD25" s="211"/>
      <c r="AE25" s="211"/>
    </row>
    <row r="26" spans="1:31">
      <c r="A26" s="211"/>
      <c r="B26" s="211"/>
      <c r="C26" s="211"/>
      <c r="D26" s="211"/>
      <c r="E26" s="211"/>
      <c r="F26" s="211"/>
      <c r="G26" s="211"/>
      <c r="H26" s="211"/>
      <c r="I26" s="211"/>
      <c r="J26" s="211"/>
      <c r="K26" s="211"/>
      <c r="L26" s="211"/>
      <c r="M26" s="211"/>
      <c r="N26" s="211"/>
      <c r="O26" s="211"/>
      <c r="P26" s="211"/>
      <c r="Q26" s="211"/>
      <c r="R26" s="211"/>
      <c r="S26" s="211"/>
      <c r="T26" s="211"/>
      <c r="U26" s="211"/>
      <c r="V26" s="211"/>
      <c r="W26" s="557"/>
      <c r="X26" s="211"/>
      <c r="Y26" s="211"/>
      <c r="Z26" s="211"/>
      <c r="AA26" s="211"/>
      <c r="AB26" s="211"/>
      <c r="AC26" s="211"/>
      <c r="AD26" s="211"/>
      <c r="AE26" s="211"/>
    </row>
    <row r="27" spans="1:31">
      <c r="A27" s="211"/>
      <c r="B27" s="211"/>
      <c r="C27" s="211"/>
      <c r="D27" s="211"/>
      <c r="E27" s="211"/>
      <c r="F27" s="211"/>
      <c r="G27" s="211"/>
      <c r="H27" s="211"/>
      <c r="I27" s="211"/>
      <c r="J27" s="211"/>
      <c r="K27" s="211"/>
      <c r="L27" s="211"/>
      <c r="M27" s="211"/>
      <c r="N27" s="211"/>
      <c r="O27" s="211"/>
      <c r="P27" s="211"/>
      <c r="Q27" s="211"/>
      <c r="R27" s="211"/>
      <c r="S27" s="211"/>
      <c r="T27" s="211"/>
      <c r="U27" s="211"/>
      <c r="V27" s="211"/>
      <c r="W27" s="557"/>
      <c r="X27" s="211"/>
      <c r="Y27" s="211"/>
      <c r="Z27" s="211"/>
      <c r="AA27" s="211"/>
      <c r="AB27" s="211"/>
      <c r="AC27" s="211"/>
      <c r="AD27" s="211"/>
      <c r="AE27" s="211"/>
    </row>
    <row r="28" spans="1:31">
      <c r="A28" s="211"/>
      <c r="B28" s="211"/>
      <c r="C28" s="211"/>
      <c r="D28" s="211"/>
      <c r="E28" s="211"/>
      <c r="F28" s="211"/>
      <c r="G28" s="211"/>
      <c r="H28" s="211"/>
      <c r="I28" s="211"/>
      <c r="J28" s="211"/>
      <c r="K28" s="211"/>
      <c r="L28" s="211"/>
      <c r="M28" s="211"/>
      <c r="N28" s="211"/>
      <c r="O28" s="211"/>
      <c r="P28" s="211"/>
      <c r="Q28" s="211"/>
      <c r="R28" s="211"/>
      <c r="S28" s="211"/>
      <c r="T28" s="211"/>
      <c r="U28" s="211"/>
      <c r="V28" s="211"/>
      <c r="W28" s="557"/>
      <c r="X28" s="211"/>
      <c r="Y28" s="211"/>
      <c r="Z28" s="211"/>
      <c r="AA28" s="211"/>
      <c r="AB28" s="211"/>
      <c r="AC28" s="211"/>
      <c r="AD28" s="211"/>
      <c r="AE28" s="211"/>
    </row>
    <row r="29" spans="1:31">
      <c r="A29" s="211"/>
      <c r="B29" s="211"/>
      <c r="C29" s="211"/>
      <c r="D29" s="211"/>
      <c r="E29" s="211"/>
      <c r="F29" s="211"/>
      <c r="G29" s="211"/>
      <c r="H29" s="211"/>
      <c r="I29" s="211"/>
      <c r="J29" s="211"/>
      <c r="K29" s="211"/>
      <c r="L29" s="211"/>
      <c r="M29" s="211"/>
      <c r="N29" s="211"/>
      <c r="O29" s="211"/>
      <c r="P29" s="211"/>
      <c r="Q29" s="211"/>
      <c r="R29" s="211"/>
      <c r="S29" s="211"/>
      <c r="T29" s="211"/>
      <c r="U29" s="211"/>
      <c r="V29" s="211"/>
      <c r="W29" s="557"/>
      <c r="X29" s="211"/>
      <c r="Y29" s="211"/>
      <c r="Z29" s="211"/>
      <c r="AA29" s="211"/>
      <c r="AB29" s="211"/>
      <c r="AC29" s="211"/>
      <c r="AD29" s="211"/>
      <c r="AE29" s="211"/>
    </row>
    <row r="30" spans="1:31">
      <c r="A30" s="211"/>
      <c r="B30" s="211"/>
      <c r="C30" s="211"/>
      <c r="D30" s="211"/>
      <c r="E30" s="211"/>
      <c r="F30" s="211"/>
      <c r="G30" s="211"/>
      <c r="H30" s="211"/>
      <c r="I30" s="211"/>
      <c r="J30" s="211"/>
      <c r="K30" s="211"/>
      <c r="L30" s="211"/>
      <c r="M30" s="211"/>
      <c r="N30" s="211"/>
      <c r="O30" s="211"/>
      <c r="P30" s="211"/>
      <c r="Q30" s="211"/>
      <c r="R30" s="211"/>
      <c r="S30" s="211"/>
      <c r="T30" s="211"/>
      <c r="U30" s="211"/>
      <c r="V30" s="211"/>
      <c r="W30" s="557"/>
      <c r="X30" s="211"/>
      <c r="Y30" s="211"/>
      <c r="Z30" s="211"/>
      <c r="AA30" s="211"/>
      <c r="AB30" s="211"/>
      <c r="AC30" s="211"/>
      <c r="AD30" s="211"/>
      <c r="AE30" s="211"/>
    </row>
  </sheetData>
  <mergeCells count="3">
    <mergeCell ref="C14:N14"/>
    <mergeCell ref="C4:R5"/>
    <mergeCell ref="O14:V14"/>
  </mergeCells>
  <phoneticPr fontId="39" type="noConversion"/>
  <hyperlinks>
    <hyperlink ref="B1" location="Index!A1" display="Back to index" xr:uid="{66FF0E97-6137-422D-BA26-57A18E70D072}"/>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2.xml><?xml version="1.0" encoding="utf-8"?>
<ds:datastoreItem xmlns:ds="http://schemas.openxmlformats.org/officeDocument/2006/customXml" ds:itemID="{8FBC505A-E6D4-4012-9B25-EC06C22985EF}">
  <ds:schemaRefs>
    <ds:schemaRef ds:uri="http://schemas.openxmlformats.org/package/2006/metadata/core-properties"/>
    <ds:schemaRef ds:uri="http://schemas.microsoft.com/office/2006/documentManagement/types"/>
    <ds:schemaRef ds:uri="http://purl.org/dc/dcmitype/"/>
    <ds:schemaRef ds:uri="http://purl.org/dc/terms/"/>
    <ds:schemaRef ds:uri="http://schemas.microsoft.com/office/2006/metadata/properties"/>
    <ds:schemaRef ds:uri="http://purl.org/dc/elements/1.1/"/>
    <ds:schemaRef ds:uri="http://schemas.microsoft.com/sharepoint/v3"/>
    <ds:schemaRef ds:uri="http://schemas.microsoft.com/office/infopath/2007/PartnerControls"/>
    <ds:schemaRef ds:uri="cb8a061b-66da-473e-9c67-57aa5b3143d5"/>
    <ds:schemaRef ds:uri="aafcb589-e1e7-46d8-a0af-52044582a8fa"/>
    <ds:schemaRef ds:uri="http://www.w3.org/XML/1998/namespace"/>
  </ds:schemaRefs>
</ds:datastoreItem>
</file>

<file path=customXml/itemProps3.xml><?xml version="1.0" encoding="utf-8"?>
<ds:datastoreItem xmlns:ds="http://schemas.openxmlformats.org/officeDocument/2006/customXml" ds:itemID="{BBC01627-A04F-4303-89FE-45D9BF98CC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1</vt:i4>
      </vt:variant>
    </vt:vector>
  </HeadingPairs>
  <TitlesOfParts>
    <vt:vector size="34" baseType="lpstr">
      <vt:lpstr>Index</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Hoja1</vt:lpstr>
      <vt:lpstr>12.1.Physical Channels</vt:lpstr>
      <vt:lpstr>12.2.Loan Portfolio Quality</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IM &amp; A</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Juan Carlos Benites Luna - Credicorp Peru</cp:lastModifiedBy>
  <cp:revision/>
  <dcterms:created xsi:type="dcterms:W3CDTF">2021-03-25T15:28:02Z</dcterms:created>
  <dcterms:modified xsi:type="dcterms:W3CDTF">2024-02-09T20:46:05Z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2023-12-05T17:17:53Z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18f1bbba-e967-4f50-a96a-743eb9150551</vt:lpwstr>
  </property>
  <property fmtid="{D5CDD505-2E9C-101B-9397-08002B2CF9AE}" pid="17" name="MSIP_Label_c15ead3b-a842-409e-8059-3e3468c48585_ContentBits">
    <vt:lpwstr>2</vt:lpwstr>
  </property>
</Properties>
</file>