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5/3Q25/Tablas Consolidadas/"/>
    </mc:Choice>
  </mc:AlternateContent>
  <xr:revisionPtr revIDLastSave="14952" documentId="6_{322FE1D0-B4E5-4494-B95A-DB1191C15D7E}" xr6:coauthVersionLast="47" xr6:coauthVersionMax="47" xr10:uidLastSave="{464B0229-9B5D-44AC-9ED0-EE30DE791D82}"/>
  <bookViews>
    <workbookView xWindow="-110" yWindow="-110" windowWidth="19420" windowHeight="10300" tabRatio="716" activeTab="1" xr2:uid="{A1DE73FF-14BF-4490-977C-6C5972B72EE5}"/>
  </bookViews>
  <sheets>
    <sheet name="Index" sheetId="2" r:id="rId1"/>
    <sheet name="Strategy - Yape" sheetId="36" r:id="rId2"/>
    <sheet name="Sustainability" sheetId="44" r:id="rId3"/>
    <sheet name="0. Overview BAP" sheetId="1" r:id="rId4"/>
    <sheet name="0.1.Contribution BAP" sheetId="4" r:id="rId5"/>
    <sheet name="0.2.ROAE" sheetId="5" r:id="rId6"/>
    <sheet name="1.1.Loans" sheetId="8" r:id="rId7"/>
    <sheet name="1.2.Portfolio Quality" sheetId="34" r:id="rId8"/>
    <sheet name="2.Deposits" sheetId="7" r:id="rId9"/>
    <sheet name="3.1.IEA" sheetId="6" r:id="rId10"/>
    <sheet name="3.2. Funding" sheetId="31" r:id="rId11"/>
    <sheet name="4.Net Interest Income" sheetId="10" r:id="rId12"/>
    <sheet name="5.Provisions" sheetId="33" r:id="rId13"/>
    <sheet name="6.1.Other Core Income" sheetId="32" r:id="rId14"/>
    <sheet name="6.2.Other Non-Core Income  " sheetId="11" r:id="rId15"/>
    <sheet name="7.Underwriting Results" sheetId="12" r:id="rId16"/>
    <sheet name="8.Operating Expenses" sheetId="13" r:id="rId17"/>
    <sheet name="9.Operating Efficiency" sheetId="30" r:id="rId18"/>
    <sheet name="10.1.Regulatory Capital BAP" sheetId="15" r:id="rId19"/>
    <sheet name="10.2. Regulatory Capital BCP " sheetId="40" r:id="rId20"/>
    <sheet name="10.3. Regulatory Capital Mb" sheetId="42" r:id="rId21"/>
    <sheet name="11.Economic Perspectives" sheetId="19" r:id="rId22"/>
    <sheet name="Annexes &gt;&gt;" sheetId="37" r:id="rId23"/>
    <sheet name="12.1. Loans in ADB" sheetId="45" r:id="rId24"/>
    <sheet name="12.5.Physical Channels" sheetId="18" r:id="rId25"/>
    <sheet name="12.7.1.Credicorp Consolidated" sheetId="20" r:id="rId26"/>
    <sheet name="12.7.2 Credicorp Stand-alone" sheetId="21" r:id="rId27"/>
    <sheet name="12.7.3 BCP consolidated" sheetId="43" r:id="rId28"/>
    <sheet name="12.7.4 BCP Stand-alone" sheetId="23" r:id="rId29"/>
    <sheet name="12.7.5 BCP Bolivia" sheetId="25" r:id="rId30"/>
    <sheet name="12.7.6. Mibanco" sheetId="24" r:id="rId31"/>
    <sheet name="12.7.7. Prima AFP" sheetId="29" r:id="rId32"/>
    <sheet name="12.7.8. Grupo Pacifico" sheetId="28" r:id="rId33"/>
    <sheet name="12.7.9. IB &amp; WM" sheetId="26" r:id="rId34"/>
  </sheets>
  <definedNames>
    <definedName name="_ftn1" localSheetId="2">Sustainability!#REF!</definedName>
    <definedName name="_ftnref1" localSheetId="2">Sustainability!$B$4</definedName>
    <definedName name="_xlnm.Print_Area" localSheetId="6">'1.1.Loans'!$B$58:$CZ$111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9" i="36" l="1"/>
  <c r="J31" i="1"/>
  <c r="F31" i="1"/>
  <c r="G31" i="1"/>
  <c r="G48" i="1"/>
  <c r="H48" i="1"/>
  <c r="I44" i="1"/>
  <c r="F44" i="1"/>
  <c r="H44" i="1"/>
  <c r="I48" i="1" l="1"/>
  <c r="J44" i="1"/>
  <c r="F48" i="1"/>
  <c r="I33" i="24"/>
  <c r="I45" i="24" s="1"/>
  <c r="H33" i="24"/>
  <c r="H45" i="24" s="1"/>
  <c r="C39" i="8"/>
  <c r="J33" i="24" l="1"/>
  <c r="J45" i="24" s="1"/>
  <c r="J49" i="1" l="1"/>
  <c r="I49" i="1"/>
  <c r="H49" i="1"/>
  <c r="G49" i="1"/>
  <c r="F49" i="1"/>
  <c r="J48" i="1" l="1"/>
  <c r="J26" i="1" l="1"/>
  <c r="G27" i="1"/>
  <c r="F27" i="1"/>
  <c r="J27" i="1"/>
  <c r="G26" i="1"/>
  <c r="F26" i="1"/>
  <c r="E13" i="18" l="1"/>
  <c r="D13" i="18"/>
  <c r="C13" i="18"/>
  <c r="G39" i="8" l="1"/>
  <c r="D39" i="8"/>
  <c r="H39" i="8" s="1"/>
  <c r="D21" i="8"/>
  <c r="H21" i="8" s="1"/>
  <c r="C21" i="8"/>
  <c r="G21" i="8" s="1"/>
  <c r="H16" i="7"/>
  <c r="H15" i="7"/>
  <c r="C19" i="8"/>
  <c r="C37" i="8" s="1"/>
  <c r="I15" i="7" l="1"/>
  <c r="I16" i="7"/>
  <c r="F15" i="7"/>
  <c r="F16" i="7"/>
  <c r="G15" i="7"/>
  <c r="G16" i="7"/>
  <c r="H43" i="1" l="1"/>
  <c r="H42" i="1"/>
  <c r="I43" i="1" l="1"/>
  <c r="J43" i="1" s="1"/>
  <c r="F43" i="1"/>
  <c r="G42" i="1"/>
  <c r="I42" i="1"/>
  <c r="J42" i="1" s="1"/>
  <c r="F42" i="1"/>
  <c r="G44" i="1"/>
  <c r="G43" i="1"/>
  <c r="J36" i="13" l="1"/>
  <c r="G7" i="7" l="1"/>
  <c r="F7" i="7"/>
  <c r="G12" i="7"/>
  <c r="F12" i="7"/>
  <c r="F10" i="7"/>
  <c r="G10" i="7"/>
  <c r="F8" i="7"/>
  <c r="G8" i="7"/>
  <c r="F9" i="7"/>
  <c r="G9" i="7"/>
  <c r="F6" i="7"/>
  <c r="G6" i="7"/>
  <c r="F11" i="7"/>
  <c r="G11" i="7"/>
  <c r="H9" i="45" l="1"/>
  <c r="H10" i="45"/>
  <c r="H11" i="45"/>
  <c r="H13" i="45"/>
  <c r="H14" i="45"/>
  <c r="H16" i="45"/>
  <c r="H18" i="45"/>
  <c r="H20" i="45"/>
  <c r="H21" i="45"/>
  <c r="H7" i="45"/>
  <c r="H12" i="45" l="1"/>
  <c r="I19" i="45"/>
  <c r="I18" i="45"/>
  <c r="H19" i="45"/>
  <c r="I10" i="45"/>
  <c r="H8" i="45"/>
  <c r="H15" i="45"/>
  <c r="I14" i="45"/>
  <c r="I12" i="45"/>
  <c r="I11" i="45"/>
  <c r="I17" i="45"/>
  <c r="I13" i="45"/>
  <c r="I16" i="45"/>
  <c r="I7" i="45"/>
  <c r="H17" i="45"/>
  <c r="I21" i="45"/>
  <c r="I15" i="45"/>
  <c r="I9" i="45"/>
  <c r="I20" i="45"/>
  <c r="I8" i="45"/>
  <c r="G12" i="12" l="1"/>
  <c r="G11" i="12"/>
  <c r="G15" i="12"/>
  <c r="H16" i="12"/>
  <c r="K7" i="12"/>
  <c r="K8" i="12"/>
  <c r="K10" i="12"/>
  <c r="K11" i="12"/>
  <c r="K12" i="12"/>
  <c r="K14" i="12"/>
  <c r="K15" i="12"/>
  <c r="K16" i="12"/>
  <c r="K18" i="12"/>
  <c r="K19" i="12"/>
  <c r="K20" i="12"/>
  <c r="K6" i="12"/>
  <c r="G6" i="12"/>
  <c r="H7" i="12"/>
  <c r="H8" i="12"/>
  <c r="H10" i="12"/>
  <c r="H11" i="12"/>
  <c r="H12" i="12"/>
  <c r="H14" i="12"/>
  <c r="H15" i="12"/>
  <c r="H18" i="12"/>
  <c r="H19" i="12"/>
  <c r="H20" i="12"/>
  <c r="G10" i="12"/>
  <c r="G14" i="12"/>
  <c r="G16" i="12"/>
  <c r="G18" i="12"/>
  <c r="G19" i="12"/>
  <c r="G20" i="12"/>
  <c r="G22" i="12"/>
  <c r="G23" i="12"/>
  <c r="G24" i="12"/>
  <c r="I25" i="12"/>
  <c r="J25" i="12"/>
  <c r="I21" i="12"/>
  <c r="J21" i="12"/>
  <c r="I17" i="12"/>
  <c r="J17" i="12"/>
  <c r="J13" i="12"/>
  <c r="K13" i="12" s="1"/>
  <c r="J9" i="12"/>
  <c r="I9" i="12"/>
  <c r="F25" i="12"/>
  <c r="E25" i="12"/>
  <c r="D25" i="12"/>
  <c r="E21" i="12"/>
  <c r="G21" i="12" s="1"/>
  <c r="D21" i="12"/>
  <c r="H21" i="12" s="1"/>
  <c r="E17" i="12"/>
  <c r="G17" i="12" s="1"/>
  <c r="D17" i="12"/>
  <c r="H17" i="12" s="1"/>
  <c r="F13" i="12"/>
  <c r="E13" i="12"/>
  <c r="E9" i="12"/>
  <c r="F9" i="12"/>
  <c r="D9" i="12"/>
  <c r="K21" i="12" l="1"/>
  <c r="K17" i="12"/>
  <c r="K9" i="12"/>
  <c r="G25" i="12"/>
  <c r="G13" i="12"/>
  <c r="H9" i="12"/>
  <c r="H13" i="12"/>
  <c r="U7" i="20"/>
  <c r="T7" i="20"/>
  <c r="J31" i="10" l="1"/>
  <c r="F13" i="34" l="1"/>
  <c r="E15" i="30"/>
  <c r="D15" i="30"/>
  <c r="C15" i="30"/>
  <c r="E36" i="13"/>
  <c r="D36" i="13"/>
  <c r="C36" i="13"/>
  <c r="E13" i="13"/>
  <c r="D13" i="13"/>
  <c r="C13" i="13"/>
  <c r="I18" i="32"/>
  <c r="H18" i="32"/>
  <c r="I11" i="32"/>
  <c r="H11" i="32"/>
  <c r="E11" i="32"/>
  <c r="D11" i="32"/>
  <c r="C11" i="32"/>
  <c r="J41" i="21" l="1"/>
  <c r="J9" i="45" l="1"/>
  <c r="K9" i="45"/>
  <c r="L9" i="45"/>
  <c r="F13" i="45"/>
  <c r="J14" i="45"/>
  <c r="K14" i="45"/>
  <c r="F14" i="45"/>
  <c r="J18" i="45"/>
  <c r="K18" i="45"/>
  <c r="G18" i="45"/>
  <c r="K19" i="45"/>
  <c r="K21" i="45"/>
  <c r="L21" i="45"/>
  <c r="K13" i="45" l="1"/>
  <c r="L8" i="45"/>
  <c r="J13" i="45"/>
  <c r="K17" i="45"/>
  <c r="F12" i="45"/>
  <c r="J8" i="45"/>
  <c r="K16" i="45"/>
  <c r="F16" i="45"/>
  <c r="L20" i="45"/>
  <c r="K20" i="45"/>
  <c r="K15" i="45"/>
  <c r="L10" i="45"/>
  <c r="G16" i="45"/>
  <c r="G19" i="45"/>
  <c r="J15" i="45"/>
  <c r="K10" i="45"/>
  <c r="G10" i="45"/>
  <c r="F15" i="45"/>
  <c r="G15" i="45"/>
  <c r="F17" i="45"/>
  <c r="K8" i="45"/>
  <c r="J17" i="45"/>
  <c r="K12" i="45"/>
  <c r="L7" i="45"/>
  <c r="F10" i="45"/>
  <c r="J12" i="45"/>
  <c r="K7" i="45"/>
  <c r="L19" i="45"/>
  <c r="G11" i="45"/>
  <c r="J7" i="45"/>
  <c r="L16" i="45"/>
  <c r="G20" i="45"/>
  <c r="J16" i="45"/>
  <c r="K11" i="45"/>
  <c r="L15" i="45"/>
  <c r="L14" i="45"/>
  <c r="F9" i="45"/>
  <c r="L13" i="45"/>
  <c r="L12" i="45"/>
  <c r="G14" i="45"/>
  <c r="L11" i="45"/>
  <c r="G17" i="45"/>
  <c r="L17" i="45"/>
  <c r="J20" i="45"/>
  <c r="F18" i="45"/>
  <c r="L18" i="45"/>
  <c r="J19" i="45"/>
  <c r="F11" i="45"/>
  <c r="J10" i="45"/>
  <c r="G13" i="45"/>
  <c r="G12" i="45"/>
  <c r="J11" i="45"/>
  <c r="F8" i="45"/>
  <c r="F21" i="45"/>
  <c r="G8" i="45"/>
  <c r="F20" i="45"/>
  <c r="G21" i="45"/>
  <c r="G7" i="45"/>
  <c r="F19" i="45"/>
  <c r="J21" i="45"/>
  <c r="G9" i="45"/>
  <c r="F7" i="45"/>
  <c r="J48" i="10" l="1"/>
  <c r="G47" i="10"/>
  <c r="J47" i="10"/>
  <c r="F47" i="10"/>
  <c r="F48" i="10"/>
  <c r="G48" i="10"/>
  <c r="AC20" i="23" l="1"/>
  <c r="AD20" i="23"/>
  <c r="AC13" i="23"/>
  <c r="AD13" i="23"/>
  <c r="AC9" i="23"/>
  <c r="AD9" i="23"/>
  <c r="AC16" i="23"/>
  <c r="AD16" i="23"/>
  <c r="AD23" i="23"/>
  <c r="AC23" i="23"/>
  <c r="AD12" i="23"/>
  <c r="AC12" i="23"/>
  <c r="AC10" i="23"/>
  <c r="AD10" i="23"/>
  <c r="AC17" i="23"/>
  <c r="AD17" i="23"/>
  <c r="AC24" i="23"/>
  <c r="AD24" i="23"/>
  <c r="AC11" i="23"/>
  <c r="AD11" i="23"/>
  <c r="AC18" i="23"/>
  <c r="AD18" i="23"/>
  <c r="AC19" i="23"/>
  <c r="AD19" i="23"/>
  <c r="F55" i="24" l="1"/>
  <c r="G55" i="24"/>
  <c r="G54" i="24"/>
  <c r="F54" i="24"/>
  <c r="H47" i="1" l="1"/>
  <c r="H46" i="1"/>
  <c r="G46" i="1" l="1"/>
  <c r="I46" i="1"/>
  <c r="J46" i="1" s="1"/>
  <c r="F46" i="1"/>
  <c r="G47" i="1"/>
  <c r="I47" i="1"/>
  <c r="J47" i="1" s="1"/>
  <c r="F47" i="1"/>
  <c r="F12" i="5" l="1"/>
  <c r="J4" i="5" l="1"/>
  <c r="J13" i="5" l="1"/>
  <c r="J17" i="5"/>
  <c r="J6" i="5"/>
  <c r="J9" i="5"/>
  <c r="J10" i="5"/>
  <c r="J12" i="5"/>
  <c r="J16" i="5"/>
  <c r="J7" i="5"/>
  <c r="J15" i="5" l="1"/>
  <c r="J6" i="26" l="1"/>
  <c r="V7" i="20" l="1"/>
  <c r="J58" i="29"/>
  <c r="L14" i="28"/>
  <c r="J37" i="29"/>
  <c r="N6" i="12" l="1"/>
  <c r="N7" i="12"/>
  <c r="N8" i="12"/>
  <c r="N10" i="12"/>
  <c r="N11" i="12"/>
  <c r="N12" i="12"/>
  <c r="N14" i="12"/>
  <c r="N15" i="12"/>
  <c r="N16" i="12"/>
  <c r="N18" i="12"/>
  <c r="N19" i="12"/>
  <c r="N20" i="12"/>
  <c r="N22" i="12"/>
  <c r="N23" i="12"/>
  <c r="N24" i="12"/>
  <c r="N25" i="12"/>
  <c r="M13" i="12" l="1"/>
  <c r="N13" i="12" s="1"/>
  <c r="M21" i="12"/>
  <c r="N21" i="12" s="1"/>
  <c r="M9" i="12"/>
  <c r="M17" i="12"/>
  <c r="N17" i="12" s="1"/>
  <c r="H6" i="12"/>
  <c r="G8" i="12"/>
  <c r="G7" i="12"/>
  <c r="G9" i="12"/>
  <c r="N9" i="12"/>
  <c r="G6" i="5" l="1"/>
  <c r="F17" i="5"/>
  <c r="F6" i="5"/>
  <c r="J44" i="25" l="1"/>
  <c r="J32" i="25"/>
  <c r="J18" i="31" l="1"/>
  <c r="U7" i="23"/>
  <c r="T7" i="43"/>
  <c r="J15" i="30" l="1"/>
  <c r="J4" i="30"/>
  <c r="J4" i="11"/>
  <c r="J34" i="32"/>
  <c r="J18" i="32"/>
  <c r="J11" i="32"/>
  <c r="J4" i="32"/>
  <c r="J17" i="31"/>
  <c r="J5" i="4"/>
  <c r="J30" i="36"/>
  <c r="F15" i="5" l="1"/>
  <c r="G17" i="5"/>
  <c r="G16" i="5"/>
  <c r="F16" i="5"/>
  <c r="G15" i="5"/>
  <c r="K5" i="12" l="1"/>
  <c r="G18" i="31" l="1"/>
  <c r="F18" i="31"/>
  <c r="F13" i="4" l="1"/>
  <c r="F11" i="4"/>
  <c r="F19" i="4"/>
  <c r="F17" i="4"/>
  <c r="F14" i="4"/>
  <c r="F8" i="4"/>
  <c r="F16" i="4"/>
  <c r="F10" i="4"/>
  <c r="F7" i="4"/>
  <c r="F18" i="4"/>
  <c r="F10" i="5" l="1"/>
  <c r="G10" i="5"/>
  <c r="G12" i="5"/>
  <c r="F7" i="5"/>
  <c r="G7" i="5"/>
  <c r="G13" i="5"/>
  <c r="F13" i="5"/>
  <c r="F9" i="5"/>
  <c r="G9" i="5"/>
  <c r="E45" i="24" l="1"/>
  <c r="D45" i="24"/>
  <c r="C45" i="24"/>
  <c r="J13" i="13" l="1"/>
  <c r="J4" i="13"/>
  <c r="E34" i="32" l="1"/>
  <c r="D34" i="32"/>
  <c r="C34" i="32"/>
  <c r="AA17" i="10" l="1"/>
  <c r="X17" i="10"/>
  <c r="F49" i="40" l="1"/>
  <c r="G48" i="42" l="1"/>
  <c r="T17" i="10" l="1"/>
  <c r="J4" i="10"/>
  <c r="C58" i="29"/>
  <c r="D58" i="29"/>
  <c r="E58" i="29"/>
  <c r="G49" i="42"/>
  <c r="H49" i="42"/>
  <c r="F4" i="30"/>
  <c r="G4" i="30"/>
  <c r="C18" i="32"/>
  <c r="D18" i="32"/>
  <c r="E18" i="32"/>
  <c r="Q17" i="10"/>
  <c r="N17" i="10"/>
  <c r="G13" i="34" l="1"/>
  <c r="F43" i="42"/>
  <c r="F30" i="42"/>
  <c r="F23" i="42"/>
  <c r="F49" i="42"/>
  <c r="E49" i="42"/>
  <c r="E43" i="42"/>
  <c r="E30" i="42"/>
  <c r="E23" i="42"/>
  <c r="D49" i="42"/>
  <c r="D43" i="42"/>
  <c r="D30" i="42"/>
  <c r="D23" i="42"/>
  <c r="F40" i="1" l="1"/>
  <c r="F34" i="1" l="1"/>
  <c r="F30" i="1"/>
  <c r="F33" i="1"/>
  <c r="F32" i="1" l="1"/>
  <c r="F35" i="1" l="1"/>
  <c r="F39" i="1" l="1"/>
  <c r="G34" i="1" l="1"/>
  <c r="G33" i="1" l="1"/>
  <c r="G39" i="1"/>
  <c r="G40" i="1"/>
  <c r="G30" i="1"/>
  <c r="J34" i="1"/>
  <c r="G35" i="1" l="1"/>
  <c r="G32" i="1"/>
  <c r="J33" i="1"/>
  <c r="J32" i="1"/>
  <c r="J30" i="1"/>
  <c r="J35" i="1" l="1"/>
  <c r="F12" i="34" l="1"/>
  <c r="F14" i="34" l="1"/>
  <c r="F22" i="34"/>
  <c r="F21" i="34"/>
  <c r="F28" i="1" l="1"/>
  <c r="F24" i="1" l="1"/>
  <c r="F25" i="1"/>
  <c r="G14" i="34" l="1"/>
  <c r="G12" i="34"/>
  <c r="G21" i="34" l="1"/>
  <c r="G22" i="34" l="1"/>
  <c r="G24" i="1" l="1"/>
  <c r="G28" i="1"/>
  <c r="J28" i="1"/>
  <c r="G25" i="1" l="1"/>
  <c r="J25" i="1" l="1"/>
  <c r="J24" i="1"/>
</calcChain>
</file>

<file path=xl/sharedStrings.xml><?xml version="1.0" encoding="utf-8"?>
<sst xmlns="http://schemas.openxmlformats.org/spreadsheetml/2006/main" count="2069" uniqueCount="940">
  <si>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</si>
  <si>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</si>
  <si>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</si>
  <si>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</si>
  <si>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</si>
  <si>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</si>
  <si>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</si>
  <si>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</si>
  <si>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</si>
  <si>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</si>
  <si>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</si>
  <si>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</si>
  <si>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</si>
  <si>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</si>
  <si>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</si>
  <si>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</si>
  <si>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</si>
  <si>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</si>
  <si>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</si>
  <si>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</si>
  <si>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</si>
  <si>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Back to index</t>
  </si>
  <si>
    <t>Mibanco</t>
  </si>
  <si>
    <t>Quarter</t>
  </si>
  <si>
    <t>Change %</t>
  </si>
  <si>
    <t>Up to</t>
  </si>
  <si>
    <t>QoQ</t>
  </si>
  <si>
    <t>YoY</t>
  </si>
  <si>
    <t>Users</t>
  </si>
  <si>
    <t>Users (millions)</t>
  </si>
  <si>
    <t>Engagement</t>
  </si>
  <si>
    <t># Transactions (millions)</t>
  </si>
  <si>
    <t>Experience</t>
  </si>
  <si>
    <t># Average Functionalities / MAU</t>
  </si>
  <si>
    <t>Payments</t>
  </si>
  <si>
    <t xml:space="preserve"># Bill Payments transactions (millions) </t>
  </si>
  <si>
    <t>Financials</t>
  </si>
  <si>
    <t xml:space="preserve"># Loans Disbursements (thousands) </t>
  </si>
  <si>
    <t>Net Interest Income</t>
  </si>
  <si>
    <t>Total Income</t>
  </si>
  <si>
    <t>Total Expenses</t>
  </si>
  <si>
    <t xml:space="preserve">Credicorp Ltd. </t>
  </si>
  <si>
    <t>% change</t>
  </si>
  <si>
    <t>As of</t>
  </si>
  <si>
    <t>S/000</t>
  </si>
  <si>
    <t>Net interest, similar income and expenses</t>
  </si>
  <si>
    <t>Provision for credit losses on loan portfolio, net of  recoveries</t>
  </si>
  <si>
    <t xml:space="preserve">Net interest, similar income and expenses, after provision for credit losses on loan portfolio </t>
  </si>
  <si>
    <t>Other income</t>
  </si>
  <si>
    <t>Insurance underwriting result</t>
  </si>
  <si>
    <t>Total expenses</t>
  </si>
  <si>
    <t xml:space="preserve">Profit before income tax </t>
  </si>
  <si>
    <t>Income tax</t>
  </si>
  <si>
    <t>Net profit</t>
  </si>
  <si>
    <t>Non-controlling interest</t>
  </si>
  <si>
    <t>Net profit attributable to Credicorp</t>
  </si>
  <si>
    <t>Dividends paid to third parties</t>
  </si>
  <si>
    <t>Net income / share (S/)</t>
  </si>
  <si>
    <t xml:space="preserve">Dividends per Share (S/) </t>
  </si>
  <si>
    <t>Loans</t>
  </si>
  <si>
    <t>Deposits and obligations</t>
  </si>
  <si>
    <t>Net equity</t>
  </si>
  <si>
    <t>Profitability</t>
  </si>
  <si>
    <t xml:space="preserve">Risk-adjusted Net interest margin </t>
  </si>
  <si>
    <t>ROAE</t>
  </si>
  <si>
    <t>ROAA</t>
  </si>
  <si>
    <t>Loan portfolio quality</t>
  </si>
  <si>
    <t>Internal overdue ratio over 90 days</t>
  </si>
  <si>
    <t>Coverage ratio of IOLs</t>
  </si>
  <si>
    <t xml:space="preserve">Coverage ratio of NPLs </t>
  </si>
  <si>
    <t>Operating efficiency</t>
  </si>
  <si>
    <t>Operating expenses / Total average assets</t>
  </si>
  <si>
    <t xml:space="preserve">Capital adequacy - BCP Stand-alone </t>
  </si>
  <si>
    <t xml:space="preserve">Capital adequacy - Mibanco </t>
  </si>
  <si>
    <t>Employees</t>
  </si>
  <si>
    <t>Share Information</t>
  </si>
  <si>
    <t>Issued Shares</t>
  </si>
  <si>
    <t>Outstanding Shares</t>
  </si>
  <si>
    <t>(1) Net Interest Margin = Net Interest Income (Excluding Net Insurance Financial Expenses) / Average Interest Earning Assets</t>
  </si>
  <si>
    <t>(2)  Funding Cost = Interest Expense (Does not include Net Insurance Financial Expenses) / Average Funding</t>
  </si>
  <si>
    <t>(4) Non-performing loans (NPL): Internal overdue loans + Refinanced loans. NPL ratio: NPL / Total loans.</t>
  </si>
  <si>
    <t>(5) Cost of risk = Annualized provision for loan losses, net of recoveries / Average Total loans.</t>
  </si>
  <si>
    <t xml:space="preserve">(7) Operating Expenses = Salaries and employee benefits + Administrative expenses + Depreciation and amortization + Association in participation + Acquisition cost
</t>
  </si>
  <si>
    <t>(8) Efficiency Ratio = Operating Expenses / Operating Income</t>
  </si>
  <si>
    <t>(9) Regulatory Capital / Risk-weighted assets (legal minimum = 10% since July 2011).</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</si>
  <si>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</si>
  <si>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</si>
  <si>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</si>
  <si>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</si>
  <si>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</si>
  <si>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</si>
  <si>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</si>
  <si>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</si>
  <si>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</si>
  <si>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</si>
  <si>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</si>
  <si>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Net income attributed to Credicorp</t>
  </si>
  <si>
    <t xml:space="preserve"> Prima</t>
  </si>
  <si>
    <t xml:space="preserve"> Atlantic Security Bank </t>
  </si>
  <si>
    <t>Credicorp</t>
  </si>
  <si>
    <t>Volume change</t>
  </si>
  <si>
    <t>% Part. in total  loans</t>
  </si>
  <si>
    <t>S/ millions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</si>
  <si>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</si>
  <si>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</si>
  <si>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</si>
  <si>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</si>
  <si>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</si>
  <si>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</si>
  <si>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</si>
  <si>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</si>
  <si>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</si>
  <si>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</si>
  <si>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</si>
  <si>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</si>
  <si>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Total</t>
  </si>
  <si>
    <t>Total loans</t>
  </si>
  <si>
    <t>Loan Portfolio Quality and Delinquency Ratios</t>
  </si>
  <si>
    <t>Total loans (Quarter-end balance)</t>
  </si>
  <si>
    <t xml:space="preserve">Write-offs </t>
  </si>
  <si>
    <t>Internal overdue loans (IOLs)</t>
  </si>
  <si>
    <t>Internal overdue loans over 90-days</t>
  </si>
  <si>
    <t>Refinanced loans</t>
  </si>
  <si>
    <t>Non-performing loans (NPLs)</t>
  </si>
  <si>
    <t>IOL ratio</t>
  </si>
  <si>
    <t>IOL over 90-days ratio</t>
  </si>
  <si>
    <t xml:space="preserve">NPL ratio </t>
  </si>
  <si>
    <t>Allowance for loan losses</t>
  </si>
  <si>
    <t>Allowance for loan losses over Total loans</t>
  </si>
  <si>
    <t xml:space="preserve">Deposits </t>
  </si>
  <si>
    <t>Demand deposits</t>
  </si>
  <si>
    <t>Saving deposits</t>
  </si>
  <si>
    <t>Time deposits</t>
  </si>
  <si>
    <t>Severance indemnity deposits</t>
  </si>
  <si>
    <t xml:space="preserve">Interest payable </t>
  </si>
  <si>
    <t>Total Deposits</t>
  </si>
  <si>
    <t>Cash and due from banks</t>
  </si>
  <si>
    <t>Total investments</t>
  </si>
  <si>
    <t>Cash collateral, reverse repurchase agreements and securities borrowing</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</si>
  <si>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</si>
  <si>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</si>
  <si>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</si>
  <si>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</si>
  <si>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</si>
  <si>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</si>
  <si>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</si>
  <si>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</si>
  <si>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 with clients and third parties</t>
  </si>
  <si>
    <t>Bonds and notes issued</t>
  </si>
  <si>
    <t>Total funding</t>
  </si>
  <si>
    <t>Funding Cost</t>
  </si>
  <si>
    <t xml:space="preserve">Net interest income </t>
  </si>
  <si>
    <t>% Change</t>
  </si>
  <si>
    <t xml:space="preserve">Interest income </t>
  </si>
  <si>
    <t>Interest on loans</t>
  </si>
  <si>
    <t>Dividends on investments</t>
  </si>
  <si>
    <t>Interest on deposits with banks</t>
  </si>
  <si>
    <t xml:space="preserve">Interest on securities </t>
  </si>
  <si>
    <t>Other interest income</t>
  </si>
  <si>
    <t>Interest expense</t>
  </si>
  <si>
    <t>Interest expense (excluding Net Insurance Financial Expenses)</t>
  </si>
  <si>
    <t xml:space="preserve">Interest on deposits </t>
  </si>
  <si>
    <t>Interest on borrowed funds</t>
  </si>
  <si>
    <t>Interest on bonds and subordinated notes</t>
  </si>
  <si>
    <t>Other interest expense</t>
  </si>
  <si>
    <t>Net Insurance Financial Expenses</t>
  </si>
  <si>
    <t>Net interest income</t>
  </si>
  <si>
    <t>Average interest earning assets</t>
  </si>
  <si>
    <t>Net Interest Income / Margin</t>
  </si>
  <si>
    <t>Balances</t>
  </si>
  <si>
    <t>Average Interest Earning Assets (IEA)</t>
  </si>
  <si>
    <t xml:space="preserve">Average Funding </t>
  </si>
  <si>
    <t>Yields</t>
  </si>
  <si>
    <t>Yield on IEAs</t>
  </si>
  <si>
    <r>
      <t>Net Interest Margin (NIM)</t>
    </r>
    <r>
      <rPr>
        <b/>
        <vertAlign val="superscript"/>
        <sz val="10"/>
        <rFont val="Calibri"/>
        <family val="2"/>
        <scheme val="minor"/>
      </rPr>
      <t>(1)</t>
    </r>
  </si>
  <si>
    <t>Peru's Reference Rate</t>
  </si>
  <si>
    <t>FED funds rate</t>
  </si>
  <si>
    <t>Interest Income / IEA</t>
  </si>
  <si>
    <t>Average</t>
  </si>
  <si>
    <t>Income</t>
  </si>
  <si>
    <t>Balance</t>
  </si>
  <si>
    <t>Cash and equivalents</t>
  </si>
  <si>
    <t>Other IEA</t>
  </si>
  <si>
    <t>Investments</t>
  </si>
  <si>
    <t>Total IEA</t>
  </si>
  <si>
    <t>IEA (LC)</t>
  </si>
  <si>
    <t>IEA (FC)</t>
  </si>
  <si>
    <t>Interest Income / Funding</t>
  </si>
  <si>
    <t>Expense</t>
  </si>
  <si>
    <t>Deposits</t>
  </si>
  <si>
    <t>BCRP + Due to Banks</t>
  </si>
  <si>
    <t>Bonds and Notes</t>
  </si>
  <si>
    <t>Others</t>
  </si>
  <si>
    <t>Total Funding</t>
  </si>
  <si>
    <t>Funding (LC)</t>
  </si>
  <si>
    <t>Funding (FC)</t>
  </si>
  <si>
    <t>NIM (LC)</t>
  </si>
  <si>
    <t>NIM (FC)</t>
  </si>
  <si>
    <t>Loan Portfolio Provisions</t>
  </si>
  <si>
    <t xml:space="preserve">Quarter </t>
  </si>
  <si>
    <t>Gross provision for credit losses on loan portfolio</t>
  </si>
  <si>
    <t>Recoveries of written-off loans</t>
  </si>
  <si>
    <t>Fee income</t>
  </si>
  <si>
    <t xml:space="preserve">Net gain on foreign exchange transactions </t>
  </si>
  <si>
    <t xml:space="preserve">Pacífico </t>
  </si>
  <si>
    <t>Prima</t>
  </si>
  <si>
    <t>ASB</t>
  </si>
  <si>
    <t>Credicorp Capital</t>
  </si>
  <si>
    <t>BCP Stand-alone Fees</t>
  </si>
  <si>
    <t>Off-balance sheet</t>
  </si>
  <si>
    <t>Insurances</t>
  </si>
  <si>
    <t>Other Non-Core Income</t>
  </si>
  <si>
    <t xml:space="preserve">Net gain on derivatives held for trading </t>
  </si>
  <si>
    <t>Total Other Non-Core Income</t>
  </si>
  <si>
    <t>Insurance Underwriting Results</t>
  </si>
  <si>
    <t>Quarterly</t>
  </si>
  <si>
    <t>%Change</t>
  </si>
  <si>
    <t>Reinsurance Results</t>
  </si>
  <si>
    <t>Insurance Undewrwriting Result</t>
  </si>
  <si>
    <t>P&amp;C</t>
  </si>
  <si>
    <t>Life</t>
  </si>
  <si>
    <t>Crediseguros</t>
  </si>
  <si>
    <t>Operating expenses</t>
  </si>
  <si>
    <t>Salaries and employees benefits</t>
  </si>
  <si>
    <t xml:space="preserve">Depreciation and amortization </t>
  </si>
  <si>
    <t xml:space="preserve">Association in participation </t>
  </si>
  <si>
    <r>
      <t>Operating expenses</t>
    </r>
    <r>
      <rPr>
        <b/>
        <vertAlign val="superscript"/>
        <sz val="10"/>
        <rFont val="Calibri"/>
        <family val="2"/>
        <scheme val="minor"/>
      </rPr>
      <t xml:space="preserve"> </t>
    </r>
  </si>
  <si>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</si>
  <si>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</si>
  <si>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</si>
  <si>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</si>
  <si>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</si>
  <si>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</si>
  <si>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</si>
  <si>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</si>
  <si>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</si>
  <si>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</si>
  <si>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</si>
  <si>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</si>
  <si>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</si>
  <si>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</si>
  <si>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</si>
  <si>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</si>
  <si>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t xml:space="preserve">Total </t>
  </si>
  <si>
    <t>(3) Operating expenses / Operating income.</t>
  </si>
  <si>
    <t>Regulatory Capital and Capital Adequacy Ratios</t>
  </si>
  <si>
    <t xml:space="preserve">(S/ Thousands, IFRS) </t>
  </si>
  <si>
    <t>Capital Stock</t>
  </si>
  <si>
    <t>Treasury Stocks</t>
  </si>
  <si>
    <t>Capital Surplus</t>
  </si>
  <si>
    <t>Legal and Other Capital reserves</t>
  </si>
  <si>
    <t>Minority interest</t>
  </si>
  <si>
    <t>Goodwill</t>
  </si>
  <si>
    <t>Perpetual subordinated debt</t>
  </si>
  <si>
    <t>Subordinated Debt</t>
  </si>
  <si>
    <t>(1) Earnings include Banco de Crédito del Perú and Mibanco Perú. Losses include all subsidiaries.</t>
  </si>
  <si>
    <t>(2) Gains include Investment Grade Government Bonds and Peruvian Central Bank Certificates of Deposits. Losses include all bonds.</t>
  </si>
  <si>
    <t>(3) Different to Goodwill. Includes Diferred Tax Assets.</t>
  </si>
  <si>
    <t>(4) Investments in Equity.</t>
  </si>
  <si>
    <t>(5) Up to 1.25% of total risk-weighted assets of Banco de Crédito del Perú, Solución Empresa Administradora Hipotecaria, Mibanco and Atlantic Security Bank.</t>
  </si>
  <si>
    <t>(6) Investments in Tier 2 Subordinated Debt.</t>
  </si>
  <si>
    <t>Regulatory and Capital Adequacy Ratios at BCP Stand-alone</t>
  </si>
  <si>
    <t>Regulatory Capital</t>
  </si>
  <si>
    <t> (S/ thousand)</t>
  </si>
  <si>
    <t>Reserves</t>
  </si>
  <si>
    <t>Accumulated earnings</t>
  </si>
  <si>
    <r>
      <t>Loan loss reserves</t>
    </r>
    <r>
      <rPr>
        <vertAlign val="superscript"/>
        <sz val="10"/>
        <color rgb="FF000000"/>
        <rFont val="Calibri"/>
        <family val="2"/>
        <scheme val="minor"/>
      </rPr>
      <t xml:space="preserve"> (1)</t>
    </r>
  </si>
  <si>
    <t>Unrealized Profit or Losses</t>
  </si>
  <si>
    <t>Investment in subsidiaries and others, net of unrealized profit and net income in subsidiaries</t>
  </si>
  <si>
    <t>Intangibles</t>
  </si>
  <si>
    <t>Total Regulatory Capital</t>
  </si>
  <si>
    <r>
      <t xml:space="preserve">Tier 1 Common Equity </t>
    </r>
    <r>
      <rPr>
        <b/>
        <vertAlign val="superscript"/>
        <sz val="10"/>
        <color rgb="FF000000"/>
        <rFont val="Calibri"/>
        <family val="2"/>
        <scheme val="minor"/>
      </rPr>
      <t>(2)</t>
    </r>
  </si>
  <si>
    <r>
      <t xml:space="preserve">Regulatory Tier 1 Capital </t>
    </r>
    <r>
      <rPr>
        <b/>
        <vertAlign val="superscript"/>
        <sz val="10"/>
        <color rgb="FF000000"/>
        <rFont val="Calibri"/>
        <family val="2"/>
        <scheme val="minor"/>
      </rPr>
      <t>(3)</t>
    </r>
  </si>
  <si>
    <r>
      <t xml:space="preserve">Regulatory Tier 2 Capital </t>
    </r>
    <r>
      <rPr>
        <b/>
        <vertAlign val="superscript"/>
        <sz val="10"/>
        <color rgb="FF000000"/>
        <rFont val="Calibri"/>
        <family val="2"/>
        <scheme val="minor"/>
      </rPr>
      <t>(4)</t>
    </r>
  </si>
  <si>
    <t>Total risk-weighted assets</t>
  </si>
  <si>
    <t>Market risk-weighted assets</t>
  </si>
  <si>
    <t>Credit risk-weighted assets</t>
  </si>
  <si>
    <t>Operational risk-weighted assets</t>
  </si>
  <si>
    <t>Capital requirement</t>
  </si>
  <si>
    <t>Market risk capital requirement</t>
  </si>
  <si>
    <t>Credit risk capital requirement</t>
  </si>
  <si>
    <t xml:space="preserve">Operational risk capital requirement </t>
  </si>
  <si>
    <t>Additional capital requirements</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</si>
  <si>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</si>
  <si>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</si>
  <si>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</si>
  <si>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Capital ratios under Local Regulation</t>
  </si>
  <si>
    <t>Common Equity Tier 1 ratio</t>
  </si>
  <si>
    <t>Tier 1 Capital ratio</t>
  </si>
  <si>
    <t>Regulatory Global Capital ratio</t>
  </si>
  <si>
    <t>Common Equity Tier 1 IFRS</t>
  </si>
  <si>
    <t>(S/. thousand)</t>
  </si>
  <si>
    <t>Capital and reserves</t>
  </si>
  <si>
    <t>Retained earnings</t>
  </si>
  <si>
    <t>Unrealized gains (losses)</t>
  </si>
  <si>
    <t>Goodwill and intangibles</t>
  </si>
  <si>
    <t xml:space="preserve">Investments in subsidiaries </t>
  </si>
  <si>
    <t>Adjusted RWAs IFRS</t>
  </si>
  <si>
    <t>Adjusted Credit RWAs IFRS</t>
  </si>
  <si>
    <t>CET1 ratio IFRS</t>
  </si>
  <si>
    <t>Regulatory Capital and Capital Adequacy Ratios at Mibanco
(S/ thousands, IFRS)</t>
  </si>
  <si>
    <t>Subordinated debt</t>
  </si>
  <si>
    <t>Unrealidez Profit or Losses</t>
  </si>
  <si>
    <r>
      <t xml:space="preserve">Tier Common Equity </t>
    </r>
    <r>
      <rPr>
        <b/>
        <vertAlign val="superscript"/>
        <sz val="10"/>
        <color rgb="FF000000"/>
        <rFont val="Calibri"/>
        <family val="2"/>
        <scheme val="minor"/>
      </rPr>
      <t>(2)</t>
    </r>
  </si>
  <si>
    <t xml:space="preserve">Market risk-weighted assets </t>
  </si>
  <si>
    <t xml:space="preserve">Capital requirement </t>
  </si>
  <si>
    <t xml:space="preserve">Credit risk capital requirement </t>
  </si>
  <si>
    <t xml:space="preserve">[1] Up to 1.25% of total risk-weighted assets. </t>
  </si>
  <si>
    <t>Common Equity Tier 1 Ratio</t>
  </si>
  <si>
    <t xml:space="preserve">Regulatory Global Capital Ratio </t>
  </si>
  <si>
    <t>Investments in subsidiaries</t>
  </si>
  <si>
    <t>GDP (US$ Millions)</t>
  </si>
  <si>
    <t>Real GDP (% change)</t>
  </si>
  <si>
    <t>GDP per capita (US$)</t>
  </si>
  <si>
    <t>Domestic demand (% change)</t>
  </si>
  <si>
    <t>Gross fixed investment (as % GDP)</t>
  </si>
  <si>
    <r>
      <t xml:space="preserve">Financial system loan without Reactiva (% change) </t>
    </r>
    <r>
      <rPr>
        <vertAlign val="superscript"/>
        <sz val="10"/>
        <rFont val="Calibri"/>
        <family val="2"/>
        <scheme val="minor"/>
      </rPr>
      <t>(1)</t>
    </r>
  </si>
  <si>
    <r>
      <t xml:space="preserve">Inflation, end of period </t>
    </r>
    <r>
      <rPr>
        <vertAlign val="superscript"/>
        <sz val="10"/>
        <rFont val="Calibri"/>
        <family val="2"/>
        <scheme val="minor"/>
      </rPr>
      <t>(2)</t>
    </r>
  </si>
  <si>
    <t>Reference Rate, end of period</t>
  </si>
  <si>
    <t>Exchange rate, end of period</t>
  </si>
  <si>
    <r>
      <t xml:space="preserve">Exchange rate, (% change) </t>
    </r>
    <r>
      <rPr>
        <vertAlign val="superscript"/>
        <sz val="10"/>
        <rFont val="Calibri"/>
        <family val="2"/>
        <scheme val="minor"/>
      </rPr>
      <t>(3)</t>
    </r>
  </si>
  <si>
    <t>Fiscal balance (% GDP)</t>
  </si>
  <si>
    <t>Public Debt (as % GDP)</t>
  </si>
  <si>
    <t>Trade balance (US$ Millions)</t>
  </si>
  <si>
    <t>(As % GDP)</t>
  </si>
  <si>
    <t>Exports</t>
  </si>
  <si>
    <t>Imports</t>
  </si>
  <si>
    <t>Current account balance (As % GDP)</t>
  </si>
  <si>
    <t>Net international reserves (US$ Millions)</t>
  </si>
  <si>
    <t>(As months of imports)</t>
  </si>
  <si>
    <t>Sources: INEI, BCRP y SBS.</t>
  </si>
  <si>
    <t>(2) Inflation target: 1% - 3%</t>
  </si>
  <si>
    <t>BCP Stand-alone's Physical Channels</t>
  </si>
  <si>
    <t xml:space="preserve">change (units) </t>
  </si>
  <si>
    <t>Branches</t>
  </si>
  <si>
    <t>ATMs</t>
  </si>
  <si>
    <t>Agents BCP</t>
  </si>
  <si>
    <t>Total BCP's Network</t>
  </si>
  <si>
    <r>
      <t xml:space="preserve">Physical Point of Contact </t>
    </r>
    <r>
      <rPr>
        <b/>
        <vertAlign val="superscript"/>
        <sz val="10"/>
        <color theme="0"/>
        <rFont val="Calibri"/>
        <family val="2"/>
        <scheme val="minor"/>
      </rPr>
      <t>(1)</t>
    </r>
  </si>
  <si>
    <t>(Units)</t>
  </si>
  <si>
    <r>
      <t>Branches</t>
    </r>
    <r>
      <rPr>
        <vertAlign val="superscript"/>
        <sz val="10"/>
        <rFont val="Calibri"/>
        <family val="2"/>
        <scheme val="minor"/>
      </rPr>
      <t xml:space="preserve"> (2)</t>
    </r>
  </si>
  <si>
    <t xml:space="preserve">Agents </t>
  </si>
  <si>
    <t>Credicorp Ltd. and Subsidiaries
Consolidated Statement of Financial Position
(In S/ thousands, IFRS)</t>
  </si>
  <si>
    <t>Credicorp Ltd. and Subsidiaries 
Consolidated Statement of Income 
(In S/ thousands, IFRS)</t>
  </si>
  <si>
    <t>ASSETS</t>
  </si>
  <si>
    <t>Interest income and expense</t>
  </si>
  <si>
    <t xml:space="preserve">Cash and due from banks </t>
  </si>
  <si>
    <t>Interest and similar income</t>
  </si>
  <si>
    <t>Non-interest bearing</t>
  </si>
  <si>
    <t>Interest and similar expenses</t>
  </si>
  <si>
    <t>Interest bearing</t>
  </si>
  <si>
    <t>Total cash and due from banks</t>
  </si>
  <si>
    <t xml:space="preserve">Cash collateral, reverse repurchase agreements and securities borrowing </t>
  </si>
  <si>
    <t>Provision for credit losses on loan portfolio, net of recoveries</t>
  </si>
  <si>
    <t xml:space="preserve">Fair value through profit or loss investments </t>
  </si>
  <si>
    <t>Net interest, similar income and expenses, after provision for credit losses on loan portfolio</t>
  </si>
  <si>
    <t xml:space="preserve">Fair value through other comprehensive income investments </t>
  </si>
  <si>
    <t xml:space="preserve">Amortized cost investments </t>
  </si>
  <si>
    <t xml:space="preserve">Fee income </t>
  </si>
  <si>
    <t>Current</t>
  </si>
  <si>
    <t>Internal overdue loans</t>
  </si>
  <si>
    <t xml:space="preserve">Net gain from associates </t>
  </si>
  <si>
    <t xml:space="preserve">Less - allowance for loan losses </t>
  </si>
  <si>
    <t xml:space="preserve">Net gain (loss) on derivatives held for trading </t>
  </si>
  <si>
    <t>Loans, net</t>
  </si>
  <si>
    <t>Net gain (loss) from exchange differences</t>
  </si>
  <si>
    <r>
      <t>Financial assets designated at fair value through profit or loss</t>
    </r>
    <r>
      <rPr>
        <vertAlign val="superscript"/>
        <sz val="10"/>
        <rFont val="Calibri"/>
        <family val="2"/>
        <scheme val="minor"/>
      </rPr>
      <t xml:space="preserve"> </t>
    </r>
  </si>
  <si>
    <t>Total other income</t>
  </si>
  <si>
    <r>
      <t>Property, plant and equipment, net</t>
    </r>
    <r>
      <rPr>
        <vertAlign val="superscript"/>
        <sz val="10"/>
        <rFont val="Calibri"/>
        <family val="2"/>
        <scheme val="minor"/>
      </rPr>
      <t xml:space="preserve"> </t>
    </r>
  </si>
  <si>
    <t>Due from customers on acceptances</t>
  </si>
  <si>
    <t>Insurance Service Result</t>
  </si>
  <si>
    <t xml:space="preserve">Investments in associates </t>
  </si>
  <si>
    <t>Reinsurance Result</t>
  </si>
  <si>
    <t xml:space="preserve">Intangible assets and goodwill, net </t>
  </si>
  <si>
    <t>Total insurance underwriting result</t>
  </si>
  <si>
    <t xml:space="preserve">Reinsurance contract assets </t>
  </si>
  <si>
    <r>
      <t>Other assets</t>
    </r>
    <r>
      <rPr>
        <vertAlign val="superscript"/>
        <sz val="10"/>
        <rFont val="Calibri"/>
        <family val="2"/>
        <scheme val="minor"/>
      </rPr>
      <t xml:space="preserve"> (1)</t>
    </r>
  </si>
  <si>
    <t>Salaries and employee benefits</t>
  </si>
  <si>
    <t>Total Assets</t>
  </si>
  <si>
    <t>LIABILITIES AND EQUITY</t>
  </si>
  <si>
    <t>Impairment loss on goodwill</t>
  </si>
  <si>
    <t xml:space="preserve">Other expenses </t>
  </si>
  <si>
    <t>Total deposits and obligations</t>
  </si>
  <si>
    <t>Payables from repurchase agreements and securities lending</t>
  </si>
  <si>
    <t>Repurchase agreements with third parties</t>
  </si>
  <si>
    <t xml:space="preserve">Repurchase agreements with customers </t>
  </si>
  <si>
    <t>Banker’s acceptances outstanding</t>
  </si>
  <si>
    <t>Insurance contract liability</t>
  </si>
  <si>
    <t>Financial liabilities at fair value through profit or loss</t>
  </si>
  <si>
    <t>Other liabilities</t>
  </si>
  <si>
    <t>Total Liabilities</t>
  </si>
  <si>
    <t>Capital stock</t>
  </si>
  <si>
    <t>Treasury stock</t>
  </si>
  <si>
    <t>Capital surplus</t>
  </si>
  <si>
    <t>Other reserves</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</si>
  <si>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</si>
  <si>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</si>
  <si>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</si>
  <si>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</si>
  <si>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</si>
  <si>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</si>
  <si>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 Due to reclassifications, the Balance Sheet may differ from those reported in previous quarters.</t>
  </si>
  <si>
    <t>Credicorp Ltd.
Separate Statement of Financial Position
(In S/ thousands, IFRS)</t>
  </si>
  <si>
    <t xml:space="preserve">As of </t>
  </si>
  <si>
    <t>Cash and cash equivalents</t>
  </si>
  <si>
    <t>At fair value through profit or loss</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</si>
  <si>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</si>
  <si>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</si>
  <si>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</si>
  <si>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</si>
  <si>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</si>
  <si>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</si>
  <si>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</si>
  <si>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</si>
  <si>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</si>
  <si>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</si>
  <si>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</si>
  <si>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 xml:space="preserve">Net gain on financial assets at fair value through profit or loss </t>
  </si>
  <si>
    <t>Total income</t>
  </si>
  <si>
    <t>Interest and similar expense</t>
  </si>
  <si>
    <t>Administrative and general expenses</t>
  </si>
  <si>
    <t>Operating income</t>
  </si>
  <si>
    <t>Other, net</t>
  </si>
  <si>
    <t>Profit before income tax</t>
  </si>
  <si>
    <t>Net income</t>
  </si>
  <si>
    <t>Double Leverage Ratio</t>
  </si>
  <si>
    <t>Banco de Credito del Peru
Consolidated Statement of Financial Position
(In S/ thousands, IFRS)</t>
  </si>
  <si>
    <t>Banco de Credito del Peru
Consolidated Statement of Income
(In S/ thousands, IFRS)</t>
  </si>
  <si>
    <t>Banco de Credito del Peru and Subsidiaries
Selected Financial Indicators</t>
  </si>
  <si>
    <r>
      <t xml:space="preserve">ROAA </t>
    </r>
    <r>
      <rPr>
        <vertAlign val="superscript"/>
        <sz val="10"/>
        <color theme="1"/>
        <rFont val="Calibri"/>
        <family val="2"/>
      </rPr>
      <t>(1)(2)</t>
    </r>
  </si>
  <si>
    <r>
      <t xml:space="preserve">Interest and similar expense </t>
    </r>
    <r>
      <rPr>
        <vertAlign val="superscript"/>
        <sz val="10"/>
        <rFont val="Calibri"/>
        <family val="2"/>
        <scheme val="minor"/>
      </rPr>
      <t>(1)</t>
    </r>
  </si>
  <si>
    <r>
      <t xml:space="preserve">ROAE </t>
    </r>
    <r>
      <rPr>
        <vertAlign val="superscript"/>
        <sz val="10"/>
        <rFont val="Calibri"/>
        <family val="2"/>
      </rPr>
      <t>(1)(2)</t>
    </r>
  </si>
  <si>
    <r>
      <t xml:space="preserve">Net interest margin </t>
    </r>
    <r>
      <rPr>
        <vertAlign val="superscript"/>
        <sz val="10"/>
        <rFont val="Calibri"/>
        <family val="2"/>
      </rPr>
      <t>(1)(2)</t>
    </r>
  </si>
  <si>
    <r>
      <t xml:space="preserve">Risk-adjusted Net interest margin  </t>
    </r>
    <r>
      <rPr>
        <vertAlign val="superscript"/>
        <sz val="10"/>
        <rFont val="Calibri"/>
        <family val="2"/>
      </rPr>
      <t>(1)(2)</t>
    </r>
  </si>
  <si>
    <t>Provision for credit losses on loan portfolio</t>
  </si>
  <si>
    <r>
      <t xml:space="preserve">Funding cost </t>
    </r>
    <r>
      <rPr>
        <vertAlign val="superscript"/>
        <sz val="10"/>
        <rFont val="Calibri"/>
        <family val="2"/>
      </rPr>
      <t>(1)(2)(3)</t>
    </r>
  </si>
  <si>
    <t>Internal overdue ratio</t>
  </si>
  <si>
    <t>NPL ratio</t>
  </si>
  <si>
    <t>Non-financial income</t>
  </si>
  <si>
    <r>
      <t xml:space="preserve">Cost of risk </t>
    </r>
    <r>
      <rPr>
        <vertAlign val="superscript"/>
        <sz val="10"/>
        <rFont val="Calibri"/>
        <family val="2"/>
      </rPr>
      <t>(4)</t>
    </r>
  </si>
  <si>
    <t>Net gain on foreign exchange transactions</t>
  </si>
  <si>
    <t>Less - allowance for loan losses</t>
  </si>
  <si>
    <r>
      <t xml:space="preserve">Property, furniture and equipment, net </t>
    </r>
    <r>
      <rPr>
        <b/>
        <vertAlign val="superscript"/>
        <sz val="10"/>
        <rFont val="Calibri"/>
        <family val="2"/>
        <scheme val="minor"/>
      </rPr>
      <t>(1)</t>
    </r>
  </si>
  <si>
    <t xml:space="preserve">Total other income </t>
  </si>
  <si>
    <t>Investments in associates</t>
  </si>
  <si>
    <r>
      <t xml:space="preserve">Other assets </t>
    </r>
    <r>
      <rPr>
        <b/>
        <vertAlign val="superscript"/>
        <sz val="10"/>
        <rFont val="Calibri"/>
        <family val="2"/>
        <scheme val="minor"/>
      </rPr>
      <t>(2)</t>
    </r>
  </si>
  <si>
    <t xml:space="preserve">Administrative expenses </t>
  </si>
  <si>
    <t>(1) Ratios are annualized.</t>
  </si>
  <si>
    <r>
      <t xml:space="preserve">Depreciation and amortization </t>
    </r>
    <r>
      <rPr>
        <vertAlign val="superscript"/>
        <sz val="10"/>
        <rFont val="Calibri"/>
        <family val="2"/>
        <scheme val="minor"/>
      </rPr>
      <t>(2)</t>
    </r>
  </si>
  <si>
    <t>Other expenses</t>
  </si>
  <si>
    <t>Liabilities and Equity</t>
  </si>
  <si>
    <t>(2) Averages are determined as the average of period-beginning and period-ending balances.</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</si>
  <si>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</si>
  <si>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</si>
  <si>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t>
  </si>
  <si>
    <t xml:space="preserve">Income tax </t>
  </si>
  <si>
    <t>Net profit attributable to BCP Consolidated</t>
  </si>
  <si>
    <t>(1) Financing expenses related to lease agreements are included according to the application of IFRS 16.</t>
  </si>
  <si>
    <t>(2) The effect of the application of IFRS 16 is included, which corresponds to a greater depreciation for the asset for right-of-use".</t>
  </si>
  <si>
    <r>
      <t xml:space="preserve">Other liabilities </t>
    </r>
    <r>
      <rPr>
        <b/>
        <vertAlign val="superscript"/>
        <sz val="10"/>
        <rFont val="Calibri"/>
        <family val="2"/>
        <scheme val="minor"/>
      </rPr>
      <t>(3)</t>
    </r>
  </si>
  <si>
    <t>Unrealized gains and losses</t>
  </si>
  <si>
    <t>(1) Right of use asset of lease contracts is included by application of IFRS 16.</t>
  </si>
  <si>
    <t>(2) Mainly includes intangible assets, other receivable accounts, trading derivatives receivable accounts and tax credit.</t>
  </si>
  <si>
    <t>(3) Mainly includes other payable accounts, trading derivatives payable accounts and taxes for payable.</t>
  </si>
  <si>
    <t>Banco de Credito del Peru
Statement of Financial Position
(In S/ thousands, IFRS)</t>
  </si>
  <si>
    <t xml:space="preserve">Statement of Income
(S/ Thousands, IFRS)
</t>
  </si>
  <si>
    <t>Banco de Credito del Peru
Selected Financial Indicators</t>
  </si>
  <si>
    <t>Coverage ratio of NPLs</t>
  </si>
  <si>
    <t xml:space="preserve">Net gain on securities </t>
  </si>
  <si>
    <r>
      <t xml:space="preserve">Operating expenses / Total income </t>
    </r>
    <r>
      <rPr>
        <vertAlign val="superscript"/>
        <sz val="10"/>
        <rFont val="Calibri"/>
        <family val="2"/>
        <scheme val="minor"/>
      </rPr>
      <t>(5)</t>
    </r>
  </si>
  <si>
    <r>
      <t xml:space="preserve">Operating expenses / Total average assets </t>
    </r>
    <r>
      <rPr>
        <vertAlign val="superscript"/>
        <sz val="10"/>
        <rFont val="Calibri"/>
        <family val="2"/>
        <scheme val="minor"/>
      </rPr>
      <t>(1)(2)(5)</t>
    </r>
  </si>
  <si>
    <t>Administrative expenses</t>
  </si>
  <si>
    <t>Net profit attributable to BCP</t>
  </si>
  <si>
    <t>BCP BOLIVIA</t>
  </si>
  <si>
    <t>(In S/ thousands, IFRS)</t>
  </si>
  <si>
    <t>Property, furniture and equipment, net</t>
  </si>
  <si>
    <t>Total assets</t>
  </si>
  <si>
    <t>Bonds and subordinated debt</t>
  </si>
  <si>
    <t>Total liabilities</t>
  </si>
  <si>
    <t>TOTAL LIABILITIES AND NET  EQUITY</t>
  </si>
  <si>
    <t>Interests income, net</t>
  </si>
  <si>
    <t>Provisions for doubtful accounts receivable, net of recoveries</t>
  </si>
  <si>
    <t>Net interest income after provisions</t>
  </si>
  <si>
    <t>Non financial income</t>
  </si>
  <si>
    <t>Translation result</t>
  </si>
  <si>
    <t>Efficiency ratio</t>
  </si>
  <si>
    <t>L/D ratio</t>
  </si>
  <si>
    <t>Coverage of IOLs</t>
  </si>
  <si>
    <t>Coverage of NPLs</t>
  </si>
  <si>
    <t>Agentes</t>
  </si>
  <si>
    <t>MIBANCO
(In S/ thousands, IFRS)</t>
  </si>
  <si>
    <t>Refinanced</t>
  </si>
  <si>
    <t>Net loans</t>
  </si>
  <si>
    <t>Property, plant and equipment, net</t>
  </si>
  <si>
    <t>TOTAL LIABILITIES AND NET SHAREHOLDERS' EQUITY</t>
  </si>
  <si>
    <t xml:space="preserve">Provision for loan losses, net of recoveries </t>
  </si>
  <si>
    <t>Income taxes</t>
  </si>
  <si>
    <r>
      <t xml:space="preserve">Branches </t>
    </r>
    <r>
      <rPr>
        <vertAlign val="superscript"/>
        <sz val="10"/>
        <rFont val="Calibri"/>
        <family val="2"/>
        <scheme val="minor"/>
      </rPr>
      <t>(1)</t>
    </r>
  </si>
  <si>
    <t>Statement of Financial Position</t>
  </si>
  <si>
    <t xml:space="preserve">Property, plant and equipment, net </t>
  </si>
  <si>
    <t>Other Assets</t>
  </si>
  <si>
    <t>Lease payable</t>
  </si>
  <si>
    <t>Net Income for the Period</t>
  </si>
  <si>
    <t>Total Liabilities and Equity</t>
  </si>
  <si>
    <t>Statement in Income</t>
  </si>
  <si>
    <t>Financial income</t>
  </si>
  <si>
    <t>Financial expenses</t>
  </si>
  <si>
    <t>Interest income, net</t>
  </si>
  <si>
    <t xml:space="preserve">Net gain (loss) on securities </t>
  </si>
  <si>
    <t>Depreciation and amortization</t>
  </si>
  <si>
    <t>Change</t>
  </si>
  <si>
    <t>ROE</t>
  </si>
  <si>
    <t>Net Interest Margin</t>
  </si>
  <si>
    <t>Efficiency Ratio</t>
  </si>
  <si>
    <t>Operating Expenses / Total Average Assets</t>
  </si>
  <si>
    <t xml:space="preserve"> System</t>
  </si>
  <si>
    <t xml:space="preserve"> Share %</t>
  </si>
  <si>
    <t>AUMs (S/ Millions)</t>
  </si>
  <si>
    <t>Affiliates (S/ Millions)</t>
  </si>
  <si>
    <t>Collections (S/ Millions)</t>
  </si>
  <si>
    <t>GRUPO PACIFICO 
(In S/ thousands, IFRS)</t>
  </si>
  <si>
    <t xml:space="preserve"> % change</t>
  </si>
  <si>
    <t>Interest Expenses</t>
  </si>
  <si>
    <t>Interest expenses attributable to insurance activities</t>
  </si>
  <si>
    <t>Fee Income and Gain in FX</t>
  </si>
  <si>
    <t>Other Income No Core:</t>
  </si>
  <si>
    <t>Net loss on securities and associates</t>
  </si>
  <si>
    <t>Other Income not operational</t>
  </si>
  <si>
    <t>Other Income</t>
  </si>
  <si>
    <t>Net gain on sales of securities</t>
  </si>
  <si>
    <t>Derivative Result</t>
  </si>
  <si>
    <t>Result from exposure to the exchange rate</t>
  </si>
  <si>
    <r>
      <t xml:space="preserve">Operating expenses </t>
    </r>
    <r>
      <rPr>
        <vertAlign val="superscript"/>
        <sz val="10"/>
        <color rgb="FF000000"/>
        <rFont val="Calibri"/>
        <family val="2"/>
        <scheme val="minor"/>
      </rPr>
      <t>(1)</t>
    </r>
  </si>
  <si>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</si>
  <si>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</si>
  <si>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</si>
  <si>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1Q25</t>
  </si>
  <si>
    <t>Sales of medical services</t>
  </si>
  <si>
    <t>Cost of sales of medical services</t>
  </si>
  <si>
    <t xml:space="preserve">Sale of medical services </t>
  </si>
  <si>
    <t xml:space="preserve">Cost of sales of medical services </t>
  </si>
  <si>
    <t>Medical services result</t>
  </si>
  <si>
    <t>Total medical services result</t>
  </si>
  <si>
    <t>n.a.</t>
  </si>
  <si>
    <t>Indicator</t>
  </si>
  <si>
    <t>Company</t>
  </si>
  <si>
    <t>Unit</t>
  </si>
  <si>
    <t>Inclusion</t>
  </si>
  <si>
    <t>BCP Peru and Yape</t>
  </si>
  <si>
    <t>Clients included in inclusive insurance services</t>
  </si>
  <si>
    <t>Pacifico</t>
  </si>
  <si>
    <t>N.D.</t>
  </si>
  <si>
    <t>Finance for the Future</t>
  </si>
  <si>
    <t>Mibanco Peru</t>
  </si>
  <si>
    <t>BCP Peru</t>
  </si>
  <si>
    <r>
      <t xml:space="preserve">Innovation Portfolio Risk-Adjusted Revenue Share </t>
    </r>
    <r>
      <rPr>
        <vertAlign val="superscript"/>
        <sz val="10"/>
        <color rgb="FF000000"/>
        <rFont val="Calibri"/>
        <family val="2"/>
        <scheme val="minor"/>
      </rPr>
      <t>(2)</t>
    </r>
  </si>
  <si>
    <r>
      <t xml:space="preserve">Digital clients </t>
    </r>
    <r>
      <rPr>
        <vertAlign val="superscript"/>
        <sz val="10"/>
        <color rgb="FF000000"/>
        <rFont val="Calibri"/>
        <family val="2"/>
        <scheme val="minor"/>
      </rPr>
      <t>(3)</t>
    </r>
  </si>
  <si>
    <r>
      <t xml:space="preserve">Digital monetary transactions </t>
    </r>
    <r>
      <rPr>
        <vertAlign val="superscript"/>
        <sz val="10"/>
        <color rgb="FF000000"/>
        <rFont val="Calibri"/>
        <family val="2"/>
        <scheme val="minor"/>
      </rPr>
      <t>(4)</t>
    </r>
  </si>
  <si>
    <r>
      <t xml:space="preserve">Cashless transactions </t>
    </r>
    <r>
      <rPr>
        <vertAlign val="superscript"/>
        <sz val="10"/>
        <color rgb="FF000000"/>
        <rFont val="Calibri"/>
        <family val="2"/>
        <scheme val="minor"/>
      </rPr>
      <t>(5)</t>
    </r>
  </si>
  <si>
    <r>
      <t xml:space="preserve">Core Businesses Transformation </t>
    </r>
    <r>
      <rPr>
        <b/>
        <vertAlign val="superscript"/>
        <sz val="10"/>
        <color rgb="FFFFFFFF"/>
        <rFont val="Calibri"/>
        <family val="2"/>
        <scheme val="minor"/>
      </rPr>
      <t>(1)</t>
    </r>
    <r>
      <rPr>
        <b/>
        <sz val="10"/>
        <color rgb="FFFFFFFF"/>
        <rFont val="Calibri"/>
        <family val="2"/>
        <scheme val="minor"/>
      </rPr>
      <t xml:space="preserve"> </t>
    </r>
  </si>
  <si>
    <t>(3) Retail clients that made 70%, or more, of their transactions through digital channels in the last 6 months (including Yape).</t>
  </si>
  <si>
    <t>(4) Monetary Transactions conducted through Mobile Banking, Internet Banking, Yape and Telecredito/Total Monetary Transactions in Retail Banking.</t>
  </si>
  <si>
    <t>(5) Amount transacted through Mobile Banking, Internet Banking, Yape y POS/Total amount transacted through Retail Banking.</t>
  </si>
  <si>
    <t># Transactions / MAU</t>
  </si>
  <si>
    <t>Unit Economics</t>
  </si>
  <si>
    <t>Revenues / MAU (S/)</t>
  </si>
  <si>
    <t>Expenses / MAU (S/)</t>
  </si>
  <si>
    <t>Drivers Monetization</t>
  </si>
  <si>
    <t>E-Commerce</t>
  </si>
  <si>
    <t>Total Operating Expenses</t>
  </si>
  <si>
    <t xml:space="preserve"> Main Management KPI’s</t>
  </si>
  <si>
    <t>Main Financial Results</t>
  </si>
  <si>
    <t xml:space="preserve">(1) Management Figures. </t>
  </si>
  <si>
    <t>(2) Yape users that have made at least one outgoing transaction in the measurement month.</t>
  </si>
  <si>
    <t>(3) Net Promoter Score.</t>
  </si>
  <si>
    <t>(4) Monthly indicators consider the results of the last month of the quarter for the numerator and denominator.</t>
  </si>
  <si>
    <t>(2) Includes interest income, interest expense and net provisions.</t>
  </si>
  <si>
    <r>
      <t xml:space="preserve">Management KPI's </t>
    </r>
    <r>
      <rPr>
        <b/>
        <vertAlign val="superscript"/>
        <sz val="10"/>
        <color theme="0"/>
        <rFont val="Calibri"/>
        <family val="2"/>
        <scheme val="minor"/>
      </rPr>
      <t>(1)</t>
    </r>
  </si>
  <si>
    <r>
      <t xml:space="preserve">Net Interest Income after Provisions </t>
    </r>
    <r>
      <rPr>
        <vertAlign val="superscript"/>
        <sz val="10"/>
        <color rgb="FF000000"/>
        <rFont val="Calibri"/>
        <family val="2"/>
        <scheme val="minor"/>
      </rPr>
      <t>(2)</t>
    </r>
  </si>
  <si>
    <t>Other Core Income</t>
  </si>
  <si>
    <t>Total Other Income</t>
  </si>
  <si>
    <t>Fee Income by Subsidiary</t>
  </si>
  <si>
    <t>(S/ 000)</t>
  </si>
  <si>
    <t>Total Fee Income</t>
  </si>
  <si>
    <t>(S/ 000,000)</t>
  </si>
  <si>
    <r>
      <t xml:space="preserve">Payments and transactional services </t>
    </r>
    <r>
      <rPr>
        <vertAlign val="superscript"/>
        <sz val="10"/>
        <rFont val="Calibri"/>
        <family val="2"/>
        <scheme val="minor"/>
      </rPr>
      <t>(1)</t>
    </r>
  </si>
  <si>
    <r>
      <t xml:space="preserve">Yape </t>
    </r>
    <r>
      <rPr>
        <vertAlign val="superscript"/>
        <sz val="10"/>
        <rFont val="Calibri"/>
        <family val="2"/>
        <scheme val="minor"/>
      </rPr>
      <t>(2)</t>
    </r>
  </si>
  <si>
    <r>
      <t xml:space="preserve">Liability and Transactional Accounts </t>
    </r>
    <r>
      <rPr>
        <vertAlign val="superscript"/>
        <sz val="10"/>
        <rFont val="Calibri"/>
        <family val="2"/>
        <scheme val="minor"/>
      </rPr>
      <t>(3)</t>
    </r>
  </si>
  <si>
    <r>
      <t xml:space="preserve">Loan Disbursement </t>
    </r>
    <r>
      <rPr>
        <vertAlign val="superscript"/>
        <sz val="10"/>
        <rFont val="Calibri"/>
        <family val="2"/>
        <scheme val="minor"/>
      </rPr>
      <t>(4)</t>
    </r>
  </si>
  <si>
    <t>Wealth Management and Corporate Finance</t>
  </si>
  <si>
    <r>
      <t xml:space="preserve">Others </t>
    </r>
    <r>
      <rPr>
        <vertAlign val="superscript"/>
        <sz val="10"/>
        <rFont val="Calibri"/>
        <family val="2"/>
        <scheme val="minor"/>
      </rPr>
      <t>(5)</t>
    </r>
  </si>
  <si>
    <t>Fee Income</t>
  </si>
  <si>
    <t>Net Gain on Foreign Exchange Transactions</t>
  </si>
  <si>
    <t>Total Other Core Income</t>
  </si>
  <si>
    <t>(3) Corresponds to fees from Account maintenance, interbank transfers, national transfers, and international transfers.</t>
  </si>
  <si>
    <t>(4) Corresponds to fees from retail and wholesale loan disbursements.</t>
  </si>
  <si>
    <t>(5) Use of third-party networks, other services to third parties, and Commissions in foreign branches.</t>
  </si>
  <si>
    <t>Other Non-operative Income</t>
  </si>
  <si>
    <t>(4) Cost of risk: Annualized provision for loan losses / Average total loans.</t>
  </si>
  <si>
    <t>S/ 000</t>
  </si>
  <si>
    <t>(1) Includes Physical Point of Contact of BCP Stand-Alone, Mibanco and BCP Bolivia</t>
  </si>
  <si>
    <r>
      <t xml:space="preserve">Low-cost deposits </t>
    </r>
    <r>
      <rPr>
        <b/>
        <vertAlign val="superscript"/>
        <sz val="10"/>
        <rFont val="Calibri"/>
        <family val="2"/>
        <scheme val="minor"/>
      </rPr>
      <t>(1)</t>
    </r>
  </si>
  <si>
    <t>(1) Includes Demand Deposits and Saving Deposits</t>
  </si>
  <si>
    <t>Interest and Similar Income</t>
  </si>
  <si>
    <t>Interest and Similar Expenses</t>
  </si>
  <si>
    <t xml:space="preserve">  Interest Expense (excluding Net Insurance Financial Expenses)</t>
  </si>
  <si>
    <t xml:space="preserve">  Net Insurance Financial Expenses</t>
  </si>
  <si>
    <t>Net Interest, similar income and expenses</t>
  </si>
  <si>
    <t>Insurance Service Income</t>
  </si>
  <si>
    <t>Insurance Service Expenses</t>
  </si>
  <si>
    <t>EPS</t>
  </si>
  <si>
    <t>Results from exchange differences</t>
  </si>
  <si>
    <t>(8) Gross Merchant Volume, includes the following functionalities: Yape Promos, Yape Store, Ticketing, Gaming, Delivery, Buses, Insurance, Gas, Brand Solutions and Insurance.</t>
  </si>
  <si>
    <t>(6) Operating Income = Net interest, similar income and expenses + Fee Income+ Net gain on foreign exchange transactions + Net Gain From associates + Net gain on derivatives held for trading + Result on exchange differences + Insurance Underwriting Result + Medical services result.</t>
  </si>
  <si>
    <t>(3)  Internal Overdue Loans: includes overdue loans and loans under legal collection, according to our internal policy for overdue loans. Internal Overdue Ratio: Internal overdue loans / Total loans</t>
  </si>
  <si>
    <t>(10)  Tier 1 = Capital + Legal and other capital reserves + Accumulated earnings with capitalization agreement + (0.5 x Unrealized profit and net income in subsidiaries) - Goodwill - (0.5 x Investment in subsidiaries) + Perpetual subordinated debt (the maximum amount that can be included is 17.65% of Capital + Reserves + Accumulated earnings with capitalization agreement + Unrealized profit and net income in subsidiaries - Goodwill).</t>
  </si>
  <si>
    <t>(11) Common Equity Tier I = Capital + Reserves – 100% of applicable deductions (investment in subsidiaries, goodwill, intangibles and net deferred taxes that rely on future profitability) + retained earnings + unrealized gains.</t>
  </si>
  <si>
    <r>
      <t xml:space="preserve">Operating Expenses </t>
    </r>
    <r>
      <rPr>
        <b/>
        <vertAlign val="superscript"/>
        <sz val="10"/>
        <color theme="0"/>
        <rFont val="Calibri"/>
        <family val="2"/>
      </rPr>
      <t>(1)</t>
    </r>
  </si>
  <si>
    <t xml:space="preserve">(1) Management figures
(2) Includes innovation portfolio initiatives in subsidiaries and Krealo. </t>
  </si>
  <si>
    <r>
      <t xml:space="preserve"> Mibanco </t>
    </r>
    <r>
      <rPr>
        <vertAlign val="superscript"/>
        <sz val="10"/>
        <rFont val="Calibri"/>
        <family val="2"/>
        <scheme val="minor"/>
      </rPr>
      <t>(1)</t>
    </r>
  </si>
  <si>
    <r>
      <t xml:space="preserve"> Grupo Pacifico</t>
    </r>
    <r>
      <rPr>
        <vertAlign val="superscript"/>
        <sz val="10"/>
        <rFont val="Calibri"/>
        <family val="2"/>
        <scheme val="minor"/>
      </rPr>
      <t xml:space="preserve"> (2)</t>
    </r>
  </si>
  <si>
    <t>(2) Operating income = Net interest, similar income and expenses + Fee income + Net gain on foreign exchange transactions  + Net gain from associates +  Net gain on derivatives held for trading + Net gain from exchange differences + Insurance Underwriting Results + Medical Services Results</t>
  </si>
  <si>
    <t xml:space="preserve">(1) Operating expenses = Salaries and employees benefits + Administrative expenses + Depreciation and amortization + Association in participation </t>
  </si>
  <si>
    <t>(1) Financial System, Current Exchange Rate, End of Period</t>
  </si>
  <si>
    <t>(3) Negative % change indicates depreciation.</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</si>
  <si>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</si>
  <si>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Operating Expenses Ex Innovation</t>
  </si>
  <si>
    <r>
      <t xml:space="preserve">Innovation Portfolio </t>
    </r>
    <r>
      <rPr>
        <vertAlign val="superscript"/>
        <sz val="10"/>
        <color theme="1"/>
        <rFont val="Calibri"/>
        <family val="2"/>
      </rPr>
      <t>(2)</t>
    </r>
  </si>
  <si>
    <t>*Financial statements without consolidation adjustments. 
(1) Excluding investments in real estate. 
Up to February 2025, Grupo Pacifico’s financial statements reflect the agreement with Banmedica (in equal parts) of the businesses of:
(i)	private health insurance managed by Grupo Pacifico and included in its Financial Statements in each of the accounting lines;
(ii)	corporate health insurance (dependent workers); and
(iii)	medical services. 
The businesses described in ii) and iii) are managed by Banmedica, therefore they do not consolidate in Grupo Pacifico’s financial statements. The 50% of net income generated by Banmedica is recorded in Grupo Pacifico’s Income Statement as a gain/loss on investments in subsidiaries. 
As explained before, corporate health insurance and medical services businesses are consolidated by Banmedica. The following table reflects the consolidated results from which Grupo Pacifico receives the 50% net income.</t>
  </si>
  <si>
    <t>Investment Management &amp; Advisory
(In S/ thousands, IFRS)</t>
  </si>
  <si>
    <t>Investments at amortized cost</t>
  </si>
  <si>
    <t>*Includes ASB and Credicorp Capital. Does not include Wealth Management at BCP.</t>
  </si>
  <si>
    <t>Investment Management &amp; Advisory *</t>
  </si>
  <si>
    <t>(2) As a percentage of Credicorp's total Risk-Adjusted Revenue.</t>
  </si>
  <si>
    <t>(1) Management figures. Beginning in 1Q25, reclassifications between Operating Expenses and Fee Income have been incorporated, along with new accounting allocations —primarily related to interest expenses associated with the Deposit Insurance Fund. Figures for prior periods have been restated for comparability and may differ from those previously reported.</t>
  </si>
  <si>
    <t>Strategy - Yape</t>
  </si>
  <si>
    <t>(*) Management Figures.</t>
  </si>
  <si>
    <t>Selected Ratios</t>
  </si>
  <si>
    <t>Main Quarterly Indicators and Market Share</t>
  </si>
  <si>
    <t>2Q24</t>
  </si>
  <si>
    <t>2Q25</t>
  </si>
  <si>
    <t>Jun 25</t>
  </si>
  <si>
    <t>Year</t>
  </si>
  <si>
    <t>ASB Bank Corp.</t>
  </si>
  <si>
    <t>Variación %</t>
  </si>
  <si>
    <t>Mar25/ Mar24</t>
  </si>
  <si>
    <t>2024</t>
  </si>
  <si>
    <t>2025</t>
  </si>
  <si>
    <t>Total (LC + FC)</t>
  </si>
  <si>
    <t>(1) For further detail on the NIM calculation due to IFRS17, please refer to Annex 12.8</t>
  </si>
  <si>
    <t>Net loss from exchange differences</t>
  </si>
  <si>
    <t>Net gain on securities</t>
  </si>
  <si>
    <t>For consolidation purposes, loans generated in Foreign Currency (FC) are converted into Local Currency (LC).</t>
  </si>
  <si>
    <t>(1) Includes other assets and accruals.</t>
  </si>
  <si>
    <t>-</t>
  </si>
  <si>
    <r>
      <t xml:space="preserve">Other Income </t>
    </r>
    <r>
      <rPr>
        <vertAlign val="superscript"/>
        <sz val="10"/>
        <color theme="1"/>
        <rFont val="Calibri"/>
        <family val="2"/>
        <scheme val="minor"/>
      </rPr>
      <t>(3)</t>
    </r>
  </si>
  <si>
    <t>(3) Includes Other income recorded in BCP and in Yape Market.</t>
  </si>
  <si>
    <t>(1) For further detail on the NIM and Cost of Funds calculation, please refer to Annex 12.8</t>
  </si>
  <si>
    <t>(3) Correspond mainly to the eliminations of bancassurance between Pacifico, BCP, and Mibanco.</t>
  </si>
  <si>
    <t>(1) Beginning in 1Q25, accounting reclassifications related to credit card loyalty program expenses and Yape’s transactional fee expenses have been incorporated. These reclassifications affected 
Administrative and General Expenses as well as Fee Income. Prior periods have been restated for comparability and may differ from previously reported figures.</t>
  </si>
  <si>
    <t>(2) Beginning in 1Q25, reclassifications related to FX operations at BCP Bolivia have been incorporated. These reclassifications affected Fee Income and Net Gain on Derivatives Held for Trading, which are 
now consolidated into Net Gain on Foreign Exchange Transactions. Prior periods have been restated for comparability and may differ from previously reported figures.</t>
  </si>
  <si>
    <t>(1) Corresponds to fees from credit and debit cards, payments and collections. Beginning in 1Q25, accounting reclassifications related to expenses associated with the credit card loyalty program have 
been incorporated. These reclassifications affected Administrative and General Expenses and Fee Income. Figures for prior periods have been restated for comparability and may differ from those 
previously reported.</t>
  </si>
  <si>
    <t>(2) Not includes fees related to E-Commerce. Not includes FX and remittances. Beginning in 1Q25, accounting reclassifications associated with Yape’s transactional fee expenses have been incorporated. 
These reclassifications affected Administrative and General Expenses and Fee Income. Figures for prior periods have been restated for comparability and may differ from those previously reported</t>
  </si>
  <si>
    <t>(2) Beginning in 1Q25, accounting reclassifications related to FX operations at BCP Bolivia have been incorporated. These reclassifications affected Fee Income and Net Gain on Derivatives Held for 
Trading, which are now consolidated into Net Gain on Foreign Exchange Transactions. Figures for prior periods have been restated for comparability and may differ from those previously reported</t>
  </si>
  <si>
    <t>BAP's total loans</t>
  </si>
  <si>
    <t>(1) Unlike the NIM figure calculated according to the formula in Appendix 12.8, the NIM presented in this table includes “Financial Expense associated with the insurance and reinsurance activity, net”.</t>
  </si>
  <si>
    <t>For consolidation purposes, loans generated in FC are converted to LC.
(1) Includes Special accounts, and other banking.
(2) Portfolio Management Figures. Non-audited figures.</t>
  </si>
  <si>
    <r>
      <t>Total Loans (in Average Daily Balances)</t>
    </r>
    <r>
      <rPr>
        <b/>
        <vertAlign val="superscript"/>
        <sz val="11"/>
        <color theme="1"/>
        <rFont val="Calibri"/>
        <family val="2"/>
        <scheme val="minor"/>
      </rPr>
      <t>(1)(2)</t>
    </r>
  </si>
  <si>
    <r>
      <t xml:space="preserve">Total Loans
</t>
    </r>
    <r>
      <rPr>
        <sz val="10"/>
        <color theme="0"/>
        <rFont val="Calibri"/>
        <family val="2"/>
        <scheme val="minor"/>
      </rPr>
      <t>(S/ millions)</t>
    </r>
  </si>
  <si>
    <t>Disbursements of sustainable financings - YTD</t>
  </si>
  <si>
    <r>
      <t>Net interest margin</t>
    </r>
    <r>
      <rPr>
        <vertAlign val="superscript"/>
        <sz val="10"/>
        <rFont val="Calibri"/>
        <family val="2"/>
        <scheme val="minor"/>
      </rPr>
      <t>(1)</t>
    </r>
  </si>
  <si>
    <r>
      <t>Funding cost</t>
    </r>
    <r>
      <rPr>
        <vertAlign val="superscript"/>
        <sz val="10"/>
        <rFont val="Calibri"/>
        <family val="2"/>
        <scheme val="minor"/>
      </rPr>
      <t>(2)</t>
    </r>
  </si>
  <si>
    <r>
      <t>Internal overdue ratio</t>
    </r>
    <r>
      <rPr>
        <vertAlign val="superscript"/>
        <sz val="10"/>
        <rFont val="Calibri"/>
        <family val="2"/>
        <scheme val="minor"/>
      </rPr>
      <t>(3)</t>
    </r>
  </si>
  <si>
    <r>
      <t>NPL ratio</t>
    </r>
    <r>
      <rPr>
        <vertAlign val="superscript"/>
        <sz val="10"/>
        <rFont val="Calibri"/>
        <family val="2"/>
        <scheme val="minor"/>
      </rPr>
      <t>(4)</t>
    </r>
  </si>
  <si>
    <r>
      <t>Cost of risk</t>
    </r>
    <r>
      <rPr>
        <vertAlign val="superscript"/>
        <sz val="10"/>
        <rFont val="Calibri"/>
        <family val="2"/>
        <scheme val="minor"/>
      </rPr>
      <t>(5)</t>
    </r>
  </si>
  <si>
    <r>
      <t>Operating income</t>
    </r>
    <r>
      <rPr>
        <vertAlign val="superscript"/>
        <sz val="10"/>
        <rFont val="Calibri"/>
        <family val="2"/>
        <scheme val="minor"/>
      </rPr>
      <t>(6)</t>
    </r>
  </si>
  <si>
    <r>
      <t>Operating expenses</t>
    </r>
    <r>
      <rPr>
        <vertAlign val="superscript"/>
        <sz val="10"/>
        <rFont val="Calibri"/>
        <family val="2"/>
        <scheme val="minor"/>
      </rPr>
      <t>(7)</t>
    </r>
  </si>
  <si>
    <r>
      <t>Efficiency ratio</t>
    </r>
    <r>
      <rPr>
        <vertAlign val="superscript"/>
        <sz val="10"/>
        <rFont val="Calibri"/>
        <family val="2"/>
        <scheme val="minor"/>
      </rPr>
      <t>(8)</t>
    </r>
    <r>
      <rPr>
        <sz val="10"/>
        <rFont val="Calibri"/>
        <family val="2"/>
        <scheme val="minor"/>
      </rPr>
      <t xml:space="preserve"> </t>
    </r>
  </si>
  <si>
    <r>
      <t>Global Capital Ratio</t>
    </r>
    <r>
      <rPr>
        <vertAlign val="superscript"/>
        <sz val="10"/>
        <rFont val="Calibri"/>
        <family val="2"/>
        <scheme val="minor"/>
      </rPr>
      <t>(9)</t>
    </r>
  </si>
  <si>
    <r>
      <t>Ratio Tier 1</t>
    </r>
    <r>
      <rPr>
        <vertAlign val="superscript"/>
        <sz val="10"/>
        <rFont val="Calibri"/>
        <family val="2"/>
        <scheme val="minor"/>
      </rPr>
      <t>(10)</t>
    </r>
  </si>
  <si>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</si>
  <si>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</si>
  <si>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</si>
  <si>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</si>
  <si>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</si>
  <si>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r>
      <t xml:space="preserve">Net provisions for loan losses / Net interest income </t>
    </r>
    <r>
      <rPr>
        <b/>
        <vertAlign val="superscript"/>
        <sz val="10"/>
        <rFont val="Calibri"/>
        <family val="2"/>
        <scheme val="minor"/>
      </rPr>
      <t>(1)</t>
    </r>
  </si>
  <si>
    <r>
      <t>Cost of Funds</t>
    </r>
    <r>
      <rPr>
        <vertAlign val="superscript"/>
        <sz val="10.7"/>
        <rFont val="Calibri"/>
        <family val="2"/>
        <scheme val="minor"/>
      </rPr>
      <t>(1)</t>
    </r>
  </si>
  <si>
    <r>
      <t>Risk-Adjusted Net Interest Margin</t>
    </r>
    <r>
      <rPr>
        <b/>
        <vertAlign val="superscript"/>
        <sz val="10.7"/>
        <rFont val="Calibri"/>
        <family val="2"/>
        <scheme val="minor"/>
      </rPr>
      <t>(1)</t>
    </r>
  </si>
  <si>
    <r>
      <t>NIM</t>
    </r>
    <r>
      <rPr>
        <b/>
        <vertAlign val="superscript"/>
        <sz val="10"/>
        <rFont val="Calibri"/>
        <family val="2"/>
        <scheme val="minor"/>
      </rPr>
      <t>(1)</t>
    </r>
  </si>
  <si>
    <r>
      <t xml:space="preserve">Cost of risk </t>
    </r>
    <r>
      <rPr>
        <vertAlign val="superscript"/>
        <sz val="10"/>
        <rFont val="Calibri"/>
        <family val="2"/>
        <scheme val="minor"/>
      </rPr>
      <t>(1)</t>
    </r>
  </si>
  <si>
    <r>
      <t xml:space="preserve">BCP Stand-Alone </t>
    </r>
    <r>
      <rPr>
        <vertAlign val="superscript"/>
        <sz val="10"/>
        <color theme="1"/>
        <rFont val="Calibri"/>
        <family val="2"/>
        <scheme val="minor"/>
      </rPr>
      <t>(1)</t>
    </r>
  </si>
  <si>
    <r>
      <t xml:space="preserve">BCP Bolivia </t>
    </r>
    <r>
      <rPr>
        <vertAlign val="superscript"/>
        <sz val="10"/>
        <color theme="1"/>
        <rFont val="Calibri"/>
        <family val="2"/>
        <scheme val="minor"/>
      </rPr>
      <t>(2)</t>
    </r>
  </si>
  <si>
    <r>
      <t xml:space="preserve">Eliminations and Other </t>
    </r>
    <r>
      <rPr>
        <vertAlign val="superscript"/>
        <sz val="10"/>
        <color theme="1"/>
        <rFont val="Calibri"/>
        <family val="2"/>
        <scheme val="minor"/>
      </rPr>
      <t>(3)</t>
    </r>
  </si>
  <si>
    <r>
      <t xml:space="preserve">Net Gain from Associates </t>
    </r>
    <r>
      <rPr>
        <vertAlign val="superscript"/>
        <sz val="10"/>
        <color theme="1"/>
        <rFont val="Calibri"/>
        <family val="2"/>
        <scheme val="minor"/>
      </rPr>
      <t>(1)</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</si>
  <si>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</si>
  <si>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</si>
  <si>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b/>
        <vertAlign val="superscript"/>
        <sz val="10"/>
        <color rgb="FF000000"/>
        <rFont val="Calibri"/>
        <family val="2"/>
        <scheme val="minor"/>
      </rPr>
      <t>(3)</t>
    </r>
  </si>
  <si>
    <r>
      <t>Current and Accumulated Earnings</t>
    </r>
    <r>
      <rPr>
        <vertAlign val="superscript"/>
        <sz val="10"/>
        <rFont val="Calibri"/>
        <family val="2"/>
        <scheme val="minor"/>
      </rPr>
      <t xml:space="preserve"> (1)</t>
    </r>
  </si>
  <si>
    <r>
      <t>Unrealized Gains or Losses</t>
    </r>
    <r>
      <rPr>
        <vertAlign val="superscript"/>
        <sz val="10"/>
        <rFont val="Calibri"/>
        <family val="2"/>
        <scheme val="minor"/>
      </rPr>
      <t xml:space="preserve"> (2)</t>
    </r>
  </si>
  <si>
    <r>
      <t>Intangible Assets</t>
    </r>
    <r>
      <rPr>
        <vertAlign val="superscript"/>
        <sz val="10"/>
        <rFont val="Calibri"/>
        <family val="2"/>
        <scheme val="minor"/>
      </rPr>
      <t xml:space="preserve"> (3)</t>
    </r>
  </si>
  <si>
    <r>
      <t xml:space="preserve">Deductions in Common Equity Tier 1 instruments </t>
    </r>
    <r>
      <rPr>
        <vertAlign val="superscript"/>
        <sz val="10"/>
        <rFont val="Calibri"/>
        <family val="2"/>
        <scheme val="minor"/>
      </rPr>
      <t>(4)</t>
    </r>
  </si>
  <si>
    <r>
      <t xml:space="preserve">Loan loss reserves </t>
    </r>
    <r>
      <rPr>
        <vertAlign val="superscript"/>
        <sz val="10"/>
        <rFont val="Calibri"/>
        <family val="2"/>
        <scheme val="minor"/>
      </rPr>
      <t>(5)</t>
    </r>
  </si>
  <si>
    <r>
      <t xml:space="preserve">Deductions in Tier 2 instruments </t>
    </r>
    <r>
      <rPr>
        <vertAlign val="superscript"/>
        <sz val="10"/>
        <rFont val="Calibri"/>
        <family val="2"/>
        <scheme val="minor"/>
      </rPr>
      <t>(6)</t>
    </r>
  </si>
  <si>
    <r>
      <t xml:space="preserve">ROAA </t>
    </r>
    <r>
      <rPr>
        <vertAlign val="superscript"/>
        <sz val="10"/>
        <color theme="1"/>
        <rFont val="Calibri"/>
        <family val="2"/>
        <scheme val="minor"/>
      </rPr>
      <t>(1)(2)</t>
    </r>
  </si>
  <si>
    <r>
      <t xml:space="preserve">ROAE </t>
    </r>
    <r>
      <rPr>
        <vertAlign val="superscript"/>
        <sz val="10"/>
        <rFont val="Calibri"/>
        <family val="2"/>
        <scheme val="minor"/>
      </rPr>
      <t>(1)(2)</t>
    </r>
  </si>
  <si>
    <r>
      <t xml:space="preserve">Net interest margin </t>
    </r>
    <r>
      <rPr>
        <vertAlign val="superscript"/>
        <sz val="10"/>
        <rFont val="Calibri"/>
        <family val="2"/>
        <scheme val="minor"/>
      </rPr>
      <t>(1)(2)</t>
    </r>
  </si>
  <si>
    <r>
      <t xml:space="preserve">Risk-adjusted Net interest margin  </t>
    </r>
    <r>
      <rPr>
        <vertAlign val="superscript"/>
        <sz val="10"/>
        <rFont val="Calibri"/>
        <family val="2"/>
        <scheme val="minor"/>
      </rPr>
      <t>(1)(2)</t>
    </r>
  </si>
  <si>
    <r>
      <t xml:space="preserve">Funding cost </t>
    </r>
    <r>
      <rPr>
        <vertAlign val="superscript"/>
        <sz val="10"/>
        <rFont val="Calibri"/>
        <family val="2"/>
        <scheme val="minor"/>
      </rPr>
      <t>(1)(2)(3)</t>
    </r>
  </si>
  <si>
    <r>
      <t xml:space="preserve">Cost of risk </t>
    </r>
    <r>
      <rPr>
        <vertAlign val="superscript"/>
        <sz val="10"/>
        <rFont val="Calibri"/>
        <family val="2"/>
        <scheme val="minor"/>
      </rPr>
      <t>(4)</t>
    </r>
  </si>
  <si>
    <r>
      <t xml:space="preserve">Interest and similar expenses </t>
    </r>
    <r>
      <rPr>
        <vertAlign val="superscript"/>
        <sz val="10"/>
        <rFont val="Calibri"/>
        <family val="2"/>
        <scheme val="minor"/>
      </rPr>
      <t>(1)</t>
    </r>
  </si>
  <si>
    <r>
      <t xml:space="preserve">Total Invesment </t>
    </r>
    <r>
      <rPr>
        <vertAlign val="superscript"/>
        <sz val="10"/>
        <rFont val="Calibri"/>
        <family val="2"/>
        <scheme val="minor"/>
      </rPr>
      <t>(1)</t>
    </r>
  </si>
  <si>
    <r>
      <t xml:space="preserve">Monthly Active Users (MAU) (millions) </t>
    </r>
    <r>
      <rPr>
        <vertAlign val="superscript"/>
        <sz val="10"/>
        <color rgb="FF000000"/>
        <rFont val="Calibri "/>
      </rPr>
      <t>(2)</t>
    </r>
  </si>
  <si>
    <t xml:space="preserve">Revenue Generating MAU (millions) </t>
  </si>
  <si>
    <r>
      <t xml:space="preserve">NPS </t>
    </r>
    <r>
      <rPr>
        <vertAlign val="superscript"/>
        <sz val="10"/>
        <color rgb="FF000000"/>
        <rFont val="Calibri "/>
      </rPr>
      <t>(3)</t>
    </r>
  </si>
  <si>
    <r>
      <t xml:space="preserve">Monthly Indicators </t>
    </r>
    <r>
      <rPr>
        <b/>
        <vertAlign val="superscript"/>
        <sz val="10"/>
        <color rgb="FF000000"/>
        <rFont val="Calibri "/>
      </rPr>
      <t>(4)</t>
    </r>
  </si>
  <si>
    <r>
      <t xml:space="preserve">Quarterly Indicators </t>
    </r>
    <r>
      <rPr>
        <b/>
        <vertAlign val="superscript"/>
        <sz val="10"/>
        <color rgb="FF000000"/>
        <rFont val="Calibri "/>
      </rPr>
      <t>(5)</t>
    </r>
  </si>
  <si>
    <r>
      <t xml:space="preserve">Total TPV (S/, billions) </t>
    </r>
    <r>
      <rPr>
        <vertAlign val="superscript"/>
        <sz val="10"/>
        <color rgb="FF000000"/>
        <rFont val="Calibri "/>
      </rPr>
      <t>(6)</t>
    </r>
  </si>
  <si>
    <r>
      <t xml:space="preserve">Total Revenue Generating TPV (S/, billions) </t>
    </r>
    <r>
      <rPr>
        <vertAlign val="superscript"/>
        <sz val="10"/>
        <color rgb="FF000000"/>
        <rFont val="Calibri "/>
      </rPr>
      <t>(7)</t>
    </r>
  </si>
  <si>
    <r>
      <t xml:space="preserve">GMV (S/, millions) </t>
    </r>
    <r>
      <rPr>
        <vertAlign val="superscript"/>
        <sz val="10"/>
        <color rgb="FF000000"/>
        <rFont val="Calibri "/>
      </rPr>
      <t>(8)</t>
    </r>
  </si>
  <si>
    <t>(5) Quarterly indicators are calculated using the sum of the three months in the period for numerator accounts, and the average of the denominator—based on the last month’s data from both the current and previous quarters.</t>
  </si>
  <si>
    <t>(6) Total Payment Volume.</t>
  </si>
  <si>
    <t>*Contributions to Credicorp reflect the eliminations for consolidation purposes (e.g. eliminations for transactions among Credicorp’s subsidiaries or between Credicorp and its subsidiaries).</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</si>
  <si>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</si>
  <si>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</si>
  <si>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(3) Includes Grupo Credito excluding Prima, Servicorp and Emisiones BCP Latam, others of Atlantic Security Holding Corporation and others of Credicorp Ltd.</t>
  </si>
  <si>
    <t>Investment Management &amp; Advisory</t>
  </si>
  <si>
    <r>
      <t xml:space="preserve">Other Core Income </t>
    </r>
    <r>
      <rPr>
        <b/>
        <vertAlign val="superscript"/>
        <sz val="10"/>
        <color theme="0"/>
        <rFont val="Calibri"/>
        <family val="2"/>
        <scheme val="minor"/>
      </rPr>
      <t>(1)</t>
    </r>
  </si>
  <si>
    <t>(1) Beginning in 1Q25, accounting reclassifications have been incorporated affecting Fee Income, Net Gain on Foreign Exchange Transactions, and Net Gain on Derivatives Held for Trading. Prior periods have been restated for comparability and may differ from previously reported figures.</t>
  </si>
  <si>
    <t>Others (1)</t>
  </si>
  <si>
    <t>Association in participation</t>
  </si>
  <si>
    <t>Sep 24</t>
  </si>
  <si>
    <t>Sep 25</t>
  </si>
  <si>
    <t>3Q24</t>
  </si>
  <si>
    <t>3Q25</t>
  </si>
  <si>
    <t>Sep  24</t>
  </si>
  <si>
    <t>BCP Bolivia</t>
  </si>
  <si>
    <t>%</t>
  </si>
  <si>
    <r>
      <t xml:space="preserve">Net Gain (Loss) of Derivatives Held for Trading </t>
    </r>
    <r>
      <rPr>
        <vertAlign val="superscript"/>
        <sz val="10"/>
        <color theme="1"/>
        <rFont val="Calibri"/>
        <family val="2"/>
        <scheme val="minor"/>
      </rPr>
      <t>(2)</t>
    </r>
  </si>
  <si>
    <t>Net Gain (Loss) from Exchange Differences</t>
  </si>
  <si>
    <t>-100 bps</t>
  </si>
  <si>
    <t>250 bps</t>
  </si>
  <si>
    <t>Sep 25 / Sep 24</t>
  </si>
  <si>
    <r>
      <t xml:space="preserve">Financial Results </t>
    </r>
    <r>
      <rPr>
        <b/>
        <vertAlign val="superscript"/>
        <sz val="10"/>
        <color theme="0"/>
        <rFont val="Calibri"/>
        <family val="2"/>
        <scheme val="minor"/>
      </rPr>
      <t>(1)</t>
    </r>
    <r>
      <rPr>
        <b/>
        <sz val="10"/>
        <color theme="0"/>
        <rFont val="Calibri"/>
        <family val="2"/>
        <scheme val="minor"/>
      </rPr>
      <t xml:space="preserve">
S/ millions</t>
    </r>
  </si>
  <si>
    <r>
      <t xml:space="preserve">2,130 </t>
    </r>
    <r>
      <rPr>
        <vertAlign val="superscript"/>
        <sz val="10"/>
        <rFont val="Calibri "/>
      </rPr>
      <t>4</t>
    </r>
  </si>
  <si>
    <t>Adjusted by Bolivia's revaluation</t>
  </si>
  <si>
    <t>Total Loans BAP</t>
  </si>
  <si>
    <r>
      <t xml:space="preserve">Others </t>
    </r>
    <r>
      <rPr>
        <vertAlign val="superscript"/>
        <sz val="10"/>
        <color rgb="FF000000"/>
        <rFont val="Calibri"/>
        <family val="2"/>
        <scheme val="minor"/>
      </rPr>
      <t>(1)</t>
    </r>
  </si>
  <si>
    <t>BCP Bolivia (Adjusted for Asset Revaluation)</t>
  </si>
  <si>
    <t>Total Loans BAP (Adjusted for Asset Revaluation)</t>
  </si>
  <si>
    <t>QoQ Change</t>
  </si>
  <si>
    <t>Balance in Neutral USDPEN As of</t>
  </si>
  <si>
    <t>Volume</t>
  </si>
  <si>
    <t>YoY Change</t>
  </si>
  <si>
    <t>YoY Change 
in Neutral USDPEN</t>
  </si>
  <si>
    <t>(1) Provisions for credit losses on loan portfolio, net of annualized recoveries / Average Total Loans. It includes reversal of provisions for “El Niño” Phenomenon in 1Q24.</t>
  </si>
  <si>
    <r>
      <t>People included financially through BCP and Yape – acumulative since 2020</t>
    </r>
    <r>
      <rPr>
        <vertAlign val="superscript"/>
        <sz val="10"/>
        <color rgb="FF000000"/>
        <rFont val="Calibri "/>
      </rPr>
      <t>2</t>
    </r>
  </si>
  <si>
    <t>(2)  Stock of financially included clients through BCP since 2020: (i) New clients with savings accounts or affiliated to Yape. (ii) New clients without debt in the financial system or BCP products in the last twelve months. (iii) Clients with 3 monthly average transactions in the last three months.</t>
  </si>
  <si>
    <r>
      <t>Others</t>
    </r>
    <r>
      <rPr>
        <b/>
        <vertAlign val="superscript"/>
        <sz val="10"/>
        <color rgb="FF000000"/>
        <rFont val="Calibri"/>
        <family val="2"/>
        <scheme val="minor"/>
      </rPr>
      <t>(1)</t>
    </r>
  </si>
  <si>
    <t>(1) Includes eliminations for intercompany transactions.</t>
  </si>
  <si>
    <t>(1) Includes other assets and accruals</t>
  </si>
  <si>
    <t>(1) Includes Banco de la Nacion branches, which in September 24 were 36, in June 25 were 36 and in September 25 were 36.</t>
  </si>
  <si>
    <r>
      <t>Treasury Shares</t>
    </r>
    <r>
      <rPr>
        <vertAlign val="superscript"/>
        <sz val="10"/>
        <rFont val="Calibri"/>
        <family val="2"/>
        <scheme val="minor"/>
      </rPr>
      <t>(12)</t>
    </r>
  </si>
  <si>
    <r>
      <t>Ratio common equity tier 1</t>
    </r>
    <r>
      <rPr>
        <vertAlign val="superscript"/>
        <sz val="10"/>
        <rFont val="Calibri"/>
        <family val="2"/>
        <scheme val="minor"/>
      </rPr>
      <t>(11) (13)</t>
    </r>
  </si>
  <si>
    <r>
      <t>Employees</t>
    </r>
    <r>
      <rPr>
        <b/>
        <vertAlign val="superscript"/>
        <sz val="10"/>
        <rFont val="Calibri"/>
        <family val="2"/>
        <scheme val="minor"/>
      </rPr>
      <t>(14)</t>
    </r>
  </si>
  <si>
    <t>(12) Consider shares held by Atlantic Security Holding Corporation (ASHC) and stock award.</t>
  </si>
  <si>
    <t>(13) Common Equity Tier I calculated based on IFRS Accounting.</t>
  </si>
  <si>
    <t>(14) Internal management figures. Since 1Q25, it has included corporate health and medical services employees</t>
  </si>
  <si>
    <r>
      <t xml:space="preserve">Disbursements through leads </t>
    </r>
    <r>
      <rPr>
        <vertAlign val="superscript"/>
        <sz val="10"/>
        <color rgb="FF000000"/>
        <rFont val="Calibri"/>
        <family val="2"/>
        <scheme val="minor"/>
      </rPr>
      <t>(6)</t>
    </r>
  </si>
  <si>
    <r>
      <t>Disbursements through alternative channels</t>
    </r>
    <r>
      <rPr>
        <vertAlign val="superscript"/>
        <sz val="10"/>
        <color rgb="FF000000"/>
        <rFont val="Calibri"/>
        <family val="2"/>
        <scheme val="minor"/>
      </rPr>
      <t xml:space="preserve"> (7)</t>
    </r>
  </si>
  <si>
    <r>
      <t xml:space="preserve">Relationship managers productivity </t>
    </r>
    <r>
      <rPr>
        <vertAlign val="superscript"/>
        <sz val="10"/>
        <color rgb="FF000000"/>
        <rFont val="Calibri"/>
        <family val="2"/>
        <scheme val="minor"/>
      </rPr>
      <t>(8)</t>
    </r>
  </si>
  <si>
    <r>
      <t xml:space="preserve">Digital Policies (thousands) </t>
    </r>
    <r>
      <rPr>
        <vertAlign val="superscript"/>
        <sz val="10"/>
        <color rgb="FF000000"/>
        <rFont val="Calibri"/>
        <family val="2"/>
        <scheme val="minor"/>
      </rPr>
      <t>(9)</t>
    </r>
  </si>
  <si>
    <t>(6) Disbursements generated through leads/Total disbursements.</t>
  </si>
  <si>
    <t>(7) Disbursements conducted through alternative channels/Total disbursements. Figures differ from previously reported due to a methodological change.</t>
  </si>
  <si>
    <t>(8) Number of loans disbursed/Total relationship managers.</t>
  </si>
  <si>
    <t>(9) Number of insurance policies issued through digital channels.</t>
  </si>
  <si>
    <t>(6) Revenue Generating Total Payment Volume (TPV).</t>
  </si>
  <si>
    <r>
      <t xml:space="preserve">Total loan disbursements for MSMEs </t>
    </r>
    <r>
      <rPr>
        <vertAlign val="superscript"/>
        <sz val="10"/>
        <rFont val="Calibri "/>
      </rPr>
      <t>3</t>
    </r>
  </si>
  <si>
    <t>(3) Includes MSMEs and individuals with businesses</t>
  </si>
  <si>
    <t>(2) Includes Banco de la Nacion branches, which in September 24 were 36, in June were 36 and in September 25 were 36</t>
  </si>
  <si>
    <t>(1) Includes gains on other investments. Beginning in 1Q25, revenues from the EPS and Medical Services businesses are no longer reported under Net Gain from Associates. Instead, they are fully consolidated into the Underwriting Insurance Result and the newly created Medical Services Result, respectively.</t>
  </si>
  <si>
    <t>(1) Management figures. Figures for September 2024, June 2025, and September 2025.</t>
  </si>
  <si>
    <t>ROAE incl. Goodwill</t>
  </si>
  <si>
    <t>Millions</t>
  </si>
  <si>
    <t>S/ Millions</t>
  </si>
  <si>
    <t>$ Millions</t>
  </si>
  <si>
    <t>USD/PEN Neutral 
Volume change</t>
  </si>
  <si>
    <t>USD/PEN Neutral
% Change</t>
  </si>
  <si>
    <t>Balance in USD/PEN Neutral 
As of</t>
  </si>
  <si>
    <t>QoQ Change 
in USD/PEN Neutral</t>
  </si>
  <si>
    <t>Total Loans
(S/ Millions)</t>
  </si>
  <si>
    <t>Volume (%)</t>
  </si>
  <si>
    <t>USD/PEN Neutral
Volume change</t>
  </si>
  <si>
    <t>Interest Earning Assets</t>
  </si>
  <si>
    <t>Total interest earning assets (Adjusted for Asset Revaluation)</t>
  </si>
  <si>
    <t>Total interest earning assets (Adjusted for Asset Revaluation, FX Neutral USDPEN)</t>
  </si>
  <si>
    <t>Total funding (Adjusted for Asset Revaluation)</t>
  </si>
  <si>
    <t>Total funding (Adjusted for Asset Revaluation, FX Neutral USDPEN)</t>
  </si>
  <si>
    <t>Net Gain on Securities</t>
  </si>
  <si>
    <t>Administrative and General Expenses</t>
  </si>
  <si>
    <t>Peru</t>
  </si>
  <si>
    <t>L18</t>
  </si>
  <si>
    <r>
      <t xml:space="preserve">2025 </t>
    </r>
    <r>
      <rPr>
        <b/>
        <vertAlign val="superscript"/>
        <sz val="10"/>
        <color rgb="FFFFFFFF"/>
        <rFont val="Calibri"/>
        <family val="2"/>
        <scheme val="minor"/>
      </rPr>
      <t xml:space="preserve"> (4)</t>
    </r>
  </si>
  <si>
    <r>
      <t xml:space="preserve">2026 </t>
    </r>
    <r>
      <rPr>
        <b/>
        <vertAlign val="superscript"/>
        <sz val="10"/>
        <color rgb="FFFFFFFF"/>
        <rFont val="Calibri"/>
        <family val="2"/>
        <scheme val="minor"/>
      </rPr>
      <t xml:space="preserve"> (4)</t>
    </r>
  </si>
  <si>
    <t>(4) Grey area indicate estimates by BCP Economic Research as of November 2025</t>
  </si>
  <si>
    <t>Credicorp Ltd. Financial Data 3Q25</t>
  </si>
  <si>
    <t>(1)  ROAE including goodwill of BCP from the acquisition of Edyficar (Approximately US$ 50.7 million) was 8.9% in 3Q24, 15.5% in 2Q25 and 17.8% in 3Q25. YTD was 8.5% for september 2024 and 15.2% for september 2025.
(2)  Figures include unrealized results that are considered in Pacifico’s Net Equity from the investment portfolio of Pacifico Vida. ROAE excluding such unrealized gains was 26.7% in 3Q24, 29.8% in 2Q25 and 29.5% in 3Q25." YTD was 27.9% for September 2024 and 26.7% for September 2025.</t>
  </si>
  <si>
    <t>(4) Up to August</t>
  </si>
  <si>
    <t>190 bps</t>
  </si>
  <si>
    <t>20 bps</t>
  </si>
  <si>
    <t>Set 24</t>
  </si>
  <si>
    <t>Set 25</t>
  </si>
  <si>
    <t>15 bps</t>
  </si>
  <si>
    <t>14 bps</t>
  </si>
  <si>
    <t>2 bps</t>
  </si>
  <si>
    <t>9 bps</t>
  </si>
  <si>
    <t>60 bps</t>
  </si>
  <si>
    <t>64 bps</t>
  </si>
  <si>
    <t>44 bps</t>
  </si>
  <si>
    <t>-783 bps</t>
  </si>
  <si>
    <t>-1030 bps</t>
  </si>
  <si>
    <t>13 bps</t>
  </si>
  <si>
    <t>-9 bps</t>
  </si>
  <si>
    <t>-33 bps</t>
  </si>
  <si>
    <t>-1 bps</t>
  </si>
  <si>
    <t>-25 bps</t>
  </si>
  <si>
    <t>-43 bps</t>
  </si>
  <si>
    <t>145  bps</t>
  </si>
  <si>
    <t>198  bps</t>
  </si>
  <si>
    <t>187  bps</t>
  </si>
  <si>
    <t>n.a</t>
  </si>
  <si>
    <t>65 bps</t>
  </si>
  <si>
    <t>-72 bps</t>
  </si>
  <si>
    <t>152 bps</t>
  </si>
  <si>
    <t>91 bps</t>
  </si>
  <si>
    <t>42 bps</t>
  </si>
  <si>
    <t>-121 bps</t>
  </si>
  <si>
    <t>58 bps</t>
  </si>
  <si>
    <t>-42 bps</t>
  </si>
  <si>
    <t>38 bps</t>
  </si>
  <si>
    <t>-125 bps</t>
  </si>
  <si>
    <t>61 bps</t>
  </si>
  <si>
    <t>Total Regulatory Capital (A)</t>
  </si>
  <si>
    <t>Total Regulatory Common Equity Tier 1 Capital (B)</t>
  </si>
  <si>
    <t>Total Regulatory Tier 1 Capital (C)</t>
  </si>
  <si>
    <t>Total Regulatory Capital Requirement (D)</t>
  </si>
  <si>
    <t>Total Regulatory Common Equity Tier 1 Capital Requirement (E)</t>
  </si>
  <si>
    <t>Total Regulatory Tier 1 Capital Requirement (F)</t>
  </si>
  <si>
    <t>Regulatory Capital Ratio (A) / (D)</t>
  </si>
  <si>
    <t>Regulatory Common Equity Tier 1 Capital Ratio (B) / (E)</t>
  </si>
  <si>
    <t>Regulatory Tier 1 Capital Ratio (C) / (F)</t>
  </si>
  <si>
    <t>6 bps</t>
  </si>
  <si>
    <t>-71 bps</t>
  </si>
  <si>
    <t>-95 bps</t>
  </si>
  <si>
    <t>Subsidiary</t>
  </si>
  <si>
    <t>Prima AFP</t>
  </si>
  <si>
    <t>160 bps</t>
  </si>
  <si>
    <t>354 bps</t>
  </si>
  <si>
    <t>249 bps</t>
  </si>
  <si>
    <t>-828 bps</t>
  </si>
  <si>
    <t>-2127 bps</t>
  </si>
  <si>
    <t>121 bps</t>
  </si>
  <si>
    <t>-255 bps</t>
  </si>
  <si>
    <t>-476 bps</t>
  </si>
  <si>
    <t>-144 bps</t>
  </si>
  <si>
    <t>-178 bps</t>
  </si>
  <si>
    <t>-833 bps</t>
  </si>
  <si>
    <t>-1226 bps</t>
  </si>
  <si>
    <t>70 bps</t>
  </si>
  <si>
    <t>1269 bps</t>
  </si>
  <si>
    <t>914 bps</t>
  </si>
  <si>
    <t>111 bps</t>
  </si>
  <si>
    <t>176 bps</t>
  </si>
  <si>
    <t>163 bps</t>
  </si>
  <si>
    <t>145 bps</t>
  </si>
  <si>
    <t>198 bps</t>
  </si>
  <si>
    <t>187 bps</t>
  </si>
  <si>
    <t>23 bps</t>
  </si>
  <si>
    <t>62 bps</t>
  </si>
  <si>
    <t>583 bps</t>
  </si>
  <si>
    <t>803 bps</t>
  </si>
  <si>
    <t>-32 bps</t>
  </si>
  <si>
    <t>-123 bps</t>
  </si>
  <si>
    <t>-459 bps</t>
  </si>
  <si>
    <t>-8 bps</t>
  </si>
  <si>
    <t>-19 bps</t>
  </si>
  <si>
    <t>33 bps</t>
  </si>
  <si>
    <t>-397 bps</t>
  </si>
  <si>
    <t>264 bps</t>
  </si>
  <si>
    <t>-1588 bps</t>
  </si>
  <si>
    <t>-1515 bps</t>
  </si>
  <si>
    <t>242 bps</t>
  </si>
  <si>
    <t>934 bps</t>
  </si>
  <si>
    <t>703 bps</t>
  </si>
  <si>
    <t>232 bps</t>
  </si>
  <si>
    <t>884 bps</t>
  </si>
  <si>
    <t>664 bps</t>
  </si>
  <si>
    <t>219 bps</t>
  </si>
  <si>
    <t>796 bps</t>
  </si>
  <si>
    <t>-46 bps</t>
  </si>
  <si>
    <t>-229 bps</t>
  </si>
  <si>
    <t>-41 bps</t>
  </si>
  <si>
    <t>-215 bps</t>
  </si>
  <si>
    <t>1210 bps</t>
  </si>
  <si>
    <t>3570 bps</t>
  </si>
  <si>
    <t>730 bps</t>
  </si>
  <si>
    <t>2203 bps</t>
  </si>
  <si>
    <t>89 pbs</t>
  </si>
  <si>
    <t>1305 pbs</t>
  </si>
  <si>
    <t>283 pbs</t>
  </si>
  <si>
    <t>-53 pbs</t>
  </si>
  <si>
    <t>-83 pbs</t>
  </si>
  <si>
    <t>-29 pbs</t>
  </si>
  <si>
    <t>111 pbs</t>
  </si>
  <si>
    <t>176 pbs</t>
  </si>
  <si>
    <t>163 pbs</t>
  </si>
  <si>
    <t>6 pbs</t>
  </si>
  <si>
    <t>575 pbs</t>
  </si>
  <si>
    <t>456 pbs</t>
  </si>
  <si>
    <t>32 pbs</t>
  </si>
  <si>
    <t>-449 pbs</t>
  </si>
  <si>
    <t>195 pbs</t>
  </si>
  <si>
    <t>16 pbs</t>
  </si>
  <si>
    <t>5 pbs</t>
  </si>
  <si>
    <t>9 pbs</t>
  </si>
  <si>
    <t>63 pbs</t>
  </si>
  <si>
    <t>-6 pbs</t>
  </si>
  <si>
    <t>-30 pbs</t>
  </si>
  <si>
    <t>-15 pbs</t>
  </si>
  <si>
    <t>-93 pbs</t>
  </si>
  <si>
    <t>-128 pbs</t>
  </si>
  <si>
    <t>321 pbs</t>
  </si>
  <si>
    <t>1950 pbs</t>
  </si>
  <si>
    <t>102 pbs</t>
  </si>
  <si>
    <t>1341 pbs</t>
  </si>
  <si>
    <t>7 pbs</t>
  </si>
  <si>
    <t>-85 pbs</t>
  </si>
  <si>
    <t>107 pbs</t>
  </si>
  <si>
    <t>254 pbs</t>
  </si>
  <si>
    <t>17 pbs</t>
  </si>
  <si>
    <t>37 pbs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</si>
</sst>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2">
    <numFmt numFmtId="41" formatCode="_-* #,##0_-;\-* #,##0_-;_-* &quot;-&quot;_-;_-@_-"/>
    <numFmt numFmtId="44" formatCode="_-&quot;$&quot;\ * #,##0.00_-;\-&quot;$&quot;\ * #,##0.00_-;_-&quot;$&quot;\ * &quot;-&quot;??_-;_-@_-"/>
    <numFmt numFmtId="43" formatCode="_-* #,##0.00_-;\-* #,##0.00_-;_-* &quot;-&quot;??_-;_-@_-"/>
    <numFmt numFmtId="164" formatCode="&quot;S/&quot;#,##0;[Red]\-&quot;S/&quot;#,##0"/>
    <numFmt numFmtId="165" formatCode="_-* #,##0.00\ _€_-;\-* #,##0.00\ _€_-;_-* &quot;-&quot;??\ _€_-;_-@_-"/>
    <numFmt numFmtId="166" formatCode="_ * #,##0.00_ ;_ * \-#,##0.00_ ;_ * &quot;-&quot;??_ ;_ @_ "/>
    <numFmt numFmtId="167" formatCode="0.0%"/>
    <numFmt numFmtId="168" formatCode="_ * #,##0_ ;_ * \-#,##0_ ;_ * &quot;-&quot;??_ ;_ @_ "/>
    <numFmt numFmtId="169" formatCode="_(* #,##0_);_(* \(#,##0\);_(* &quot;-&quot;??_);_(@_)"/>
    <numFmt numFmtId="170" formatCode="_-* #,##0.00\ _D_M_-;\-* #,##0.00\ _D_M_-;_-* &quot;-&quot;??\ _D_M_-;_-@_-"/>
    <numFmt numFmtId="171" formatCode="_(* #,##0.00_);_(* \(#,##0.00\);_(* &quot;-&quot;??_);_(@_)"/>
    <numFmt numFmtId="172" formatCode="&quot;S/.&quot;\ #,##0_);[Red]\(&quot;S/.&quot;\ #,##0\)"/>
    <numFmt numFmtId="173" formatCode="0.0"/>
    <numFmt numFmtId="174" formatCode="&quot;S/.&quot;\ #,##0;[Red]&quot;S/.&quot;\ \-#,##0"/>
    <numFmt numFmtId="175" formatCode="[$-409]mmm\-yy;@"/>
    <numFmt numFmtId="176" formatCode="0.0000"/>
    <numFmt numFmtId="177" formatCode="_(* #,##0.0_);_(* \(#,##0.0\);_(* &quot;-&quot;??_);_(@_)"/>
    <numFmt numFmtId="178" formatCode="General_)"/>
    <numFmt numFmtId="179" formatCode="_ * #,##0_ ;_ * \-#,##0_ ;_ * &quot;-&quot;_ ;_ @_ "/>
    <numFmt numFmtId="180" formatCode="_ &quot;S/.&quot;\ * #,##0.00_ ;_ &quot;S/.&quot;\ * \-#,##0.00_ ;_ &quot;S/.&quot;\ * &quot;-&quot;??_ ;_ @_ "/>
    <numFmt numFmtId="181" formatCode="&quot;$&quot;#,##0_);\(&quot;$&quot;#,##0\)"/>
    <numFmt numFmtId="182" formatCode="&quot;$&quot;#,##0.00_);[Red]\(&quot;$&quot;#,##0.00\)"/>
    <numFmt numFmtId="183" formatCode="_(&quot;$&quot;* #,##0_);_(&quot;$&quot;* \(#,##0\);_(&quot;$&quot;* &quot;-&quot;_);_(@_)"/>
    <numFmt numFmtId="184" formatCode="_(&quot;$&quot;* #,##0.00_);_(&quot;$&quot;* \(#,##0.00\);_(&quot;$&quot;* &quot;-&quot;??_);_(@_)"/>
    <numFmt numFmtId="185" formatCode="_ * #,##0.000_ ;_ * \-#,##0.000_ ;_ * &quot;-&quot;??_ ;_ @_ "/>
    <numFmt numFmtId="186" formatCode="#,##0.000000000"/>
    <numFmt numFmtId="187" formatCode="#,"/>
    <numFmt numFmtId="188" formatCode="&quot;$&quot;#,##0.0_);[Red]\(&quot;$&quot;#,##0.0\)"/>
    <numFmt numFmtId="189" formatCode="_([$€]* #,##0.00_);_([$€]* \(#,##0.00\);_([$€]* &quot;-&quot;??_);_(@_)"/>
    <numFmt numFmtId="190" formatCode="#,#00"/>
    <numFmt numFmtId="191" formatCode="#.##000"/>
    <numFmt numFmtId="192" formatCode="#,##0.0_);\(#,##0.0\)"/>
    <numFmt numFmtId="193" formatCode="0.000000%"/>
    <numFmt numFmtId="194" formatCode="\(0.000_)"/>
    <numFmt numFmtId="195" formatCode="\$#,#00"/>
    <numFmt numFmtId="196" formatCode="%#,#00"/>
    <numFmt numFmtId="197" formatCode="&quot;$&quot;#,##0;&quot;$&quot;\-#,##0"/>
    <numFmt numFmtId="198" formatCode="&quot;$&quot;#,##0.0_);\(&quot;$&quot;#,##0.0\)"/>
    <numFmt numFmtId="199" formatCode="_ * #,##0.0_ ;_ * \-#,##0.0_ ;_ * &quot;-&quot;??_ ;_ @_ "/>
    <numFmt numFmtId="200" formatCode="_ * #,##0.0000_ ;_ * \-#,##0.0000_ ;_ * &quot;-&quot;??_ ;_ @_ "/>
    <numFmt numFmtId="201" formatCode="_([$€-2]\ * #,##0.00_);_([$€-2]\ * \(#,##0.00\);_([$€-2]\ * &quot;-&quot;??_)"/>
    <numFmt numFmtId="202" formatCode="#,##0;\(#,##0\)"/>
    <numFmt numFmtId="203" formatCode="\£\ #,##0_);[Red]\(\£\ #,##0\)"/>
    <numFmt numFmtId="204" formatCode="\¥\ #,##0_);[Red]\(\¥\ #,##0\)"/>
    <numFmt numFmtId="205" formatCode="0.00;[Red]0.00"/>
    <numFmt numFmtId="206" formatCode="00000000"/>
    <numFmt numFmtId="207" formatCode="#,##0\ ;[Red]\(#,##0\);\-"/>
    <numFmt numFmtId="208" formatCode="[$-280A]dddd\,\ dd&quot; de &quot;mmmm&quot; de &quot;yyyy"/>
    <numFmt numFmtId="209" formatCode="_-[$€-2]* #,##0.00_-;\-[$€-2]* #,##0.00_-;_-[$€-2]* &quot;-&quot;??_-"/>
    <numFmt numFmtId="210" formatCode="_(* #,##0_);_(* \(#,##0\);_(* &quot;--- &quot;_)"/>
    <numFmt numFmtId="211" formatCode="_(&quot;$&quot;* #,##0_);_(&quot;$&quot;* \(#,##0\);_(&quot;$&quot;* &quot;--- &quot;_)"/>
    <numFmt numFmtId="212" formatCode="#,##0.0\ ;\(#,##0.0\)"/>
    <numFmt numFmtId="213" formatCode="\•\ \ @"/>
    <numFmt numFmtId="214" formatCode="&quot;$&quot;#,##0.00"/>
    <numFmt numFmtId="215" formatCode="#,##0.0"/>
    <numFmt numFmtId="216" formatCode="#,##0_%_);\(#,##0\)_%;#,##0_%_);@_%_)"/>
    <numFmt numFmtId="217" formatCode="_-* #,##0.00\ _P_t_s_-;\-* #,##0.00\ _P_t_s_-;_-* &quot;-&quot;??\ _P_t_s_-;_-@_-"/>
    <numFmt numFmtId="218" formatCode="_ &quot;S/&quot;* #,##0.00_ ;_ &quot;S/&quot;* \-#,##0.00_ ;_ &quot;S/&quot;* &quot;-&quot;??_ ;_ @_ "/>
    <numFmt numFmtId="219" formatCode="&quot;$&quot;#,##0.00;\(&quot;$&quot;#,##0.00\)"/>
    <numFmt numFmtId="220" formatCode="&quot;$&quot;#,##0_%_);\(&quot;$&quot;#,##0\)_%;&quot;$&quot;#,##0_%_);@_%_)"/>
    <numFmt numFmtId="221" formatCode="_(&quot;S/.&quot;\ * #,##0.00_);_(&quot;S/.&quot;\ * \(#,##0.00\);_(&quot;S/.&quot;\ * &quot;-&quot;??_);_(@_)"/>
    <numFmt numFmtId="222" formatCode="&quot;S/&quot;#,##0;&quot;S/&quot;\-#,##0"/>
    <numFmt numFmtId="223" formatCode="\ \ _•\–\ \ \ \ @"/>
    <numFmt numFmtId="224" formatCode="mmm\-d\-yyyy"/>
    <numFmt numFmtId="225" formatCode="mmm\-yyyy"/>
    <numFmt numFmtId="226" formatCode="m/d/yy_%_)"/>
    <numFmt numFmtId="227" formatCode="#,##0.0\ \ ;\(#,##0.0\)\ "/>
    <numFmt numFmtId="228" formatCode="0_%_);\(0\)_%;0_%_);@_%_)"/>
    <numFmt numFmtId="229" formatCode="_ [$€]* #,##0.00_ ;_ [$€]* \-#,##0.00_ ;_ [$€]* &quot;-&quot;??_ ;_ @_ "/>
    <numFmt numFmtId="230" formatCode="_-[$€]* #,##0.00_-;\-[$€]* #,##0.00_-;_-[$€]* &quot;-&quot;??_-;_-@_-"/>
    <numFmt numFmtId="231" formatCode="#\ ##0.0"/>
    <numFmt numFmtId="232" formatCode="###0_);\(###0\)"/>
    <numFmt numFmtId="233" formatCode="0.0\%_);\(0.0\%\);0.0\%_);@_%_)"/>
    <numFmt numFmtId="234" formatCode="####"/>
    <numFmt numFmtId="235" formatCode="0.00000000"/>
    <numFmt numFmtId="236" formatCode="#,##0.00&quot;F&quot;_);\(#,##0.00&quot;F&quot;\)"/>
    <numFmt numFmtId="237" formatCode="0\ 000\ 000\ 000"/>
    <numFmt numFmtId="238" formatCode="#,##0.0_);[Red]\(#,##0.0\)"/>
    <numFmt numFmtId="239" formatCode="0.0%;[Red]\(0.0%\)"/>
    <numFmt numFmtId="240" formatCode="&quot;S/.&quot;\ #,##0_);\(&quot;S/.&quot;\ #,##0\)"/>
    <numFmt numFmtId="241" formatCode="&quot;S/.&quot;\ #,##0.00_);\(&quot;S/.&quot;\ #,##0.00\)"/>
    <numFmt numFmtId="242" formatCode="&quot;S/.&quot;\ #,##0.00_);[Red]\(&quot;S/.&quot;\ #,##0.00\)"/>
    <numFmt numFmtId="243" formatCode="0.000%"/>
    <numFmt numFmtId="244" formatCode="_ * #,##0.00000_ ;_ * \-#,##0.00000_ ;_ * &quot;-&quot;??_ ;_ @_ "/>
    <numFmt numFmtId="245" formatCode="\$#,##0_);\(\$#,##0\)"/>
    <numFmt numFmtId="246" formatCode="#,##0.00\x;\(#,##0.00\x\)"/>
    <numFmt numFmtId="247" formatCode="0.0\x_)_);&quot;NM&quot;_x_)_);0.0\x_)_);@_%_)"/>
    <numFmt numFmtId="248" formatCode="_(* #,##0.00000_);_(* \(#,##0.00000\);_(* &quot;-&quot;_);_(@_)"/>
    <numFmt numFmtId="249" formatCode="0.000000000E+00;\盌"/>
    <numFmt numFmtId="250" formatCode="#,##0.0;\(#,##0.0\)"/>
    <numFmt numFmtId="251" formatCode="#,##0.000"/>
    <numFmt numFmtId="252" formatCode="#,##0.000_);\(#,##0.000\)"/>
    <numFmt numFmtId="253" formatCode="[$$-409]#,##0.00"/>
    <numFmt numFmtId="254" formatCode="#,##0.0_)\ \ ;[Red]\(#,##0.0\)\ \ "/>
    <numFmt numFmtId="255" formatCode="#,##0.00\x_);[Red]\(#,##0.00\x\);&quot;--  &quot;"/>
    <numFmt numFmtId="256" formatCode="0_);\(0\)"/>
    <numFmt numFmtId="257" formatCode="_(* #,##0.00\x_);_(* \(#,##0.00\x\);_(* &quot;-&quot;??_);_(@_)"/>
    <numFmt numFmtId="258" formatCode="_(* #,##0.0_);_(* \(#,##0.0\);_(* &quot;-&quot;_);_(@_)"/>
    <numFmt numFmtId="259" formatCode="##0%;\(##0%\)"/>
    <numFmt numFmtId="260" formatCode="0.00%;\(0.00%\)"/>
    <numFmt numFmtId="261" formatCode="0.0_%"/>
    <numFmt numFmtId="262" formatCode="#,##0.0%;[Red]\(#,##0.0%\)"/>
    <numFmt numFmtId="263" formatCode="_(&quot;$&quot;* #,##0.00\x_);_(&quot;$&quot;* \(#,##0.00\x\);_(&quot;$&quot;* &quot;-&quot;??_);_(@_)"/>
    <numFmt numFmtId="264" formatCode="0.0%_);\(0.0%\);0.0%_);@_%_)"/>
    <numFmt numFmtId="265" formatCode="#,##0.00\x;#,##0.00\x"/>
    <numFmt numFmtId="266" formatCode="#,##0.00_x"/>
    <numFmt numFmtId="267" formatCode="#,##0.00\x"/>
    <numFmt numFmtId="268" formatCode="_ * #,##0.0_ ;[Red]_ * \-#,##0.0_ ;_ * &quot;-&quot;???_ ;_ @_ "/>
    <numFmt numFmtId="269" formatCode="#,##0.0_%_);\(#,##0.0\)_%;#,##0.0_%_);@_%_)"/>
    <numFmt numFmtId="270" formatCode="&quot;$&quot;#\ ?/?"/>
    <numFmt numFmtId="271" formatCode="_(* #,##0.00\x_);_(* \(#,##0.00\x\);_(* &quot;-&quot;_);_(@_)"/>
    <numFmt numFmtId="272" formatCode="0.00_)"/>
    <numFmt numFmtId="273" formatCode="0.0000%"/>
    <numFmt numFmtId="274" formatCode="_ &quot;\&quot;* #,##0_ ;_ &quot;\&quot;* \-#,##0_ ;_ &quot;\&quot;* &quot;-&quot;_ ;_ @_ "/>
    <numFmt numFmtId="275" formatCode="_ &quot;\&quot;* #,##0.00_ ;_ &quot;\&quot;* \-#,##0.00_ ;_ &quot;\&quot;* &quot;-&quot;??_ ;_ @_ "/>
    <numFmt numFmtId="276" formatCode="[$$-86B]\ #,##0"/>
    <numFmt numFmtId="277" formatCode="&quot;$&quot;#,##0.0000_);\(&quot;$&quot;#,##0.0000\)"/>
    <numFmt numFmtId="278" formatCode="[$$-86B]\ #,##0.000"/>
    <numFmt numFmtId="279" formatCode="mm/dd/yy"/>
    <numFmt numFmtId="280" formatCode="#,##0.0_);[Black]\(#,##0.0\)"/>
    <numFmt numFmtId="281" formatCode="#,##0\ ;\(#,##0\)\ ;&quot;-&quot;??_ "/>
    <numFmt numFmtId="282" formatCode="#,##0;\ \(#,##0\)"/>
    <numFmt numFmtId="283" formatCode="#,##0;\(#,##0\);\-\ "/>
    <numFmt numFmtId="284" formatCode="#,##0;\(#,##0\);\-"/>
    <numFmt numFmtId="285" formatCode="#,##0&quot; pp&quot;;\(#,##0\);\-\ "/>
    <numFmt numFmtId="286" formatCode="_-* #,##0_-;\-* #,##0_-;_-* &quot;-&quot;??_-;_-@_-"/>
    <numFmt numFmtId="287" formatCode="#,##0_);\(#,##0\)"/>
    <numFmt numFmtId="288" formatCode="0.0000000%"/>
    <numFmt numFmtId="289" formatCode="###0&quot; bps&quot;;\-###0&quot; bps&quot;;\-\ "/>
    <numFmt numFmtId="290" formatCode="_-* #,##0.0_-;\-* #,##0.0_-;_-* &quot;-&quot;??_-;_-@_-"/>
    <numFmt numFmtId="291" formatCode="[$-580A]d&quot; de &quot;mmmm&quot; de &quot;yyyy;@"/>
    <numFmt numFmtId="292" formatCode="#,##0_ ;\-#,##0\ "/>
  </numFmts>
  <fonts count="335">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sz val="11"/>
      <name val="Calibri"/>
      <family val="2"/>
      <scheme val="minor"/>
    </font>
    <font>
      <sz val="11"/>
      <name val="Calibri "/>
    </font>
    <font>
      <sz val="11"/>
      <color theme="1"/>
      <name val="Calibri "/>
    </font>
    <font>
      <b/>
      <sz val="11"/>
      <color theme="1"/>
      <name val="Calibri "/>
    </font>
    <font>
      <b/>
      <sz val="20"/>
      <color theme="0"/>
      <name val="Calibri "/>
    </font>
    <font>
      <b/>
      <sz val="11"/>
      <name val="Calibri   "/>
    </font>
    <font>
      <sz val="11"/>
      <name val="Calibri   "/>
    </font>
    <font>
      <sz val="11"/>
      <color theme="1"/>
      <name val="Calibri   "/>
    </font>
    <font>
      <sz val="11"/>
      <color theme="0"/>
      <name val="Calibri   "/>
    </font>
    <font>
      <u/>
      <sz val="11"/>
      <color theme="10"/>
      <name val="Calibri   "/>
    </font>
    <font>
      <sz val="11"/>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0"/>
      <color rgb="FF000000"/>
      <name val="Calibri"/>
      <family val="2"/>
      <scheme val="minor"/>
    </font>
    <font>
      <vertAlign val="superscript"/>
      <sz val="10"/>
      <color rgb="FF000000"/>
      <name val="Calibri"/>
      <family val="2"/>
      <scheme val="minor"/>
    </font>
    <font>
      <b/>
      <sz val="8"/>
      <name val="Arial"/>
      <family val="2"/>
    </font>
    <font>
      <sz val="12"/>
      <name val="Calibri"/>
      <family val="2"/>
      <scheme val="minor"/>
    </font>
    <font>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sz val="10"/>
      <color theme="1"/>
      <name val="Arial"/>
      <family val="2"/>
    </font>
    <font>
      <b/>
      <sz val="10"/>
      <color theme="1"/>
      <name val="Calibri"/>
      <family val="2"/>
      <scheme val="minor"/>
    </font>
    <font>
      <sz val="10"/>
      <color theme="1"/>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0"/>
      <color rgb="FFFFFFFF"/>
      <name val="Calibri "/>
    </font>
    <font>
      <u/>
      <sz val="11"/>
      <name val="Calibri   "/>
    </font>
    <font>
      <b/>
      <sz val="10"/>
      <name val="Calibri "/>
    </font>
    <font>
      <b/>
      <sz val="10"/>
      <color theme="0"/>
      <name val="Calibri "/>
    </font>
    <font>
      <b/>
      <sz val="10"/>
      <color theme="1"/>
      <name val="Calibri "/>
    </font>
    <font>
      <b/>
      <vertAlign val="superscript"/>
      <sz val="11"/>
      <color theme="1"/>
      <name val="Calibri"/>
      <family val="2"/>
      <scheme val="minor"/>
    </font>
    <font>
      <b/>
      <sz val="11"/>
      <color theme="1"/>
      <name val="Calibri"/>
      <family val="2"/>
    </font>
    <font>
      <b/>
      <sz val="11"/>
      <color theme="1"/>
      <name val="Calibri   "/>
    </font>
    <font>
      <b/>
      <sz val="11"/>
      <name val="Calibri"/>
      <family val="2"/>
    </font>
    <font>
      <sz val="10"/>
      <color indexed="8"/>
      <name val="Calibri"/>
      <family val="2"/>
      <scheme val="minor"/>
    </font>
    <font>
      <b/>
      <sz val="10"/>
      <color indexed="8"/>
      <name val="Calibri"/>
      <family val="2"/>
      <scheme val="minor"/>
    </font>
    <font>
      <u/>
      <sz val="10"/>
      <color theme="10"/>
      <name val="Calibri"/>
      <family val="2"/>
      <scheme val="minor"/>
    </font>
    <font>
      <b/>
      <sz val="10"/>
      <color rgb="FFFFFFFF"/>
      <name val="Calibri"/>
      <family val="2"/>
      <scheme val="minor"/>
    </font>
    <font>
      <sz val="10"/>
      <color theme="0"/>
      <name val="Calibri"/>
      <family val="2"/>
      <scheme val="minor"/>
    </font>
    <font>
      <b/>
      <vertAlign val="superscript"/>
      <sz val="10"/>
      <color rgb="FFFFFFFF"/>
      <name val="Calibri"/>
      <family val="2"/>
      <scheme val="minor"/>
    </font>
    <font>
      <u/>
      <sz val="10"/>
      <color rgb="FF2AD2C9"/>
      <name val="Calibri"/>
      <family val="2"/>
      <scheme val="minor"/>
    </font>
    <font>
      <b/>
      <vertAlign val="superscript"/>
      <sz val="10"/>
      <color theme="0"/>
      <name val="Calibri"/>
      <family val="2"/>
      <scheme val="minor"/>
    </font>
    <font>
      <b/>
      <sz val="10"/>
      <color theme="1"/>
      <name val="Calibri   "/>
    </font>
    <font>
      <u/>
      <sz val="10"/>
      <name val="Calibri"/>
      <family val="2"/>
      <scheme val="minor"/>
    </font>
    <font>
      <b/>
      <vertAlign val="superscript"/>
      <sz val="10"/>
      <name val="Calibri"/>
      <family val="2"/>
      <scheme val="minor"/>
    </font>
    <font>
      <u/>
      <sz val="10"/>
      <color theme="0"/>
      <name val="Calibri"/>
      <family val="2"/>
      <scheme val="minor"/>
    </font>
    <font>
      <sz val="10"/>
      <color theme="0"/>
      <name val="Calibri "/>
    </font>
    <font>
      <vertAlign val="superscript"/>
      <sz val="10"/>
      <color theme="1"/>
      <name val="Calibri"/>
      <family val="2"/>
    </font>
    <font>
      <sz val="10"/>
      <color theme="1"/>
      <name val="Calibri"/>
      <family val="2"/>
    </font>
    <font>
      <b/>
      <sz val="10"/>
      <color theme="1"/>
      <name val="Calibri"/>
      <family val="2"/>
    </font>
    <font>
      <vertAlign val="superscript"/>
      <sz val="10"/>
      <color theme="1"/>
      <name val="Calibri"/>
      <family val="2"/>
      <scheme val="minor"/>
    </font>
    <font>
      <b/>
      <vertAlign val="superscript"/>
      <sz val="10"/>
      <color rgb="FF000000"/>
      <name val="Calibri"/>
      <family val="2"/>
      <scheme val="minor"/>
    </font>
    <font>
      <vertAlign val="superscript"/>
      <sz val="10"/>
      <name val="Calibri"/>
      <family val="2"/>
    </font>
    <font>
      <sz val="8"/>
      <color rgb="FF000000"/>
      <name val="Calibri"/>
      <family val="2"/>
      <scheme val="minor"/>
    </font>
    <font>
      <sz val="6.5"/>
      <color rgb="FF000000"/>
      <name val="Calibri"/>
      <family val="2"/>
      <scheme val="minor"/>
    </font>
    <font>
      <sz val="11"/>
      <color theme="1"/>
      <name val="Arial"/>
      <family val="2"/>
    </font>
    <font>
      <b/>
      <sz val="10"/>
      <color theme="0"/>
      <name val="Calibri"/>
      <family val="2"/>
    </font>
    <font>
      <b/>
      <vertAlign val="superscript"/>
      <sz val="10"/>
      <color theme="0"/>
      <name val="Calibri"/>
      <family val="2"/>
    </font>
    <font>
      <sz val="10"/>
      <color rgb="FF000000"/>
      <name val="Calibri "/>
    </font>
    <font>
      <i/>
      <sz val="8"/>
      <name val="Calibri"/>
      <family val="2"/>
      <scheme val="minor"/>
    </font>
    <font>
      <b/>
      <sz val="10"/>
      <color rgb="FF000000"/>
      <name val="Calibri "/>
    </font>
    <font>
      <vertAlign val="superscript"/>
      <sz val="10"/>
      <color rgb="FF000000"/>
      <name val="Calibri "/>
    </font>
    <font>
      <vertAlign val="superscript"/>
      <sz val="10"/>
      <name val="Calibri "/>
    </font>
    <font>
      <sz val="8"/>
      <color theme="1"/>
      <name val="Calibri"/>
      <family val="2"/>
      <scheme val="minor"/>
    </font>
    <font>
      <b/>
      <vertAlign val="superscript"/>
      <sz val="10"/>
      <color theme="1"/>
      <name val="Calibri"/>
      <family val="2"/>
      <scheme val="minor"/>
    </font>
    <font>
      <vertAlign val="superscript"/>
      <sz val="10.7"/>
      <name val="Calibri"/>
      <family val="2"/>
      <scheme val="minor"/>
    </font>
    <font>
      <b/>
      <vertAlign val="superscript"/>
      <sz val="10.7"/>
      <name val="Calibri"/>
      <family val="2"/>
      <scheme val="minor"/>
    </font>
    <font>
      <sz val="8"/>
      <color theme="1"/>
      <name val="Calibri   "/>
    </font>
    <font>
      <i/>
      <sz val="10"/>
      <name val="Calibri"/>
      <family val="2"/>
      <scheme val="minor"/>
    </font>
    <font>
      <b/>
      <vertAlign val="superscript"/>
      <sz val="10"/>
      <color rgb="FF000000"/>
      <name val="Calibri "/>
    </font>
  </fonts>
  <fills count="13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rgb="FF1DD5CC"/>
        <bgColor indexed="64"/>
      </patternFill>
    </fill>
    <fill>
      <patternFill patternType="solid">
        <fgColor rgb="FF46BDC6"/>
        <bgColor indexed="64"/>
      </patternFill>
    </fill>
    <fill>
      <patternFill patternType="solid">
        <fgColor rgb="FF00D274"/>
        <bgColor indexed="64"/>
      </patternFill>
    </fill>
    <fill>
      <patternFill patternType="solid">
        <fgColor rgb="FFE93CAC"/>
        <bgColor indexed="64"/>
      </patternFill>
    </fill>
    <fill>
      <patternFill patternType="solid">
        <fgColor theme="0" tint="-0.14999847407452621"/>
        <bgColor indexed="64"/>
      </patternFill>
    </fill>
  </fills>
  <borders count="100">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right/>
      <top/>
      <bottom style="medium">
        <color indexed="64"/>
      </bottom>
      <diagonal/>
    </border>
    <border>
      <left/>
      <right style="medium">
        <color auto="1"/>
      </right>
      <top/>
      <bottom style="medium">
        <color auto="1"/>
      </bottom>
      <diagonal/>
    </border>
    <border>
      <left style="medium">
        <color indexed="64"/>
      </left>
      <right/>
      <top/>
      <bottom style="medium">
        <color rgb="FF000000"/>
      </bottom>
      <diagonal/>
    </border>
    <border>
      <left style="medium">
        <color indexed="64"/>
      </left>
      <right/>
      <top/>
      <bottom style="medium">
        <color indexed="64"/>
      </bottom>
      <diagonal/>
    </border>
    <border>
      <left style="medium">
        <color indexed="64"/>
      </left>
      <right style="medium">
        <color indexed="64"/>
      </right>
      <top/>
      <bottom style="medium">
        <color auto="1"/>
      </bottom>
      <diagonal/>
    </border>
    <border>
      <left/>
      <right style="medium">
        <color indexed="64"/>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auto="1"/>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medium">
        <color auto="1"/>
      </top>
      <bottom/>
      <diagonal/>
    </border>
    <border>
      <left/>
      <right style="medium">
        <color indexed="64"/>
      </right>
      <top style="thin">
        <color indexed="64"/>
      </top>
      <bottom/>
      <diagonal/>
    </border>
    <border>
      <left/>
      <right/>
      <top/>
      <bottom style="medium">
        <color auto="1"/>
      </bottom>
      <diagonal/>
    </border>
    <border>
      <left style="medium">
        <color indexed="64"/>
      </left>
      <right style="medium">
        <color indexed="64"/>
      </right>
      <top/>
      <bottom style="medium">
        <color auto="1"/>
      </bottom>
      <diagonal/>
    </border>
    <border>
      <left/>
      <right/>
      <top/>
      <bottom style="medium">
        <color auto="1"/>
      </bottom>
      <diagonal/>
    </border>
    <border>
      <left/>
      <right/>
      <top/>
      <bottom style="medium">
        <color auto="1"/>
      </bottom>
      <diagonal/>
    </border>
    <border>
      <left/>
      <right style="medium">
        <color auto="1"/>
      </right>
      <top/>
      <bottom style="medium">
        <color auto="1"/>
      </bottom>
      <diagonal/>
    </border>
  </borders>
  <cellStyleXfs count="53405">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6" fontId="8" fillId="0" borderId="0" applyFon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0" fontId="10" fillId="0" borderId="0"/>
    <xf numFmtId="170" fontId="8" fillId="0" borderId="0" applyFont="0" applyFill="0" applyBorder="0" applyAlignment="0" applyProtection="0"/>
    <xf numFmtId="0" fontId="8" fillId="0" borderId="0"/>
    <xf numFmtId="9" fontId="7" fillId="0" borderId="0" applyFont="0" applyFill="0" applyBorder="0" applyAlignment="0" applyProtection="0"/>
    <xf numFmtId="166" fontId="10" fillId="0" borderId="0" applyFont="0" applyFill="0" applyBorder="0" applyAlignment="0" applyProtection="0"/>
    <xf numFmtId="0" fontId="8" fillId="0" borderId="0"/>
    <xf numFmtId="170" fontId="8" fillId="0" borderId="0" applyFont="0" applyFill="0" applyBorder="0" applyAlignment="0" applyProtection="0"/>
    <xf numFmtId="0" fontId="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8" fillId="0" borderId="0"/>
    <xf numFmtId="166"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6"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6" fontId="11" fillId="0" borderId="0" applyFont="0" applyFill="0" applyBorder="0" applyAlignment="0" applyProtection="0"/>
    <xf numFmtId="9" fontId="7" fillId="0" borderId="0" applyFont="0" applyFill="0" applyBorder="0" applyAlignment="0" applyProtection="0"/>
    <xf numFmtId="0" fontId="31" fillId="0" borderId="0"/>
    <xf numFmtId="0" fontId="8" fillId="0" borderId="0"/>
    <xf numFmtId="0" fontId="7" fillId="0" borderId="0"/>
    <xf numFmtId="9" fontId="8" fillId="0" borderId="0" applyFont="0" applyFill="0" applyBorder="0" applyAlignment="0" applyProtection="0"/>
    <xf numFmtId="0" fontId="8" fillId="0" borderId="0"/>
    <xf numFmtId="170" fontId="8" fillId="0" borderId="0" applyFont="0" applyFill="0" applyBorder="0" applyAlignment="0" applyProtection="0"/>
    <xf numFmtId="0" fontId="11" fillId="0" borderId="0"/>
    <xf numFmtId="171" fontId="7" fillId="0" borderId="0" applyFont="0" applyFill="0" applyBorder="0" applyAlignment="0" applyProtection="0"/>
    <xf numFmtId="170" fontId="8" fillId="0" borderId="0" applyFont="0" applyFill="0" applyBorder="0" applyAlignment="0" applyProtection="0"/>
    <xf numFmtId="9" fontId="31" fillId="0" borderId="0" applyFont="0" applyFill="0" applyBorder="0" applyAlignment="0" applyProtection="0"/>
    <xf numFmtId="0" fontId="43"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6" fontId="7" fillId="0" borderId="0" applyFont="0" applyFill="0" applyBorder="0" applyAlignment="0" applyProtection="0"/>
    <xf numFmtId="0" fontId="8" fillId="0" borderId="0"/>
    <xf numFmtId="0" fontId="2" fillId="0" borderId="25" applyNumberFormat="0" applyFill="0" applyAlignment="0" applyProtection="0"/>
    <xf numFmtId="0" fontId="61" fillId="0" borderId="0"/>
    <xf numFmtId="170" fontId="8" fillId="0" borderId="0" applyFont="0" applyFill="0" applyBorder="0" applyAlignment="0" applyProtection="0"/>
    <xf numFmtId="0" fontId="62" fillId="0" borderId="0"/>
    <xf numFmtId="166" fontId="62" fillId="0" borderId="0" applyFont="0" applyFill="0" applyBorder="0" applyAlignment="0" applyProtection="0"/>
    <xf numFmtId="9" fontId="62" fillId="0" borderId="0" applyFont="0" applyFill="0" applyBorder="0" applyAlignment="0" applyProtection="0"/>
    <xf numFmtId="0" fontId="62" fillId="0" borderId="0"/>
    <xf numFmtId="0" fontId="51" fillId="0" borderId="18" applyNumberFormat="0" applyFill="0" applyAlignment="0" applyProtection="0"/>
    <xf numFmtId="0" fontId="52" fillId="0" borderId="19" applyNumberFormat="0" applyFill="0" applyAlignment="0" applyProtection="0"/>
    <xf numFmtId="0" fontId="54" fillId="10" borderId="0" applyNumberFormat="0" applyBorder="0" applyAlignment="0" applyProtection="0"/>
    <xf numFmtId="0" fontId="56" fillId="13" borderId="21" applyNumberFormat="0" applyAlignment="0" applyProtection="0"/>
    <xf numFmtId="0" fontId="57" fillId="13" borderId="20" applyNumberFormat="0" applyAlignment="0" applyProtection="0"/>
    <xf numFmtId="0" fontId="60" fillId="0" borderId="0" applyNumberFormat="0" applyFill="0" applyBorder="0" applyAlignment="0" applyProtection="0"/>
    <xf numFmtId="0" fontId="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65" fillId="51" borderId="0" applyNumberFormat="0" applyBorder="0" applyAlignment="0" applyProtection="0"/>
    <xf numFmtId="0" fontId="65" fillId="41"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1" borderId="0" applyNumberFormat="0" applyBorder="0" applyAlignment="0" applyProtection="0"/>
    <xf numFmtId="0" fontId="65" fillId="50"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66" fillId="65"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66" fillId="72"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66" fillId="64"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10" fillId="71"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66" fillId="64"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10" fillId="6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63" borderId="0" applyNumberFormat="0" applyBorder="0" applyAlignment="0" applyProtection="0"/>
    <xf numFmtId="0" fontId="66" fillId="63"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10" fillId="82" borderId="0" applyNumberFormat="0" applyBorder="0" applyAlignment="0" applyProtection="0"/>
    <xf numFmtId="0" fontId="10" fillId="70"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66" fillId="83"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7" fillId="0" borderId="0">
      <alignment horizontal="center" wrapText="1"/>
      <protection locked="0"/>
    </xf>
    <xf numFmtId="0" fontId="31" fillId="0" borderId="0">
      <alignment horizontal="center" wrapText="1"/>
      <protection locked="0"/>
    </xf>
    <xf numFmtId="0" fontId="31" fillId="0" borderId="0" applyNumberFormat="0" applyFill="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31"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31"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71" fillId="79" borderId="28" applyNumberFormat="0" applyAlignment="0" applyProtection="0"/>
    <xf numFmtId="0" fontId="71" fillId="79" borderId="28" applyNumberFormat="0" applyAlignment="0" applyProtection="0"/>
    <xf numFmtId="0" fontId="71" fillId="79" borderId="28" applyNumberFormat="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1" fillId="72" borderId="28" applyNumberFormat="0" applyAlignment="0" applyProtection="0"/>
    <xf numFmtId="0" fontId="73" fillId="0" borderId="0"/>
    <xf numFmtId="0" fontId="31" fillId="0" borderId="0"/>
    <xf numFmtId="0" fontId="74" fillId="0" borderId="0"/>
    <xf numFmtId="0" fontId="31" fillId="0" borderId="0"/>
    <xf numFmtId="0" fontId="74" fillId="0" borderId="0"/>
    <xf numFmtId="0" fontId="31" fillId="0" borderId="0"/>
    <xf numFmtId="0" fontId="75" fillId="0" borderId="0"/>
    <xf numFmtId="0" fontId="76" fillId="0" borderId="0"/>
    <xf numFmtId="0" fontId="77" fillId="0" borderId="0" applyNumberFormat="0" applyAlignment="0">
      <alignment horizontal="left"/>
    </xf>
    <xf numFmtId="0" fontId="78" fillId="0" borderId="0" applyNumberFormat="0" applyAlignment="0">
      <alignment horizontal="left"/>
    </xf>
    <xf numFmtId="0" fontId="79" fillId="0" borderId="0" applyNumberFormat="0" applyAlignment="0">
      <alignment horizontal="left"/>
    </xf>
    <xf numFmtId="0" fontId="9" fillId="0" borderId="0" applyNumberFormat="0" applyAlignment="0"/>
    <xf numFmtId="0" fontId="80" fillId="0" borderId="0" applyNumberFormat="0" applyAlignment="0"/>
    <xf numFmtId="0" fontId="81" fillId="0" borderId="0">
      <protection locked="0"/>
    </xf>
    <xf numFmtId="0" fontId="31" fillId="0" borderId="0">
      <protection locked="0"/>
    </xf>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2" fillId="89"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1"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3" borderId="0" applyNumberFormat="0" applyBorder="0" applyAlignment="0" applyProtection="0"/>
    <xf numFmtId="187" fontId="83" fillId="0" borderId="0">
      <protection locked="0"/>
    </xf>
    <xf numFmtId="187" fontId="31" fillId="0" borderId="0">
      <protection locked="0"/>
    </xf>
    <xf numFmtId="187" fontId="83" fillId="0" borderId="0">
      <protection locked="0"/>
    </xf>
    <xf numFmtId="187" fontId="31" fillId="0" borderId="0">
      <protection locked="0"/>
    </xf>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85" fillId="0" borderId="0" applyNumberFormat="0" applyAlignment="0">
      <alignment horizontal="left"/>
    </xf>
    <xf numFmtId="0" fontId="31" fillId="0" borderId="0" applyNumberFormat="0" applyAlignment="0">
      <alignment horizontal="left"/>
    </xf>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9" fontId="31"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9" fontId="31" fillId="0" borderId="0" applyFont="0" applyFill="0" applyBorder="0" applyAlignment="0" applyProtection="0"/>
    <xf numFmtId="189" fontId="67"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90" fontId="81" fillId="0" borderId="0">
      <protection locked="0"/>
    </xf>
    <xf numFmtId="190" fontId="31" fillId="0" borderId="0">
      <protection locked="0"/>
    </xf>
    <xf numFmtId="191" fontId="81" fillId="0" borderId="0">
      <protection locked="0"/>
    </xf>
    <xf numFmtId="191" fontId="31" fillId="0" borderId="0">
      <protection locked="0"/>
    </xf>
    <xf numFmtId="0" fontId="72" fillId="97"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0" fontId="88" fillId="0" borderId="8" applyNumberFormat="0" applyAlignment="0" applyProtection="0">
      <alignment horizontal="left" vertical="center"/>
    </xf>
    <xf numFmtId="0" fontId="31" fillId="0" borderId="8" applyNumberFormat="0" applyAlignment="0" applyProtection="0">
      <alignment horizontal="left" vertical="center"/>
    </xf>
    <xf numFmtId="0" fontId="88" fillId="0" borderId="11">
      <alignment horizontal="left" vertical="center"/>
    </xf>
    <xf numFmtId="0" fontId="31" fillId="0" borderId="11">
      <alignment horizontal="left" vertical="center"/>
    </xf>
    <xf numFmtId="0" fontId="89" fillId="0" borderId="31" applyNumberFormat="0" applyFill="0" applyAlignment="0" applyProtection="0"/>
    <xf numFmtId="0" fontId="84" fillId="0" borderId="0" applyNumberFormat="0" applyFill="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86" fillId="83" borderId="26" applyNumberFormat="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31"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31"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92" fontId="92" fillId="100" borderId="0"/>
    <xf numFmtId="192" fontId="31" fillId="100" borderId="0"/>
    <xf numFmtId="0" fontId="93" fillId="0" borderId="35" applyNumberFormat="0" applyFill="0" applyAlignment="0" applyProtection="0"/>
    <xf numFmtId="192" fontId="94" fillId="101" borderId="0"/>
    <xf numFmtId="192" fontId="31" fillId="101" borderId="0"/>
    <xf numFmtId="179" fontId="8" fillId="0" borderId="0" applyFont="0" applyFill="0" applyBorder="0" applyAlignment="0" applyProtection="0"/>
    <xf numFmtId="179" fontId="31"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93" fontId="8" fillId="0" borderId="0" applyFont="0" applyFill="0" applyBorder="0" applyAlignment="0" applyProtection="0"/>
    <xf numFmtId="38" fontId="8" fillId="0" borderId="0" applyFont="0" applyFill="0" applyBorder="0" applyAlignment="0" applyProtection="0"/>
    <xf numFmtId="194" fontId="8" fillId="0" borderId="0" applyFont="0" applyFill="0" applyBorder="0" applyAlignment="0" applyProtection="0"/>
    <xf numFmtId="40" fontId="8" fillId="0" borderId="0" applyFont="0" applyFill="0" applyBorder="0" applyAlignment="0" applyProtection="0"/>
    <xf numFmtId="195" fontId="81" fillId="0" borderId="0">
      <protection locked="0"/>
    </xf>
    <xf numFmtId="195" fontId="31" fillId="0" borderId="0">
      <protection locked="0"/>
    </xf>
    <xf numFmtId="0" fontId="72" fillId="83" borderId="0" applyNumberFormat="0" applyBorder="0" applyAlignment="0" applyProtection="0"/>
    <xf numFmtId="0" fontId="31" fillId="102" borderId="0" applyNumberFormat="0" applyBorder="0" applyAlignment="0" applyProtection="0"/>
    <xf numFmtId="0" fontId="96" fillId="83"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31"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31" fillId="0" borderId="0"/>
    <xf numFmtId="176" fontId="8" fillId="0" borderId="0"/>
    <xf numFmtId="176" fontId="8" fillId="0" borderId="0"/>
    <xf numFmtId="176" fontId="8" fillId="0" borderId="0"/>
    <xf numFmtId="176"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31" fillId="0" borderId="0"/>
    <xf numFmtId="0" fontId="8" fillId="0" borderId="0"/>
    <xf numFmtId="0" fontId="31" fillId="0" borderId="0"/>
    <xf numFmtId="0" fontId="7"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8" fillId="0" borderId="0"/>
    <xf numFmtId="0" fontId="31"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1" fillId="0" borderId="0" applyNumberFormat="0" applyFill="0" applyBorder="0" applyAlignment="0" applyProtection="0"/>
    <xf numFmtId="0" fontId="31" fillId="0" borderId="0" applyNumberFormat="0" applyFill="0" applyBorder="0" applyAlignment="0" applyProtection="0"/>
    <xf numFmtId="0" fontId="8" fillId="0" borderId="0"/>
    <xf numFmtId="0" fontId="31" fillId="0" borderId="0" applyNumberFormat="0" applyFill="0" applyBorder="0" applyAlignment="0" applyProtection="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31" fillId="42" borderId="36" applyNumberFormat="0" applyFont="0" applyAlignment="0" applyProtection="0"/>
    <xf numFmtId="0" fontId="8" fillId="0" borderId="0"/>
    <xf numFmtId="0" fontId="8" fillId="0" borderId="0"/>
    <xf numFmtId="0" fontId="31" fillId="42" borderId="36" applyNumberFormat="0" applyFont="0" applyAlignment="0" applyProtection="0"/>
    <xf numFmtId="0" fontId="8" fillId="0" borderId="0"/>
    <xf numFmtId="0" fontId="8" fillId="0" borderId="0"/>
    <xf numFmtId="0" fontId="31" fillId="42" borderId="36" applyNumberFormat="0" applyFont="0" applyAlignment="0" applyProtection="0"/>
    <xf numFmtId="0" fontId="8" fillId="0" borderId="0"/>
    <xf numFmtId="0" fontId="31" fillId="4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31" fillId="43" borderId="7">
      <alignment horizontal="center" vertical="center" wrapText="1"/>
    </xf>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8" fillId="0" borderId="0"/>
    <xf numFmtId="0" fontId="98" fillId="86" borderId="37" applyNumberFormat="0" applyAlignment="0" applyProtection="0"/>
    <xf numFmtId="0" fontId="8" fillId="0" borderId="0"/>
    <xf numFmtId="0" fontId="8" fillId="0" borderId="0"/>
    <xf numFmtId="14" fontId="31" fillId="0" borderId="0">
      <alignment horizontal="center" wrapText="1"/>
      <protection locked="0"/>
    </xf>
    <xf numFmtId="14" fontId="67"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1"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96" fontId="31"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0" fontId="8" fillId="0" borderId="0"/>
    <xf numFmtId="9" fontId="3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1" fontId="31" fillId="0" borderId="0"/>
    <xf numFmtId="0" fontId="8" fillId="0" borderId="0"/>
    <xf numFmtId="197" fontId="99" fillId="0" borderId="0"/>
    <xf numFmtId="0" fontId="8" fillId="0" borderId="0"/>
    <xf numFmtId="0" fontId="8" fillId="0" borderId="0"/>
    <xf numFmtId="0" fontId="31"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8" fillId="0" borderId="0"/>
    <xf numFmtId="0" fontId="8" fillId="0" borderId="0"/>
    <xf numFmtId="0" fontId="31" fillId="0" borderId="38" applyNumberFormat="0" applyBorder="0"/>
    <xf numFmtId="0" fontId="43" fillId="0" borderId="38" applyNumberFormat="0" applyBorder="0"/>
    <xf numFmtId="0" fontId="8" fillId="0" borderId="0"/>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31"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8"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8"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0" fontId="8" fillId="0" borderId="0"/>
    <xf numFmtId="38" fontId="31" fillId="0" borderId="0"/>
    <xf numFmtId="38" fontId="101" fillId="0" borderId="0"/>
    <xf numFmtId="0" fontId="8" fillId="0" borderId="0"/>
    <xf numFmtId="0" fontId="8" fillId="0" borderId="0"/>
    <xf numFmtId="0" fontId="8" fillId="0" borderId="0"/>
    <xf numFmtId="0" fontId="8" fillId="0" borderId="0"/>
    <xf numFmtId="0" fontId="31" fillId="53" borderId="37" applyNumberFormat="0" applyAlignment="0" applyProtection="0"/>
    <xf numFmtId="0" fontId="8" fillId="0" borderId="0"/>
    <xf numFmtId="0" fontId="8" fillId="0" borderId="0"/>
    <xf numFmtId="0" fontId="31" fillId="53" borderId="37" applyNumberFormat="0" applyAlignment="0" applyProtection="0"/>
    <xf numFmtId="0" fontId="8" fillId="0" borderId="0"/>
    <xf numFmtId="0" fontId="8" fillId="0" borderId="0"/>
    <xf numFmtId="0" fontId="31" fillId="53" borderId="37" applyNumberFormat="0" applyAlignment="0" applyProtection="0"/>
    <xf numFmtId="0" fontId="8" fillId="0" borderId="0"/>
    <xf numFmtId="0" fontId="31" fillId="53" borderId="3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02" fillId="102"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3" fillId="102"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2" fillId="10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1"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9"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6"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2"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5" borderId="4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51"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31" fillId="107" borderId="27"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40" fontId="105" fillId="0" borderId="0" applyBorder="0">
      <alignment horizontal="right"/>
    </xf>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187" fontId="81" fillId="0" borderId="41">
      <protection locked="0"/>
    </xf>
    <xf numFmtId="0" fontId="8" fillId="0" borderId="0"/>
    <xf numFmtId="0" fontId="8" fillId="0" borderId="0"/>
    <xf numFmtId="0" fontId="67"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166" fontId="11" fillId="0" borderId="0" applyFont="0" applyFill="0" applyBorder="0" applyAlignment="0" applyProtection="0"/>
    <xf numFmtId="201" fontId="108" fillId="0" borderId="0" applyNumberFormat="0" applyFill="0" applyBorder="0" applyAlignment="0" applyProtection="0"/>
    <xf numFmtId="201" fontId="108" fillId="0" borderId="0" applyNumberFormat="0" applyFill="0" applyBorder="0" applyAlignment="0" applyProtection="0"/>
    <xf numFmtId="201" fontId="8" fillId="0" borderId="0"/>
    <xf numFmtId="201" fontId="8" fillId="0" borderId="0"/>
    <xf numFmtId="202" fontId="109"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0" fillId="0" borderId="0" applyBorder="0">
      <alignment vertical="center"/>
      <protection locked="0"/>
    </xf>
    <xf numFmtId="202" fontId="110" fillId="0" borderId="0" applyBorder="0">
      <alignment vertical="center"/>
      <protection locked="0"/>
    </xf>
    <xf numFmtId="202" fontId="110" fillId="0" borderId="0" applyBorder="0">
      <alignment vertical="center"/>
      <protection locked="0"/>
    </xf>
    <xf numFmtId="202" fontId="109"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0" fillId="0" borderId="0" applyBorder="0">
      <alignment vertical="center"/>
      <protection locked="0"/>
    </xf>
    <xf numFmtId="202" fontId="109"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0" fillId="0" borderId="0" applyBorder="0">
      <alignment vertical="center"/>
      <protection locked="0"/>
    </xf>
    <xf numFmtId="201" fontId="8" fillId="0" borderId="0"/>
    <xf numFmtId="201" fontId="8" fillId="108" borderId="26" applyNumberFormat="0">
      <alignment horizontal="left" vertical="center"/>
    </xf>
    <xf numFmtId="201" fontId="64" fillId="0" borderId="0">
      <alignment vertical="top"/>
    </xf>
    <xf numFmtId="201" fontId="75" fillId="0" borderId="0"/>
    <xf numFmtId="201" fontId="43" fillId="0" borderId="0" applyNumberFormat="0" applyFill="0" applyBorder="0" applyAlignment="0" applyProtection="0"/>
    <xf numFmtId="201" fontId="43" fillId="0" borderId="0" applyNumberFormat="0" applyFill="0" applyBorder="0" applyAlignment="0" applyProtection="0"/>
    <xf numFmtId="201" fontId="43" fillId="0" borderId="0" applyNumberFormat="0" applyFill="0" applyBorder="0" applyAlignment="0" applyProtection="0"/>
    <xf numFmtId="201" fontId="43" fillId="0" borderId="0" applyNumberFormat="0" applyFill="0" applyBorder="0" applyAlignment="0" applyProtection="0"/>
    <xf numFmtId="201" fontId="43" fillId="0" borderId="0" applyNumberFormat="0" applyFill="0" applyBorder="0" applyAlignment="0" applyProtection="0"/>
    <xf numFmtId="201" fontId="8" fillId="0" borderId="0"/>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43" fillId="0" borderId="0" applyNumberFormat="0" applyFill="0" applyBorder="0" applyAlignment="0" applyProtection="0"/>
    <xf numFmtId="201" fontId="64" fillId="0" borderId="0">
      <alignment vertical="top"/>
    </xf>
    <xf numFmtId="201" fontId="64" fillId="0" borderId="0">
      <alignment vertical="top"/>
    </xf>
    <xf numFmtId="201" fontId="8" fillId="0" borderId="0"/>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43" fillId="0" borderId="0" applyNumberFormat="0" applyFill="0" applyBorder="0" applyAlignment="0" applyProtection="0"/>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43" fillId="0" borderId="0" applyNumberFormat="0" applyFill="0" applyBorder="0" applyAlignment="0" applyProtection="0"/>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3" fontId="111" fillId="0" borderId="0" applyFont="0" applyFill="0" applyBorder="0" applyAlignment="0" applyProtection="0"/>
    <xf numFmtId="201" fontId="8" fillId="0" borderId="0"/>
    <xf numFmtId="204" fontId="111" fillId="0" borderId="0" applyFont="0" applyFill="0" applyBorder="0" applyAlignment="0" applyProtection="0"/>
    <xf numFmtId="205" fontId="112" fillId="0" borderId="0">
      <alignment horizontal="left"/>
    </xf>
    <xf numFmtId="206" fontId="113" fillId="0" borderId="0">
      <alignment horizontal="left"/>
    </xf>
    <xf numFmtId="207" fontId="108" fillId="0" borderId="0" applyFont="0" applyFill="0" applyBorder="0" applyAlignment="0" applyProtection="0">
      <alignment vertical="top"/>
    </xf>
    <xf numFmtId="201"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0" fontId="31" fillId="0" borderId="0" applyNumberFormat="0" applyFill="0" applyBorder="0" applyAlignment="0" applyProtection="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1"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8" fillId="0" borderId="48"/>
    <xf numFmtId="0" fontId="8" fillId="0" borderId="48"/>
    <xf numFmtId="0" fontId="8" fillId="0" borderId="48"/>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114" fillId="0" borderId="0">
      <alignment vertical="top"/>
    </xf>
    <xf numFmtId="0" fontId="31"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201" fontId="8" fillId="0" borderId="0" applyNumberFormat="0" applyFill="0" applyBorder="0" applyAlignment="0" applyProtection="0"/>
    <xf numFmtId="201"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lignment vertical="top"/>
    </xf>
    <xf numFmtId="0" fontId="31"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8" fontId="8" fillId="0" borderId="0" applyNumberFormat="0" applyFill="0" applyBorder="0" applyAlignment="0" applyProtection="0"/>
    <xf numFmtId="208"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114" fillId="0" borderId="0">
      <alignment vertical="top"/>
    </xf>
    <xf numFmtId="0" fontId="64" fillId="0" borderId="0">
      <alignment vertical="top"/>
    </xf>
    <xf numFmtId="0" fontId="64" fillId="0" borderId="0">
      <alignment vertical="top"/>
    </xf>
    <xf numFmtId="0" fontId="6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0" fontId="8" fillId="0" borderId="0">
      <alignment vertical="top"/>
    </xf>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8" fillId="0" borderId="0" applyNumberFormat="0" applyFill="0" applyBorder="0" applyAlignment="0" applyProtection="0"/>
    <xf numFmtId="0" fontId="114" fillId="0" borderId="0">
      <alignment vertical="top"/>
    </xf>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8" fontId="7" fillId="0" borderId="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08" fontId="7" fillId="0" borderId="0"/>
    <xf numFmtId="0" fontId="7" fillId="0" borderId="0"/>
    <xf numFmtId="0" fontId="7" fillId="0" borderId="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1" fontId="95" fillId="0" borderId="0" applyNumberFormat="0" applyFill="0" applyBorder="0" applyAlignment="0" applyProtection="0"/>
    <xf numFmtId="201" fontId="95"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lignment vertical="top"/>
    </xf>
    <xf numFmtId="0" fontId="31" fillId="0" borderId="0" applyNumberFormat="0" applyFill="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201" fontId="64" fillId="40" borderId="0" applyNumberFormat="0" applyBorder="0" applyAlignment="0" applyProtection="0"/>
    <xf numFmtId="201" fontId="64" fillId="40"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201" fontId="64" fillId="41" borderId="0" applyNumberFormat="0" applyBorder="0" applyAlignment="0" applyProtection="0"/>
    <xf numFmtId="201" fontId="64" fillId="41"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201" fontId="64" fillId="42" borderId="0" applyNumberFormat="0" applyBorder="0" applyAlignment="0" applyProtection="0"/>
    <xf numFmtId="201" fontId="64" fillId="42"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201" fontId="64" fillId="43" borderId="0" applyNumberFormat="0" applyBorder="0" applyAlignment="0" applyProtection="0"/>
    <xf numFmtId="201" fontId="64" fillId="43"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201" fontId="64" fillId="44" borderId="0" applyNumberFormat="0" applyBorder="0" applyAlignment="0" applyProtection="0"/>
    <xf numFmtId="201" fontId="64" fillId="44"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1" fontId="64" fillId="45" borderId="0" applyNumberFormat="0" applyBorder="0" applyAlignment="0" applyProtection="0"/>
    <xf numFmtId="201" fontId="64" fillId="45"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109" borderId="0" applyNumberFormat="0" applyBorder="0" applyAlignment="0" applyProtection="0"/>
    <xf numFmtId="209" fontId="7" fillId="109"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10" fillId="34" borderId="16" applyNumberFormat="0" applyFont="0" applyAlignment="0" applyProtection="0"/>
    <xf numFmtId="208" fontId="10" fillId="34" borderId="16" applyNumberFormat="0" applyFont="0" applyAlignment="0" applyProtection="0"/>
    <xf numFmtId="209" fontId="10" fillId="34" borderId="16" applyNumberFormat="0" applyFont="0" applyAlignment="0" applyProtection="0"/>
    <xf numFmtId="209" fontId="10" fillId="34" borderId="16" applyNumberFormat="0" applyFont="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10" fillId="34" borderId="16" applyNumberFormat="0" applyFont="0" applyAlignment="0" applyProtection="0"/>
    <xf numFmtId="208" fontId="10" fillId="34" borderId="16" applyNumberFormat="0" applyFont="0" applyAlignment="0" applyProtection="0"/>
    <xf numFmtId="209" fontId="10" fillId="34" borderId="16" applyNumberFormat="0" applyFont="0" applyAlignment="0" applyProtection="0"/>
    <xf numFmtId="209" fontId="10" fillId="34" borderId="16" applyNumberFormat="0" applyFont="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10" fillId="50" borderId="0" applyNumberFormat="0" applyBorder="0" applyAlignment="0" applyProtection="0"/>
    <xf numFmtId="0"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0" borderId="0"/>
    <xf numFmtId="209" fontId="7" fillId="0" borderId="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201" fontId="64" fillId="51" borderId="0" applyNumberFormat="0" applyBorder="0" applyAlignment="0" applyProtection="0"/>
    <xf numFmtId="201" fontId="64" fillId="51"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201" fontId="64" fillId="41" borderId="0" applyNumberFormat="0" applyBorder="0" applyAlignment="0" applyProtection="0"/>
    <xf numFmtId="201" fontId="64"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201" fontId="64" fillId="52" borderId="0" applyNumberFormat="0" applyBorder="0" applyAlignment="0" applyProtection="0"/>
    <xf numFmtId="201" fontId="64" fillId="52"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201" fontId="64" fillId="53" borderId="0" applyNumberFormat="0" applyBorder="0" applyAlignment="0" applyProtection="0"/>
    <xf numFmtId="201" fontId="64" fillId="53"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201" fontId="64" fillId="51" borderId="0" applyNumberFormat="0" applyBorder="0" applyAlignment="0" applyProtection="0"/>
    <xf numFmtId="201" fontId="64" fillId="51"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201" fontId="64" fillId="50" borderId="0" applyNumberFormat="0" applyBorder="0" applyAlignment="0" applyProtection="0"/>
    <xf numFmtId="201" fontId="64" fillId="50"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10" fillId="34" borderId="16" applyNumberFormat="0" applyFont="0" applyAlignment="0" applyProtection="0"/>
    <xf numFmtId="209" fontId="10" fillId="34" borderId="16" applyNumberFormat="0" applyFont="0" applyAlignment="0" applyProtection="0"/>
    <xf numFmtId="209" fontId="10" fillId="34" borderId="16" applyNumberFormat="0" applyFont="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10" borderId="0" applyNumberFormat="0" applyBorder="0" applyAlignment="0" applyProtection="0"/>
    <xf numFmtId="209" fontId="7" fillId="10"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110" borderId="0" applyNumberFormat="0" applyBorder="0" applyAlignment="0" applyProtection="0"/>
    <xf numFmtId="209" fontId="7" fillId="110"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6" borderId="0" applyNumberFormat="0" applyBorder="0" applyAlignment="0" applyProtection="0"/>
    <xf numFmtId="209" fontId="7" fillId="6"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201" fontId="65" fillId="51" borderId="0" applyNumberFormat="0" applyBorder="0" applyAlignment="0" applyProtection="0"/>
    <xf numFmtId="201" fontId="65" fillId="51"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201" fontId="65" fillId="41" borderId="0" applyNumberFormat="0" applyBorder="0" applyAlignment="0" applyProtection="0"/>
    <xf numFmtId="201" fontId="65"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201" fontId="65" fillId="52" borderId="0" applyNumberFormat="0" applyBorder="0" applyAlignment="0" applyProtection="0"/>
    <xf numFmtId="201" fontId="65" fillId="52"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201" fontId="65" fillId="53" borderId="0" applyNumberFormat="0" applyBorder="0" applyAlignment="0" applyProtection="0"/>
    <xf numFmtId="201" fontId="65" fillId="53"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201" fontId="65" fillId="51" borderId="0" applyNumberFormat="0" applyBorder="0" applyAlignment="0" applyProtection="0"/>
    <xf numFmtId="201" fontId="65" fillId="51"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201" fontId="65" fillId="50" borderId="0" applyNumberFormat="0" applyBorder="0" applyAlignment="0" applyProtection="0"/>
    <xf numFmtId="201" fontId="65" fillId="50"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208" fontId="66" fillId="56" borderId="0" applyNumberFormat="0" applyBorder="0" applyAlignment="0" applyProtection="0"/>
    <xf numFmtId="0" fontId="117" fillId="56" borderId="0" applyNumberFormat="0" applyBorder="0" applyAlignment="0" applyProtection="0"/>
    <xf numFmtId="208" fontId="66" fillId="56" borderId="0" applyNumberFormat="0" applyBorder="0" applyAlignment="0" applyProtection="0"/>
    <xf numFmtId="208" fontId="66" fillId="56" borderId="0" applyNumberFormat="0" applyBorder="0" applyAlignment="0" applyProtection="0"/>
    <xf numFmtId="209" fontId="3" fillId="19" borderId="0" applyNumberFormat="0" applyBorder="0" applyAlignment="0" applyProtection="0"/>
    <xf numFmtId="0" fontId="66" fillId="56" borderId="0" applyNumberFormat="0" applyBorder="0" applyAlignment="0" applyProtection="0"/>
    <xf numFmtId="209" fontId="3" fillId="19" borderId="0" applyNumberFormat="0" applyBorder="0" applyAlignment="0" applyProtection="0"/>
    <xf numFmtId="208" fontId="66" fillId="56" borderId="0" applyNumberFormat="0" applyBorder="0" applyAlignment="0" applyProtection="0"/>
    <xf numFmtId="208" fontId="66" fillId="56" borderId="0" applyNumberFormat="0" applyBorder="0" applyAlignment="0" applyProtection="0"/>
    <xf numFmtId="208" fontId="66" fillId="56" borderId="0" applyNumberFormat="0" applyBorder="0" applyAlignment="0" applyProtection="0"/>
    <xf numFmtId="208" fontId="66" fillId="56" borderId="0" applyNumberFormat="0" applyBorder="0" applyAlignment="0" applyProtection="0"/>
    <xf numFmtId="208" fontId="66" fillId="41" borderId="0" applyNumberFormat="0" applyBorder="0" applyAlignment="0" applyProtection="0"/>
    <xf numFmtId="0" fontId="117" fillId="41" borderId="0" applyNumberFormat="0" applyBorder="0" applyAlignment="0" applyProtection="0"/>
    <xf numFmtId="208" fontId="66" fillId="41" borderId="0" applyNumberFormat="0" applyBorder="0" applyAlignment="0" applyProtection="0"/>
    <xf numFmtId="208" fontId="66" fillId="41" borderId="0" applyNumberFormat="0" applyBorder="0" applyAlignment="0" applyProtection="0"/>
    <xf numFmtId="209" fontId="3" fillId="23" borderId="0" applyNumberFormat="0" applyBorder="0" applyAlignment="0" applyProtection="0"/>
    <xf numFmtId="0" fontId="66" fillId="41" borderId="0" applyNumberFormat="0" applyBorder="0" applyAlignment="0" applyProtection="0"/>
    <xf numFmtId="209" fontId="3" fillId="23" borderId="0" applyNumberFormat="0" applyBorder="0" applyAlignment="0" applyProtection="0"/>
    <xf numFmtId="208" fontId="66" fillId="41" borderId="0" applyNumberFormat="0" applyBorder="0" applyAlignment="0" applyProtection="0"/>
    <xf numFmtId="208" fontId="66" fillId="41" borderId="0" applyNumberFormat="0" applyBorder="0" applyAlignment="0" applyProtection="0"/>
    <xf numFmtId="208" fontId="66" fillId="41" borderId="0" applyNumberFormat="0" applyBorder="0" applyAlignment="0" applyProtection="0"/>
    <xf numFmtId="208" fontId="66" fillId="41" borderId="0" applyNumberFormat="0" applyBorder="0" applyAlignment="0" applyProtection="0"/>
    <xf numFmtId="208" fontId="66" fillId="54" borderId="0" applyNumberFormat="0" applyBorder="0" applyAlignment="0" applyProtection="0"/>
    <xf numFmtId="0" fontId="117" fillId="54" borderId="0" applyNumberFormat="0" applyBorder="0" applyAlignment="0" applyProtection="0"/>
    <xf numFmtId="208" fontId="66" fillId="54" borderId="0" applyNumberFormat="0" applyBorder="0" applyAlignment="0" applyProtection="0"/>
    <xf numFmtId="208" fontId="66" fillId="54" borderId="0" applyNumberFormat="0" applyBorder="0" applyAlignment="0" applyProtection="0"/>
    <xf numFmtId="209" fontId="3" fillId="54" borderId="0" applyNumberFormat="0" applyBorder="0" applyAlignment="0" applyProtection="0"/>
    <xf numFmtId="0" fontId="66" fillId="54" borderId="0" applyNumberFormat="0" applyBorder="0" applyAlignment="0" applyProtection="0"/>
    <xf numFmtId="209" fontId="3" fillId="54" borderId="0" applyNumberFormat="0" applyBorder="0" applyAlignment="0" applyProtection="0"/>
    <xf numFmtId="208" fontId="66" fillId="54" borderId="0" applyNumberFormat="0" applyBorder="0" applyAlignment="0" applyProtection="0"/>
    <xf numFmtId="208" fontId="66" fillId="54" borderId="0" applyNumberFormat="0" applyBorder="0" applyAlignment="0" applyProtection="0"/>
    <xf numFmtId="208" fontId="66" fillId="54" borderId="0" applyNumberFormat="0" applyBorder="0" applyAlignment="0" applyProtection="0"/>
    <xf numFmtId="208" fontId="66" fillId="54" borderId="0" applyNumberFormat="0" applyBorder="0" applyAlignment="0" applyProtection="0"/>
    <xf numFmtId="208" fontId="66" fillId="57" borderId="0" applyNumberFormat="0" applyBorder="0" applyAlignment="0" applyProtection="0"/>
    <xf numFmtId="0" fontId="117" fillId="57"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9" fontId="3" fillId="57" borderId="0" applyNumberFormat="0" applyBorder="0" applyAlignment="0" applyProtection="0"/>
    <xf numFmtId="0" fontId="66" fillId="57" borderId="0" applyNumberFormat="0" applyBorder="0" applyAlignment="0" applyProtection="0"/>
    <xf numFmtId="209" fontId="3" fillId="57"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8" fontId="66" fillId="58" borderId="0" applyNumberFormat="0" applyBorder="0" applyAlignment="0" applyProtection="0"/>
    <xf numFmtId="0" fontId="117" fillId="58"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1" fontId="3" fillId="35" borderId="0" applyNumberFormat="0" applyBorder="0" applyAlignment="0" applyProtection="0"/>
    <xf numFmtId="0" fontId="66" fillId="58" borderId="0" applyNumberFormat="0" applyBorder="0" applyAlignment="0" applyProtection="0"/>
    <xf numFmtId="209" fontId="3" fillId="35"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8" fontId="66" fillId="59" borderId="0" applyNumberFormat="0" applyBorder="0" applyAlignment="0" applyProtection="0"/>
    <xf numFmtId="0" fontId="117" fillId="59" borderId="0" applyNumberFormat="0" applyBorder="0" applyAlignment="0" applyProtection="0"/>
    <xf numFmtId="208" fontId="66" fillId="59" borderId="0" applyNumberFormat="0" applyBorder="0" applyAlignment="0" applyProtection="0"/>
    <xf numFmtId="208" fontId="66" fillId="59" borderId="0" applyNumberFormat="0" applyBorder="0" applyAlignment="0" applyProtection="0"/>
    <xf numFmtId="209" fontId="3" fillId="59" borderId="0" applyNumberFormat="0" applyBorder="0" applyAlignment="0" applyProtection="0"/>
    <xf numFmtId="0" fontId="66" fillId="59" borderId="0" applyNumberFormat="0" applyBorder="0" applyAlignment="0" applyProtection="0"/>
    <xf numFmtId="209" fontId="3" fillId="59" borderId="0" applyNumberFormat="0" applyBorder="0" applyAlignment="0" applyProtection="0"/>
    <xf numFmtId="208" fontId="66" fillId="59" borderId="0" applyNumberFormat="0" applyBorder="0" applyAlignment="0" applyProtection="0"/>
    <xf numFmtId="208" fontId="66" fillId="59" borderId="0" applyNumberFormat="0" applyBorder="0" applyAlignment="0" applyProtection="0"/>
    <xf numFmtId="208" fontId="66" fillId="59" borderId="0" applyNumberFormat="0" applyBorder="0" applyAlignment="0" applyProtection="0"/>
    <xf numFmtId="208" fontId="66" fillId="59" borderId="0" applyNumberFormat="0" applyBorder="0" applyAlignment="0" applyProtection="0"/>
    <xf numFmtId="201" fontId="118" fillId="111" borderId="14">
      <alignment horizontal="center"/>
    </xf>
    <xf numFmtId="201" fontId="64" fillId="98" borderId="0"/>
    <xf numFmtId="201" fontId="119" fillId="98" borderId="0">
      <alignment horizontal="center"/>
    </xf>
    <xf numFmtId="201" fontId="120" fillId="98" borderId="0">
      <alignment horizontal="left"/>
    </xf>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94"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95"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0" fontId="66" fillId="7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0" fontId="66" fillId="7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01" fontId="10" fillId="63"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0" fontId="66" fillId="66" borderId="0" applyNumberFormat="0" applyBorder="0" applyAlignment="0" applyProtection="0"/>
    <xf numFmtId="201" fontId="10" fillId="82"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0" fontId="66" fillId="85" borderId="0" applyNumberFormat="0" applyBorder="0" applyAlignment="0" applyProtection="0"/>
    <xf numFmtId="166" fontId="8" fillId="0" borderId="0"/>
    <xf numFmtId="210" fontId="121" fillId="0" borderId="0" applyFont="0" applyFill="0" applyBorder="0" applyAlignment="0" applyProtection="0"/>
    <xf numFmtId="211" fontId="121" fillId="0" borderId="0" applyFont="0" applyFill="0" applyBorder="0" applyAlignment="0" applyProtection="0"/>
    <xf numFmtId="201" fontId="122" fillId="0" borderId="44">
      <protection hidden="1"/>
    </xf>
    <xf numFmtId="201" fontId="123" fillId="53" borderId="44" applyNumberFormat="0" applyFont="0" applyBorder="0" applyAlignment="0" applyProtection="0">
      <protection hidden="1"/>
    </xf>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201" fontId="68" fillId="70" borderId="0" applyNumberFormat="0" applyBorder="0" applyAlignment="0" applyProtection="0"/>
    <xf numFmtId="201" fontId="68" fillId="70"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201" fontId="113" fillId="0" borderId="0" applyFont="0" applyFill="0" applyBorder="0" applyAlignment="0" applyProtection="0">
      <alignment horizontal="right"/>
    </xf>
    <xf numFmtId="201" fontId="125" fillId="0" borderId="16" applyNumberFormat="0" applyFill="0" applyAlignment="0" applyProtection="0"/>
    <xf numFmtId="181" fontId="126" fillId="0" borderId="15" applyAlignment="0" applyProtection="0"/>
    <xf numFmtId="212" fontId="127" fillId="0" borderId="49" applyNumberFormat="0" applyFont="0" applyFill="0" applyAlignment="0" applyProtection="0">
      <alignment vertical="center"/>
    </xf>
    <xf numFmtId="201" fontId="128" fillId="0" borderId="50" applyFill="0" applyProtection="0">
      <alignment horizontal="right"/>
    </xf>
    <xf numFmtId="208" fontId="72" fillId="47" borderId="0" applyNumberFormat="0" applyBorder="0" applyAlignment="0" applyProtection="0"/>
    <xf numFmtId="208" fontId="72" fillId="47" borderId="0" applyNumberFormat="0" applyBorder="0" applyAlignment="0" applyProtection="0"/>
    <xf numFmtId="209" fontId="53" fillId="9" borderId="0" applyNumberFormat="0" applyBorder="0" applyAlignment="0" applyProtection="0"/>
    <xf numFmtId="0" fontId="129" fillId="47" borderId="0" applyNumberFormat="0" applyBorder="0" applyAlignment="0" applyProtection="0"/>
    <xf numFmtId="213" fontId="111" fillId="0" borderId="0" applyFont="0" applyFill="0" applyBorder="0" applyAlignment="0" applyProtection="0"/>
    <xf numFmtId="214" fontId="28" fillId="0" borderId="0" applyFill="0"/>
    <xf numFmtId="214" fontId="28" fillId="0" borderId="0">
      <alignment horizontal="center"/>
    </xf>
    <xf numFmtId="201" fontId="28" fillId="0" borderId="0" applyFill="0">
      <alignment horizontal="center"/>
    </xf>
    <xf numFmtId="201" fontId="28" fillId="0" borderId="0" applyFill="0">
      <alignment horizontal="center"/>
    </xf>
    <xf numFmtId="214" fontId="130" fillId="0" borderId="51" applyFill="0"/>
    <xf numFmtId="201" fontId="8" fillId="0" borderId="0" applyFont="0" applyAlignment="0"/>
    <xf numFmtId="201" fontId="8" fillId="0" borderId="0" applyFont="0" applyAlignment="0"/>
    <xf numFmtId="201" fontId="131" fillId="0" borderId="0" applyFill="0">
      <alignment vertical="top"/>
    </xf>
    <xf numFmtId="201" fontId="131" fillId="0" borderId="0" applyFill="0">
      <alignment vertical="top"/>
    </xf>
    <xf numFmtId="201" fontId="130" fillId="0" borderId="0" applyFill="0">
      <alignment horizontal="left" vertical="top"/>
    </xf>
    <xf numFmtId="201" fontId="130" fillId="0" borderId="0" applyFill="0">
      <alignment horizontal="left" vertical="top"/>
    </xf>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01" fontId="8" fillId="0" borderId="0" applyNumberFormat="0" applyFont="0" applyAlignment="0"/>
    <xf numFmtId="201" fontId="8" fillId="0" borderId="0" applyNumberFormat="0" applyFont="0" applyAlignment="0"/>
    <xf numFmtId="201" fontId="131" fillId="0" borderId="0" applyFill="0">
      <alignment wrapText="1"/>
    </xf>
    <xf numFmtId="201" fontId="131" fillId="0" borderId="0" applyFill="0">
      <alignment wrapText="1"/>
    </xf>
    <xf numFmtId="201" fontId="130" fillId="0" borderId="0" applyFill="0">
      <alignment horizontal="left" vertical="top" wrapText="1"/>
    </xf>
    <xf numFmtId="201" fontId="130" fillId="0" borderId="0" applyFill="0">
      <alignment horizontal="left" vertical="top" wrapText="1"/>
    </xf>
    <xf numFmtId="214" fontId="29"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33" fillId="0" borderId="0" applyFill="0">
      <alignment vertical="top" wrapText="1"/>
    </xf>
    <xf numFmtId="201" fontId="133" fillId="0" borderId="0" applyFill="0">
      <alignment vertical="top" wrapText="1"/>
    </xf>
    <xf numFmtId="201" fontId="88" fillId="0" borderId="0" applyFill="0">
      <alignment horizontal="left" vertical="top" wrapText="1"/>
    </xf>
    <xf numFmtId="201" fontId="88" fillId="0" borderId="0" applyFill="0">
      <alignment horizontal="left" vertical="top" wrapText="1"/>
    </xf>
    <xf numFmtId="214" fontId="8"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34" fillId="0" borderId="0" applyFill="0">
      <alignment vertical="center" wrapText="1"/>
    </xf>
    <xf numFmtId="201" fontId="134" fillId="0" borderId="0" applyFill="0">
      <alignment vertical="center" wrapText="1"/>
    </xf>
    <xf numFmtId="201" fontId="135" fillId="0" borderId="0">
      <alignment horizontal="left" vertical="center" wrapText="1"/>
    </xf>
    <xf numFmtId="201" fontId="135" fillId="0" borderId="0">
      <alignment horizontal="left" vertical="center" wrapText="1"/>
    </xf>
    <xf numFmtId="214" fontId="63"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36" fillId="0" borderId="0" applyFill="0">
      <alignment horizontal="center" vertical="center" wrapText="1"/>
    </xf>
    <xf numFmtId="201" fontId="136" fillId="0" borderId="0" applyFill="0">
      <alignment horizontal="center" vertical="center" wrapText="1"/>
    </xf>
    <xf numFmtId="201" fontId="8" fillId="0" borderId="0" applyFill="0">
      <alignment horizontal="center" vertical="center" wrapText="1"/>
    </xf>
    <xf numFmtId="201" fontId="8" fillId="0" borderId="0" applyFill="0">
      <alignment horizontal="center" vertical="center" wrapText="1"/>
    </xf>
    <xf numFmtId="214" fontId="137"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38" fillId="0" borderId="0" applyFill="0">
      <alignment horizontal="center" vertical="center" wrapText="1"/>
    </xf>
    <xf numFmtId="201" fontId="138" fillId="0" borderId="0" applyFill="0">
      <alignment horizontal="center" vertical="center" wrapText="1"/>
    </xf>
    <xf numFmtId="201" fontId="139" fillId="0" borderId="0" applyFill="0">
      <alignment horizontal="center" vertical="center" wrapText="1"/>
    </xf>
    <xf numFmtId="201" fontId="139" fillId="0" borderId="0" applyFill="0">
      <alignment horizontal="center" vertical="center" wrapText="1"/>
    </xf>
    <xf numFmtId="214" fontId="140"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41" fillId="0" borderId="0">
      <alignment horizontal="center" wrapText="1"/>
    </xf>
    <xf numFmtId="201" fontId="141" fillId="0" borderId="0">
      <alignment horizontal="center" wrapText="1"/>
    </xf>
    <xf numFmtId="201" fontId="137" fillId="0" borderId="0" applyFill="0">
      <alignment horizontal="center" wrapText="1"/>
    </xf>
    <xf numFmtId="201" fontId="137" fillId="0" borderId="0" applyFill="0">
      <alignment horizontal="center" wrapText="1"/>
    </xf>
    <xf numFmtId="201" fontId="142" fillId="0" borderId="0" applyNumberFormat="0" applyFill="0" applyBorder="0" applyAlignment="0" applyProtection="0"/>
    <xf numFmtId="201" fontId="88" fillId="0" borderId="0" applyNumberFormat="0" applyFill="0" applyBorder="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201" fontId="69" fillId="86" borderId="26" applyNumberFormat="0" applyAlignment="0" applyProtection="0"/>
    <xf numFmtId="0" fontId="143" fillId="53" borderId="26" applyNumberFormat="0" applyAlignment="0" applyProtection="0"/>
    <xf numFmtId="0" fontId="143" fillId="53" borderId="26" applyNumberFormat="0" applyAlignment="0" applyProtection="0"/>
    <xf numFmtId="201" fontId="69" fillId="86" borderId="26" applyNumberFormat="0" applyAlignment="0" applyProtection="0"/>
    <xf numFmtId="201" fontId="69" fillId="86" borderId="26" applyNumberFormat="0" applyAlignment="0" applyProtection="0"/>
    <xf numFmtId="201" fontId="69" fillId="86"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208"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208" fontId="144" fillId="53" borderId="26" applyNumberFormat="0" applyAlignment="0" applyProtection="0"/>
    <xf numFmtId="0" fontId="144" fillId="53" borderId="26" applyNumberFormat="0" applyAlignment="0" applyProtection="0"/>
    <xf numFmtId="209" fontId="57" fillId="13" borderId="20" applyNumberFormat="0" applyAlignment="0" applyProtection="0"/>
    <xf numFmtId="0" fontId="144" fillId="53" borderId="26" applyNumberFormat="0" applyAlignment="0" applyProtection="0"/>
    <xf numFmtId="0" fontId="145"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6"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8" fillId="0" borderId="0"/>
    <xf numFmtId="208" fontId="8" fillId="0" borderId="0"/>
    <xf numFmtId="208" fontId="8" fillId="0" borderId="0"/>
    <xf numFmtId="208" fontId="147" fillId="0" borderId="0"/>
    <xf numFmtId="208" fontId="147" fillId="0" borderId="0"/>
    <xf numFmtId="208" fontId="147" fillId="0" borderId="0"/>
    <xf numFmtId="201" fontId="2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0"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7"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8" fillId="0" borderId="0"/>
    <xf numFmtId="0" fontId="8"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8" fillId="0" borderId="0"/>
    <xf numFmtId="0" fontId="8" fillId="0" borderId="0"/>
    <xf numFmtId="208" fontId="8" fillId="0" borderId="0"/>
    <xf numFmtId="208" fontId="8" fillId="0" borderId="0"/>
    <xf numFmtId="208" fontId="8" fillId="0" borderId="0"/>
    <xf numFmtId="208" fontId="8"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1" fontId="146" fillId="0" borderId="0"/>
    <xf numFmtId="0"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7" fillId="0" borderId="0"/>
    <xf numFmtId="208" fontId="147" fillId="0" borderId="0"/>
    <xf numFmtId="208" fontId="147" fillId="0" borderId="0"/>
    <xf numFmtId="208" fontId="147" fillId="0" borderId="0"/>
    <xf numFmtId="208" fontId="147" fillId="0" borderId="0"/>
    <xf numFmtId="208" fontId="8" fillId="0" borderId="0"/>
    <xf numFmtId="209" fontId="147" fillId="0" borderId="0"/>
    <xf numFmtId="208" fontId="147" fillId="0" borderId="0"/>
    <xf numFmtId="0" fontId="8" fillId="0" borderId="0"/>
    <xf numFmtId="208" fontId="147" fillId="0" borderId="0"/>
    <xf numFmtId="0" fontId="8" fillId="0" borderId="0"/>
    <xf numFmtId="208" fontId="147" fillId="0" borderId="0"/>
    <xf numFmtId="208" fontId="147" fillId="0" borderId="0"/>
    <xf numFmtId="208" fontId="147" fillId="0" borderId="0"/>
    <xf numFmtId="208" fontId="147" fillId="0" borderId="0"/>
    <xf numFmtId="208" fontId="71" fillId="88" borderId="28" applyNumberFormat="0" applyAlignment="0" applyProtection="0"/>
    <xf numFmtId="208" fontId="71" fillId="88" borderId="28" applyNumberFormat="0" applyAlignment="0" applyProtection="0"/>
    <xf numFmtId="209" fontId="1" fillId="14" borderId="23" applyNumberFormat="0" applyAlignment="0" applyProtection="0"/>
    <xf numFmtId="0" fontId="71" fillId="88" borderId="28" applyNumberFormat="0" applyAlignment="0" applyProtection="0"/>
    <xf numFmtId="0" fontId="148" fillId="88" borderId="28" applyNumberFormat="0" applyAlignment="0" applyProtection="0"/>
    <xf numFmtId="208" fontId="149" fillId="0" borderId="30" applyNumberFormat="0" applyFill="0" applyAlignment="0" applyProtection="0"/>
    <xf numFmtId="208" fontId="149" fillId="0" borderId="30" applyNumberFormat="0" applyFill="0" applyAlignment="0" applyProtection="0"/>
    <xf numFmtId="209" fontId="58" fillId="0" borderId="22" applyNumberFormat="0" applyFill="0" applyAlignment="0" applyProtection="0"/>
    <xf numFmtId="0" fontId="149" fillId="0" borderId="30" applyNumberFormat="0" applyFill="0" applyAlignment="0" applyProtection="0"/>
    <xf numFmtId="0" fontId="150" fillId="0" borderId="30" applyNumberFormat="0" applyFill="0" applyAlignment="0" applyProtection="0"/>
    <xf numFmtId="182" fontId="8" fillId="0" borderId="52" applyFont="0" applyFill="0" applyBorder="0" applyProtection="0">
      <alignment horizontal="right"/>
    </xf>
    <xf numFmtId="201" fontId="71" fillId="72" borderId="28" applyNumberFormat="0" applyAlignment="0" applyProtection="0"/>
    <xf numFmtId="201" fontId="71" fillId="72" borderId="28" applyNumberFormat="0" applyAlignment="0" applyProtection="0"/>
    <xf numFmtId="201" fontId="40" fillId="112" borderId="53" applyFont="0" applyFill="0" applyBorder="0"/>
    <xf numFmtId="201" fontId="28" fillId="0" borderId="44"/>
    <xf numFmtId="201" fontId="151" fillId="0" borderId="0" applyNumberFormat="0" applyFill="0" applyBorder="0" applyAlignment="0" applyProtection="0">
      <alignment vertical="top"/>
      <protection locked="0"/>
    </xf>
    <xf numFmtId="201" fontId="152" fillId="0" borderId="0" applyNumberFormat="0" applyFill="0" applyBorder="0" applyAlignment="0" applyProtection="0">
      <alignment vertical="top"/>
      <protection locked="0"/>
    </xf>
    <xf numFmtId="202" fontId="153" fillId="113" borderId="0">
      <protection locked="0"/>
    </xf>
    <xf numFmtId="202" fontId="154" fillId="0" borderId="42" applyBorder="0">
      <protection locked="0"/>
    </xf>
    <xf numFmtId="201" fontId="44" fillId="0" borderId="34">
      <alignment horizontal="left" wrapText="1"/>
    </xf>
    <xf numFmtId="3" fontId="155" fillId="0" borderId="0" applyFont="0" applyFill="0" applyBorder="0" applyAlignment="0" applyProtection="0"/>
    <xf numFmtId="215" fontId="155" fillId="0" borderId="0" applyFont="0" applyFill="0" applyBorder="0" applyAlignment="0" applyProtection="0"/>
    <xf numFmtId="216" fontId="156" fillId="0" borderId="0" applyFont="0" applyFill="0" applyBorder="0" applyAlignment="0" applyProtection="0">
      <alignment horizontal="right"/>
    </xf>
    <xf numFmtId="166" fontId="15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5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57" fillId="0" borderId="0" applyFont="0" applyFill="0" applyBorder="0" applyAlignment="0" applyProtection="0"/>
    <xf numFmtId="166" fontId="8" fillId="0" borderId="0" applyFont="0" applyFill="0" applyBorder="0" applyAlignment="0" applyProtection="0"/>
    <xf numFmtId="166" fontId="157" fillId="0" borderId="0" applyFont="0" applyFill="0" applyBorder="0" applyAlignment="0" applyProtection="0"/>
    <xf numFmtId="166" fontId="157" fillId="0" borderId="0" applyFont="0" applyFill="0" applyBorder="0" applyAlignment="0" applyProtection="0"/>
    <xf numFmtId="165" fontId="10" fillId="0" borderId="0" applyFont="0" applyFill="0" applyBorder="0" applyAlignment="0" applyProtection="0"/>
    <xf numFmtId="166" fontId="157" fillId="0" borderId="0" applyFont="0" applyFill="0" applyBorder="0" applyAlignment="0" applyProtection="0"/>
    <xf numFmtId="166" fontId="10" fillId="0" borderId="0" applyFont="0" applyFill="0" applyBorder="0" applyAlignment="0" applyProtection="0"/>
    <xf numFmtId="166" fontId="157" fillId="0" borderId="0" applyFont="0" applyFill="0" applyBorder="0" applyAlignment="0" applyProtection="0"/>
    <xf numFmtId="166"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1" fontId="92" fillId="0" borderId="0"/>
    <xf numFmtId="201" fontId="74" fillId="0" borderId="0"/>
    <xf numFmtId="201" fontId="74" fillId="0" borderId="0"/>
    <xf numFmtId="201" fontId="92" fillId="0" borderId="0"/>
    <xf numFmtId="201" fontId="74" fillId="0" borderId="0"/>
    <xf numFmtId="201" fontId="74" fillId="0" borderId="0"/>
    <xf numFmtId="178" fontId="158" fillId="0" borderId="0"/>
    <xf numFmtId="178" fontId="159" fillId="0" borderId="0"/>
    <xf numFmtId="218" fontId="8" fillId="0" borderId="0" applyFont="0" applyFill="0" applyBorder="0" applyAlignment="0" applyProtection="0"/>
    <xf numFmtId="202" fontId="160" fillId="0" borderId="0" applyFill="0" applyBorder="0">
      <protection locked="0"/>
    </xf>
    <xf numFmtId="188" fontId="28" fillId="0" borderId="0" applyFont="0" applyFill="0" applyBorder="0" applyAlignment="0"/>
    <xf numFmtId="182" fontId="8" fillId="0" borderId="54">
      <protection locked="0"/>
    </xf>
    <xf numFmtId="219" fontId="160" fillId="0" borderId="0" applyFill="0" applyBorder="0">
      <protection locked="0"/>
    </xf>
    <xf numFmtId="219" fontId="8" fillId="0" borderId="0" applyFill="0" applyBorder="0"/>
    <xf numFmtId="220" fontId="156" fillId="0" borderId="0" applyFont="0" applyFill="0" applyBorder="0" applyAlignment="0" applyProtection="0">
      <alignment horizontal="right"/>
    </xf>
    <xf numFmtId="221" fontId="8"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222" fontId="8" fillId="0" borderId="0" applyFont="0" applyFill="0" applyBorder="0" applyAlignment="0" applyProtection="0">
      <alignment vertical="top"/>
    </xf>
    <xf numFmtId="223" fontId="111" fillId="0" borderId="0" applyFont="0" applyFill="0" applyBorder="0" applyAlignment="0" applyProtection="0"/>
    <xf numFmtId="201" fontId="8" fillId="0" borderId="0" applyFont="0" applyFill="0" applyBorder="0" applyAlignment="0" applyProtection="0">
      <alignment vertical="top"/>
    </xf>
    <xf numFmtId="22" fontId="161" fillId="0" borderId="0">
      <alignment horizontal="left"/>
    </xf>
    <xf numFmtId="224" fontId="162" fillId="99" borderId="47" applyFont="0" applyFill="0" applyBorder="0" applyAlignment="0" applyProtection="0"/>
    <xf numFmtId="224" fontId="28" fillId="99" borderId="0" applyFont="0" applyFill="0" applyBorder="0" applyAlignment="0" applyProtection="0"/>
    <xf numFmtId="17" fontId="40" fillId="0" borderId="0" applyFill="0" applyBorder="0">
      <alignment horizontal="right"/>
    </xf>
    <xf numFmtId="225" fontId="40" fillId="0" borderId="16"/>
    <xf numFmtId="226" fontId="156" fillId="0" borderId="0" applyFont="0" applyFill="0" applyBorder="0" applyAlignment="0" applyProtection="0"/>
    <xf numFmtId="15" fontId="160" fillId="0" borderId="0" applyFill="0" applyBorder="0">
      <protection locked="0"/>
    </xf>
    <xf numFmtId="15" fontId="8" fillId="0" borderId="0" applyFont="0" applyFill="0" applyBorder="0" applyProtection="0">
      <alignment horizontal="right"/>
    </xf>
    <xf numFmtId="224" fontId="40" fillId="0" borderId="0" applyFill="0" applyBorder="0">
      <alignment horizontal="right"/>
    </xf>
    <xf numFmtId="1" fontId="8" fillId="0" borderId="0" applyFill="0" applyBorder="0">
      <alignment horizontal="right"/>
    </xf>
    <xf numFmtId="2" fontId="8" fillId="0" borderId="0" applyFill="0" applyBorder="0">
      <alignment horizontal="right"/>
    </xf>
    <xf numFmtId="2" fontId="160" fillId="0" borderId="0" applyFill="0" applyBorder="0">
      <protection locked="0"/>
    </xf>
    <xf numFmtId="176" fontId="8" fillId="0" borderId="0" applyFill="0" applyBorder="0">
      <alignment horizontal="right"/>
    </xf>
    <xf numFmtId="176" fontId="160" fillId="0" borderId="0" applyFill="0" applyBorder="0">
      <protection locked="0"/>
    </xf>
    <xf numFmtId="227" fontId="8" fillId="0" borderId="0" applyFont="0" applyFill="0" applyBorder="0" applyAlignment="0" applyProtection="0"/>
    <xf numFmtId="37" fontId="125" fillId="114" borderId="55" applyNumberFormat="0" applyAlignment="0">
      <alignment horizontal="left"/>
    </xf>
    <xf numFmtId="0" fontId="8" fillId="0" borderId="48"/>
    <xf numFmtId="0" fontId="8" fillId="0" borderId="0">
      <alignment vertical="top"/>
    </xf>
    <xf numFmtId="228" fontId="156" fillId="0" borderId="56" applyNumberFormat="0" applyFont="0" applyFill="0" applyAlignment="0" applyProtection="0"/>
    <xf numFmtId="0" fontId="82" fillId="90" borderId="0" applyNumberFormat="0" applyBorder="0" applyAlignment="0" applyProtection="0"/>
    <xf numFmtId="0" fontId="82" fillId="90"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201" fontId="82" fillId="93" borderId="0" applyNumberFormat="0" applyBorder="0" applyAlignment="0" applyProtection="0"/>
    <xf numFmtId="208" fontId="163" fillId="0" borderId="0" applyNumberFormat="0" applyFill="0" applyBorder="0" applyAlignment="0" applyProtection="0"/>
    <xf numFmtId="208" fontId="163" fillId="0" borderId="0" applyNumberFormat="0" applyFill="0" applyBorder="0" applyAlignment="0" applyProtection="0"/>
    <xf numFmtId="209" fontId="52" fillId="0" borderId="0" applyNumberFormat="0" applyFill="0" applyBorder="0" applyAlignment="0" applyProtection="0"/>
    <xf numFmtId="209" fontId="52" fillId="0" borderId="0" applyNumberFormat="0" applyFill="0" applyBorder="0" applyAlignment="0" applyProtection="0"/>
    <xf numFmtId="208" fontId="66" fillId="94" borderId="0" applyNumberFormat="0" applyBorder="0" applyAlignment="0" applyProtection="0"/>
    <xf numFmtId="208" fontId="66" fillId="94" borderId="0" applyNumberFormat="0" applyBorder="0" applyAlignment="0" applyProtection="0"/>
    <xf numFmtId="209" fontId="3" fillId="16" borderId="0" applyNumberFormat="0" applyBorder="0" applyAlignment="0" applyProtection="0"/>
    <xf numFmtId="0" fontId="117" fillId="94" borderId="0" applyNumberFormat="0" applyBorder="0" applyAlignment="0" applyProtection="0"/>
    <xf numFmtId="208" fontId="66" fillId="95" borderId="0" applyNumberFormat="0" applyBorder="0" applyAlignment="0" applyProtection="0"/>
    <xf numFmtId="208" fontId="66" fillId="95" borderId="0" applyNumberFormat="0" applyBorder="0" applyAlignment="0" applyProtection="0"/>
    <xf numFmtId="209" fontId="3" fillId="20" borderId="0" applyNumberFormat="0" applyBorder="0" applyAlignment="0" applyProtection="0"/>
    <xf numFmtId="0" fontId="117" fillId="95" borderId="0" applyNumberFormat="0" applyBorder="0" applyAlignment="0" applyProtection="0"/>
    <xf numFmtId="208" fontId="66" fillId="52" borderId="0" applyNumberFormat="0" applyBorder="0" applyAlignment="0" applyProtection="0"/>
    <xf numFmtId="208" fontId="66" fillId="52" borderId="0" applyNumberFormat="0" applyBorder="0" applyAlignment="0" applyProtection="0"/>
    <xf numFmtId="209" fontId="3" fillId="24" borderId="0" applyNumberFormat="0" applyBorder="0" applyAlignment="0" applyProtection="0"/>
    <xf numFmtId="0" fontId="117" fillId="52"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9" fontId="3" fillId="28" borderId="0" applyNumberFormat="0" applyBorder="0" applyAlignment="0" applyProtection="0"/>
    <xf numFmtId="0" fontId="117" fillId="57"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9" fontId="3" fillId="32" borderId="0" applyNumberFormat="0" applyBorder="0" applyAlignment="0" applyProtection="0"/>
    <xf numFmtId="0" fontId="117" fillId="58" borderId="0" applyNumberFormat="0" applyBorder="0" applyAlignment="0" applyProtection="0"/>
    <xf numFmtId="208" fontId="66" fillId="96" borderId="0" applyNumberFormat="0" applyBorder="0" applyAlignment="0" applyProtection="0"/>
    <xf numFmtId="208" fontId="66" fillId="96" borderId="0" applyNumberFormat="0" applyBorder="0" applyAlignment="0" applyProtection="0"/>
    <xf numFmtId="209" fontId="3" fillId="36" borderId="0" applyNumberFormat="0" applyBorder="0" applyAlignment="0" applyProtection="0"/>
    <xf numFmtId="0" fontId="117" fillId="96" borderId="0" applyNumberFormat="0" applyBorder="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208"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208" fontId="164" fillId="50" borderId="26" applyNumberFormat="0" applyAlignment="0" applyProtection="0"/>
    <xf numFmtId="0" fontId="164" fillId="50" borderId="26" applyNumberFormat="0" applyAlignment="0" applyProtection="0"/>
    <xf numFmtId="201" fontId="55" fillId="12" borderId="20" applyNumberFormat="0" applyAlignment="0" applyProtection="0"/>
    <xf numFmtId="0" fontId="164" fillId="50" borderId="26" applyNumberFormat="0" applyAlignment="0" applyProtection="0"/>
    <xf numFmtId="0" fontId="165"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37" fontId="108" fillId="115" borderId="0" applyNumberFormat="0" applyFont="0" applyBorder="0" applyAlignment="0">
      <protection locked="0"/>
    </xf>
    <xf numFmtId="201" fontId="166" fillId="0" borderId="0"/>
    <xf numFmtId="0" fontId="64" fillId="0" borderId="0">
      <alignment vertical="top"/>
    </xf>
    <xf numFmtId="0" fontId="64" fillId="0" borderId="0">
      <alignment vertical="top"/>
    </xf>
    <xf numFmtId="201" fontId="8" fillId="0" borderId="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1" fontId="3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29"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29" fontId="14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1" fontId="8" fillId="0" borderId="0" applyFont="0" applyFill="0" applyBorder="0" applyAlignment="0" applyProtection="0"/>
    <xf numFmtId="229" fontId="8" fillId="0" borderId="0" applyNumberFormat="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30"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29" fontId="8" fillId="0" borderId="0" applyNumberFormat="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29" fontId="8" fillId="0" borderId="0" applyNumberFormat="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30" fontId="8" fillId="0" borderId="0" applyFont="0" applyFill="0" applyBorder="0" applyAlignment="0" applyProtection="0"/>
    <xf numFmtId="201" fontId="10" fillId="0" borderId="0"/>
    <xf numFmtId="201" fontId="10" fillId="0"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1" fontId="87" fillId="0" borderId="0" applyNumberFormat="0" applyFill="0" applyBorder="0" applyAlignment="0" applyProtection="0"/>
    <xf numFmtId="201" fontId="8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1" fontId="81" fillId="0" borderId="0">
      <protection locked="0"/>
    </xf>
    <xf numFmtId="201" fontId="81" fillId="0" borderId="0">
      <protection locked="0"/>
    </xf>
    <xf numFmtId="201" fontId="168" fillId="0" borderId="0">
      <protection locked="0"/>
    </xf>
    <xf numFmtId="201" fontId="81" fillId="0" borderId="0">
      <protection locked="0"/>
    </xf>
    <xf numFmtId="201" fontId="81" fillId="0" borderId="0">
      <protection locked="0"/>
    </xf>
    <xf numFmtId="201" fontId="81" fillId="0" borderId="0">
      <protection locked="0"/>
    </xf>
    <xf numFmtId="201" fontId="168" fillId="0" borderId="0">
      <protection locked="0"/>
    </xf>
    <xf numFmtId="231" fontId="169" fillId="86" borderId="12">
      <alignment horizontal="left"/>
    </xf>
    <xf numFmtId="201" fontId="170" fillId="0" borderId="0" applyNumberFormat="0" applyFill="0" applyBorder="0" applyAlignment="0" applyProtection="0"/>
    <xf numFmtId="2" fontId="8" fillId="0" borderId="0" applyFont="0" applyFill="0" applyBorder="0" applyAlignment="0" applyProtection="0">
      <alignment vertical="top"/>
    </xf>
    <xf numFmtId="232" fontId="8" fillId="99" borderId="0" applyFont="0" applyFill="0" applyBorder="0" applyAlignment="0"/>
    <xf numFmtId="2" fontId="170" fillId="0" borderId="0" applyFont="0" applyFill="0" applyBorder="0" applyAlignment="0" applyProtection="0"/>
    <xf numFmtId="201" fontId="171" fillId="0" borderId="0" applyFill="0" applyBorder="0" applyAlignment="0" applyProtection="0"/>
    <xf numFmtId="201" fontId="172" fillId="0" borderId="0" applyNumberFormat="0" applyFill="0" applyBorder="0" applyAlignment="0" applyProtection="0"/>
    <xf numFmtId="201" fontId="173" fillId="0" borderId="0" applyFill="0" applyBorder="0" applyProtection="0">
      <alignment horizontal="left"/>
    </xf>
    <xf numFmtId="201" fontId="72" fillId="97" borderId="0" applyNumberFormat="0" applyBorder="0" applyAlignment="0" applyProtection="0"/>
    <xf numFmtId="201" fontId="72" fillId="97" borderId="0" applyNumberFormat="0" applyBorder="0" applyAlignment="0" applyProtection="0"/>
    <xf numFmtId="233" fontId="156" fillId="0" borderId="0" applyFont="0" applyFill="0" applyBorder="0" applyAlignment="0" applyProtection="0">
      <alignment horizontal="right"/>
    </xf>
    <xf numFmtId="201" fontId="174" fillId="0" borderId="0" applyProtection="0">
      <alignment horizontal="right"/>
    </xf>
    <xf numFmtId="201" fontId="175" fillId="116" borderId="57"/>
    <xf numFmtId="234" fontId="29" fillId="0" borderId="0" applyNumberFormat="0" applyFill="0" applyBorder="0" applyProtection="0">
      <alignment horizontal="right"/>
    </xf>
    <xf numFmtId="208"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1" fontId="88" fillId="0" borderId="11">
      <alignment horizontal="left" vertical="center"/>
    </xf>
    <xf numFmtId="209" fontId="88" fillId="0" borderId="11">
      <alignment horizontal="left" vertical="center"/>
    </xf>
    <xf numFmtId="201" fontId="88" fillId="0" borderId="11">
      <alignment horizontal="left" vertical="center"/>
    </xf>
    <xf numFmtId="209" fontId="88" fillId="0" borderId="11">
      <alignment horizontal="left" vertical="center"/>
    </xf>
    <xf numFmtId="201" fontId="88" fillId="0" borderId="11">
      <alignment horizontal="left" vertical="center"/>
    </xf>
    <xf numFmtId="209" fontId="88" fillId="0" borderId="11">
      <alignment horizontal="left" vertical="center"/>
    </xf>
    <xf numFmtId="201"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1" fontId="44" fillId="110" borderId="58">
      <alignment vertical="center" wrapText="1"/>
    </xf>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201" fontId="89" fillId="0" borderId="31" applyNumberFormat="0" applyFill="0" applyAlignment="0" applyProtection="0"/>
    <xf numFmtId="201" fontId="89" fillId="0" borderId="31"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1" fontId="90" fillId="0" borderId="32" applyNumberFormat="0" applyFill="0" applyAlignment="0" applyProtection="0"/>
    <xf numFmtId="201" fontId="90"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1" fontId="178" fillId="0" borderId="0" applyNumberFormat="0" applyFill="0" applyBorder="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1" fontId="84" fillId="0" borderId="33" applyNumberFormat="0" applyFill="0" applyAlignment="0" applyProtection="0"/>
    <xf numFmtId="208" fontId="179" fillId="0" borderId="60" applyNumberFormat="0" applyFill="0" applyAlignment="0" applyProtection="0"/>
    <xf numFmtId="201" fontId="84" fillId="0" borderId="33"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1" fontId="84" fillId="0" borderId="0" applyNumberFormat="0" applyFill="0" applyBorder="0" applyAlignment="0" applyProtection="0"/>
    <xf numFmtId="201" fontId="84" fillId="0" borderId="0" applyNumberFormat="0" applyFill="0" applyBorder="0" applyAlignment="0" applyProtection="0"/>
    <xf numFmtId="201" fontId="180" fillId="0" borderId="0" applyNumberFormat="0" applyFill="0" applyBorder="0" applyAlignment="0" applyProtection="0"/>
    <xf numFmtId="201" fontId="171" fillId="0" borderId="0" applyNumberFormat="0" applyFill="0" applyBorder="0" applyAlignment="0" applyProtection="0"/>
    <xf numFmtId="208"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208" fontId="151" fillId="0" borderId="0" applyNumberFormat="0" applyFill="0" applyBorder="0" applyAlignment="0" applyProtection="0">
      <alignment vertical="top"/>
      <protection locked="0"/>
    </xf>
    <xf numFmtId="208" fontId="151" fillId="0" borderId="0" applyNumberFormat="0" applyFill="0" applyBorder="0" applyAlignment="0" applyProtection="0">
      <alignment vertical="top"/>
      <protection locked="0"/>
    </xf>
    <xf numFmtId="208" fontId="151" fillId="0" borderId="0" applyNumberFormat="0" applyFill="0" applyBorder="0" applyAlignment="0" applyProtection="0">
      <alignment vertical="top"/>
      <protection locked="0"/>
    </xf>
    <xf numFmtId="208" fontId="151" fillId="0" borderId="0" applyNumberFormat="0" applyFill="0" applyBorder="0" applyAlignment="0" applyProtection="0">
      <alignment vertical="top"/>
      <protection locked="0"/>
    </xf>
    <xf numFmtId="208"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6"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208" fontId="181" fillId="0" borderId="0" applyNumberFormat="0" applyFill="0" applyBorder="0" applyAlignment="0" applyProtection="0">
      <alignment vertical="top"/>
      <protection locked="0"/>
    </xf>
    <xf numFmtId="208"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08" fontId="181" fillId="0" borderId="0" applyNumberFormat="0" applyFill="0" applyBorder="0" applyAlignment="0" applyProtection="0">
      <alignment vertical="top"/>
      <protection locked="0"/>
    </xf>
    <xf numFmtId="201" fontId="152" fillId="0" borderId="0" applyNumberFormat="0" applyFill="0" applyBorder="0" applyAlignment="0" applyProtection="0">
      <alignment vertical="top"/>
      <protection locked="0"/>
    </xf>
    <xf numFmtId="201" fontId="151" fillId="0" borderId="0" applyNumberFormat="0" applyFill="0" applyBorder="0" applyAlignment="0" applyProtection="0">
      <alignment vertical="top"/>
      <protection locked="0"/>
    </xf>
    <xf numFmtId="208" fontId="188" fillId="45" borderId="0" applyNumberFormat="0" applyBorder="0" applyAlignment="0" applyProtection="0"/>
    <xf numFmtId="208" fontId="188" fillId="45" borderId="0" applyNumberFormat="0" applyBorder="0" applyAlignment="0" applyProtection="0"/>
    <xf numFmtId="209" fontId="54" fillId="10" borderId="0" applyNumberFormat="0" applyBorder="0" applyAlignment="0" applyProtection="0"/>
    <xf numFmtId="0" fontId="189" fillId="45" borderId="0" applyNumberFormat="0" applyBorder="0" applyAlignment="0" applyProtection="0"/>
    <xf numFmtId="201" fontId="9" fillId="0" borderId="0"/>
    <xf numFmtId="235" fontId="111" fillId="0" borderId="0"/>
    <xf numFmtId="236" fontId="111" fillId="0" borderId="0"/>
    <xf numFmtId="237" fontId="111" fillId="0" borderId="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0" fontId="190" fillId="50" borderId="26" applyNumberFormat="0" applyAlignment="0" applyProtection="0"/>
    <xf numFmtId="0" fontId="190" fillId="50"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2" fontId="191" fillId="0" borderId="44">
      <alignment vertical="center"/>
    </xf>
    <xf numFmtId="202" fontId="192" fillId="99" borderId="44" applyBorder="0"/>
    <xf numFmtId="202" fontId="110" fillId="0" borderId="12">
      <protection locked="0"/>
    </xf>
    <xf numFmtId="202" fontId="193" fillId="99" borderId="44" applyBorder="0"/>
    <xf numFmtId="238" fontId="194" fillId="117" borderId="0">
      <protection locked="0"/>
    </xf>
    <xf numFmtId="239" fontId="162" fillId="99" borderId="0" applyBorder="0" applyAlignment="0">
      <protection locked="0"/>
    </xf>
    <xf numFmtId="167" fontId="28" fillId="99" borderId="16" applyNumberFormat="0" applyFont="0" applyAlignment="0" applyProtection="0">
      <alignment horizontal="center"/>
      <protection locked="0"/>
    </xf>
    <xf numFmtId="3" fontId="195" fillId="118" borderId="34">
      <protection locked="0"/>
    </xf>
    <xf numFmtId="201" fontId="111" fillId="6" borderId="0" applyNumberFormat="0" applyFont="0" applyFill="0" applyBorder="0" applyAlignment="0"/>
    <xf numFmtId="201" fontId="8" fillId="0" borderId="0" applyNumberFormat="0" applyFont="0" applyBorder="0" applyAlignment="0"/>
    <xf numFmtId="201" fontId="108" fillId="119" borderId="0" applyNumberFormat="0" applyFont="0" applyBorder="0" applyProtection="0"/>
    <xf numFmtId="37" fontId="40" fillId="0" borderId="34" applyNumberFormat="0" applyFont="0" applyFill="0" applyAlignment="0" applyProtection="0"/>
    <xf numFmtId="201" fontId="93" fillId="0" borderId="35" applyNumberFormat="0" applyFill="0" applyAlignment="0" applyProtection="0"/>
    <xf numFmtId="201" fontId="93" fillId="0" borderId="35" applyNumberFormat="0" applyFill="0" applyAlignment="0" applyProtection="0"/>
    <xf numFmtId="201" fontId="196" fillId="0" borderId="1" applyNumberFormat="0" applyBorder="0" applyAlignment="0">
      <alignment horizontal="left"/>
    </xf>
    <xf numFmtId="201" fontId="197" fillId="0" borderId="44">
      <alignment horizontal="left"/>
      <protection locked="0"/>
    </xf>
    <xf numFmtId="179" fontId="8" fillId="0" borderId="0" applyFont="0" applyFill="0" applyBorder="0" applyAlignment="0" applyProtection="0"/>
    <xf numFmtId="41" fontId="8" fillId="0" borderId="0" applyFont="0" applyFill="0" applyBorder="0" applyAlignment="0" applyProtection="0"/>
    <xf numFmtId="40" fontId="100" fillId="0" borderId="0" applyFont="0" applyFill="0" applyBorder="0" applyAlignment="0" applyProtection="0"/>
    <xf numFmtId="201" fontId="198" fillId="0" borderId="0" applyBorder="0"/>
    <xf numFmtId="212" fontId="30" fillId="0" borderId="0" applyFont="0" applyFill="0" applyBorder="0" applyAlignment="0" applyProtection="0"/>
    <xf numFmtId="38" fontId="108" fillId="0" borderId="45">
      <alignment vertical="center"/>
    </xf>
    <xf numFmtId="40" fontId="108" fillId="0" borderId="45">
      <alignment vertical="center"/>
    </xf>
    <xf numFmtId="38" fontId="108" fillId="0" borderId="45">
      <alignment vertical="center"/>
    </xf>
    <xf numFmtId="40" fontId="108" fillId="0" borderId="43" applyBorder="0">
      <alignment vertical="center"/>
    </xf>
    <xf numFmtId="40" fontId="108" fillId="0" borderId="45">
      <alignment vertical="center"/>
    </xf>
    <xf numFmtId="40" fontId="108" fillId="0" borderId="45">
      <alignment vertical="center"/>
    </xf>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0" fontId="199"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0" fontId="199"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6" fontId="8"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0" fontId="199"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241" fontId="7" fillId="0" borderId="0" applyFont="0" applyFill="0" applyBorder="0" applyAlignment="0" applyProtection="0"/>
    <xf numFmtId="241"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1"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1"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1" fontId="199" fillId="0" borderId="0" applyFont="0" applyFill="0" applyBorder="0" applyAlignment="0" applyProtection="0"/>
    <xf numFmtId="169"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6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6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4" fontId="6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4" fontId="6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4" fontId="63"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47" fillId="0" borderId="0" applyFont="0" applyFill="0" applyBorder="0" applyAlignment="0" applyProtection="0"/>
    <xf numFmtId="166" fontId="8" fillId="0" borderId="0" applyFont="0" applyFill="0" applyBorder="0" applyAlignment="0" applyProtection="0"/>
    <xf numFmtId="166" fontId="47" fillId="0" borderId="0" applyFont="0" applyFill="0" applyBorder="0" applyAlignment="0" applyProtection="0"/>
    <xf numFmtId="166" fontId="8" fillId="0" borderId="0" applyFont="0" applyFill="0" applyBorder="0" applyAlignment="0" applyProtection="0"/>
    <xf numFmtId="166"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166" fontId="199"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199"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99" fillId="0" borderId="0" applyFont="0" applyFill="0" applyBorder="0" applyAlignment="0" applyProtection="0"/>
    <xf numFmtId="242" fontId="8" fillId="0" borderId="0" applyFont="0" applyFill="0" applyBorder="0" applyAlignment="0" applyProtection="0"/>
    <xf numFmtId="0" fontId="10" fillId="0" borderId="0"/>
    <xf numFmtId="166" fontId="199" fillId="0" borderId="0" applyFont="0" applyFill="0" applyBorder="0" applyAlignment="0" applyProtection="0"/>
    <xf numFmtId="242" fontId="8" fillId="0" borderId="0" applyFont="0" applyFill="0" applyBorder="0" applyAlignment="0" applyProtection="0"/>
    <xf numFmtId="0" fontId="10" fillId="0" borderId="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209"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44" fontId="63"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3"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44" fontId="63"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9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9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99"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47" fillId="0" borderId="0" applyFont="0" applyFill="0" applyBorder="0" applyAlignment="0" applyProtection="0"/>
    <xf numFmtId="200" fontId="8" fillId="0" borderId="0" applyFont="0" applyFill="0" applyBorder="0" applyAlignment="0" applyProtection="0"/>
    <xf numFmtId="166" fontId="47"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8"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10" fillId="0" borderId="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0" fontId="10" fillId="0" borderId="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0" fontId="10" fillId="0" borderId="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0" fontId="10" fillId="0" borderId="0"/>
    <xf numFmtId="166" fontId="95" fillId="0" borderId="0" applyFont="0" applyFill="0" applyBorder="0" applyAlignment="0" applyProtection="0"/>
    <xf numFmtId="166" fontId="95"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0" fontId="10" fillId="0" borderId="0"/>
    <xf numFmtId="166" fontId="95" fillId="0" borderId="0" applyFont="0" applyFill="0" applyBorder="0" applyAlignment="0" applyProtection="0"/>
    <xf numFmtId="166" fontId="95"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0" fontId="10" fillId="0" borderId="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95" fillId="0" borderId="0" applyFont="0" applyFill="0" applyBorder="0" applyAlignment="0" applyProtection="0"/>
    <xf numFmtId="166" fontId="95" fillId="0" borderId="0" applyFont="0" applyFill="0" applyBorder="0" applyAlignment="0" applyProtection="0"/>
    <xf numFmtId="0" fontId="10" fillId="0" borderId="0"/>
    <xf numFmtId="166" fontId="9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0" fontId="10" fillId="0" borderId="0"/>
    <xf numFmtId="166" fontId="95"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0" fontId="199"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40" fontId="199"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240" fontId="199"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166"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166"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31"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8"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70" fontId="8" fillId="0" borderId="0" applyFont="0" applyFill="0" applyBorder="0" applyAlignment="0" applyProtection="0"/>
    <xf numFmtId="166" fontId="7"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6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40" fontId="199"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64"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240" fontId="199"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240" fontId="199"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85"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40" fontId="199" fillId="0" borderId="0" applyFont="0" applyFill="0" applyBorder="0" applyAlignment="0" applyProtection="0"/>
    <xf numFmtId="0" fontId="10" fillId="0" borderId="0"/>
    <xf numFmtId="166" fontId="8" fillId="0" borderId="0" applyFont="0" applyFill="0" applyBorder="0" applyAlignment="0" applyProtection="0"/>
    <xf numFmtId="40" fontId="108" fillId="0" borderId="43" applyBorder="0">
      <alignment vertical="center"/>
    </xf>
    <xf numFmtId="40" fontId="108" fillId="0" borderId="43" applyBorder="0">
      <alignment vertical="center"/>
    </xf>
    <xf numFmtId="40" fontId="108" fillId="0" borderId="43" applyBorder="0">
      <alignment vertical="center"/>
    </xf>
    <xf numFmtId="183" fontId="8" fillId="0" borderId="0" applyFont="0" applyFill="0" applyBorder="0" applyAlignment="0" applyProtection="0"/>
    <xf numFmtId="184" fontId="8" fillId="0" borderId="0" applyFont="0" applyFill="0" applyBorder="0" applyAlignment="0" applyProtection="0"/>
    <xf numFmtId="180"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180" fontId="8" fillId="0" borderId="0" applyFont="0" applyFill="0" applyBorder="0" applyAlignment="0" applyProtection="0"/>
    <xf numFmtId="221" fontId="63" fillId="0" borderId="0" applyFont="0" applyFill="0" applyBorder="0" applyAlignment="0" applyProtection="0"/>
    <xf numFmtId="221" fontId="8" fillId="0" borderId="0" applyFont="0" applyFill="0" applyBorder="0" applyAlignment="0" applyProtection="0"/>
    <xf numFmtId="0" fontId="10" fillId="0" borderId="0"/>
    <xf numFmtId="180" fontId="10" fillId="0" borderId="0" applyFont="0" applyFill="0" applyBorder="0" applyAlignment="0" applyProtection="0"/>
    <xf numFmtId="221" fontId="63" fillId="0" borderId="0" applyFont="0" applyFill="0" applyBorder="0" applyAlignment="0" applyProtection="0"/>
    <xf numFmtId="221" fontId="63" fillId="0" borderId="0" applyFont="0" applyFill="0" applyBorder="0" applyAlignment="0" applyProtection="0"/>
    <xf numFmtId="177" fontId="8"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95" fillId="0" borderId="0" applyFont="0" applyFill="0" applyBorder="0" applyAlignment="0" applyProtection="0"/>
    <xf numFmtId="245" fontId="8" fillId="0" borderId="0" applyFill="0" applyBorder="0" applyAlignment="0" applyProtection="0"/>
    <xf numFmtId="3" fontId="200" fillId="120" borderId="16">
      <alignment horizontal="center"/>
    </xf>
    <xf numFmtId="246" fontId="8" fillId="0" borderId="0" applyFont="0" applyFill="0" applyBorder="0" applyAlignment="0" applyProtection="0"/>
    <xf numFmtId="247" fontId="156" fillId="0" borderId="0" applyFont="0" applyFill="0" applyBorder="0" applyAlignment="0" applyProtection="0">
      <alignment horizontal="right"/>
    </xf>
    <xf numFmtId="248" fontId="8" fillId="98" borderId="0" applyFont="0" applyBorder="0" applyAlignment="0" applyProtection="0">
      <alignment horizontal="right"/>
      <protection hidden="1"/>
    </xf>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72" fillId="83" borderId="0" applyNumberFormat="0" applyBorder="0" applyAlignment="0" applyProtection="0"/>
    <xf numFmtId="208" fontId="96" fillId="102" borderId="0" applyNumberFormat="0" applyBorder="0" applyAlignment="0" applyProtection="0"/>
    <xf numFmtId="201" fontId="96"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10" fillId="0" borderId="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72" fillId="83"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96" fillId="102" borderId="0" applyNumberFormat="0" applyBorder="0" applyAlignment="0" applyProtection="0"/>
    <xf numFmtId="0" fontId="96" fillId="102"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37" fontId="203" fillId="0" borderId="0"/>
    <xf numFmtId="201" fontId="9" fillId="0" borderId="0"/>
    <xf numFmtId="201" fontId="9" fillId="0" borderId="0"/>
    <xf numFmtId="249" fontId="8" fillId="0" borderId="0"/>
    <xf numFmtId="250" fontId="204" fillId="0" borderId="0"/>
    <xf numFmtId="237" fontId="111" fillId="0" borderId="0"/>
    <xf numFmtId="251" fontId="8" fillId="0" borderId="0">
      <alignment horizontal="right"/>
    </xf>
    <xf numFmtId="38" fontId="28" fillId="0" borderId="0" applyFont="0" applyFill="0" applyBorder="0" applyAlignment="0"/>
    <xf numFmtId="192" fontId="28" fillId="0" borderId="0" applyFont="0" applyFill="0" applyBorder="0" applyAlignment="0" applyProtection="0"/>
    <xf numFmtId="39" fontId="8" fillId="0" borderId="0" applyFont="0" applyFill="0" applyBorder="0" applyAlignment="0" applyProtection="0"/>
    <xf numFmtId="252" fontId="8" fillId="0" borderId="0" applyFont="0" applyFill="0" applyBorder="0" applyAlignment="0" applyProtection="0"/>
    <xf numFmtId="208" fontId="8" fillId="0" borderId="0" applyProtection="0">
      <protection locked="0"/>
    </xf>
    <xf numFmtId="0" fontId="10" fillId="0" borderId="0"/>
    <xf numFmtId="208" fontId="8" fillId="0" borderId="0" applyProtection="0">
      <protection locked="0"/>
    </xf>
    <xf numFmtId="0" fontId="10" fillId="0" borderId="0"/>
    <xf numFmtId="0" fontId="28" fillId="103" borderId="0"/>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0" fontId="10" fillId="0" borderId="0"/>
    <xf numFmtId="208" fontId="8" fillId="0" borderId="0" applyProtection="0">
      <protection locked="0"/>
    </xf>
    <xf numFmtId="209" fontId="26" fillId="0" borderId="0"/>
    <xf numFmtId="208" fontId="8" fillId="0" borderId="0" applyProtection="0">
      <protection locked="0"/>
    </xf>
    <xf numFmtId="209" fontId="26" fillId="0" borderId="0"/>
    <xf numFmtId="208" fontId="8" fillId="0" borderId="0" applyProtection="0">
      <protection locked="0"/>
    </xf>
    <xf numFmtId="209" fontId="26"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applyProtection="0">
      <protection locked="0"/>
    </xf>
    <xf numFmtId="0" fontId="10" fillId="0" borderId="0"/>
    <xf numFmtId="0" fontId="8" fillId="0" borderId="0"/>
    <xf numFmtId="208" fontId="8" fillId="0" borderId="0" applyProtection="0">
      <protection locked="0"/>
    </xf>
    <xf numFmtId="201" fontId="7" fillId="0" borderId="0"/>
    <xf numFmtId="201" fontId="7" fillId="0" borderId="0"/>
    <xf numFmtId="201" fontId="7" fillId="0" borderId="0"/>
    <xf numFmtId="0" fontId="7" fillId="0" borderId="0"/>
    <xf numFmtId="208" fontId="8" fillId="0" borderId="0" applyProtection="0">
      <protection locked="0"/>
    </xf>
    <xf numFmtId="201" fontId="7" fillId="0" borderId="0"/>
    <xf numFmtId="208" fontId="10" fillId="0" borderId="0"/>
    <xf numFmtId="201" fontId="7" fillId="0" borderId="0"/>
    <xf numFmtId="0" fontId="7" fillId="0" borderId="0"/>
    <xf numFmtId="208" fontId="8" fillId="0" borderId="0"/>
    <xf numFmtId="208" fontId="8" fillId="0" borderId="0"/>
    <xf numFmtId="201" fontId="7" fillId="0" borderId="0"/>
    <xf numFmtId="208" fontId="10" fillId="0" borderId="0"/>
    <xf numFmtId="0" fontId="10" fillId="0" borderId="0"/>
    <xf numFmtId="208"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7" fillId="0" borderId="0"/>
    <xf numFmtId="201" fontId="7" fillId="0" borderId="0"/>
    <xf numFmtId="201" fontId="7" fillId="0" borderId="0"/>
    <xf numFmtId="0" fontId="10" fillId="0" borderId="0"/>
    <xf numFmtId="201" fontId="7" fillId="0" borderId="0"/>
    <xf numFmtId="201" fontId="7" fillId="0" borderId="0"/>
    <xf numFmtId="201" fontId="7" fillId="0" borderId="0"/>
    <xf numFmtId="0" fontId="64" fillId="0" borderId="0">
      <alignment vertical="top"/>
    </xf>
    <xf numFmtId="208" fontId="8" fillId="0" borderId="0"/>
    <xf numFmtId="208" fontId="8" fillId="0" borderId="0" applyProtection="0">
      <protection locked="0"/>
    </xf>
    <xf numFmtId="0" fontId="10" fillId="0" borderId="0"/>
    <xf numFmtId="0" fontId="10" fillId="0" borderId="0"/>
    <xf numFmtId="0" fontId="28" fillId="103" borderId="0"/>
    <xf numFmtId="0" fontId="8" fillId="0" borderId="0"/>
    <xf numFmtId="0" fontId="10"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applyProtection="0">
      <protection locked="0"/>
    </xf>
    <xf numFmtId="0" fontId="10" fillId="0" borderId="0"/>
    <xf numFmtId="0" fontId="10" fillId="0" borderId="0"/>
    <xf numFmtId="0" fontId="10" fillId="0" borderId="0"/>
    <xf numFmtId="0" fontId="10"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xf numFmtId="208" fontId="8" fillId="0" borderId="0"/>
    <xf numFmtId="208" fontId="8" fillId="0" borderId="0"/>
    <xf numFmtId="208" fontId="8" fillId="0" borderId="0"/>
    <xf numFmtId="208" fontId="8" fillId="0" borderId="0"/>
    <xf numFmtId="208" fontId="8" fillId="0" borderId="0" applyProtection="0">
      <protection locked="0"/>
    </xf>
    <xf numFmtId="208" fontId="8" fillId="0" borderId="0"/>
    <xf numFmtId="0" fontId="7" fillId="0" borderId="0"/>
    <xf numFmtId="208" fontId="8" fillId="0" borderId="0"/>
    <xf numFmtId="208" fontId="8" fillId="0" borderId="0" applyProtection="0">
      <protection locked="0"/>
    </xf>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applyProtection="0">
      <protection locked="0"/>
    </xf>
    <xf numFmtId="0" fontId="10" fillId="0" borderId="0"/>
    <xf numFmtId="208" fontId="8" fillId="0" borderId="0" applyProtection="0">
      <protection locked="0"/>
    </xf>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208" fontId="8" fillId="0" borderId="0"/>
    <xf numFmtId="0" fontId="7" fillId="0" borderId="0"/>
    <xf numFmtId="0" fontId="10"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applyProtection="0">
      <protection locked="0"/>
    </xf>
    <xf numFmtId="0" fontId="7"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0" fontId="28" fillId="103" borderId="0"/>
    <xf numFmtId="209" fontId="205" fillId="0" borderId="0"/>
    <xf numFmtId="0" fontId="25"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205" fillId="0" borderId="0"/>
    <xf numFmtId="209" fontId="205" fillId="0" borderId="0"/>
    <xf numFmtId="208" fontId="8" fillId="0" borderId="0"/>
    <xf numFmtId="209" fontId="8" fillId="0" borderId="0"/>
    <xf numFmtId="209" fontId="8" fillId="0" borderId="0"/>
    <xf numFmtId="209" fontId="8" fillId="0" borderId="0"/>
    <xf numFmtId="0" fontId="28" fillId="103" borderId="0"/>
    <xf numFmtId="209" fontId="205" fillId="0" borderId="0"/>
    <xf numFmtId="0" fontId="25"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0" fontId="25" fillId="0" borderId="0"/>
    <xf numFmtId="209" fontId="205"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09" fontId="205"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199" fillId="0" borderId="0"/>
    <xf numFmtId="0" fontId="8" fillId="0" borderId="0"/>
    <xf numFmtId="0" fontId="8" fillId="0" borderId="0"/>
    <xf numFmtId="0" fontId="19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7" fillId="0" borderId="0"/>
    <xf numFmtId="0" fontId="199" fillId="0" borderId="0"/>
    <xf numFmtId="0" fontId="199"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31"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208" fontId="8" fillId="0" borderId="0"/>
    <xf numFmtId="208" fontId="8" fillId="0" borderId="0"/>
    <xf numFmtId="208" fontId="7" fillId="0" borderId="0"/>
    <xf numFmtId="208" fontId="8" fillId="0" borderId="0"/>
    <xf numFmtId="209"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8"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47" fillId="0" borderId="0"/>
    <xf numFmtId="0" fontId="8" fillId="0" borderId="0"/>
    <xf numFmtId="0" fontId="199" fillId="0" borderId="0"/>
    <xf numFmtId="0" fontId="199"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1" fontId="8" fillId="0" borderId="0"/>
    <xf numFmtId="0" fontId="25" fillId="0" borderId="0"/>
    <xf numFmtId="0" fontId="25" fillId="0" borderId="0"/>
    <xf numFmtId="0" fontId="25"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09" fontId="206" fillId="0" borderId="0"/>
    <xf numFmtId="0" fontId="8" fillId="0" borderId="0">
      <alignment vertical="top"/>
    </xf>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09" fontId="206" fillId="0" borderId="0"/>
    <xf numFmtId="0" fontId="31" fillId="0" borderId="0">
      <alignment vertical="top"/>
    </xf>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53"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100" fillId="0" borderId="0"/>
    <xf numFmtId="0" fontId="28" fillId="103" borderId="0"/>
    <xf numFmtId="0" fontId="8" fillId="0" borderId="0"/>
    <xf numFmtId="208" fontId="199" fillId="0" borderId="0"/>
    <xf numFmtId="0" fontId="10"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7" fillId="0" borderId="0"/>
    <xf numFmtId="209" fontId="205" fillId="0" borderId="0"/>
    <xf numFmtId="208" fontId="8" fillId="0" borderId="0"/>
    <xf numFmtId="0" fontId="7" fillId="0" borderId="0"/>
    <xf numFmtId="0" fontId="7" fillId="0" borderId="0"/>
    <xf numFmtId="208" fontId="8" fillId="0" borderId="0"/>
    <xf numFmtId="208" fontId="8" fillId="0" borderId="0"/>
    <xf numFmtId="208" fontId="7" fillId="0" borderId="0"/>
    <xf numFmtId="208" fontId="8" fillId="0" borderId="0"/>
    <xf numFmtId="0" fontId="7" fillId="0" borderId="0"/>
    <xf numFmtId="201" fontId="7" fillId="0" borderId="0"/>
    <xf numFmtId="208" fontId="8" fillId="0" borderId="0"/>
    <xf numFmtId="209" fontId="4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201" fontId="8" fillId="0" borderId="0"/>
    <xf numFmtId="208" fontId="8" fillId="0" borderId="0"/>
    <xf numFmtId="208" fontId="8" fillId="0" borderId="0"/>
    <xf numFmtId="208" fontId="7" fillId="0" borderId="0"/>
    <xf numFmtId="208" fontId="8" fillId="0" borderId="0"/>
    <xf numFmtId="0" fontId="7" fillId="0" borderId="0"/>
    <xf numFmtId="201" fontId="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25" fillId="0" borderId="0"/>
    <xf numFmtId="201" fontId="7" fillId="0" borderId="0"/>
    <xf numFmtId="0" fontId="7" fillId="0" borderId="0"/>
    <xf numFmtId="0" fontId="25" fillId="0" borderId="0"/>
    <xf numFmtId="201" fontId="7" fillId="0" borderId="0"/>
    <xf numFmtId="0" fontId="7" fillId="0" borderId="0"/>
    <xf numFmtId="0" fontId="25"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7" fillId="0" borderId="0"/>
    <xf numFmtId="208" fontId="199" fillId="0" borderId="0"/>
    <xf numFmtId="0" fontId="8"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9" fontId="8"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8" fillId="0" borderId="0"/>
    <xf numFmtId="0" fontId="8" fillId="0" borderId="0">
      <alignment vertical="top"/>
    </xf>
    <xf numFmtId="0" fontId="28" fillId="103" borderId="0"/>
    <xf numFmtId="208" fontId="8" fillId="0" borderId="0"/>
    <xf numFmtId="209" fontId="8" fillId="0" borderId="0"/>
    <xf numFmtId="0" fontId="10" fillId="0" borderId="0"/>
    <xf numFmtId="0" fontId="31"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31" fillId="0" borderId="0"/>
    <xf numFmtId="201" fontId="7" fillId="0" borderId="0"/>
    <xf numFmtId="0" fontId="31" fillId="0" borderId="0"/>
    <xf numFmtId="201" fontId="7" fillId="0" borderId="0"/>
    <xf numFmtId="0" fontId="31" fillId="0" borderId="0"/>
    <xf numFmtId="201" fontId="7" fillId="0" borderId="0"/>
    <xf numFmtId="0" fontId="31" fillId="0" borderId="0"/>
    <xf numFmtId="201" fontId="7" fillId="0" borderId="0"/>
    <xf numFmtId="0" fontId="31"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0" fontId="207"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27" fillId="0" borderId="0"/>
    <xf numFmtId="0" fontId="31" fillId="0" borderId="0"/>
    <xf numFmtId="0" fontId="206"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top"/>
    </xf>
    <xf numFmtId="208" fontId="8" fillId="0" borderId="0"/>
    <xf numFmtId="0"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0" fontId="7" fillId="0" borderId="0"/>
    <xf numFmtId="0" fontId="31" fillId="0" borderId="0">
      <alignment vertical="top"/>
    </xf>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9" fontId="205" fillId="0" borderId="0"/>
    <xf numFmtId="0" fontId="31" fillId="0" borderId="0">
      <alignment vertical="top"/>
    </xf>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106"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199" fillId="0" borderId="0"/>
    <xf numFmtId="0" fontId="31" fillId="0" borderId="0"/>
    <xf numFmtId="0" fontId="8" fillId="0" borderId="0"/>
    <xf numFmtId="0" fontId="8" fillId="0" borderId="0"/>
    <xf numFmtId="0" fontId="25" fillId="0" borderId="0"/>
    <xf numFmtId="0" fontId="31" fillId="0" borderId="0">
      <alignment vertical="top"/>
    </xf>
    <xf numFmtId="0" fontId="28" fillId="103"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9" fontId="205"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10"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applyProtection="0">
      <protection locked="0"/>
    </xf>
    <xf numFmtId="209" fontId="205"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0" fontId="25"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5" fillId="0" borderId="0"/>
    <xf numFmtId="209" fontId="205" fillId="0" borderId="0"/>
    <xf numFmtId="0" fontId="2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0" fontId="25"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7" fillId="0" borderId="0"/>
    <xf numFmtId="209" fontId="7"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8" fontId="7"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8"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10"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alignment vertical="top"/>
    </xf>
    <xf numFmtId="201" fontId="7" fillId="0" borderId="0"/>
    <xf numFmtId="201" fontId="7" fillId="0" borderId="0"/>
    <xf numFmtId="201" fontId="7" fillId="0" borderId="0"/>
    <xf numFmtId="201" fontId="7" fillId="0" borderId="0"/>
    <xf numFmtId="201" fontId="7" fillId="0" borderId="0"/>
    <xf numFmtId="201" fontId="7" fillId="0" borderId="0"/>
    <xf numFmtId="0" fontId="10" fillId="0" borderId="0"/>
    <xf numFmtId="0" fontId="31" fillId="0" borderId="0"/>
    <xf numFmtId="0" fontId="31" fillId="0" borderId="0"/>
    <xf numFmtId="201" fontId="7" fillId="0" borderId="0"/>
    <xf numFmtId="201" fontId="7" fillId="0" borderId="0"/>
    <xf numFmtId="201"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28" fillId="103" borderId="0"/>
    <xf numFmtId="201" fontId="7" fillId="0" borderId="0"/>
    <xf numFmtId="208" fontId="63" fillId="0" borderId="0"/>
    <xf numFmtId="201" fontId="7" fillId="0" borderId="0"/>
    <xf numFmtId="0" fontId="8" fillId="0" borderId="0">
      <alignment vertical="top"/>
    </xf>
    <xf numFmtId="0" fontId="28" fillId="103" borderId="0"/>
    <xf numFmtId="208" fontId="8" fillId="0" borderId="0"/>
    <xf numFmtId="201" fontId="7" fillId="0" borderId="0"/>
    <xf numFmtId="0" fontId="10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7" fillId="0" borderId="0"/>
    <xf numFmtId="201" fontId="7" fillId="0" borderId="0"/>
    <xf numFmtId="201" fontId="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7"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208"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8"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99"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208" fontId="199"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8" fillId="0" borderId="0" applyProtection="0">
      <protection locked="0"/>
    </xf>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applyProtection="0">
      <protection locked="0"/>
    </xf>
    <xf numFmtId="0" fontId="64" fillId="0" borderId="0"/>
    <xf numFmtId="208" fontId="8" fillId="0" borderId="0"/>
    <xf numFmtId="208" fontId="8" fillId="0" borderId="0" applyProtection="0">
      <protection locked="0"/>
    </xf>
    <xf numFmtId="0" fontId="10" fillId="0" borderId="0"/>
    <xf numFmtId="208" fontId="8" fillId="0" borderId="0"/>
    <xf numFmtId="208" fontId="8" fillId="0" borderId="0" applyProtection="0">
      <protection locked="0"/>
    </xf>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208" fontId="10" fillId="0" borderId="0"/>
    <xf numFmtId="208" fontId="10" fillId="0" borderId="0"/>
    <xf numFmtId="0" fontId="7" fillId="0" borderId="0"/>
    <xf numFmtId="201" fontId="8" fillId="0" borderId="0"/>
    <xf numFmtId="208" fontId="8" fillId="0" borderId="0"/>
    <xf numFmtId="208" fontId="8" fillId="0" borderId="0"/>
    <xf numFmtId="208" fontId="8" fillId="0" borderId="0"/>
    <xf numFmtId="208" fontId="8" fillId="0" borderId="0"/>
    <xf numFmtId="208" fontId="8" fillId="0" borderId="0"/>
    <xf numFmtId="208" fontId="8" fillId="0" borderId="0" applyProtection="0">
      <protection locked="0"/>
    </xf>
    <xf numFmtId="208" fontId="8" fillId="0" borderId="0"/>
    <xf numFmtId="208" fontId="8" fillId="0" borderId="0" applyProtection="0">
      <protection locked="0"/>
    </xf>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7"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28" fillId="103" borderId="0"/>
    <xf numFmtId="208" fontId="8" fillId="0" borderId="0"/>
    <xf numFmtId="208" fontId="8" fillId="0" borderId="0"/>
    <xf numFmtId="208" fontId="8" fillId="0" borderId="0"/>
    <xf numFmtId="208" fontId="10" fillId="0" borderId="0"/>
    <xf numFmtId="0" fontId="25" fillId="0" borderId="0"/>
    <xf numFmtId="0" fontId="25" fillId="0" borderId="0"/>
    <xf numFmtId="0" fontId="25" fillId="0" borderId="0"/>
    <xf numFmtId="0" fontId="25" fillId="0" borderId="0"/>
    <xf numFmtId="0" fontId="25" fillId="0" borderId="0"/>
    <xf numFmtId="0" fontId="25"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205" fillId="0" borderId="0"/>
    <xf numFmtId="0" fontId="7" fillId="0" borderId="0"/>
    <xf numFmtId="208" fontId="8" fillId="0" borderId="0" applyProtection="0">
      <protection locked="0"/>
    </xf>
    <xf numFmtId="0" fontId="8" fillId="0" borderId="0"/>
    <xf numFmtId="208" fontId="10" fillId="0" borderId="0"/>
    <xf numFmtId="0"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0" fontId="8" fillId="0" borderId="0"/>
    <xf numFmtId="208" fontId="8" fillId="0" borderId="0" applyProtection="0">
      <protection locked="0"/>
    </xf>
    <xf numFmtId="0" fontId="7"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0" fontId="8"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114" fillId="0" borderId="0">
      <alignment vertical="top"/>
    </xf>
    <xf numFmtId="0" fontId="28" fillId="103"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0" fontId="8" fillId="0" borderId="0"/>
    <xf numFmtId="0" fontId="10" fillId="0" borderId="0"/>
    <xf numFmtId="208" fontId="8" fillId="0" borderId="0" applyProtection="0">
      <protection locked="0"/>
    </xf>
    <xf numFmtId="0" fontId="8" fillId="0" borderId="0"/>
    <xf numFmtId="208" fontId="8" fillId="0" borderId="0" applyProtection="0">
      <protection locked="0"/>
    </xf>
    <xf numFmtId="0" fontId="8" fillId="0" borderId="0"/>
    <xf numFmtId="0" fontId="8" fillId="0" borderId="0"/>
    <xf numFmtId="0" fontId="8" fillId="0" borderId="0"/>
    <xf numFmtId="0" fontId="8" fillId="0" borderId="0"/>
    <xf numFmtId="208" fontId="63"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0" fontId="8" fillId="0" borderId="0"/>
    <xf numFmtId="201" fontId="8" fillId="0" borderId="0"/>
    <xf numFmtId="0" fontId="8" fillId="0" borderId="0"/>
    <xf numFmtId="201" fontId="7" fillId="0" borderId="0"/>
    <xf numFmtId="209" fontId="8" fillId="0" borderId="0"/>
    <xf numFmtId="201" fontId="7" fillId="0" borderId="0"/>
    <xf numFmtId="201" fontId="7" fillId="0" borderId="0"/>
    <xf numFmtId="201" fontId="7" fillId="0" borderId="0"/>
    <xf numFmtId="0" fontId="10" fillId="0" borderId="0"/>
    <xf numFmtId="208" fontId="8" fillId="0" borderId="0" applyProtection="0">
      <protection locked="0"/>
    </xf>
    <xf numFmtId="0" fontId="8" fillId="0" borderId="0"/>
    <xf numFmtId="0" fontId="10" fillId="0" borderId="0"/>
    <xf numFmtId="208" fontId="7" fillId="0" borderId="0"/>
    <xf numFmtId="201" fontId="7" fillId="0" borderId="0"/>
    <xf numFmtId="0" fontId="28" fillId="103" borderId="0"/>
    <xf numFmtId="208" fontId="8" fillId="0" borderId="0" applyProtection="0">
      <protection locked="0"/>
    </xf>
    <xf numFmtId="0" fontId="8" fillId="0" borderId="0"/>
    <xf numFmtId="201" fontId="8" fillId="0" borderId="0"/>
    <xf numFmtId="208" fontId="8" fillId="0" borderId="0"/>
    <xf numFmtId="208" fontId="7" fillId="0" borderId="0"/>
    <xf numFmtId="0" fontId="8" fillId="0" borderId="0"/>
    <xf numFmtId="0" fontId="10"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8"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5" fillId="0" borderId="0"/>
    <xf numFmtId="209" fontId="205" fillId="0" borderId="0"/>
    <xf numFmtId="0" fontId="8" fillId="0" borderId="0"/>
    <xf numFmtId="208" fontId="8" fillId="0" borderId="0" applyProtection="0">
      <protection locked="0"/>
    </xf>
    <xf numFmtId="208" fontId="7" fillId="0" borderId="0"/>
    <xf numFmtId="0" fontId="8" fillId="0" borderId="0"/>
    <xf numFmtId="0" fontId="10"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0" fontId="25" fillId="0" borderId="0"/>
    <xf numFmtId="0" fontId="25" fillId="0" borderId="0"/>
    <xf numFmtId="0" fontId="25"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xf numFmtId="209" fontId="8" fillId="0" borderId="0"/>
    <xf numFmtId="201" fontId="8" fillId="0" borderId="0"/>
    <xf numFmtId="208" fontId="8" fillId="0" borderId="0" applyProtection="0">
      <protection locked="0"/>
    </xf>
    <xf numFmtId="208" fontId="7" fillId="0" borderId="0"/>
    <xf numFmtId="0" fontId="8" fillId="0" borderId="0"/>
    <xf numFmtId="0" fontId="10"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1" fontId="8" fillId="0" borderId="0"/>
    <xf numFmtId="208" fontId="8" fillId="0" borderId="0" applyProtection="0">
      <protection locked="0"/>
    </xf>
    <xf numFmtId="208" fontId="7" fillId="0" borderId="0"/>
    <xf numFmtId="0" fontId="8" fillId="0" borderId="0"/>
    <xf numFmtId="0" fontId="10"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0" fontId="31" fillId="0" borderId="0">
      <alignment vertical="top"/>
    </xf>
    <xf numFmtId="0" fontId="28" fillId="103" borderId="0"/>
    <xf numFmtId="0" fontId="7"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1" fontId="8" fillId="0" borderId="0"/>
    <xf numFmtId="208" fontId="8" fillId="0" borderId="0" applyProtection="0">
      <protection locked="0"/>
    </xf>
    <xf numFmtId="208" fontId="7" fillId="0" borderId="0"/>
    <xf numFmtId="0" fontId="8" fillId="0" borderId="0"/>
    <xf numFmtId="0" fontId="10"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1" fontId="8" fillId="0" borderId="0"/>
    <xf numFmtId="208" fontId="8" fillId="0" borderId="0" applyProtection="0">
      <protection locked="0"/>
    </xf>
    <xf numFmtId="208" fontId="7" fillId="0" borderId="0"/>
    <xf numFmtId="0" fontId="8" fillId="0" borderId="0"/>
    <xf numFmtId="0" fontId="10"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8" fillId="0" borderId="0" applyProtection="0">
      <protection locked="0"/>
    </xf>
    <xf numFmtId="0" fontId="8" fillId="0" borderId="0"/>
    <xf numFmtId="0" fontId="8" fillId="0" borderId="0"/>
    <xf numFmtId="0" fontId="8" fillId="0" borderId="0"/>
    <xf numFmtId="0" fontId="8" fillId="0" borderId="0"/>
    <xf numFmtId="0" fontId="10"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7" fillId="0" borderId="0"/>
    <xf numFmtId="208" fontId="199" fillId="0" borderId="0"/>
    <xf numFmtId="208" fontId="199" fillId="0" borderId="0"/>
    <xf numFmtId="208" fontId="199" fillId="0" borderId="0"/>
    <xf numFmtId="209" fontId="205" fillId="0" borderId="0"/>
    <xf numFmtId="0" fontId="10" fillId="0" borderId="0"/>
    <xf numFmtId="201" fontId="7" fillId="0" borderId="0"/>
    <xf numFmtId="201" fontId="7" fillId="0" borderId="0"/>
    <xf numFmtId="201" fontId="7" fillId="0" borderId="0"/>
    <xf numFmtId="201" fontId="7" fillId="0" borderId="0"/>
    <xf numFmtId="201" fontId="7" fillId="0" borderId="0"/>
    <xf numFmtId="201" fontId="7"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0"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0" fontId="27" fillId="0" borderId="0"/>
    <xf numFmtId="201" fontId="8" fillId="0" borderId="0" applyNumberFormat="0" applyFill="0" applyBorder="0" applyAlignment="0" applyProtection="0"/>
    <xf numFmtId="208" fontId="8" fillId="0" borderId="0" applyProtection="0">
      <protection locked="0"/>
    </xf>
    <xf numFmtId="0" fontId="28" fillId="103"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0" fontId="8"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8"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8" fillId="0" borderId="0"/>
    <xf numFmtId="201" fontId="208" fillId="0" borderId="0"/>
    <xf numFmtId="0" fontId="7"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53" fontId="206" fillId="0" borderId="0"/>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10"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9" fontId="205" fillId="0" borderId="0"/>
    <xf numFmtId="208" fontId="205" fillId="0" borderId="0"/>
    <xf numFmtId="209" fontId="205" fillId="0" borderId="0"/>
    <xf numFmtId="208" fontId="7" fillId="0" borderId="0"/>
    <xf numFmtId="209" fontId="7"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9" fontId="205" fillId="0" borderId="0"/>
    <xf numFmtId="201" fontId="7" fillId="0" borderId="0"/>
    <xf numFmtId="201" fontId="7" fillId="0" borderId="0"/>
    <xf numFmtId="201" fontId="7" fillId="0" borderId="0"/>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0" fontId="207" fillId="0" borderId="0"/>
    <xf numFmtId="0" fontId="10" fillId="0" borderId="0"/>
    <xf numFmtId="201" fontId="7" fillId="0" borderId="0"/>
    <xf numFmtId="208" fontId="8" fillId="0" borderId="0" applyProtection="0">
      <protection locked="0"/>
    </xf>
    <xf numFmtId="0" fontId="10" fillId="0" borderId="0"/>
    <xf numFmtId="208" fontId="199" fillId="0" borderId="0"/>
    <xf numFmtId="208" fontId="8" fillId="0" borderId="0" applyProtection="0">
      <protection locked="0"/>
    </xf>
    <xf numFmtId="0" fontId="8" fillId="0" borderId="0"/>
    <xf numFmtId="0" fontId="10" fillId="0" borderId="0"/>
    <xf numFmtId="201" fontId="8" fillId="0" borderId="0" applyProtection="0">
      <protection locked="0"/>
    </xf>
    <xf numFmtId="0" fontId="7" fillId="0" borderId="0"/>
    <xf numFmtId="208" fontId="8" fillId="0" borderId="0" applyProtection="0">
      <protection locked="0"/>
    </xf>
    <xf numFmtId="253" fontId="8" fillId="0" borderId="0"/>
    <xf numFmtId="0" fontId="10" fillId="0" borderId="0"/>
    <xf numFmtId="0" fontId="10"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9" fontId="205" fillId="0" borderId="0"/>
    <xf numFmtId="208" fontId="205" fillId="0" borderId="0"/>
    <xf numFmtId="209" fontId="205" fillId="0" borderId="0"/>
    <xf numFmtId="208" fontId="10" fillId="34" borderId="16" applyNumberFormat="0" applyFont="0" applyAlignment="0" applyProtection="0"/>
    <xf numFmtId="208" fontId="10" fillId="34" borderId="16" applyNumberFormat="0" applyFont="0" applyAlignment="0" applyProtection="0"/>
    <xf numFmtId="209" fontId="10" fillId="34" borderId="16" applyNumberFormat="0" applyFont="0" applyAlignment="0" applyProtection="0"/>
    <xf numFmtId="209" fontId="10" fillId="34" borderId="16" applyNumberFormat="0" applyFont="0" applyAlignment="0" applyProtection="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7" fillId="0" borderId="0"/>
    <xf numFmtId="201" fontId="8" fillId="0" borderId="0" applyNumberFormat="0" applyFill="0" applyBorder="0" applyAlignment="0" applyProtection="0"/>
    <xf numFmtId="0" fontId="8" fillId="0" borderId="0"/>
    <xf numFmtId="253" fontId="8" fillId="0" borderId="0"/>
    <xf numFmtId="0" fontId="31" fillId="0" borderId="0">
      <alignment vertical="top"/>
    </xf>
    <xf numFmtId="0" fontId="28" fillId="103" borderId="0"/>
    <xf numFmtId="208" fontId="7" fillId="0" borderId="0"/>
    <xf numFmtId="208" fontId="7" fillId="0" borderId="0"/>
    <xf numFmtId="208" fontId="7" fillId="0" borderId="0"/>
    <xf numFmtId="0" fontId="10" fillId="0" borderId="0"/>
    <xf numFmtId="201" fontId="7"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7" fillId="0" borderId="0"/>
    <xf numFmtId="209" fontId="7" fillId="0" borderId="0"/>
    <xf numFmtId="209" fontId="205" fillId="0" borderId="0"/>
    <xf numFmtId="0" fontId="7" fillId="0" borderId="0"/>
    <xf numFmtId="208" fontId="205" fillId="0" borderId="0"/>
    <xf numFmtId="208" fontId="8" fillId="0" borderId="0" applyProtection="0">
      <protection locked="0"/>
    </xf>
    <xf numFmtId="208" fontId="8" fillId="0" borderId="0" applyProtection="0">
      <protection locked="0"/>
    </xf>
    <xf numFmtId="208" fontId="8" fillId="0" borderId="0"/>
    <xf numFmtId="208" fontId="8" fillId="0" borderId="0" applyProtection="0">
      <protection locked="0"/>
    </xf>
    <xf numFmtId="0" fontId="10" fillId="0" borderId="0"/>
    <xf numFmtId="208" fontId="8" fillId="0" borderId="0" applyProtection="0">
      <protection locked="0"/>
    </xf>
    <xf numFmtId="208" fontId="8" fillId="0" borderId="0" applyProtection="0">
      <protection locked="0"/>
    </xf>
    <xf numFmtId="208" fontId="8" fillId="0" borderId="0"/>
    <xf numFmtId="208" fontId="8" fillId="0" borderId="0"/>
    <xf numFmtId="208" fontId="8" fillId="0" borderId="0"/>
    <xf numFmtId="208" fontId="8" fillId="0" borderId="0"/>
    <xf numFmtId="208" fontId="7" fillId="0" borderId="0"/>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0" fontId="8" fillId="0" borderId="0"/>
    <xf numFmtId="0" fontId="10" fillId="0" borderId="0"/>
    <xf numFmtId="201" fontId="209" fillId="0" borderId="0"/>
    <xf numFmtId="0" fontId="7" fillId="0" borderId="0"/>
    <xf numFmtId="253" fontId="8" fillId="0" borderId="0"/>
    <xf numFmtId="208" fontId="8" fillId="0" borderId="0" applyProtection="0">
      <protection locked="0"/>
    </xf>
    <xf numFmtId="208" fontId="8" fillId="0" borderId="0" applyProtection="0">
      <protection locked="0"/>
    </xf>
    <xf numFmtId="208" fontId="8" fillId="0" borderId="0" applyProtection="0">
      <protection locked="0"/>
    </xf>
    <xf numFmtId="208" fontId="8" fillId="0" borderId="0" applyProtection="0">
      <protection locked="0"/>
    </xf>
    <xf numFmtId="0" fontId="10" fillId="0" borderId="0"/>
    <xf numFmtId="0" fontId="7" fillId="0" borderId="0"/>
    <xf numFmtId="238" fontId="40" fillId="0" borderId="0" applyNumberFormat="0" applyFill="0" applyBorder="0" applyAlignment="0" applyProtection="0"/>
    <xf numFmtId="254" fontId="28" fillId="0" borderId="0" applyFont="0" applyFill="0" applyBorder="0" applyAlignment="0" applyProtection="0"/>
    <xf numFmtId="201" fontId="160" fillId="0" borderId="0" applyFill="0" applyBorder="0">
      <protection locked="0"/>
    </xf>
    <xf numFmtId="250" fontId="153" fillId="0" borderId="0" applyNumberFormat="0" applyFill="0" applyBorder="0" applyAlignment="0">
      <alignment vertical="center"/>
      <protection locked="0"/>
    </xf>
    <xf numFmtId="201" fontId="108" fillId="0" borderId="0"/>
    <xf numFmtId="238" fontId="28" fillId="0" borderId="0"/>
    <xf numFmtId="201" fontId="75" fillId="0" borderId="0"/>
    <xf numFmtId="255" fontId="28" fillId="0" borderId="0" applyFont="0" applyFill="0" applyBorder="0" applyAlignment="0" applyProtection="0"/>
    <xf numFmtId="178" fontId="2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1" fontId="8" fillId="42" borderId="36"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0" fontId="10" fillId="0" borderId="0"/>
    <xf numFmtId="208" fontId="10" fillId="42" borderId="36" applyNumberFormat="0" applyFont="0" applyAlignment="0" applyProtection="0"/>
    <xf numFmtId="0" fontId="10" fillId="42" borderId="36" applyNumberFormat="0" applyFont="0" applyAlignment="0" applyProtection="0"/>
    <xf numFmtId="0" fontId="10" fillId="42" borderId="36" applyNumberFormat="0" applyFont="0" applyAlignment="0" applyProtection="0"/>
    <xf numFmtId="0" fontId="10" fillId="0" borderId="0"/>
    <xf numFmtId="201" fontId="8" fillId="42" borderId="36" applyNumberFormat="0" applyFont="0" applyAlignment="0" applyProtection="0"/>
    <xf numFmtId="0" fontId="10" fillId="15" borderId="24" applyNumberFormat="0" applyFont="0" applyAlignment="0" applyProtection="0"/>
    <xf numFmtId="0" fontId="10" fillId="42" borderId="36" applyNumberFormat="0" applyFont="0" applyAlignment="0" applyProtection="0"/>
    <xf numFmtId="201" fontId="8" fillId="42" borderId="36" applyNumberFormat="0" applyFont="0" applyAlignment="0" applyProtection="0"/>
    <xf numFmtId="0" fontId="10" fillId="42" borderId="36"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42" borderId="36"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0" fontId="7"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7" fillId="10" borderId="0" applyNumberFormat="0" applyBorder="0" applyAlignment="0" applyProtection="0"/>
    <xf numFmtId="209" fontId="7" fillId="10" borderId="0" applyNumberFormat="0" applyBorder="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0" fontId="10" fillId="0" borderId="0"/>
    <xf numFmtId="256" fontId="8" fillId="0" borderId="0" applyFont="0" applyFill="0" applyBorder="0" applyAlignment="0" applyProtection="0"/>
    <xf numFmtId="257" fontId="8" fillId="0" borderId="0" applyFont="0" applyFill="0" applyBorder="0" applyAlignment="0" applyProtection="0"/>
    <xf numFmtId="201" fontId="8" fillId="0" borderId="34">
      <alignment vertical="center" wrapText="1"/>
    </xf>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201" fontId="98" fillId="86" borderId="37" applyNumberFormat="0" applyAlignment="0" applyProtection="0"/>
    <xf numFmtId="201" fontId="98" fillId="86"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202" fontId="212" fillId="0" borderId="12" applyBorder="0">
      <protection locked="0"/>
    </xf>
    <xf numFmtId="0" fontId="10" fillId="0" borderId="0"/>
    <xf numFmtId="201" fontId="44" fillId="0" borderId="0"/>
    <xf numFmtId="1" fontId="213" fillId="0" borderId="0" applyProtection="0">
      <alignment horizontal="right" vertical="center"/>
    </xf>
    <xf numFmtId="201" fontId="100" fillId="0" borderId="0"/>
    <xf numFmtId="201" fontId="100" fillId="0" borderId="0"/>
    <xf numFmtId="201" fontId="92" fillId="0" borderId="0"/>
    <xf numFmtId="9" fontId="100" fillId="0" borderId="46" applyBorder="0"/>
    <xf numFmtId="258" fontId="8" fillId="0" borderId="0" applyFont="0" applyFill="0" applyBorder="0" applyAlignment="0"/>
    <xf numFmtId="259" fontId="160" fillId="0" borderId="0" applyFill="0" applyBorder="0">
      <protection locked="0"/>
    </xf>
    <xf numFmtId="167" fontId="8" fillId="0" borderId="0" applyFont="0" applyFill="0" applyBorder="0" applyAlignment="0" applyProtection="0"/>
    <xf numFmtId="260" fontId="160" fillId="0" borderId="0" applyFill="0" applyBorder="0">
      <protection locked="0"/>
    </xf>
    <xf numFmtId="260"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1" fontId="8" fillId="0" borderId="0" applyFont="0" applyFill="0" applyBorder="0" applyProtection="0">
      <alignment horizontal="right"/>
    </xf>
    <xf numFmtId="9" fontId="100" fillId="0" borderId="46" applyBorder="0"/>
    <xf numFmtId="167" fontId="10" fillId="0" borderId="0" applyFont="0" applyFill="0" applyBorder="0" applyAlignment="0" applyProtection="0"/>
    <xf numFmtId="262" fontId="8" fillId="0" borderId="0" applyFont="0" applyFill="0" applyBorder="0" applyAlignment="0" applyProtection="0"/>
    <xf numFmtId="263" fontId="8" fillId="0" borderId="0" applyFont="0" applyFill="0" applyBorder="0" applyAlignment="0" applyProtection="0"/>
    <xf numFmtId="37" fontId="8" fillId="0" borderId="34" applyFont="0" applyFill="0" applyBorder="0" applyProtection="0"/>
    <xf numFmtId="264" fontId="156"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1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9"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8"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0" fontId="10" fillId="0" borderId="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5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1" fontId="67" fillId="0" borderId="61" applyNumberFormat="0" applyAlignment="0"/>
    <xf numFmtId="201" fontId="67" fillId="0" borderId="61" applyNumberFormat="0" applyAlignment="0"/>
    <xf numFmtId="15" fontId="100" fillId="0" borderId="0" applyFont="0" applyFill="0" applyBorder="0" applyAlignment="0" applyProtection="0"/>
    <xf numFmtId="4" fontId="100" fillId="0" borderId="0" applyFont="0" applyFill="0" applyBorder="0" applyAlignment="0" applyProtection="0"/>
    <xf numFmtId="201" fontId="8" fillId="0" borderId="2">
      <alignment horizontal="center"/>
    </xf>
    <xf numFmtId="3" fontId="100" fillId="0" borderId="0" applyFont="0" applyFill="0" applyBorder="0" applyAlignment="0" applyProtection="0"/>
    <xf numFmtId="201" fontId="100" fillId="112" borderId="0" applyNumberFormat="0" applyFont="0" applyBorder="0" applyAlignment="0" applyProtection="0"/>
    <xf numFmtId="39" fontId="8" fillId="0" borderId="0" applyFill="0" applyBorder="0" applyAlignment="0" applyProtection="0"/>
    <xf numFmtId="3" fontId="155" fillId="0" borderId="0" applyFont="0" applyFill="0" applyBorder="0" applyAlignment="0" applyProtection="0"/>
    <xf numFmtId="201" fontId="75" fillId="0" borderId="0"/>
    <xf numFmtId="3" fontId="155" fillId="0" borderId="0" applyFont="0" applyFill="0" applyBorder="0" applyAlignment="0" applyProtection="0"/>
    <xf numFmtId="201" fontId="75" fillId="0" borderId="0"/>
    <xf numFmtId="3" fontId="215" fillId="0" borderId="0"/>
    <xf numFmtId="201" fontId="216" fillId="0" borderId="0">
      <alignment horizontal="left" indent="7"/>
    </xf>
    <xf numFmtId="201" fontId="216" fillId="6" borderId="0">
      <alignment horizontal="left" indent="7"/>
    </xf>
    <xf numFmtId="201" fontId="215" fillId="0" borderId="0">
      <alignment horizontal="left" indent="6"/>
    </xf>
    <xf numFmtId="201" fontId="217" fillId="6" borderId="0">
      <alignment horizontal="left" indent="6"/>
    </xf>
    <xf numFmtId="3" fontId="44" fillId="0" borderId="51" applyFill="0"/>
    <xf numFmtId="201" fontId="40" fillId="121" borderId="34" applyNumberFormat="0" applyBorder="0" applyAlignment="0">
      <alignment horizontal="right"/>
    </xf>
    <xf numFmtId="201"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1" fontId="218" fillId="122" borderId="0"/>
    <xf numFmtId="201" fontId="218" fillId="122" borderId="0"/>
    <xf numFmtId="201" fontId="44" fillId="0" borderId="0" applyFill="0"/>
    <xf numFmtId="201" fontId="44" fillId="0" borderId="0"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201" fontId="8" fillId="123" borderId="0" applyNumberFormat="0" applyFont="0" applyBorder="0" applyAlignment="0"/>
    <xf numFmtId="201" fontId="8" fillId="123" borderId="0" applyNumberFormat="0" applyFont="0" applyBorder="0" applyAlignment="0"/>
    <xf numFmtId="201" fontId="8" fillId="123" borderId="0" applyNumberFormat="0" applyFont="0" applyBorder="0" applyAlignment="0"/>
    <xf numFmtId="201" fontId="8" fillId="123" borderId="0" applyNumberFormat="0" applyFont="0" applyBorder="0" applyAlignment="0"/>
    <xf numFmtId="201" fontId="218" fillId="124" borderId="0">
      <alignment horizontal="left" indent="2"/>
    </xf>
    <xf numFmtId="201" fontId="218" fillId="124" borderId="0">
      <alignment horizontal="left" indent="2"/>
    </xf>
    <xf numFmtId="201" fontId="218" fillId="0" borderId="0" applyFill="0">
      <alignment horizontal="left" indent="2"/>
    </xf>
    <xf numFmtId="201" fontId="218" fillId="0" borderId="0" applyFill="0">
      <alignment horizontal="left" indent="2"/>
    </xf>
    <xf numFmtId="3" fontId="44" fillId="0" borderId="0" applyFill="0"/>
    <xf numFmtId="201" fontId="8" fillId="0" borderId="0" applyNumberFormat="0" applyFont="0" applyBorder="0" applyAlignment="0"/>
    <xf numFmtId="201" fontId="8" fillId="125" borderId="0" applyNumberFormat="0" applyFont="0" applyBorder="0" applyAlignment="0"/>
    <xf numFmtId="201" fontId="219" fillId="0" borderId="0">
      <alignment horizontal="left" indent="4"/>
    </xf>
    <xf numFmtId="201" fontId="220" fillId="125" borderId="0">
      <alignment horizontal="left" indent="4"/>
    </xf>
    <xf numFmtId="201" fontId="221" fillId="0" borderId="0">
      <alignment horizontal="left" indent="4"/>
    </xf>
    <xf numFmtId="201" fontId="222" fillId="125" borderId="0">
      <alignment horizontal="left" indent="4"/>
    </xf>
    <xf numFmtId="3" fontId="136" fillId="0" borderId="0" applyFill="0"/>
    <xf numFmtId="201" fontId="8" fillId="0" borderId="0" applyNumberFormat="0" applyFont="0" applyBorder="0" applyAlignment="0"/>
    <xf numFmtId="201" fontId="8" fillId="0" borderId="0" applyNumberFormat="0" applyFont="0" applyBorder="0" applyAlignment="0"/>
    <xf numFmtId="201" fontId="223" fillId="0" borderId="0">
      <alignment horizontal="left" indent="6"/>
    </xf>
    <xf numFmtId="201" fontId="223" fillId="0" borderId="0">
      <alignment horizontal="left" indent="6"/>
    </xf>
    <xf numFmtId="201" fontId="223" fillId="0" borderId="0" applyFill="0">
      <alignment horizontal="left" indent="6"/>
    </xf>
    <xf numFmtId="201" fontId="223" fillId="0" borderId="0" applyFill="0">
      <alignment horizontal="left" indent="6"/>
    </xf>
    <xf numFmtId="214" fontId="63" fillId="0" borderId="0" applyFill="0"/>
    <xf numFmtId="201" fontId="8" fillId="0" borderId="0" applyNumberFormat="0" applyFont="0" applyBorder="0" applyAlignment="0"/>
    <xf numFmtId="201" fontId="8" fillId="0" borderId="0" applyNumberFormat="0" applyFont="0" applyBorder="0" applyAlignment="0"/>
    <xf numFmtId="201" fontId="224" fillId="0" borderId="0">
      <alignment horizontal="left" indent="7"/>
    </xf>
    <xf numFmtId="201" fontId="224" fillId="0" borderId="0">
      <alignment horizontal="left" indent="7"/>
    </xf>
    <xf numFmtId="215" fontId="224" fillId="0" borderId="0" applyFill="0">
      <alignment horizontal="left" indent="7"/>
    </xf>
    <xf numFmtId="214" fontId="137" fillId="0" borderId="0" applyFill="0"/>
    <xf numFmtId="201" fontId="8" fillId="0" borderId="0" applyNumberFormat="0" applyFont="0" applyBorder="0" applyAlignment="0"/>
    <xf numFmtId="201" fontId="8" fillId="0" borderId="0" applyNumberFormat="0" applyFont="0" applyBorder="0" applyAlignment="0"/>
    <xf numFmtId="201" fontId="138" fillId="0" borderId="0">
      <alignment horizontal="left" indent="8"/>
    </xf>
    <xf numFmtId="201" fontId="138" fillId="0" borderId="0">
      <alignment horizontal="left" indent="8"/>
    </xf>
    <xf numFmtId="201" fontId="139" fillId="0" borderId="0" applyFill="0">
      <alignment horizontal="left" indent="8"/>
    </xf>
    <xf numFmtId="201" fontId="139" fillId="0" borderId="0" applyFill="0">
      <alignment horizontal="left" indent="8"/>
    </xf>
    <xf numFmtId="214" fontId="140" fillId="0" borderId="0" applyFill="0"/>
    <xf numFmtId="201" fontId="8" fillId="0" borderId="0" applyNumberFormat="0" applyFont="0" applyFill="0" applyBorder="0" applyAlignment="0"/>
    <xf numFmtId="201" fontId="8" fillId="0" borderId="0" applyNumberFormat="0" applyFont="0" applyFill="0" applyBorder="0" applyAlignment="0"/>
    <xf numFmtId="201" fontId="141" fillId="0" borderId="0" applyFill="0">
      <alignment horizontal="left" indent="9"/>
    </xf>
    <xf numFmtId="201" fontId="141" fillId="0" borderId="0" applyFill="0">
      <alignment horizontal="left" indent="9"/>
    </xf>
    <xf numFmtId="201" fontId="137" fillId="0" borderId="0" applyFill="0">
      <alignment horizontal="left" indent="9"/>
    </xf>
    <xf numFmtId="201" fontId="137" fillId="0" borderId="0" applyFill="0">
      <alignment horizontal="left" indent="9"/>
    </xf>
    <xf numFmtId="198" fontId="225" fillId="0" borderId="0"/>
    <xf numFmtId="265" fontId="108" fillId="0" borderId="15" applyFont="0" applyFill="0" applyBorder="0" applyAlignment="0" applyProtection="0"/>
    <xf numFmtId="266" fontId="8" fillId="0" borderId="0" applyFont="0" applyFill="0" applyBorder="0" applyProtection="0">
      <alignment horizontal="right"/>
    </xf>
    <xf numFmtId="267" fontId="8" fillId="0" borderId="0" applyFont="0" applyFill="0" applyBorder="0" applyProtection="0">
      <alignment horizontal="right"/>
    </xf>
    <xf numFmtId="178" fontId="226" fillId="116" borderId="0"/>
    <xf numFmtId="238" fontId="227" fillId="0" borderId="0" applyNumberFormat="0" applyFill="0" applyBorder="0" applyAlignment="0" applyProtection="0">
      <alignment horizontal="left"/>
    </xf>
    <xf numFmtId="201" fontId="228" fillId="0" borderId="44" applyNumberFormat="0" applyFill="0" applyBorder="0" applyAlignment="0" applyProtection="0">
      <protection hidden="1"/>
    </xf>
    <xf numFmtId="201" fontId="229" fillId="0" borderId="0" applyNumberFormat="0" applyBorder="0" applyAlignment="0" applyProtection="0"/>
    <xf numFmtId="201" fontId="229" fillId="0" borderId="0" applyNumberFormat="0" applyAlignment="0" applyProtection="0"/>
    <xf numFmtId="268" fontId="230" fillId="0" borderId="44" applyFont="0" applyFill="0" applyBorder="0" applyAlignment="0" applyProtection="0"/>
    <xf numFmtId="0" fontId="43" fillId="0" borderId="38" applyNumberFormat="0" applyBorder="0"/>
    <xf numFmtId="201" fontId="28" fillId="0" borderId="0">
      <alignment horizontal="right"/>
    </xf>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208"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209" fontId="56" fillId="13" borderId="21"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4" fontId="7" fillId="0" borderId="0" applyNumberFormat="0" applyProtection="0">
      <alignment vertical="center"/>
    </xf>
    <xf numFmtId="4" fontId="7" fillId="0" borderId="0"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31" fillId="110" borderId="27" applyNumberFormat="0" applyProtection="0">
      <alignment vertical="center"/>
    </xf>
    <xf numFmtId="4" fontId="28" fillId="110" borderId="27" applyNumberFormat="0" applyProtection="0">
      <alignment horizontal="left" vertical="center" indent="1"/>
    </xf>
    <xf numFmtId="0" fontId="232" fillId="102" borderId="39" applyNumberFormat="0" applyProtection="0">
      <alignment horizontal="left" vertical="top" indent="1"/>
    </xf>
    <xf numFmtId="0" fontId="232" fillId="102" borderId="39" applyNumberFormat="0" applyProtection="0">
      <alignment horizontal="left" vertical="top" indent="1"/>
    </xf>
    <xf numFmtId="4" fontId="28" fillId="58" borderId="27" applyNumberFormat="0" applyProtection="0">
      <alignment horizontal="left" vertical="center" indent="1"/>
    </xf>
    <xf numFmtId="4" fontId="28" fillId="45" borderId="27" applyNumberFormat="0" applyProtection="0">
      <alignment horizontal="right" vertical="center"/>
    </xf>
    <xf numFmtId="4" fontId="28" fillId="101" borderId="27" applyNumberFormat="0" applyProtection="0">
      <alignment horizontal="right" vertical="center"/>
    </xf>
    <xf numFmtId="4" fontId="28" fillId="95" borderId="62" applyNumberFormat="0" applyProtection="0">
      <alignment horizontal="right" vertical="center"/>
    </xf>
    <xf numFmtId="4" fontId="28" fillId="55" borderId="27" applyNumberFormat="0" applyProtection="0">
      <alignment horizontal="right" vertical="center"/>
    </xf>
    <xf numFmtId="4" fontId="28" fillId="59" borderId="27" applyNumberFormat="0" applyProtection="0">
      <alignment horizontal="right" vertical="center"/>
    </xf>
    <xf numFmtId="4" fontId="28" fillId="96" borderId="27" applyNumberFormat="0" applyProtection="0">
      <alignment horizontal="right" vertical="center"/>
    </xf>
    <xf numFmtId="4" fontId="28" fillId="52" borderId="27" applyNumberFormat="0" applyProtection="0">
      <alignment horizontal="right" vertical="center"/>
    </xf>
    <xf numFmtId="4" fontId="28" fillId="104" borderId="27" applyNumberFormat="0" applyProtection="0">
      <alignment horizontal="right" vertical="center"/>
    </xf>
    <xf numFmtId="4" fontId="28" fillId="54" borderId="27" applyNumberFormat="0" applyProtection="0">
      <alignment horizontal="right" vertical="center"/>
    </xf>
    <xf numFmtId="4" fontId="28" fillId="105"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40" borderId="27"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4" fontId="157" fillId="42" borderId="39" applyNumberFormat="0" applyProtection="0">
      <alignment vertical="center"/>
    </xf>
    <xf numFmtId="4" fontId="231" fillId="99" borderId="34" applyNumberFormat="0" applyProtection="0">
      <alignment vertical="center"/>
    </xf>
    <xf numFmtId="4" fontId="157" fillId="53" borderId="39"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31" fillId="6" borderId="27" applyNumberFormat="0" applyProtection="0">
      <alignment horizontal="right" vertical="center"/>
    </xf>
    <xf numFmtId="4" fontId="28" fillId="58" borderId="27" applyNumberFormat="0" applyProtection="0">
      <alignment horizontal="left" vertical="center" indent="1"/>
    </xf>
    <xf numFmtId="0" fontId="157" fillId="40" borderId="39" applyNumberFormat="0" applyProtection="0">
      <alignment horizontal="left" vertical="top" indent="1"/>
    </xf>
    <xf numFmtId="0" fontId="157" fillId="40" borderId="39" applyNumberFormat="0" applyProtection="0">
      <alignment horizontal="left" vertical="top" indent="1"/>
    </xf>
    <xf numFmtId="4" fontId="233" fillId="100" borderId="62" applyNumberFormat="0" applyProtection="0">
      <alignment horizontal="left" vertical="center" indent="1"/>
    </xf>
    <xf numFmtId="4" fontId="234" fillId="43" borderId="27" applyNumberFormat="0" applyProtection="0">
      <alignment horizontal="right" vertical="center"/>
    </xf>
    <xf numFmtId="201" fontId="88" fillId="0" borderId="0" applyFill="0" applyBorder="0" applyProtection="0">
      <alignment horizontal="left"/>
    </xf>
    <xf numFmtId="41" fontId="8" fillId="0" borderId="0" applyFont="0" applyFill="0" applyBorder="0" applyAlignment="0" applyProtection="0"/>
    <xf numFmtId="269" fontId="156" fillId="0" borderId="0" applyFont="0" applyFill="0" applyBorder="0" applyAlignment="0" applyProtection="0">
      <alignment horizontal="right"/>
    </xf>
    <xf numFmtId="201" fontId="235" fillId="98" borderId="3">
      <alignment horizontal="centerContinuous" vertical="center" wrapText="1"/>
    </xf>
    <xf numFmtId="38" fontId="236" fillId="126" borderId="63">
      <alignment horizontal="centerContinuous" vertical="center"/>
    </xf>
    <xf numFmtId="201" fontId="100" fillId="0" borderId="0" applyFont="0" applyProtection="0"/>
    <xf numFmtId="3" fontId="120" fillId="127" borderId="0">
      <alignment horizontal="left"/>
    </xf>
    <xf numFmtId="192" fontId="135" fillId="6" borderId="0">
      <protection locked="0"/>
    </xf>
    <xf numFmtId="201" fontId="8" fillId="0" borderId="6">
      <alignment wrapText="1"/>
      <protection locked="0"/>
    </xf>
    <xf numFmtId="12" fontId="8" fillId="0" borderId="0" applyFont="0" applyFill="0" applyBorder="0" applyProtection="0">
      <alignment horizontal="right"/>
    </xf>
    <xf numFmtId="270" fontId="8" fillId="126" borderId="0" applyFont="0" applyFill="0" applyBorder="0" applyProtection="0">
      <alignment horizontal="right"/>
    </xf>
    <xf numFmtId="3" fontId="237" fillId="127" borderId="0">
      <alignment horizontal="left"/>
    </xf>
    <xf numFmtId="201" fontId="44" fillId="0" borderId="0"/>
    <xf numFmtId="38" fontId="236" fillId="0" borderId="0" applyNumberFormat="0" applyFill="0">
      <alignment horizontal="centerContinuous"/>
    </xf>
    <xf numFmtId="3" fontId="8" fillId="0" borderId="34" applyNumberFormat="0" applyFont="0" applyFill="0" applyAlignment="0" applyProtection="0">
      <alignment vertical="center"/>
    </xf>
    <xf numFmtId="201" fontId="238" fillId="0" borderId="0" applyBorder="0" applyProtection="0">
      <alignment vertical="center"/>
    </xf>
    <xf numFmtId="228" fontId="238" fillId="0" borderId="16" applyBorder="0" applyProtection="0">
      <alignment horizontal="right" vertical="center"/>
    </xf>
    <xf numFmtId="201" fontId="239" fillId="111" borderId="0" applyBorder="0" applyProtection="0">
      <alignment horizontal="centerContinuous" vertical="center"/>
    </xf>
    <xf numFmtId="201" fontId="239" fillId="128" borderId="16" applyBorder="0" applyProtection="0">
      <alignment horizontal="centerContinuous" vertical="center"/>
    </xf>
    <xf numFmtId="201" fontId="240" fillId="0" borderId="0" applyFill="0" applyBorder="0" applyAlignment="0"/>
    <xf numFmtId="201" fontId="241" fillId="0" borderId="0" applyFill="0" applyBorder="0" applyProtection="0">
      <alignment horizontal="left"/>
    </xf>
    <xf numFmtId="201" fontId="173" fillId="0" borderId="12" applyFill="0" applyBorder="0" applyProtection="0">
      <alignment horizontal="left" vertical="top"/>
    </xf>
    <xf numFmtId="1" fontId="242" fillId="0" borderId="0"/>
    <xf numFmtId="201" fontId="8" fillId="0" borderId="0"/>
    <xf numFmtId="201" fontId="28" fillId="0" borderId="0"/>
    <xf numFmtId="201" fontId="9" fillId="0" borderId="0"/>
    <xf numFmtId="208" fontId="243" fillId="0" borderId="0" applyNumberFormat="0" applyFill="0" applyBorder="0" applyAlignment="0" applyProtection="0"/>
    <xf numFmtId="209" fontId="59" fillId="0" borderId="0" applyNumberFormat="0" applyFill="0" applyBorder="0" applyAlignment="0" applyProtection="0"/>
    <xf numFmtId="0" fontId="10" fillId="0" borderId="0"/>
    <xf numFmtId="208" fontId="244" fillId="0" borderId="0" applyNumberFormat="0" applyFill="0" applyBorder="0" applyAlignment="0" applyProtection="0"/>
    <xf numFmtId="208" fontId="244" fillId="0" borderId="0" applyNumberFormat="0" applyFill="0" applyBorder="0" applyAlignment="0" applyProtection="0"/>
    <xf numFmtId="208" fontId="244" fillId="0" borderId="0" applyNumberFormat="0" applyFill="0" applyBorder="0" applyAlignment="0" applyProtection="0"/>
    <xf numFmtId="209" fontId="60" fillId="0" borderId="0" applyNumberFormat="0" applyFill="0" applyBorder="0" applyAlignment="0" applyProtection="0"/>
    <xf numFmtId="0" fontId="10" fillId="0" borderId="0"/>
    <xf numFmtId="209" fontId="60" fillId="0" borderId="0" applyNumberFormat="0" applyFill="0" applyBorder="0" applyAlignment="0" applyProtection="0"/>
    <xf numFmtId="208" fontId="244" fillId="0" borderId="0" applyNumberFormat="0" applyFill="0" applyBorder="0" applyAlignment="0" applyProtection="0"/>
    <xf numFmtId="208" fontId="244" fillId="0" borderId="0" applyNumberFormat="0" applyFill="0" applyBorder="0" applyAlignment="0" applyProtection="0"/>
    <xf numFmtId="208" fontId="244" fillId="0" borderId="0" applyNumberFormat="0" applyFill="0" applyBorder="0" applyAlignment="0" applyProtection="0"/>
    <xf numFmtId="208" fontId="244" fillId="0" borderId="0" applyNumberFormat="0" applyFill="0" applyBorder="0" applyAlignment="0" applyProtection="0"/>
    <xf numFmtId="271" fontId="8" fillId="0" borderId="0" applyFill="0" applyBorder="0" applyAlignment="0" applyProtection="0">
      <alignment horizontal="right"/>
    </xf>
    <xf numFmtId="201" fontId="245" fillId="0" borderId="0" applyProtection="0">
      <alignment vertical="top"/>
    </xf>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1" fontId="247"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2" fontId="248" fillId="0" borderId="0" applyNumberFormat="0">
      <alignment vertical="center"/>
    </xf>
    <xf numFmtId="1" fontId="108" fillId="129" borderId="0" applyNumberFormat="0" applyFont="0" applyBorder="0" applyProtection="0">
      <alignment horizontal="left"/>
    </xf>
    <xf numFmtId="3" fontId="249" fillId="127" borderId="0">
      <alignment horizontal="center"/>
    </xf>
    <xf numFmtId="178" fontId="250" fillId="0" borderId="0"/>
    <xf numFmtId="208" fontId="251" fillId="0" borderId="59" applyNumberFormat="0" applyFill="0" applyAlignment="0" applyProtection="0"/>
    <xf numFmtId="209" fontId="50" fillId="0" borderId="17" applyNumberFormat="0" applyFill="0" applyAlignment="0" applyProtection="0"/>
    <xf numFmtId="0" fontId="251" fillId="0" borderId="59" applyNumberFormat="0" applyFill="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08" fontId="252" fillId="0" borderId="32" applyNumberFormat="0" applyFill="0" applyAlignment="0" applyProtection="0"/>
    <xf numFmtId="209" fontId="51" fillId="0" borderId="18" applyNumberFormat="0" applyFill="0" applyAlignment="0" applyProtection="0"/>
    <xf numFmtId="0" fontId="252" fillId="0" borderId="32" applyNumberFormat="0" applyFill="0" applyAlignment="0" applyProtection="0"/>
    <xf numFmtId="208" fontId="163" fillId="0" borderId="60" applyNumberFormat="0" applyFill="0" applyAlignment="0" applyProtection="0"/>
    <xf numFmtId="209" fontId="52" fillId="0" borderId="19" applyNumberFormat="0" applyFill="0" applyAlignment="0" applyProtection="0"/>
    <xf numFmtId="0" fontId="163" fillId="0" borderId="60" applyNumberFormat="0" applyFill="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09" fontId="107" fillId="0" borderId="0" applyNumberFormat="0" applyFill="0" applyBorder="0" applyAlignment="0" applyProtection="0"/>
    <xf numFmtId="0" fontId="10" fillId="0" borderId="0"/>
    <xf numFmtId="208" fontId="246" fillId="0" borderId="0" applyNumberFormat="0" applyFill="0" applyBorder="0" applyAlignment="0" applyProtection="0"/>
    <xf numFmtId="208" fontId="246" fillId="0" borderId="0" applyNumberFormat="0" applyFill="0" applyBorder="0" applyAlignment="0" applyProtection="0"/>
    <xf numFmtId="3" fontId="200" fillId="6" borderId="16">
      <alignment horizontal="center" vertical="center"/>
    </xf>
    <xf numFmtId="3" fontId="253" fillId="127" borderId="0">
      <alignment horizontal="left"/>
    </xf>
    <xf numFmtId="201" fontId="254" fillId="0" borderId="0" applyFill="0" applyBorder="0" applyAlignment="0" applyProtection="0"/>
    <xf numFmtId="201" fontId="101" fillId="53" borderId="44"/>
    <xf numFmtId="202" fontId="44" fillId="0" borderId="11" applyFill="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0" fontId="82"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179" fontId="8" fillId="0" borderId="0" applyFont="0" applyFill="0" applyBorder="0" applyAlignment="0" applyProtection="0"/>
    <xf numFmtId="166" fontId="8" fillId="0" borderId="0" applyFont="0" applyFill="0" applyBorder="0" applyAlignment="0" applyProtection="0"/>
    <xf numFmtId="179" fontId="8" fillId="0" borderId="0" applyFont="0" applyFill="0" applyBorder="0" applyAlignment="0" applyProtection="0"/>
    <xf numFmtId="166" fontId="8" fillId="0" borderId="0" applyFont="0" applyFill="0" applyBorder="0" applyAlignment="0" applyProtection="0"/>
    <xf numFmtId="178" fontId="256" fillId="0" borderId="0">
      <alignment horizontal="left"/>
      <protection locked="0"/>
    </xf>
    <xf numFmtId="201" fontId="8" fillId="0" borderId="0"/>
    <xf numFmtId="202" fontId="212" fillId="6" borderId="12" applyNumberFormat="0" applyBorder="0">
      <protection locked="0"/>
    </xf>
    <xf numFmtId="4" fontId="257" fillId="0" borderId="65"/>
    <xf numFmtId="272" fontId="108" fillId="0" borderId="0" applyFont="0" applyFill="0" applyBorder="0" applyAlignment="0" applyProtection="0"/>
    <xf numFmtId="183" fontId="8" fillId="0" borderId="0" applyFont="0" applyFill="0" applyBorder="0" applyAlignment="0" applyProtection="0"/>
    <xf numFmtId="272" fontId="108" fillId="0" borderId="0" applyFont="0" applyFill="0" applyBorder="0" applyAlignment="0" applyProtection="0"/>
    <xf numFmtId="201" fontId="258" fillId="0" borderId="0" applyNumberFormat="0" applyFill="0" applyBorder="0"/>
    <xf numFmtId="201" fontId="243" fillId="0" borderId="0" applyNumberFormat="0" applyFill="0" applyBorder="0" applyAlignment="0" applyProtection="0"/>
    <xf numFmtId="201" fontId="40" fillId="6" borderId="15" applyNumberFormat="0" applyFont="0" applyAlignment="0" applyProtection="0">
      <protection locked="0"/>
    </xf>
    <xf numFmtId="273" fontId="108" fillId="0" borderId="0" applyNumberFormat="0" applyFont="0" applyFill="0" applyBorder="0" applyProtection="0">
      <alignment vertical="top" wrapText="1"/>
    </xf>
    <xf numFmtId="179" fontId="259" fillId="0" borderId="0" applyFont="0" applyFill="0" applyBorder="0" applyAlignment="0" applyProtection="0"/>
    <xf numFmtId="166" fontId="259" fillId="0" borderId="0" applyFont="0" applyFill="0" applyBorder="0" applyAlignment="0" applyProtection="0"/>
    <xf numFmtId="274" fontId="259" fillId="0" borderId="0" applyFont="0" applyFill="0" applyBorder="0" applyAlignment="0" applyProtection="0"/>
    <xf numFmtId="275" fontId="259" fillId="0" borderId="0" applyFont="0" applyFill="0" applyBorder="0" applyAlignment="0" applyProtection="0"/>
    <xf numFmtId="201" fontId="259" fillId="0" borderId="0"/>
    <xf numFmtId="201" fontId="8" fillId="0" borderId="0"/>
    <xf numFmtId="0" fontId="261"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76" fontId="8" fillId="0" borderId="0" applyNumberFormat="0" applyFill="0" applyBorder="0" applyAlignment="0" applyProtection="0"/>
    <xf numFmtId="253" fontId="10" fillId="0" borderId="0"/>
    <xf numFmtId="253" fontId="10" fillId="0" borderId="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0" fontId="7" fillId="46"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17"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0"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0" fontId="7" fillId="45"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21"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0" fontId="7" fillId="0" borderId="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109"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0" fontId="7" fillId="47"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25"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4" borderId="16" applyNumberFormat="0" applyFont="0" applyAlignment="0" applyProtection="0"/>
    <xf numFmtId="253" fontId="10" fillId="44" borderId="16" applyNumberFormat="0" applyFont="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95"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0"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0" fontId="7" fillId="48"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29"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4" borderId="16" applyNumberFormat="0" applyFont="0" applyAlignment="0" applyProtection="0"/>
    <xf numFmtId="253" fontId="10" fillId="44" borderId="16" applyNumberFormat="0" applyFont="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0"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33"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0" fontId="25" fillId="45" borderId="0" applyNumberFormat="0" applyBorder="0" applyAlignment="0" applyProtection="0"/>
    <xf numFmtId="0" fontId="25" fillId="37"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0" borderId="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0" fontId="7" fillId="18"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18"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16" applyNumberFormat="0" applyFont="0" applyAlignment="0" applyProtection="0"/>
    <xf numFmtId="253" fontId="10" fillId="44" borderId="16" applyNumberFormat="0" applyFont="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0" fontId="25" fillId="22"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0"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0" fontId="7" fillId="54"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26"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8"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45"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96"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53"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30"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34"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38"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 fillId="19" borderId="0" applyNumberFormat="0" applyBorder="0" applyAlignment="0" applyProtection="0"/>
    <xf numFmtId="253" fontId="8" fillId="0" borderId="0"/>
    <xf numFmtId="253" fontId="8" fillId="0" borderId="0"/>
    <xf numFmtId="0" fontId="3" fillId="27" borderId="0" applyNumberFormat="0" applyBorder="0" applyAlignment="0" applyProtection="0"/>
    <xf numFmtId="253" fontId="8" fillId="0" borderId="0"/>
    <xf numFmtId="0" fontId="3" fillId="31" borderId="0" applyNumberFormat="0" applyBorder="0" applyAlignment="0" applyProtection="0"/>
    <xf numFmtId="253" fontId="8" fillId="0" borderId="0"/>
    <xf numFmtId="0" fontId="3" fillId="35" borderId="0" applyNumberFormat="0" applyBorder="0" applyAlignment="0" applyProtection="0"/>
    <xf numFmtId="253" fontId="8" fillId="0" borderId="0"/>
    <xf numFmtId="0" fontId="3" fillId="39" borderId="0" applyNumberFormat="0" applyBorder="0" applyAlignment="0" applyProtection="0"/>
    <xf numFmtId="253" fontId="8" fillId="0" borderId="0"/>
    <xf numFmtId="0" fontId="262" fillId="51" borderId="0" applyNumberFormat="0" applyBorder="0" applyAlignment="0" applyProtection="0"/>
    <xf numFmtId="0" fontId="262" fillId="51" borderId="0" applyNumberFormat="0" applyBorder="0" applyAlignment="0" applyProtection="0"/>
    <xf numFmtId="0" fontId="262" fillId="19" borderId="0" applyNumberFormat="0" applyBorder="0" applyAlignment="0" applyProtection="0"/>
    <xf numFmtId="253" fontId="8" fillId="0" borderId="0"/>
    <xf numFmtId="253" fontId="8" fillId="0" borderId="0"/>
    <xf numFmtId="253" fontId="8" fillId="0" borderId="0"/>
    <xf numFmtId="253" fontId="8" fillId="0" borderId="0"/>
    <xf numFmtId="0" fontId="3" fillId="54" borderId="0" applyNumberFormat="0" applyBorder="0" applyAlignment="0" applyProtection="0"/>
    <xf numFmtId="0" fontId="262" fillId="52" borderId="0" applyNumberFormat="0" applyBorder="0" applyAlignment="0" applyProtection="0"/>
    <xf numFmtId="0" fontId="262" fillId="52" borderId="0" applyNumberFormat="0" applyBorder="0" applyAlignment="0" applyProtection="0"/>
    <xf numFmtId="0" fontId="262" fillId="27" borderId="0" applyNumberFormat="0" applyBorder="0" applyAlignment="0" applyProtection="0"/>
    <xf numFmtId="253" fontId="8" fillId="0" borderId="0"/>
    <xf numFmtId="253" fontId="8" fillId="0" borderId="0"/>
    <xf numFmtId="0" fontId="3" fillId="57" borderId="0" applyNumberFormat="0" applyBorder="0" applyAlignment="0" applyProtection="0"/>
    <xf numFmtId="0" fontId="262" fillId="53" borderId="0" applyNumberFormat="0" applyBorder="0" applyAlignment="0" applyProtection="0"/>
    <xf numFmtId="0" fontId="262" fillId="53" borderId="0" applyNumberFormat="0" applyBorder="0" applyAlignment="0" applyProtection="0"/>
    <xf numFmtId="0" fontId="262" fillId="31" borderId="0" applyNumberFormat="0" applyBorder="0" applyAlignment="0" applyProtection="0"/>
    <xf numFmtId="253" fontId="8" fillId="0" borderId="0"/>
    <xf numFmtId="253" fontId="8" fillId="0" borderId="0"/>
    <xf numFmtId="0" fontId="262" fillId="51" borderId="0" applyNumberFormat="0" applyBorder="0" applyAlignment="0" applyProtection="0"/>
    <xf numFmtId="0" fontId="262" fillId="51" borderId="0" applyNumberFormat="0" applyBorder="0" applyAlignment="0" applyProtection="0"/>
    <xf numFmtId="0" fontId="262" fillId="35" borderId="0" applyNumberFormat="0" applyBorder="0" applyAlignment="0" applyProtection="0"/>
    <xf numFmtId="253" fontId="8" fillId="0" borderId="0"/>
    <xf numFmtId="253" fontId="8" fillId="0" borderId="0"/>
    <xf numFmtId="0" fontId="3" fillId="59" borderId="0" applyNumberFormat="0" applyBorder="0" applyAlignment="0" applyProtection="0"/>
    <xf numFmtId="0" fontId="262" fillId="50" borderId="0" applyNumberFormat="0" applyBorder="0" applyAlignment="0" applyProtection="0"/>
    <xf numFmtId="0" fontId="262" fillId="50" borderId="0" applyNumberFormat="0" applyBorder="0" applyAlignment="0" applyProtection="0"/>
    <xf numFmtId="0" fontId="262" fillId="39" borderId="0" applyNumberFormat="0" applyBorder="0" applyAlignment="0" applyProtection="0"/>
    <xf numFmtId="253" fontId="8" fillId="0" borderId="0"/>
    <xf numFmtId="253" fontId="8" fillId="0" borderId="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3"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3" fontId="8" fillId="0" borderId="0"/>
    <xf numFmtId="253" fontId="8" fillId="0" borderId="0"/>
    <xf numFmtId="0" fontId="3" fillId="1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253"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3" fontId="8" fillId="0" borderId="0"/>
    <xf numFmtId="253"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3"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3" fontId="8" fillId="0" borderId="0"/>
    <xf numFmtId="253"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3" fontId="8" fillId="0" borderId="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253" fontId="8" fillId="0" borderId="0"/>
    <xf numFmtId="253" fontId="8" fillId="0" borderId="0"/>
    <xf numFmtId="0" fontId="3" fillId="28"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3"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3" fontId="8" fillId="0" borderId="0"/>
    <xf numFmtId="253" fontId="8" fillId="0" borderId="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253"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3" fontId="8" fillId="0" borderId="0"/>
    <xf numFmtId="253" fontId="8" fillId="0" borderId="0"/>
    <xf numFmtId="0" fontId="3" fillId="36" borderId="0" applyNumberFormat="0" applyBorder="0" applyAlignment="0" applyProtection="0"/>
    <xf numFmtId="253" fontId="8" fillId="0" borderId="0"/>
    <xf numFmtId="0" fontId="54" fillId="10" borderId="0" applyNumberFormat="0" applyBorder="0" applyAlignment="0" applyProtection="0"/>
    <xf numFmtId="253" fontId="8" fillId="0" borderId="0"/>
    <xf numFmtId="253" fontId="8" fillId="0" borderId="0"/>
    <xf numFmtId="0" fontId="263" fillId="104" borderId="0" applyNumberFormat="0" applyBorder="0" applyAlignment="0" applyProtection="0"/>
    <xf numFmtId="0" fontId="263" fillId="104" borderId="0" applyNumberFormat="0" applyBorder="0" applyAlignment="0" applyProtection="0"/>
    <xf numFmtId="0" fontId="263" fillId="9" borderId="0" applyNumberFormat="0" applyBorder="0" applyAlignment="0" applyProtection="0"/>
    <xf numFmtId="253" fontId="8" fillId="0" borderId="0"/>
    <xf numFmtId="0" fontId="10" fillId="75"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77" fontId="8" fillId="0" borderId="0" applyFill="0" applyBorder="0" applyAlignment="0"/>
    <xf numFmtId="277" fontId="8" fillId="0" borderId="0" applyFill="0" applyBorder="0" applyAlignment="0"/>
    <xf numFmtId="277" fontId="8" fillId="0" borderId="0" applyFill="0" applyBorder="0" applyAlignment="0"/>
    <xf numFmtId="186" fontId="8" fillId="0" borderId="0" applyFill="0" applyBorder="0" applyAlignment="0"/>
    <xf numFmtId="277" fontId="8" fillId="0" borderId="0" applyFill="0" applyBorder="0" applyAlignment="0"/>
    <xf numFmtId="186" fontId="8" fillId="0" borderId="0" applyFill="0" applyBorder="0" applyAlignment="0"/>
    <xf numFmtId="277" fontId="8" fillId="0" borderId="0" applyFill="0" applyBorder="0" applyAlignment="0"/>
    <xf numFmtId="186" fontId="8" fillId="0" borderId="0" applyFill="0" applyBorder="0" applyAlignment="0"/>
    <xf numFmtId="253" fontId="8" fillId="0" borderId="0"/>
    <xf numFmtId="0" fontId="264" fillId="43" borderId="20" applyNumberFormat="0" applyAlignment="0" applyProtection="0"/>
    <xf numFmtId="0" fontId="264" fillId="43" borderId="20" applyNumberFormat="0" applyAlignment="0" applyProtection="0"/>
    <xf numFmtId="0" fontId="265" fillId="13" borderId="20" applyNumberFormat="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6" fillId="0" borderId="35" applyNumberFormat="0" applyFill="0" applyAlignment="0" applyProtection="0"/>
    <xf numFmtId="0" fontId="266" fillId="0" borderId="35" applyNumberFormat="0" applyFill="0" applyAlignment="0" applyProtection="0"/>
    <xf numFmtId="0" fontId="267" fillId="0" borderId="22" applyNumberFormat="0" applyFill="0" applyAlignment="0" applyProtection="0"/>
    <xf numFmtId="253"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0" fontId="72" fillId="0" borderId="29" applyNumberFormat="0" applyFill="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44" fontId="8" fillId="0" borderId="0" applyFont="0" applyFill="0" applyBorder="0" applyAlignment="0" applyProtection="0"/>
    <xf numFmtId="44" fontId="8"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8" fillId="0" borderId="0" applyNumberFormat="0" applyFill="0" applyBorder="0" applyAlignment="0" applyProtection="0"/>
    <xf numFmtId="0" fontId="268" fillId="0" borderId="0" applyNumberFormat="0" applyFill="0" applyBorder="0" applyAlignment="0" applyProtection="0"/>
    <xf numFmtId="0" fontId="269" fillId="0" borderId="0" applyNumberFormat="0" applyFill="0" applyBorder="0" applyAlignment="0" applyProtection="0"/>
    <xf numFmtId="253"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3" fontId="8" fillId="0" borderId="0"/>
    <xf numFmtId="0" fontId="262" fillId="58" borderId="0" applyNumberFormat="0" applyBorder="0" applyAlignment="0" applyProtection="0"/>
    <xf numFmtId="0" fontId="262" fillId="58" borderId="0" applyNumberFormat="0" applyBorder="0" applyAlignment="0" applyProtection="0"/>
    <xf numFmtId="0" fontId="262" fillId="16" borderId="0" applyNumberFormat="0" applyBorder="0" applyAlignment="0" applyProtection="0"/>
    <xf numFmtId="253" fontId="8" fillId="0" borderId="0"/>
    <xf numFmtId="0" fontId="66" fillId="60"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0" fontId="262" fillId="107" borderId="0" applyNumberFormat="0" applyBorder="0" applyAlignment="0" applyProtection="0"/>
    <xf numFmtId="0" fontId="262" fillId="107" borderId="0" applyNumberFormat="0" applyBorder="0" applyAlignment="0" applyProtection="0"/>
    <xf numFmtId="0" fontId="262" fillId="28" borderId="0" applyNumberFormat="0" applyBorder="0" applyAlignment="0" applyProtection="0"/>
    <xf numFmtId="253" fontId="8" fillId="0" borderId="0"/>
    <xf numFmtId="0" fontId="66" fillId="79" borderId="0" applyNumberFormat="0" applyBorder="0" applyAlignment="0" applyProtection="0"/>
    <xf numFmtId="253" fontId="8" fillId="0" borderId="0"/>
    <xf numFmtId="253" fontId="8" fillId="0" borderId="0"/>
    <xf numFmtId="253" fontId="8" fillId="0" borderId="0"/>
    <xf numFmtId="0" fontId="262" fillId="55" borderId="0" applyNumberFormat="0" applyBorder="0" applyAlignment="0" applyProtection="0"/>
    <xf numFmtId="0" fontId="262" fillId="55" borderId="0" applyNumberFormat="0" applyBorder="0" applyAlignment="0" applyProtection="0"/>
    <xf numFmtId="0" fontId="262" fillId="36" borderId="0" applyNumberFormat="0" applyBorder="0" applyAlignment="0" applyProtection="0"/>
    <xf numFmtId="253" fontId="8" fillId="0" borderId="0"/>
    <xf numFmtId="0" fontId="66" fillId="85"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53" fillId="9" borderId="0" applyNumberFormat="0" applyBorder="0" applyAlignment="0" applyProtection="0"/>
    <xf numFmtId="38" fontId="28" fillId="98"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253"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253"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3" fontId="8" fillId="0" borderId="0"/>
    <xf numFmtId="253" fontId="8" fillId="0" borderId="0"/>
    <xf numFmtId="253" fontId="8" fillId="0" borderId="0"/>
    <xf numFmtId="0" fontId="270" fillId="48" borderId="0" applyNumberFormat="0" applyBorder="0" applyAlignment="0" applyProtection="0"/>
    <xf numFmtId="0" fontId="270" fillId="48" borderId="0" applyNumberFormat="0" applyBorder="0" applyAlignment="0" applyProtection="0"/>
    <xf numFmtId="0" fontId="270" fillId="10" borderId="0" applyNumberFormat="0" applyBorder="0" applyAlignment="0" applyProtection="0"/>
    <xf numFmtId="253" fontId="8" fillId="0" borderId="0"/>
    <xf numFmtId="0" fontId="91" fillId="82" borderId="0" applyNumberFormat="0" applyBorder="0" applyAlignment="0" applyProtection="0"/>
    <xf numFmtId="253"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253" fontId="8" fillId="0" borderId="0"/>
    <xf numFmtId="166" fontId="8"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53" fontId="8" fillId="0" borderId="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25" fillId="0" borderId="0" applyFont="0" applyFill="0" applyBorder="0" applyAlignment="0" applyProtection="0"/>
    <xf numFmtId="253" fontId="8" fillId="0" borderId="0"/>
    <xf numFmtId="166" fontId="25" fillId="0" borderId="0" applyFont="0" applyFill="0" applyBorder="0" applyAlignment="0" applyProtection="0"/>
    <xf numFmtId="253" fontId="8" fillId="0" borderId="0"/>
    <xf numFmtId="166" fontId="2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253" fontId="8" fillId="0" borderId="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95" fillId="0" borderId="0" applyFont="0" applyFill="0" applyBorder="0" applyAlignment="0" applyProtection="0"/>
    <xf numFmtId="253" fontId="8" fillId="0" borderId="0"/>
    <xf numFmtId="253" fontId="8" fillId="0" borderId="0"/>
    <xf numFmtId="253" fontId="8" fillId="0" borderId="0"/>
    <xf numFmtId="166" fontId="10"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253" fontId="8" fillId="0" borderId="0"/>
    <xf numFmtId="166" fontId="25"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0" fontId="260" fillId="11" borderId="0" applyNumberFormat="0" applyBorder="0" applyAlignment="0" applyProtection="0"/>
    <xf numFmtId="0" fontId="271" fillId="50" borderId="0" applyNumberFormat="0" applyBorder="0" applyAlignment="0" applyProtection="0"/>
    <xf numFmtId="0" fontId="271" fillId="50" borderId="0" applyNumberFormat="0" applyBorder="0" applyAlignment="0" applyProtection="0"/>
    <xf numFmtId="0" fontId="271" fillId="11" borderId="0" applyNumberFormat="0" applyBorder="0" applyAlignment="0" applyProtection="0"/>
    <xf numFmtId="253" fontId="8" fillId="0" borderId="0"/>
    <xf numFmtId="176" fontId="8" fillId="0" borderId="0"/>
    <xf numFmtId="176" fontId="8" fillId="0" borderId="0"/>
    <xf numFmtId="176" fontId="8" fillId="0" borderId="0"/>
    <xf numFmtId="253" fontId="8" fillId="0" borderId="0"/>
    <xf numFmtId="0" fontId="7"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0" fontId="31"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25"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253" fontId="8" fillId="0" borderId="0"/>
    <xf numFmtId="0" fontId="31" fillId="0" borderId="0"/>
    <xf numFmtId="253" fontId="8"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7" fillId="0" borderId="0"/>
    <xf numFmtId="278" fontId="7" fillId="0" borderId="0"/>
    <xf numFmtId="278" fontId="7" fillId="0" borderId="0"/>
    <xf numFmtId="0" fontId="7" fillId="0" borderId="0"/>
    <xf numFmtId="0" fontId="7" fillId="0" borderId="0"/>
    <xf numFmtId="0" fontId="7" fillId="0" borderId="0"/>
    <xf numFmtId="253"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3" fontId="8" fillId="0" borderId="0"/>
    <xf numFmtId="0" fontId="8" fillId="0" borderId="0" applyNumberFormat="0" applyFill="0" applyBorder="0" applyAlignment="0" applyProtection="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253" fontId="8" fillId="0" borderId="0"/>
    <xf numFmtId="0"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253" fontId="8" fillId="0" borderId="0"/>
    <xf numFmtId="253" fontId="8"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253" fontId="8"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0" fontId="25" fillId="0" borderId="0"/>
    <xf numFmtId="0" fontId="31" fillId="0" borderId="0"/>
    <xf numFmtId="253" fontId="8"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253" fontId="8"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253" fontId="8" fillId="0" borderId="0"/>
    <xf numFmtId="253" fontId="8"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8" fillId="0" borderId="0"/>
    <xf numFmtId="0" fontId="8" fillId="0" borderId="0"/>
    <xf numFmtId="0" fontId="28" fillId="103" borderId="0"/>
    <xf numFmtId="253" fontId="8"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95" fillId="15" borderId="24" applyNumberFormat="0" applyFont="0" applyAlignment="0" applyProtection="0"/>
    <xf numFmtId="0" fontId="95" fillId="15" borderId="24" applyNumberFormat="0" applyFont="0" applyAlignment="0" applyProtection="0"/>
    <xf numFmtId="0" fontId="25" fillId="15" borderId="24" applyNumberFormat="0" applyFont="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7" fillId="15" borderId="24" applyNumberFormat="0" applyFont="0" applyAlignment="0" applyProtection="0"/>
    <xf numFmtId="0" fontId="10" fillId="15" borderId="24" applyNumberFormat="0" applyFont="0" applyAlignment="0" applyProtection="0"/>
    <xf numFmtId="253" fontId="8" fillId="0" borderId="0"/>
    <xf numFmtId="253" fontId="8" fillId="0" borderId="0"/>
    <xf numFmtId="253" fontId="8" fillId="0" borderId="0"/>
    <xf numFmtId="9" fontId="8"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9" fontId="7"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97" fontId="99" fillId="0" borderId="0"/>
    <xf numFmtId="181" fontId="99"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72" fillId="43" borderId="21" applyNumberFormat="0" applyAlignment="0" applyProtection="0"/>
    <xf numFmtId="0" fontId="272" fillId="43" borderId="21" applyNumberFormat="0" applyAlignment="0" applyProtection="0"/>
    <xf numFmtId="0" fontId="272" fillId="13" borderId="21" applyNumberFormat="0" applyAlignment="0" applyProtection="0"/>
    <xf numFmtId="253" fontId="8" fillId="0" borderId="0"/>
    <xf numFmtId="4" fontId="28" fillId="102" borderId="27" applyNumberFormat="0" applyProtection="0">
      <alignment vertical="center"/>
    </xf>
    <xf numFmtId="4" fontId="28" fillId="102" borderId="27" applyNumberFormat="0" applyProtection="0">
      <alignment vertical="center"/>
    </xf>
    <xf numFmtId="253" fontId="8" fillId="0" borderId="0"/>
    <xf numFmtId="253" fontId="8" fillId="0" borderId="0"/>
    <xf numFmtId="4" fontId="28" fillId="110" borderId="27" applyNumberFormat="0" applyProtection="0">
      <alignment horizontal="left" vertical="center" indent="1"/>
    </xf>
    <xf numFmtId="4" fontId="28" fillId="110" borderId="27" applyNumberFormat="0" applyProtection="0">
      <alignment horizontal="left" vertical="center" indent="1"/>
    </xf>
    <xf numFmtId="253" fontId="8" fillId="0" borderId="0"/>
    <xf numFmtId="253" fontId="8" fillId="0" borderId="0"/>
    <xf numFmtId="4" fontId="28" fillId="58" borderId="27" applyNumberFormat="0" applyProtection="0">
      <alignment horizontal="left" vertical="center" indent="1"/>
    </xf>
    <xf numFmtId="4" fontId="28" fillId="58" borderId="27" applyNumberFormat="0" applyProtection="0">
      <alignment horizontal="left" vertical="center" indent="1"/>
    </xf>
    <xf numFmtId="4" fontId="64" fillId="45" borderId="39" applyNumberFormat="0" applyProtection="0">
      <alignment horizontal="right" vertical="center"/>
    </xf>
    <xf numFmtId="4" fontId="64" fillId="45" borderId="39" applyNumberFormat="0" applyProtection="0">
      <alignment horizontal="right" vertical="center"/>
    </xf>
    <xf numFmtId="4" fontId="64" fillId="45" borderId="39" applyNumberFormat="0" applyProtection="0">
      <alignment horizontal="right" vertical="center"/>
    </xf>
    <xf numFmtId="4" fontId="28" fillId="45" borderId="27" applyNumberFormat="0" applyProtection="0">
      <alignment horizontal="right" vertical="center"/>
    </xf>
    <xf numFmtId="253" fontId="8" fillId="0" borderId="0"/>
    <xf numFmtId="4" fontId="64" fillId="41" borderId="39" applyNumberFormat="0" applyProtection="0">
      <alignment horizontal="right" vertical="center"/>
    </xf>
    <xf numFmtId="4" fontId="64" fillId="41" borderId="39" applyNumberFormat="0" applyProtection="0">
      <alignment horizontal="right" vertical="center"/>
    </xf>
    <xf numFmtId="4" fontId="64" fillId="41" borderId="39" applyNumberFormat="0" applyProtection="0">
      <alignment horizontal="right" vertical="center"/>
    </xf>
    <xf numFmtId="4" fontId="28" fillId="101" borderId="27" applyNumberFormat="0" applyProtection="0">
      <alignment horizontal="right" vertical="center"/>
    </xf>
    <xf numFmtId="253" fontId="8" fillId="0" borderId="0"/>
    <xf numFmtId="4" fontId="64" fillId="95" borderId="39" applyNumberFormat="0" applyProtection="0">
      <alignment horizontal="right" vertical="center"/>
    </xf>
    <xf numFmtId="4" fontId="64" fillId="95" borderId="39" applyNumberFormat="0" applyProtection="0">
      <alignment horizontal="right" vertical="center"/>
    </xf>
    <xf numFmtId="4" fontId="64" fillId="95" borderId="39" applyNumberFormat="0" applyProtection="0">
      <alignment horizontal="right" vertical="center"/>
    </xf>
    <xf numFmtId="4" fontId="28" fillId="95" borderId="62" applyNumberFormat="0" applyProtection="0">
      <alignment horizontal="right" vertical="center"/>
    </xf>
    <xf numFmtId="253" fontId="8" fillId="0" borderId="0"/>
    <xf numFmtId="4" fontId="64" fillId="55" borderId="39" applyNumberFormat="0" applyProtection="0">
      <alignment horizontal="right" vertical="center"/>
    </xf>
    <xf numFmtId="4" fontId="64" fillId="55" borderId="39" applyNumberFormat="0" applyProtection="0">
      <alignment horizontal="right" vertical="center"/>
    </xf>
    <xf numFmtId="4" fontId="64" fillId="55" borderId="39" applyNumberFormat="0" applyProtection="0">
      <alignment horizontal="right" vertical="center"/>
    </xf>
    <xf numFmtId="4" fontId="28" fillId="55" borderId="27" applyNumberFormat="0" applyProtection="0">
      <alignment horizontal="right" vertical="center"/>
    </xf>
    <xf numFmtId="253" fontId="8" fillId="0" borderId="0"/>
    <xf numFmtId="4" fontId="64" fillId="59" borderId="39" applyNumberFormat="0" applyProtection="0">
      <alignment horizontal="right" vertical="center"/>
    </xf>
    <xf numFmtId="4" fontId="64" fillId="59" borderId="39" applyNumberFormat="0" applyProtection="0">
      <alignment horizontal="right" vertical="center"/>
    </xf>
    <xf numFmtId="4" fontId="64" fillId="59" borderId="39" applyNumberFormat="0" applyProtection="0">
      <alignment horizontal="right" vertical="center"/>
    </xf>
    <xf numFmtId="4" fontId="28" fillId="59" borderId="27" applyNumberFormat="0" applyProtection="0">
      <alignment horizontal="right" vertical="center"/>
    </xf>
    <xf numFmtId="253" fontId="8" fillId="0" borderId="0"/>
    <xf numFmtId="4" fontId="64" fillId="96" borderId="39" applyNumberFormat="0" applyProtection="0">
      <alignment horizontal="right" vertical="center"/>
    </xf>
    <xf numFmtId="4" fontId="64" fillId="96" borderId="39" applyNumberFormat="0" applyProtection="0">
      <alignment horizontal="right" vertical="center"/>
    </xf>
    <xf numFmtId="4" fontId="64" fillId="96" borderId="39" applyNumberFormat="0" applyProtection="0">
      <alignment horizontal="right" vertical="center"/>
    </xf>
    <xf numFmtId="4" fontId="28" fillId="96" borderId="27" applyNumberFormat="0" applyProtection="0">
      <alignment horizontal="right" vertical="center"/>
    </xf>
    <xf numFmtId="253" fontId="8" fillId="0" borderId="0"/>
    <xf numFmtId="4" fontId="64" fillId="52" borderId="39" applyNumberFormat="0" applyProtection="0">
      <alignment horizontal="right" vertical="center"/>
    </xf>
    <xf numFmtId="4" fontId="64" fillId="52" borderId="39" applyNumberFormat="0" applyProtection="0">
      <alignment horizontal="right" vertical="center"/>
    </xf>
    <xf numFmtId="4" fontId="64" fillId="52" borderId="39" applyNumberFormat="0" applyProtection="0">
      <alignment horizontal="right" vertical="center"/>
    </xf>
    <xf numFmtId="4" fontId="28" fillId="52" borderId="27" applyNumberFormat="0" applyProtection="0">
      <alignment horizontal="right" vertical="center"/>
    </xf>
    <xf numFmtId="253" fontId="8" fillId="0" borderId="0"/>
    <xf numFmtId="4" fontId="64" fillId="104" borderId="39" applyNumberFormat="0" applyProtection="0">
      <alignment horizontal="right" vertical="center"/>
    </xf>
    <xf numFmtId="4" fontId="64" fillId="104" borderId="39" applyNumberFormat="0" applyProtection="0">
      <alignment horizontal="right" vertical="center"/>
    </xf>
    <xf numFmtId="4" fontId="64" fillId="104" borderId="39" applyNumberFormat="0" applyProtection="0">
      <alignment horizontal="right" vertical="center"/>
    </xf>
    <xf numFmtId="4" fontId="28" fillId="104" borderId="27" applyNumberFormat="0" applyProtection="0">
      <alignment horizontal="right" vertical="center"/>
    </xf>
    <xf numFmtId="253" fontId="8" fillId="0" borderId="0"/>
    <xf numFmtId="4" fontId="64" fillId="54"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253" fontId="8" fillId="0" borderId="0"/>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8" fillId="51" borderId="62" applyNumberFormat="0" applyProtection="0">
      <alignment horizontal="left" vertical="center" indent="1"/>
    </xf>
    <xf numFmtId="4" fontId="64" fillId="40" borderId="39" applyNumberFormat="0" applyProtection="0">
      <alignment horizontal="right" vertical="center"/>
    </xf>
    <xf numFmtId="4" fontId="64" fillId="40" borderId="39" applyNumberFormat="0" applyProtection="0">
      <alignment horizontal="right" vertical="center"/>
    </xf>
    <xf numFmtId="4" fontId="64" fillId="40" borderId="39"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253" fontId="8" fillId="0" borderId="0"/>
    <xf numFmtId="4" fontId="28" fillId="106" borderId="62" applyNumberFormat="0" applyProtection="0">
      <alignment horizontal="left" vertical="center" indent="1"/>
    </xf>
    <xf numFmtId="4" fontId="28" fillId="40" borderId="62" applyNumberFormat="0" applyProtection="0">
      <alignment horizontal="left" vertical="center" indent="1"/>
    </xf>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4" fontId="64" fillId="42" borderId="39" applyNumberFormat="0" applyProtection="0">
      <alignment vertical="center"/>
    </xf>
    <xf numFmtId="4" fontId="64" fillId="42" borderId="39" applyNumberFormat="0" applyProtection="0">
      <alignment vertical="center"/>
    </xf>
    <xf numFmtId="4" fontId="64" fillId="42" borderId="39" applyNumberFormat="0" applyProtection="0">
      <alignment vertical="center"/>
    </xf>
    <xf numFmtId="4" fontId="157" fillId="42" borderId="39" applyNumberFormat="0" applyProtection="0">
      <alignment vertical="center"/>
    </xf>
    <xf numFmtId="253" fontId="8" fillId="0" borderId="0"/>
    <xf numFmtId="253" fontId="8" fillId="0" borderId="0"/>
    <xf numFmtId="4" fontId="64" fillId="42" borderId="39" applyNumberFormat="0" applyProtection="0">
      <alignment horizontal="left" vertical="center" indent="1"/>
    </xf>
    <xf numFmtId="4" fontId="64" fillId="42" borderId="39" applyNumberFormat="0" applyProtection="0">
      <alignment horizontal="left" vertical="center" indent="1"/>
    </xf>
    <xf numFmtId="4" fontId="64" fillId="42" borderId="39" applyNumberFormat="0" applyProtection="0">
      <alignment horizontal="left" vertical="center" indent="1"/>
    </xf>
    <xf numFmtId="4" fontId="157" fillId="53" borderId="39" applyNumberFormat="0" applyProtection="0">
      <alignment horizontal="left" vertical="center" indent="1"/>
    </xf>
    <xf numFmtId="253" fontId="8" fillId="0" borderId="0"/>
    <xf numFmtId="0"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253" fontId="8" fillId="0" borderId="0"/>
    <xf numFmtId="4" fontId="28" fillId="0" borderId="27"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253" fontId="8" fillId="0" borderId="0"/>
    <xf numFmtId="253" fontId="8" fillId="0" borderId="0"/>
    <xf numFmtId="4" fontId="64" fillId="40" borderId="39" applyNumberFormat="0" applyProtection="0">
      <alignment horizontal="left" vertical="center" indent="1"/>
    </xf>
    <xf numFmtId="4" fontId="64" fillId="40" borderId="39" applyNumberFormat="0" applyProtection="0">
      <alignment horizontal="left" vertical="center" indent="1"/>
    </xf>
    <xf numFmtId="4" fontId="64" fillId="40" borderId="39"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253" fontId="8" fillId="0" borderId="0"/>
    <xf numFmtId="0" fontId="64" fillId="40" borderId="39" applyNumberFormat="0" applyProtection="0">
      <alignment horizontal="left" vertical="top" indent="1"/>
    </xf>
    <xf numFmtId="0" fontId="64" fillId="40" borderId="39" applyNumberFormat="0" applyProtection="0">
      <alignment horizontal="left" vertical="top" indent="1"/>
    </xf>
    <xf numFmtId="0" fontId="64" fillId="40" borderId="39" applyNumberFormat="0" applyProtection="0">
      <alignment horizontal="left" vertical="top" indent="1"/>
    </xf>
    <xf numFmtId="253" fontId="8" fillId="0" borderId="0"/>
    <xf numFmtId="253" fontId="8" fillId="0" borderId="0"/>
    <xf numFmtId="253" fontId="8" fillId="0" borderId="0"/>
    <xf numFmtId="253" fontId="8" fillId="0" borderId="0"/>
    <xf numFmtId="253" fontId="8" fillId="0" borderId="0"/>
    <xf numFmtId="253" fontId="8" fillId="0" borderId="0"/>
    <xf numFmtId="0" fontId="273" fillId="0" borderId="66" applyNumberFormat="0" applyFill="0" applyAlignment="0" applyProtection="0"/>
    <xf numFmtId="0" fontId="273" fillId="0" borderId="66" applyNumberFormat="0" applyFill="0" applyAlignment="0" applyProtection="0"/>
    <xf numFmtId="0" fontId="274" fillId="0" borderId="17" applyNumberFormat="0" applyFill="0" applyAlignment="0" applyProtection="0"/>
    <xf numFmtId="253"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89" fillId="0" borderId="31" applyNumberFormat="0" applyFill="0" applyAlignment="0" applyProtection="0"/>
    <xf numFmtId="0" fontId="275" fillId="0" borderId="67" applyNumberFormat="0" applyFill="0" applyAlignment="0" applyProtection="0"/>
    <xf numFmtId="0" fontId="275" fillId="0" borderId="67" applyNumberFormat="0" applyFill="0" applyAlignment="0" applyProtection="0"/>
    <xf numFmtId="0" fontId="276" fillId="0" borderId="18" applyNumberFormat="0" applyFill="0" applyAlignment="0" applyProtection="0"/>
    <xf numFmtId="253" fontId="8" fillId="0" borderId="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0" fontId="90" fillId="0" borderId="69" applyNumberFormat="0" applyFill="0" applyAlignment="0" applyProtection="0"/>
    <xf numFmtId="0" fontId="268" fillId="0" borderId="68" applyNumberFormat="0" applyFill="0" applyAlignment="0" applyProtection="0"/>
    <xf numFmtId="0" fontId="268" fillId="0" borderId="68" applyNumberFormat="0" applyFill="0" applyAlignment="0" applyProtection="0"/>
    <xf numFmtId="0" fontId="269" fillId="0" borderId="19" applyNumberFormat="0" applyFill="0" applyAlignment="0" applyProtection="0"/>
    <xf numFmtId="253"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0" fontId="84" fillId="0" borderId="70" applyNumberFormat="0" applyFill="0" applyAlignment="0" applyProtection="0"/>
    <xf numFmtId="0" fontId="277" fillId="0" borderId="71" applyNumberFormat="0" applyFill="0" applyAlignment="0" applyProtection="0"/>
    <xf numFmtId="0" fontId="277" fillId="0" borderId="25" applyNumberFormat="0" applyFill="0" applyAlignment="0" applyProtection="0"/>
    <xf numFmtId="253" fontId="8"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0" fontId="11" fillId="0" borderId="0"/>
    <xf numFmtId="0" fontId="11" fillId="0" borderId="0"/>
    <xf numFmtId="9" fontId="31"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6" fillId="0" borderId="0"/>
    <xf numFmtId="166" fontId="7" fillId="0" borderId="0" applyFont="0" applyFill="0" applyBorder="0" applyAlignment="0" applyProtection="0"/>
    <xf numFmtId="166" fontId="10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8" fillId="0" borderId="0" applyNumberForma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166" fontId="8" fillId="0" borderId="0" applyFont="0" applyFill="0" applyBorder="0" applyAlignment="0" applyProtection="0"/>
    <xf numFmtId="0" fontId="8" fillId="0" borderId="0"/>
    <xf numFmtId="0" fontId="10" fillId="46" borderId="0" applyNumberFormat="0" applyBorder="0" applyAlignment="0" applyProtection="0"/>
    <xf numFmtId="0" fontId="278" fillId="46" borderId="0" applyNumberFormat="0" applyBorder="0" applyAlignment="0" applyProtection="0"/>
    <xf numFmtId="201"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5" borderId="0" applyNumberFormat="0" applyBorder="0" applyAlignment="0" applyProtection="0"/>
    <xf numFmtId="0" fontId="278" fillId="45" borderId="0" applyNumberFormat="0" applyBorder="0" applyAlignment="0" applyProtection="0"/>
    <xf numFmtId="201"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278" fillId="47" borderId="0" applyNumberFormat="0" applyBorder="0" applyAlignment="0" applyProtection="0"/>
    <xf numFmtId="201"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278" fillId="48" borderId="0" applyNumberFormat="0" applyBorder="0" applyAlignment="0" applyProtection="0"/>
    <xf numFmtId="201"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78" fillId="49" borderId="0" applyNumberFormat="0" applyBorder="0" applyAlignment="0" applyProtection="0"/>
    <xf numFmtId="201"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78" fillId="50" borderId="0" applyNumberFormat="0" applyBorder="0" applyAlignment="0" applyProtection="0"/>
    <xf numFmtId="201"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4" borderId="0" applyNumberFormat="0" applyBorder="0" applyAlignment="0" applyProtection="0"/>
    <xf numFmtId="0" fontId="278" fillId="44" borderId="0" applyNumberFormat="0" applyBorder="0" applyAlignment="0" applyProtection="0"/>
    <xf numFmtId="201"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278" fillId="41" borderId="0" applyNumberFormat="0" applyBorder="0" applyAlignment="0" applyProtection="0"/>
    <xf numFmtId="201"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54" borderId="0" applyNumberFormat="0" applyBorder="0" applyAlignment="0" applyProtection="0"/>
    <xf numFmtId="0" fontId="278" fillId="54" borderId="0" applyNumberFormat="0" applyBorder="0" applyAlignment="0" applyProtection="0"/>
    <xf numFmtId="201"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278" fillId="48" borderId="0" applyNumberFormat="0" applyBorder="0" applyAlignment="0" applyProtection="0"/>
    <xf numFmtId="201"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278" fillId="44" borderId="0" applyNumberFormat="0" applyBorder="0" applyAlignment="0" applyProtection="0"/>
    <xf numFmtId="201"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55" borderId="0" applyNumberFormat="0" applyBorder="0" applyAlignment="0" applyProtection="0"/>
    <xf numFmtId="0" fontId="278" fillId="55" borderId="0" applyNumberFormat="0" applyBorder="0" applyAlignment="0" applyProtection="0"/>
    <xf numFmtId="201"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66" fillId="56" borderId="0" applyNumberFormat="0" applyBorder="0" applyAlignment="0" applyProtection="0"/>
    <xf numFmtId="201" fontId="66" fillId="56" borderId="0" applyNumberFormat="0" applyBorder="0" applyAlignment="0" applyProtection="0"/>
    <xf numFmtId="0" fontId="66" fillId="56" borderId="0" applyNumberFormat="0" applyBorder="0" applyAlignment="0" applyProtection="0"/>
    <xf numFmtId="0" fontId="66" fillId="41" borderId="0" applyNumberFormat="0" applyBorder="0" applyAlignment="0" applyProtection="0"/>
    <xf numFmtId="201" fontId="66" fillId="41" borderId="0" applyNumberFormat="0" applyBorder="0" applyAlignment="0" applyProtection="0"/>
    <xf numFmtId="0" fontId="66" fillId="41" borderId="0" applyNumberFormat="0" applyBorder="0" applyAlignment="0" applyProtection="0"/>
    <xf numFmtId="0" fontId="66" fillId="54" borderId="0" applyNumberFormat="0" applyBorder="0" applyAlignment="0" applyProtection="0"/>
    <xf numFmtId="201" fontId="66" fillId="54" borderId="0" applyNumberFormat="0" applyBorder="0" applyAlignment="0" applyProtection="0"/>
    <xf numFmtId="0" fontId="66" fillId="54" borderId="0" applyNumberFormat="0" applyBorder="0" applyAlignment="0" applyProtection="0"/>
    <xf numFmtId="0" fontId="66" fillId="57" borderId="0" applyNumberFormat="0" applyBorder="0" applyAlignment="0" applyProtection="0"/>
    <xf numFmtId="201" fontId="66" fillId="57"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201" fontId="66" fillId="58"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201" fontId="66" fillId="59" borderId="0" applyNumberFormat="0" applyBorder="0" applyAlignment="0" applyProtection="0"/>
    <xf numFmtId="0" fontId="66" fillId="59" borderId="0" applyNumberFormat="0" applyBorder="0" applyAlignment="0" applyProtection="0"/>
    <xf numFmtId="201" fontId="10" fillId="61" borderId="0" applyNumberFormat="0" applyBorder="0" applyAlignment="0" applyProtection="0"/>
    <xf numFmtId="0" fontId="10" fillId="61" borderId="0" applyNumberFormat="0" applyBorder="0" applyAlignment="0" applyProtection="0"/>
    <xf numFmtId="201" fontId="10" fillId="63" borderId="0" applyNumberFormat="0" applyBorder="0" applyAlignment="0" applyProtection="0"/>
    <xf numFmtId="0" fontId="10" fillId="63" borderId="0" applyNumberFormat="0" applyBorder="0" applyAlignment="0" applyProtection="0"/>
    <xf numFmtId="201" fontId="66" fillId="65" borderId="0" applyNumberFormat="0" applyBorder="0" applyAlignment="0" applyProtection="0"/>
    <xf numFmtId="0" fontId="66" fillId="65" borderId="0" applyNumberFormat="0" applyBorder="0" applyAlignment="0" applyProtection="0"/>
    <xf numFmtId="201" fontId="10" fillId="68" borderId="0" applyNumberFormat="0" applyBorder="0" applyAlignment="0" applyProtection="0"/>
    <xf numFmtId="0" fontId="10" fillId="68" borderId="0" applyNumberFormat="0" applyBorder="0" applyAlignment="0" applyProtection="0"/>
    <xf numFmtId="201" fontId="10" fillId="70" borderId="0" applyNumberFormat="0" applyBorder="0" applyAlignment="0" applyProtection="0"/>
    <xf numFmtId="0" fontId="10" fillId="70" borderId="0" applyNumberFormat="0" applyBorder="0" applyAlignment="0" applyProtection="0"/>
    <xf numFmtId="201" fontId="66" fillId="72" borderId="0" applyNumberFormat="0" applyBorder="0" applyAlignment="0" applyProtection="0"/>
    <xf numFmtId="0" fontId="66" fillId="72" borderId="0" applyNumberFormat="0" applyBorder="0" applyAlignment="0" applyProtection="0"/>
    <xf numFmtId="201" fontId="10" fillId="73" borderId="0" applyNumberFormat="0" applyBorder="0" applyAlignment="0" applyProtection="0"/>
    <xf numFmtId="0" fontId="10" fillId="73" borderId="0" applyNumberFormat="0" applyBorder="0" applyAlignment="0" applyProtection="0"/>
    <xf numFmtId="201" fontId="10" fillId="71" borderId="0" applyNumberFormat="0" applyBorder="0" applyAlignment="0" applyProtection="0"/>
    <xf numFmtId="0" fontId="10" fillId="71" borderId="0" applyNumberFormat="0" applyBorder="0" applyAlignment="0" applyProtection="0"/>
    <xf numFmtId="201" fontId="66" fillId="64" borderId="0" applyNumberFormat="0" applyBorder="0" applyAlignment="0" applyProtection="0"/>
    <xf numFmtId="0" fontId="66" fillId="64" borderId="0" applyNumberFormat="0" applyBorder="0" applyAlignment="0" applyProtection="0"/>
    <xf numFmtId="201" fontId="10" fillId="71" borderId="0" applyNumberFormat="0" applyBorder="0" applyAlignment="0" applyProtection="0"/>
    <xf numFmtId="0" fontId="10" fillId="71" borderId="0" applyNumberFormat="0" applyBorder="0" applyAlignment="0" applyProtection="0"/>
    <xf numFmtId="201" fontId="10" fillId="64" borderId="0" applyNumberFormat="0" applyBorder="0" applyAlignment="0" applyProtection="0"/>
    <xf numFmtId="0" fontId="10" fillId="64" borderId="0" applyNumberFormat="0" applyBorder="0" applyAlignment="0" applyProtection="0"/>
    <xf numFmtId="201" fontId="66" fillId="64" borderId="0" applyNumberFormat="0" applyBorder="0" applyAlignment="0" applyProtection="0"/>
    <xf numFmtId="0" fontId="66" fillId="64" borderId="0" applyNumberFormat="0" applyBorder="0" applyAlignment="0" applyProtection="0"/>
    <xf numFmtId="201" fontId="10" fillId="61" borderId="0" applyNumberFormat="0" applyBorder="0" applyAlignment="0" applyProtection="0"/>
    <xf numFmtId="0" fontId="10" fillId="61" borderId="0" applyNumberFormat="0" applyBorder="0" applyAlignment="0" applyProtection="0"/>
    <xf numFmtId="201" fontId="66" fillId="63" borderId="0" applyNumberFormat="0" applyBorder="0" applyAlignment="0" applyProtection="0"/>
    <xf numFmtId="0" fontId="66" fillId="63" borderId="0" applyNumberFormat="0" applyBorder="0" applyAlignment="0" applyProtection="0"/>
    <xf numFmtId="201" fontId="10" fillId="70" borderId="0" applyNumberFormat="0" applyBorder="0" applyAlignment="0" applyProtection="0"/>
    <xf numFmtId="0" fontId="10" fillId="70" borderId="0" applyNumberFormat="0" applyBorder="0" applyAlignment="0" applyProtection="0"/>
    <xf numFmtId="201" fontId="66" fillId="83" borderId="0" applyNumberFormat="0" applyBorder="0" applyAlignment="0" applyProtection="0"/>
    <xf numFmtId="0" fontId="66" fillId="83" borderId="0" applyNumberFormat="0" applyBorder="0" applyAlignment="0" applyProtection="0"/>
    <xf numFmtId="201" fontId="67" fillId="0" borderId="0">
      <alignment horizontal="center" wrapText="1"/>
      <protection locked="0"/>
    </xf>
    <xf numFmtId="201" fontId="125" fillId="0" borderId="16" applyNumberFormat="0" applyFill="0" applyAlignment="0" applyProtection="0"/>
    <xf numFmtId="0" fontId="72" fillId="47" borderId="0" applyNumberFormat="0" applyBorder="0" applyAlignment="0" applyProtection="0"/>
    <xf numFmtId="0" fontId="10" fillId="75" borderId="0" applyNumberFormat="0" applyBorder="0" applyAlignment="0" applyProtection="0"/>
    <xf numFmtId="201"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0" fontId="25" fillId="0" borderId="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0" fontId="31" fillId="0" borderId="0" applyNumberFormat="0" applyFill="0" applyBorder="0" applyAlignment="0" applyProtection="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0" fontId="8" fillId="0" borderId="0">
      <alignment vertical="top"/>
    </xf>
    <xf numFmtId="0" fontId="25" fillId="0" borderId="0"/>
    <xf numFmtId="0" fontId="70" fillId="87" borderId="27" applyNumberFormat="0" applyAlignment="0" applyProtection="0"/>
    <xf numFmtId="201" fontId="144" fillId="53" borderId="26" applyNumberFormat="0" applyAlignment="0" applyProtection="0"/>
    <xf numFmtId="0" fontId="144" fillId="53" borderId="26" applyNumberFormat="0" applyAlignment="0" applyProtection="0"/>
    <xf numFmtId="0" fontId="31" fillId="0" borderId="0" applyNumberFormat="0" applyFill="0" applyBorder="0" applyAlignment="0" applyProtection="0"/>
    <xf numFmtId="0" fontId="71" fillId="88" borderId="28" applyNumberFormat="0" applyAlignment="0" applyProtection="0"/>
    <xf numFmtId="0" fontId="71" fillId="79" borderId="28" applyNumberFormat="0" applyAlignment="0" applyProtection="0"/>
    <xf numFmtId="201" fontId="71" fillId="88" borderId="28" applyNumberFormat="0" applyAlignment="0" applyProtection="0"/>
    <xf numFmtId="0" fontId="71" fillId="88" borderId="28" applyNumberFormat="0" applyAlignment="0" applyProtection="0"/>
    <xf numFmtId="0" fontId="71" fillId="88" borderId="28" applyNumberFormat="0" applyAlignment="0" applyProtection="0"/>
    <xf numFmtId="0" fontId="149" fillId="0" borderId="30" applyNumberFormat="0" applyFill="0" applyAlignment="0" applyProtection="0"/>
    <xf numFmtId="0" fontId="72" fillId="0" borderId="29" applyNumberFormat="0" applyFill="0" applyAlignment="0" applyProtection="0"/>
    <xf numFmtId="201" fontId="149" fillId="0" borderId="30" applyNumberFormat="0" applyFill="0" applyAlignment="0" applyProtection="0"/>
    <xf numFmtId="0" fontId="149" fillId="0" borderId="30" applyNumberFormat="0" applyFill="0" applyAlignment="0" applyProtection="0"/>
    <xf numFmtId="0" fontId="149" fillId="0" borderId="30" applyNumberFormat="0" applyFill="0" applyAlignment="0" applyProtection="0"/>
    <xf numFmtId="201" fontId="40" fillId="112" borderId="53" applyFont="0" applyFill="0" applyBorder="0"/>
    <xf numFmtId="201" fontId="73" fillId="0" borderId="0"/>
    <xf numFmtId="201" fontId="74" fillId="0" borderId="0"/>
    <xf numFmtId="201" fontId="74" fillId="0" borderId="0"/>
    <xf numFmtId="201" fontId="75" fillId="0" borderId="0"/>
    <xf numFmtId="201" fontId="77" fillId="0" borderId="0" applyNumberFormat="0" applyAlignment="0">
      <alignment horizontal="left"/>
    </xf>
    <xf numFmtId="201" fontId="9" fillId="0" borderId="0" applyNumberFormat="0" applyAlignment="0"/>
    <xf numFmtId="225" fontId="40" fillId="0" borderId="16"/>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201"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82" fillId="89" borderId="0" applyNumberFormat="0" applyBorder="0" applyAlignment="0" applyProtection="0"/>
    <xf numFmtId="0" fontId="82" fillId="89" borderId="0" applyNumberFormat="0" applyBorder="0" applyAlignment="0" applyProtection="0"/>
    <xf numFmtId="201" fontId="82" fillId="91" borderId="0" applyNumberFormat="0" applyBorder="0" applyAlignment="0" applyProtection="0"/>
    <xf numFmtId="0" fontId="82" fillId="91" borderId="0" applyNumberFormat="0" applyBorder="0" applyAlignment="0" applyProtection="0"/>
    <xf numFmtId="0" fontId="163" fillId="0" borderId="0" applyNumberFormat="0" applyFill="0" applyBorder="0" applyAlignment="0" applyProtection="0"/>
    <xf numFmtId="0" fontId="84" fillId="0" borderId="0" applyNumberFormat="0" applyFill="0" applyBorder="0" applyAlignment="0" applyProtection="0"/>
    <xf numFmtId="201"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66" fillId="94" borderId="0" applyNumberFormat="0" applyBorder="0" applyAlignment="0" applyProtection="0"/>
    <xf numFmtId="0" fontId="66" fillId="60" borderId="0" applyNumberFormat="0" applyBorder="0" applyAlignment="0" applyProtection="0"/>
    <xf numFmtId="201" fontId="66" fillId="94" borderId="0" applyNumberFormat="0" applyBorder="0" applyAlignment="0" applyProtection="0"/>
    <xf numFmtId="0" fontId="66" fillId="94" borderId="0" applyNumberFormat="0" applyBorder="0" applyAlignment="0" applyProtection="0"/>
    <xf numFmtId="0" fontId="66" fillId="94" borderId="0" applyNumberFormat="0" applyBorder="0" applyAlignment="0" applyProtection="0"/>
    <xf numFmtId="0" fontId="66" fillId="95" borderId="0" applyNumberFormat="0" applyBorder="0" applyAlignment="0" applyProtection="0"/>
    <xf numFmtId="0" fontId="66" fillId="67" borderId="0" applyNumberFormat="0" applyBorder="0" applyAlignment="0" applyProtection="0"/>
    <xf numFmtId="201" fontId="66" fillId="95" borderId="0" applyNumberFormat="0" applyBorder="0" applyAlignment="0" applyProtection="0"/>
    <xf numFmtId="0" fontId="66" fillId="95" borderId="0" applyNumberFormat="0" applyBorder="0" applyAlignment="0" applyProtection="0"/>
    <xf numFmtId="0" fontId="66" fillId="95" borderId="0" applyNumberFormat="0" applyBorder="0" applyAlignment="0" applyProtection="0"/>
    <xf numFmtId="0" fontId="66" fillId="52" borderId="0" applyNumberFormat="0" applyBorder="0" applyAlignment="0" applyProtection="0"/>
    <xf numFmtId="0" fontId="66" fillId="77" borderId="0" applyNumberFormat="0" applyBorder="0" applyAlignment="0" applyProtection="0"/>
    <xf numFmtId="201"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7" borderId="0" applyNumberFormat="0" applyBorder="0" applyAlignment="0" applyProtection="0"/>
    <xf numFmtId="0" fontId="66" fillId="79" borderId="0" applyNumberFormat="0" applyBorder="0" applyAlignment="0" applyProtection="0"/>
    <xf numFmtId="201"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66" borderId="0" applyNumberFormat="0" applyBorder="0" applyAlignment="0" applyProtection="0"/>
    <xf numFmtId="201"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96" borderId="0" applyNumberFormat="0" applyBorder="0" applyAlignment="0" applyProtection="0"/>
    <xf numFmtId="0" fontId="66" fillId="85" borderId="0" applyNumberFormat="0" applyBorder="0" applyAlignment="0" applyProtection="0"/>
    <xf numFmtId="201" fontId="66" fillId="96" borderId="0" applyNumberFormat="0" applyBorder="0" applyAlignment="0" applyProtection="0"/>
    <xf numFmtId="0" fontId="66" fillId="96" borderId="0" applyNumberFormat="0" applyBorder="0" applyAlignment="0" applyProtection="0"/>
    <xf numFmtId="0" fontId="66" fillId="96" borderId="0" applyNumberFormat="0" applyBorder="0" applyAlignment="0" applyProtection="0"/>
    <xf numFmtId="201" fontId="85" fillId="0" borderId="0" applyNumberFormat="0" applyAlignment="0">
      <alignment horizontal="left"/>
    </xf>
    <xf numFmtId="0" fontId="86" fillId="83" borderId="27" applyNumberFormat="0" applyAlignment="0" applyProtection="0"/>
    <xf numFmtId="201" fontId="164" fillId="50" borderId="26" applyNumberFormat="0" applyAlignment="0" applyProtection="0"/>
    <xf numFmtId="0" fontId="164" fillId="50" borderId="26" applyNumberFormat="0" applyAlignment="0" applyProtection="0"/>
    <xf numFmtId="189" fontId="8" fillId="0" borderId="0" applyFont="0" applyFill="0" applyBorder="0" applyAlignment="0" applyProtection="0"/>
    <xf numFmtId="229" fontId="8" fillId="0" borderId="0" applyNumberFormat="0" applyFont="0" applyFill="0" applyBorder="0" applyAlignment="0" applyProtection="0"/>
    <xf numFmtId="0" fontId="88" fillId="0" borderId="8" applyNumberFormat="0" applyAlignment="0" applyProtection="0">
      <alignment horizontal="left" vertical="center"/>
    </xf>
    <xf numFmtId="201" fontId="88" fillId="0" borderId="8" applyNumberFormat="0" applyAlignment="0" applyProtection="0">
      <alignment horizontal="left" vertical="center"/>
    </xf>
    <xf numFmtId="201" fontId="88" fillId="0" borderId="11">
      <alignment horizontal="left" vertical="center"/>
    </xf>
    <xf numFmtId="0" fontId="188" fillId="45" borderId="0" applyNumberFormat="0" applyBorder="0" applyAlignment="0" applyProtection="0"/>
    <xf numFmtId="0" fontId="91" fillId="82" borderId="0" applyNumberFormat="0" applyBorder="0" applyAlignment="0" applyProtection="0"/>
    <xf numFmtId="201" fontId="188" fillId="45" borderId="0" applyNumberFormat="0" applyBorder="0" applyAlignment="0" applyProtection="0"/>
    <xf numFmtId="0" fontId="188" fillId="45" borderId="0" applyNumberFormat="0" applyBorder="0" applyAlignment="0" applyProtection="0"/>
    <xf numFmtId="0" fontId="188" fillId="45" borderId="0" applyNumberFormat="0" applyBorder="0" applyAlignment="0" applyProtection="0"/>
    <xf numFmtId="167" fontId="28" fillId="99" borderId="16" applyNumberFormat="0" applyFont="0" applyAlignment="0" applyProtection="0">
      <alignment horizontal="center"/>
      <protection locked="0"/>
    </xf>
    <xf numFmtId="201" fontId="196" fillId="0" borderId="1" applyNumberFormat="0" applyBorder="0" applyAlignment="0">
      <alignment horizontal="left"/>
    </xf>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70" fontId="8"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8" fillId="0" borderId="0" applyFont="0" applyFill="0" applyBorder="0" applyAlignment="0" applyProtection="0"/>
    <xf numFmtId="166" fontId="2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8" fillId="0" borderId="0" applyFont="0" applyFill="0" applyBorder="0" applyAlignment="0" applyProtection="0"/>
    <xf numFmtId="166" fontId="25"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0" fontId="8" fillId="0" borderId="0"/>
    <xf numFmtId="3" fontId="200" fillId="120" borderId="16">
      <alignment horizontal="center"/>
    </xf>
    <xf numFmtId="0" fontId="96" fillId="102" borderId="0" applyNumberFormat="0" applyBorder="0" applyAlignment="0" applyProtection="0"/>
    <xf numFmtId="201" fontId="96" fillId="102" borderId="0" applyNumberFormat="0" applyBorder="0" applyAlignment="0" applyProtection="0"/>
    <xf numFmtId="201" fontId="96" fillId="102" borderId="0" applyNumberFormat="0" applyBorder="0" applyAlignment="0" applyProtection="0"/>
    <xf numFmtId="0" fontId="96" fillId="102" borderId="0" applyNumberFormat="0" applyBorder="0" applyAlignment="0" applyProtection="0"/>
    <xf numFmtId="201" fontId="96" fillId="102" borderId="0" applyNumberFormat="0" applyBorder="0" applyAlignment="0" applyProtection="0"/>
    <xf numFmtId="0" fontId="96" fillId="102" borderId="0" applyNumberFormat="0" applyBorder="0" applyAlignment="0" applyProtection="0"/>
    <xf numFmtId="0" fontId="25" fillId="0" borderId="0"/>
    <xf numFmtId="0" fontId="25" fillId="0" borderId="0"/>
    <xf numFmtId="0" fontId="7" fillId="0" borderId="0"/>
    <xf numFmtId="0" fontId="8" fillId="0" borderId="0"/>
    <xf numFmtId="201"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10" fillId="0" borderId="0"/>
    <xf numFmtId="0" fontId="28" fillId="103" borderId="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25" fillId="0" borderId="0"/>
    <xf numFmtId="0" fontId="25" fillId="0" borderId="0"/>
    <xf numFmtId="0" fontId="8" fillId="0" borderId="0">
      <alignment vertical="top"/>
    </xf>
    <xf numFmtId="0" fontId="64" fillId="0" borderId="0">
      <alignment vertical="top"/>
    </xf>
    <xf numFmtId="0" fontId="8" fillId="0" borderId="0"/>
    <xf numFmtId="201" fontId="8" fillId="0" borderId="0" applyNumberFormat="0" applyFill="0" applyBorder="0" applyAlignment="0" applyProtection="0"/>
    <xf numFmtId="201" fontId="8"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8"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8" fillId="0" borderId="0">
      <alignment vertical="top"/>
    </xf>
    <xf numFmtId="0" fontId="8" fillId="0" borderId="0">
      <alignment vertical="top"/>
    </xf>
    <xf numFmtId="0" fontId="28" fillId="103" borderId="0"/>
    <xf numFmtId="0" fontId="25" fillId="0" borderId="0"/>
    <xf numFmtId="0" fontId="25" fillId="0" borderId="0"/>
    <xf numFmtId="0" fontId="8" fillId="0" borderId="0">
      <alignment vertical="top"/>
    </xf>
    <xf numFmtId="0" fontId="28" fillId="103" borderId="0"/>
    <xf numFmtId="0" fontId="25" fillId="0" borderId="0"/>
    <xf numFmtId="0" fontId="25" fillId="0" borderId="0"/>
    <xf numFmtId="0" fontId="7" fillId="0" borderId="0"/>
    <xf numFmtId="0" fontId="28" fillId="103" borderId="0"/>
    <xf numFmtId="0" fontId="25" fillId="0" borderId="0"/>
    <xf numFmtId="0" fontId="25" fillId="0" borderId="0"/>
    <xf numFmtId="0" fontId="31" fillId="0" borderId="0">
      <alignment vertical="top"/>
    </xf>
    <xf numFmtId="0" fontId="25" fillId="0" borderId="0"/>
    <xf numFmtId="0" fontId="25" fillId="0" borderId="0"/>
    <xf numFmtId="0" fontId="8" fillId="0" borderId="0"/>
    <xf numFmtId="0" fontId="31" fillId="0" borderId="0" applyNumberFormat="0" applyFill="0" applyBorder="0" applyAlignment="0" applyProtection="0"/>
    <xf numFmtId="0" fontId="7" fillId="0" borderId="0"/>
    <xf numFmtId="0" fontId="31" fillId="0" borderId="0">
      <alignment vertical="top"/>
    </xf>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31" fillId="0" borderId="0" applyNumberFormat="0" applyFill="0" applyBorder="0" applyAlignment="0" applyProtection="0"/>
    <xf numFmtId="0" fontId="28" fillId="103" borderId="0"/>
    <xf numFmtId="0" fontId="25" fillId="0" borderId="0"/>
    <xf numFmtId="0" fontId="25" fillId="0" borderId="0"/>
    <xf numFmtId="0" fontId="8" fillId="0" borderId="0"/>
    <xf numFmtId="0" fontId="25" fillId="0" borderId="0"/>
    <xf numFmtId="0" fontId="25" fillId="0" borderId="0"/>
    <xf numFmtId="0" fontId="31" fillId="0" borderId="0" applyNumberFormat="0" applyFill="0" applyBorder="0" applyAlignment="0" applyProtection="0"/>
    <xf numFmtId="0" fontId="8" fillId="0" borderId="0"/>
    <xf numFmtId="0" fontId="25" fillId="0" borderId="0"/>
    <xf numFmtId="0" fontId="25" fillId="0" borderId="0"/>
    <xf numFmtId="166" fontId="8" fillId="0" borderId="0" applyFont="0" applyFill="0" applyBorder="0" applyAlignment="0" applyProtection="0"/>
    <xf numFmtId="170" fontId="8" fillId="0" borderId="0" applyFont="0" applyFill="0" applyBorder="0" applyAlignment="0" applyProtection="0"/>
    <xf numFmtId="166" fontId="25" fillId="0" borderId="0" applyFont="0" applyFill="0" applyBorder="0" applyAlignment="0" applyProtection="0"/>
    <xf numFmtId="166" fontId="8"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70"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0" fontId="31" fillId="0" borderId="0"/>
    <xf numFmtId="0" fontId="31" fillId="0" borderId="0">
      <alignment vertical="top"/>
    </xf>
    <xf numFmtId="0" fontId="31" fillId="0" borderId="0" applyNumberFormat="0" applyFill="0" applyBorder="0" applyAlignment="0" applyProtection="0"/>
    <xf numFmtId="0" fontId="25" fillId="0" borderId="0"/>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10" fillId="44" borderId="0" applyNumberFormat="0" applyBorder="0" applyAlignment="0" applyProtection="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50" borderId="0" applyNumberFormat="0" applyBorder="0" applyAlignment="0" applyProtection="0"/>
    <xf numFmtId="201" fontId="31" fillId="0" borderId="0"/>
    <xf numFmtId="0" fontId="28" fillId="103"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7" fillId="0" borderId="0"/>
    <xf numFmtId="0" fontId="7" fillId="0" borderId="0"/>
    <xf numFmtId="0" fontId="7"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1"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201" fontId="27" fillId="0" borderId="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1" fontId="10" fillId="0" borderId="0" applyFill="0"/>
    <xf numFmtId="201" fontId="10" fillId="0" borderId="0" applyFill="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7"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42" borderId="36" applyNumberFormat="0" applyFont="0" applyAlignment="0" applyProtection="0"/>
    <xf numFmtId="0" fontId="28" fillId="82" borderId="27" applyNumberFormat="0" applyFont="0" applyAlignment="0" applyProtection="0"/>
    <xf numFmtId="201" fontId="10" fillId="42" borderId="36" applyNumberFormat="0" applyFont="0" applyAlignment="0" applyProtection="0"/>
    <xf numFmtId="0" fontId="31" fillId="42" borderId="36" applyNumberFormat="0" applyFont="0" applyAlignment="0" applyProtection="0"/>
    <xf numFmtId="0" fontId="64" fillId="42" borderId="36" applyNumberFormat="0" applyFont="0" applyAlignment="0" applyProtection="0"/>
    <xf numFmtId="0" fontId="31" fillId="42" borderId="36" applyNumberFormat="0" applyFont="0" applyAlignment="0" applyProtection="0"/>
    <xf numFmtId="201" fontId="8" fillId="82" borderId="36" applyNumberFormat="0" applyFont="0" applyAlignment="0" applyProtection="0"/>
    <xf numFmtId="201" fontId="97" fillId="43" borderId="7">
      <alignment horizontal="center" vertical="center" wrapText="1"/>
    </xf>
    <xf numFmtId="201" fontId="98" fillId="86" borderId="37"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97" fontId="99" fillId="0" borderId="0"/>
    <xf numFmtId="201" fontId="100" fillId="0" borderId="0" applyNumberFormat="0" applyFont="0" applyFill="0" applyBorder="0" applyAlignment="0" applyProtection="0">
      <alignment horizontal="left"/>
    </xf>
    <xf numFmtId="201" fontId="8" fillId="0" borderId="2">
      <alignment horizontal="center"/>
    </xf>
    <xf numFmtId="201" fontId="43" fillId="0" borderId="38" applyNumberFormat="0" applyBorder="0"/>
    <xf numFmtId="279" fontId="101" fillId="0" borderId="0" applyNumberFormat="0" applyFill="0" applyBorder="0" applyAlignment="0" applyProtection="0">
      <alignment horizontal="left"/>
    </xf>
    <xf numFmtId="0" fontId="98" fillId="87" borderId="37" applyNumberFormat="0" applyAlignment="0" applyProtection="0"/>
    <xf numFmtId="201" fontId="98" fillId="53" borderId="37" applyNumberFormat="0" applyAlignment="0" applyProtection="0"/>
    <xf numFmtId="0" fontId="98" fillId="53" borderId="37" applyNumberFormat="0" applyAlignment="0" applyProtection="0"/>
    <xf numFmtId="0" fontId="279" fillId="53" borderId="37" applyNumberFormat="0" applyAlignment="0" applyProtection="0"/>
    <xf numFmtId="0" fontId="98" fillId="53" borderId="37" applyNumberFormat="0" applyAlignment="0" applyProtection="0"/>
    <xf numFmtId="4" fontId="28" fillId="102" borderId="27" applyNumberFormat="0" applyProtection="0">
      <alignment vertical="center"/>
    </xf>
    <xf numFmtId="4" fontId="102" fillId="102" borderId="39" applyNumberFormat="0" applyProtection="0">
      <alignment vertical="center"/>
    </xf>
    <xf numFmtId="4" fontId="231" fillId="110" borderId="27" applyNumberFormat="0" applyProtection="0">
      <alignment vertical="center"/>
    </xf>
    <xf numFmtId="4" fontId="103" fillId="102" borderId="39" applyNumberFormat="0" applyProtection="0">
      <alignment vertical="center"/>
    </xf>
    <xf numFmtId="4" fontId="28" fillId="110" borderId="27" applyNumberFormat="0" applyProtection="0">
      <alignment horizontal="left" vertical="center" indent="1"/>
    </xf>
    <xf numFmtId="4" fontId="102" fillId="102" borderId="39" applyNumberFormat="0" applyProtection="0">
      <alignment horizontal="left" vertical="center" indent="1"/>
    </xf>
    <xf numFmtId="201" fontId="102" fillId="102" borderId="39" applyNumberFormat="0" applyProtection="0">
      <alignment horizontal="left" vertical="top" indent="1"/>
    </xf>
    <xf numFmtId="0" fontId="102" fillId="102" borderId="39" applyNumberFormat="0" applyProtection="0">
      <alignment horizontal="left" vertical="top" indent="1"/>
    </xf>
    <xf numFmtId="4" fontId="28" fillId="58" borderId="27" applyNumberFormat="0" applyProtection="0">
      <alignment horizontal="left" vertical="center" indent="1"/>
    </xf>
    <xf numFmtId="4" fontId="102" fillId="40" borderId="0" applyNumberFormat="0" applyProtection="0">
      <alignment horizontal="left" vertical="center" indent="1"/>
    </xf>
    <xf numFmtId="4" fontId="64" fillId="45" borderId="39" applyNumberFormat="0" applyProtection="0">
      <alignment horizontal="right" vertical="center"/>
    </xf>
    <xf numFmtId="4" fontId="64" fillId="45" borderId="39" applyNumberFormat="0" applyProtection="0">
      <alignment horizontal="right" vertical="center"/>
    </xf>
    <xf numFmtId="4" fontId="64" fillId="41" borderId="39" applyNumberFormat="0" applyProtection="0">
      <alignment horizontal="right" vertical="center"/>
    </xf>
    <xf numFmtId="4" fontId="64" fillId="41" borderId="39" applyNumberFormat="0" applyProtection="0">
      <alignment horizontal="right" vertical="center"/>
    </xf>
    <xf numFmtId="4" fontId="64" fillId="95" borderId="39" applyNumberFormat="0" applyProtection="0">
      <alignment horizontal="right" vertical="center"/>
    </xf>
    <xf numFmtId="4" fontId="64" fillId="95" borderId="39" applyNumberFormat="0" applyProtection="0">
      <alignment horizontal="right" vertical="center"/>
    </xf>
    <xf numFmtId="4" fontId="64" fillId="55" borderId="39" applyNumberFormat="0" applyProtection="0">
      <alignment horizontal="right" vertical="center"/>
    </xf>
    <xf numFmtId="4" fontId="64" fillId="55" borderId="39" applyNumberFormat="0" applyProtection="0">
      <alignment horizontal="right" vertical="center"/>
    </xf>
    <xf numFmtId="4" fontId="64" fillId="59" borderId="39" applyNumberFormat="0" applyProtection="0">
      <alignment horizontal="right" vertical="center"/>
    </xf>
    <xf numFmtId="4" fontId="64" fillId="59" borderId="39" applyNumberFormat="0" applyProtection="0">
      <alignment horizontal="right" vertical="center"/>
    </xf>
    <xf numFmtId="4" fontId="64" fillId="96" borderId="39" applyNumberFormat="0" applyProtection="0">
      <alignment horizontal="right" vertical="center"/>
    </xf>
    <xf numFmtId="4" fontId="64" fillId="96" borderId="39" applyNumberFormat="0" applyProtection="0">
      <alignment horizontal="right" vertical="center"/>
    </xf>
    <xf numFmtId="4" fontId="64" fillId="52" borderId="39" applyNumberFormat="0" applyProtection="0">
      <alignment horizontal="right" vertical="center"/>
    </xf>
    <xf numFmtId="4" fontId="64" fillId="52" borderId="39" applyNumberFormat="0" applyProtection="0">
      <alignment horizontal="right" vertical="center"/>
    </xf>
    <xf numFmtId="4" fontId="64" fillId="104" borderId="39" applyNumberFormat="0" applyProtection="0">
      <alignment horizontal="right" vertical="center"/>
    </xf>
    <xf numFmtId="4" fontId="64" fillId="104"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102" fillId="105" borderId="40" applyNumberFormat="0" applyProtection="0">
      <alignment horizontal="left" vertical="center" indent="1"/>
    </xf>
    <xf numFmtId="4" fontId="28" fillId="105" borderId="62" applyNumberFormat="0" applyProtection="0">
      <alignment horizontal="left" vertical="center" indent="1"/>
    </xf>
    <xf numFmtId="4" fontId="102" fillId="105" borderId="4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8" fillId="51" borderId="62" applyNumberFormat="0" applyProtection="0">
      <alignment horizontal="left" vertical="center" indent="1"/>
    </xf>
    <xf numFmtId="4" fontId="104" fillId="51" borderId="0" applyNumberFormat="0" applyProtection="0">
      <alignment horizontal="left" vertical="center" indent="1"/>
    </xf>
    <xf numFmtId="4" fontId="104" fillId="51" borderId="0" applyNumberFormat="0" applyProtection="0">
      <alignment horizontal="left" vertical="center" indent="1"/>
    </xf>
    <xf numFmtId="4" fontId="64" fillId="40" borderId="39" applyNumberFormat="0" applyProtection="0">
      <alignment horizontal="right" vertical="center"/>
    </xf>
    <xf numFmtId="4" fontId="64" fillId="40" borderId="39" applyNumberFormat="0" applyProtection="0">
      <alignment horizontal="right" vertical="center"/>
    </xf>
    <xf numFmtId="4" fontId="28" fillId="106" borderId="62" applyNumberFormat="0" applyProtection="0">
      <alignment horizontal="left" vertical="center" indent="1"/>
    </xf>
    <xf numFmtId="4" fontId="28" fillId="40" borderId="62" applyNumberFormat="0" applyProtection="0">
      <alignment horizontal="left" vertical="center" indent="1"/>
    </xf>
    <xf numFmtId="201"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201"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107" borderId="27" applyNumberFormat="0" applyProtection="0">
      <alignment horizontal="left" vertical="center" indent="1"/>
    </xf>
    <xf numFmtId="201" fontId="8" fillId="40" borderId="39" applyNumberFormat="0" applyProtection="0">
      <alignment horizontal="left" vertical="center" indent="1"/>
    </xf>
    <xf numFmtId="0" fontId="28" fillId="107" borderId="27" applyNumberFormat="0" applyProtection="0">
      <alignment horizontal="left" vertical="center" indent="1"/>
    </xf>
    <xf numFmtId="201"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201"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top" indent="1"/>
    </xf>
    <xf numFmtId="201"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106" borderId="39" applyNumberFormat="0" applyProtection="0">
      <alignment horizontal="left" vertical="center" indent="1"/>
    </xf>
    <xf numFmtId="201"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top" indent="1"/>
    </xf>
    <xf numFmtId="201" fontId="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8" fillId="43" borderId="34" applyNumberFormat="0">
      <protection locked="0"/>
    </xf>
    <xf numFmtId="201" fontId="8" fillId="43" borderId="34"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40" fillId="51" borderId="73" applyBorder="0"/>
    <xf numFmtId="4" fontId="64" fillId="42" borderId="39" applyNumberFormat="0" applyProtection="0">
      <alignment vertical="center"/>
    </xf>
    <xf numFmtId="4" fontId="64" fillId="42" borderId="39" applyNumberFormat="0" applyProtection="0">
      <alignment vertical="center"/>
    </xf>
    <xf numFmtId="4" fontId="280" fillId="42" borderId="39" applyNumberFormat="0" applyProtection="0">
      <alignment vertical="center"/>
    </xf>
    <xf numFmtId="4" fontId="231" fillId="99" borderId="34" applyNumberFormat="0" applyProtection="0">
      <alignment vertical="center"/>
    </xf>
    <xf numFmtId="4" fontId="280" fillId="42" borderId="39" applyNumberFormat="0" applyProtection="0">
      <alignment vertical="center"/>
    </xf>
    <xf numFmtId="4" fontId="64" fillId="42" borderId="39" applyNumberFormat="0" applyProtection="0">
      <alignment horizontal="left" vertical="center" indent="1"/>
    </xf>
    <xf numFmtId="4" fontId="64" fillId="42" borderId="39" applyNumberFormat="0" applyProtection="0">
      <alignment horizontal="left" vertical="center" indent="1"/>
    </xf>
    <xf numFmtId="201"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4" fontId="64" fillId="106" borderId="39" applyNumberFormat="0" applyProtection="0">
      <alignment horizontal="right" vertical="center"/>
    </xf>
    <xf numFmtId="4" fontId="64" fillId="106" borderId="39" applyNumberFormat="0" applyProtection="0">
      <alignment horizontal="right" vertical="center"/>
    </xf>
    <xf numFmtId="4" fontId="280" fillId="106" borderId="39" applyNumberFormat="0" applyProtection="0">
      <alignment horizontal="right" vertical="center"/>
    </xf>
    <xf numFmtId="4" fontId="231" fillId="6" borderId="27" applyNumberFormat="0" applyProtection="0">
      <alignment horizontal="right" vertical="center"/>
    </xf>
    <xf numFmtId="4" fontId="280" fillId="106" borderId="39" applyNumberFormat="0" applyProtection="0">
      <alignment horizontal="right" vertical="center"/>
    </xf>
    <xf numFmtId="4" fontId="64" fillId="40" borderId="39" applyNumberFormat="0" applyProtection="0">
      <alignment horizontal="left" vertical="center" indent="1"/>
    </xf>
    <xf numFmtId="4" fontId="64" fillId="40" borderId="39" applyNumberFormat="0" applyProtection="0">
      <alignment horizontal="left" vertical="center" indent="1"/>
    </xf>
    <xf numFmtId="201" fontId="64" fillId="40" borderId="39" applyNumberFormat="0" applyProtection="0">
      <alignment horizontal="left" vertical="top" indent="1"/>
    </xf>
    <xf numFmtId="0" fontId="64" fillId="40" borderId="39" applyNumberFormat="0" applyProtection="0">
      <alignment horizontal="left" vertical="top" indent="1"/>
    </xf>
    <xf numFmtId="0" fontId="64" fillId="40" borderId="39" applyNumberFormat="0" applyProtection="0">
      <alignment horizontal="left" vertical="top" indent="1"/>
    </xf>
    <xf numFmtId="4" fontId="281" fillId="100" borderId="0" applyNumberFormat="0" applyProtection="0">
      <alignment horizontal="left" vertical="center" indent="1"/>
    </xf>
    <xf numFmtId="4" fontId="233" fillId="100" borderId="62" applyNumberFormat="0" applyProtection="0">
      <alignment horizontal="left" vertical="center" indent="1"/>
    </xf>
    <xf numFmtId="4" fontId="281" fillId="100" borderId="0" applyNumberFormat="0" applyProtection="0">
      <alignment horizontal="left" vertical="center" indent="1"/>
    </xf>
    <xf numFmtId="0" fontId="28" fillId="130" borderId="34"/>
    <xf numFmtId="4" fontId="258" fillId="106" borderId="39" applyNumberFormat="0" applyProtection="0">
      <alignment horizontal="right" vertical="center"/>
    </xf>
    <xf numFmtId="4" fontId="234" fillId="43" borderId="27" applyNumberFormat="0" applyProtection="0">
      <alignment horizontal="right" vertical="center"/>
    </xf>
    <xf numFmtId="4" fontId="258" fillId="106" borderId="39" applyNumberFormat="0" applyProtection="0">
      <alignment horizontal="right" vertical="center"/>
    </xf>
    <xf numFmtId="0" fontId="247" fillId="0" borderId="0" applyNumberFormat="0" applyFill="0" applyBorder="0" applyAlignment="0" applyProtection="0"/>
    <xf numFmtId="201" fontId="247" fillId="0" borderId="0" applyNumberFormat="0" applyFill="0" applyBorder="0" applyAlignment="0" applyProtection="0"/>
    <xf numFmtId="201" fontId="235" fillId="98" borderId="3">
      <alignment horizontal="centerContinuous" vertical="center" wrapText="1"/>
    </xf>
    <xf numFmtId="228" fontId="238" fillId="0" borderId="16" applyBorder="0" applyProtection="0">
      <alignment horizontal="right" vertical="center"/>
    </xf>
    <xf numFmtId="201" fontId="239" fillId="128" borderId="16" applyBorder="0" applyProtection="0">
      <alignment horizontal="centerContinuous" vertical="center"/>
    </xf>
    <xf numFmtId="0" fontId="243" fillId="0" borderId="0" applyNumberFormat="0" applyFill="0" applyBorder="0" applyAlignment="0" applyProtection="0"/>
    <xf numFmtId="0" fontId="282" fillId="0" borderId="0" applyNumberFormat="0" applyFill="0" applyBorder="0" applyAlignment="0" applyProtection="0"/>
    <xf numFmtId="201" fontId="243" fillId="0" borderId="0" applyNumberFormat="0" applyFill="0" applyBorder="0" applyAlignment="0" applyProtection="0"/>
    <xf numFmtId="0" fontId="243" fillId="0" borderId="0" applyNumberFormat="0" applyFill="0" applyBorder="0" applyAlignment="0" applyProtection="0"/>
    <xf numFmtId="0" fontId="283" fillId="0" borderId="0" applyNumberFormat="0" applyFill="0" applyBorder="0" applyAlignment="0" applyProtection="0"/>
    <xf numFmtId="0" fontId="243" fillId="0" borderId="0" applyNumberFormat="0" applyFill="0" applyBorder="0" applyAlignment="0" applyProtection="0"/>
    <xf numFmtId="0" fontId="244" fillId="0" borderId="0" applyNumberFormat="0" applyFill="0" applyBorder="0" applyAlignment="0" applyProtection="0"/>
    <xf numFmtId="0" fontId="284" fillId="0" borderId="0" applyNumberFormat="0" applyFill="0" applyBorder="0" applyAlignment="0" applyProtection="0"/>
    <xf numFmtId="201"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7" fillId="0" borderId="0" applyNumberFormat="0" applyFill="0" applyBorder="0" applyAlignment="0" applyProtection="0"/>
    <xf numFmtId="201" fontId="247" fillId="0" borderId="0" applyNumberFormat="0" applyFill="0" applyBorder="0" applyAlignment="0" applyProtection="0"/>
    <xf numFmtId="0" fontId="251" fillId="0" borderId="59" applyNumberFormat="0" applyFill="0" applyAlignment="0" applyProtection="0"/>
    <xf numFmtId="0" fontId="89" fillId="0" borderId="31" applyNumberFormat="0" applyFill="0" applyAlignment="0" applyProtection="0"/>
    <xf numFmtId="201" fontId="251" fillId="0" borderId="59" applyNumberFormat="0" applyFill="0" applyAlignment="0" applyProtection="0"/>
    <xf numFmtId="0" fontId="251" fillId="0" borderId="59" applyNumberFormat="0" applyFill="0" applyAlignment="0" applyProtection="0"/>
    <xf numFmtId="0" fontId="251" fillId="0" borderId="59" applyNumberFormat="0" applyFill="0" applyAlignment="0" applyProtection="0"/>
    <xf numFmtId="0" fontId="252" fillId="0" borderId="32" applyNumberFormat="0" applyFill="0" applyAlignment="0" applyProtection="0"/>
    <xf numFmtId="0" fontId="90" fillId="0" borderId="69" applyNumberFormat="0" applyFill="0" applyAlignment="0" applyProtection="0"/>
    <xf numFmtId="201" fontId="252" fillId="0" borderId="32" applyNumberFormat="0" applyFill="0" applyAlignment="0" applyProtection="0"/>
    <xf numFmtId="0" fontId="252" fillId="0" borderId="32"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84" fillId="0" borderId="70" applyNumberFormat="0" applyFill="0" applyAlignment="0" applyProtection="0"/>
    <xf numFmtId="201" fontId="163" fillId="0" borderId="60" applyNumberFormat="0" applyFill="0" applyAlignment="0" applyProtection="0"/>
    <xf numFmtId="0" fontId="163" fillId="0" borderId="60" applyNumberFormat="0" applyFill="0" applyAlignment="0" applyProtection="0"/>
    <xf numFmtId="0" fontId="163" fillId="0" borderId="60" applyNumberFormat="0" applyFill="0" applyAlignment="0" applyProtection="0"/>
    <xf numFmtId="0" fontId="246" fillId="0" borderId="0" applyNumberFormat="0" applyFill="0" applyBorder="0" applyAlignment="0" applyProtection="0"/>
    <xf numFmtId="201"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3" fontId="200" fillId="6" borderId="16">
      <alignment horizontal="center" vertical="center"/>
    </xf>
    <xf numFmtId="201" fontId="82" fillId="0" borderId="64" applyNumberFormat="0" applyFill="0" applyAlignment="0" applyProtection="0"/>
    <xf numFmtId="0" fontId="82" fillId="0" borderId="74" applyNumberFormat="0" applyFill="0" applyAlignment="0" applyProtection="0"/>
    <xf numFmtId="201" fontId="82" fillId="0" borderId="64" applyNumberFormat="0" applyFill="0" applyAlignment="0" applyProtection="0"/>
    <xf numFmtId="0" fontId="82" fillId="0" borderId="64" applyNumberFormat="0" applyFill="0" applyAlignment="0" applyProtection="0"/>
    <xf numFmtId="202" fontId="8" fillId="0" borderId="15" applyFill="0"/>
    <xf numFmtId="0" fontId="82" fillId="0" borderId="64" applyNumberFormat="0" applyFill="0" applyAlignment="0" applyProtection="0"/>
    <xf numFmtId="201" fontId="82" fillId="0" borderId="64" applyNumberFormat="0" applyFill="0" applyAlignment="0" applyProtection="0"/>
    <xf numFmtId="0" fontId="82" fillId="0" borderId="74" applyNumberFormat="0" applyFill="0" applyAlignment="0" applyProtection="0"/>
    <xf numFmtId="0" fontId="243" fillId="0" borderId="0" applyNumberFormat="0" applyFill="0" applyBorder="0" applyAlignment="0" applyProtection="0"/>
    <xf numFmtId="201" fontId="243" fillId="0" borderId="0" applyNumberFormat="0" applyFill="0" applyBorder="0" applyAlignment="0" applyProtection="0"/>
    <xf numFmtId="0" fontId="8" fillId="0" borderId="0"/>
    <xf numFmtId="166" fontId="8" fillId="0" borderId="0" applyFont="0" applyFill="0" applyBorder="0" applyAlignment="0" applyProtection="0"/>
    <xf numFmtId="9" fontId="8" fillId="0" borderId="0" applyFont="0" applyFill="0" applyBorder="0" applyAlignment="0" applyProtection="0"/>
    <xf numFmtId="166" fontId="8" fillId="0" borderId="0" applyFont="0" applyFill="0" applyBorder="0" applyAlignment="0" applyProtection="0"/>
    <xf numFmtId="0" fontId="8" fillId="0" borderId="0" applyNumberFormat="0" applyFill="0" applyBorder="0" applyAlignment="0" applyProtection="0"/>
    <xf numFmtId="0" fontId="111" fillId="0" borderId="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31" fillId="0" borderId="0" applyNumberFormat="0" applyFill="0" applyBorder="0" applyAlignment="0" applyProtection="0"/>
    <xf numFmtId="0" fontId="25" fillId="0" borderId="0"/>
    <xf numFmtId="201" fontId="31" fillId="0" borderId="0"/>
    <xf numFmtId="0" fontId="7" fillId="0" borderId="0"/>
    <xf numFmtId="0" fontId="8" fillId="0" borderId="0" applyNumberFormat="0" applyFill="0" applyBorder="0" applyAlignment="0" applyProtection="0"/>
    <xf numFmtId="0" fontId="25" fillId="0" borderId="0"/>
    <xf numFmtId="0" fontId="25" fillId="0" borderId="0"/>
    <xf numFmtId="0" fontId="25"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0" fontId="247" fillId="0" borderId="0" applyNumberForma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7" fillId="15" borderId="24" applyNumberFormat="0" applyFont="0" applyAlignment="0" applyProtection="0"/>
    <xf numFmtId="166" fontId="10" fillId="0" borderId="0" applyFont="0" applyFill="0" applyBorder="0" applyAlignment="0" applyProtection="0"/>
    <xf numFmtId="0" fontId="107"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28" fillId="0" borderId="0" applyNumberForma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xf numFmtId="9" fontId="31" fillId="0" borderId="0" applyFont="0" applyFill="0" applyBorder="0" applyAlignment="0" applyProtection="0"/>
    <xf numFmtId="9" fontId="31" fillId="0" borderId="0" applyFont="0" applyFill="0" applyBorder="0" applyAlignment="0" applyProtection="0"/>
    <xf numFmtId="0" fontId="7" fillId="0" borderId="0"/>
    <xf numFmtId="0" fontId="28" fillId="103" borderId="0"/>
    <xf numFmtId="0" fontId="69" fillId="86" borderId="26" applyNumberFormat="0" applyAlignment="0" applyProtection="0"/>
    <xf numFmtId="0" fontId="8" fillId="0" borderId="0"/>
    <xf numFmtId="0" fontId="8" fillId="0" borderId="0"/>
    <xf numFmtId="0" fontId="8" fillId="0" borderId="0"/>
    <xf numFmtId="0" fontId="28" fillId="103" borderId="0"/>
    <xf numFmtId="0" fontId="8" fillId="0" borderId="0"/>
    <xf numFmtId="0" fontId="86" fillId="83" borderId="26" applyNumberFormat="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0" fontId="8" fillId="82" borderId="36" applyNumberFormat="0" applyFont="0" applyAlignment="0" applyProtection="0"/>
    <xf numFmtId="0" fontId="8" fillId="82" borderId="36" applyNumberFormat="0" applyFont="0" applyAlignment="0" applyProtection="0"/>
    <xf numFmtId="0" fontId="98" fillId="86" borderId="37" applyNumberFormat="0" applyAlignment="0" applyProtection="0"/>
    <xf numFmtId="9" fontId="11" fillId="0" borderId="0" applyFont="0" applyFill="0" applyBorder="0" applyAlignment="0" applyProtection="0"/>
    <xf numFmtId="9" fontId="31" fillId="0" borderId="0" applyFont="0" applyFill="0" applyBorder="0" applyAlignment="0" applyProtection="0"/>
    <xf numFmtId="170" fontId="8" fillId="0" borderId="0" applyFont="0" applyFill="0" applyBorder="0" applyAlignment="0" applyProtection="0"/>
    <xf numFmtId="4" fontId="102" fillId="102" borderId="39" applyNumberFormat="0" applyProtection="0">
      <alignment vertical="center"/>
    </xf>
    <xf numFmtId="4" fontId="103" fillId="102" borderId="39" applyNumberFormat="0" applyProtection="0">
      <alignment vertical="center"/>
    </xf>
    <xf numFmtId="4" fontId="102" fillId="102" borderId="39" applyNumberFormat="0" applyProtection="0">
      <alignment horizontal="left" vertical="center" indent="1"/>
    </xf>
    <xf numFmtId="0" fontId="102" fillId="102" borderId="39" applyNumberFormat="0" applyProtection="0">
      <alignment horizontal="left" vertical="top" indent="1"/>
    </xf>
    <xf numFmtId="4" fontId="64" fillId="45" borderId="39" applyNumberFormat="0" applyProtection="0">
      <alignment horizontal="right" vertical="center"/>
    </xf>
    <xf numFmtId="4" fontId="64" fillId="41" borderId="39" applyNumberFormat="0" applyProtection="0">
      <alignment horizontal="right" vertical="center"/>
    </xf>
    <xf numFmtId="4" fontId="64" fillId="95" borderId="39" applyNumberFormat="0" applyProtection="0">
      <alignment horizontal="right" vertical="center"/>
    </xf>
    <xf numFmtId="4" fontId="64" fillId="55" borderId="39" applyNumberFormat="0" applyProtection="0">
      <alignment horizontal="right" vertical="center"/>
    </xf>
    <xf numFmtId="4" fontId="64" fillId="59" borderId="39" applyNumberFormat="0" applyProtection="0">
      <alignment horizontal="right" vertical="center"/>
    </xf>
    <xf numFmtId="4" fontId="64" fillId="96" borderId="39" applyNumberFormat="0" applyProtection="0">
      <alignment horizontal="right" vertical="center"/>
    </xf>
    <xf numFmtId="4" fontId="64" fillId="52" borderId="39" applyNumberFormat="0" applyProtection="0">
      <alignment horizontal="right" vertical="center"/>
    </xf>
    <xf numFmtId="4" fontId="64" fillId="104" borderId="39" applyNumberFormat="0" applyProtection="0">
      <alignment horizontal="right" vertical="center"/>
    </xf>
    <xf numFmtId="4" fontId="64" fillId="54" borderId="39" applyNumberFormat="0" applyProtection="0">
      <alignment horizontal="right" vertical="center"/>
    </xf>
    <xf numFmtId="4" fontId="64" fillId="40" borderId="39" applyNumberFormat="0" applyProtection="0">
      <alignment horizontal="right" vertical="center"/>
    </xf>
    <xf numFmtId="0" fontId="8" fillId="0" borderId="0"/>
    <xf numFmtId="170" fontId="8" fillId="0" borderId="0" applyFont="0" applyFill="0" applyBorder="0" applyAlignment="0" applyProtection="0"/>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43" borderId="34" applyNumberFormat="0">
      <protection locked="0"/>
    </xf>
    <xf numFmtId="4" fontId="64" fillId="42" borderId="39" applyNumberFormat="0" applyProtection="0">
      <alignment vertical="center"/>
    </xf>
    <xf numFmtId="4" fontId="280" fillId="42" borderId="39" applyNumberFormat="0" applyProtection="0">
      <alignment vertical="center"/>
    </xf>
    <xf numFmtId="4" fontId="64" fillId="42" borderId="39" applyNumberFormat="0" applyProtection="0">
      <alignment horizontal="left" vertical="center" indent="1"/>
    </xf>
    <xf numFmtId="0" fontId="64" fillId="42" borderId="39" applyNumberFormat="0" applyProtection="0">
      <alignment horizontal="left" vertical="top" indent="1"/>
    </xf>
    <xf numFmtId="4" fontId="64" fillId="106" borderId="39" applyNumberFormat="0" applyProtection="0">
      <alignment horizontal="right" vertical="center"/>
    </xf>
    <xf numFmtId="4" fontId="280" fillId="106" borderId="39" applyNumberFormat="0" applyProtection="0">
      <alignment horizontal="right" vertical="center"/>
    </xf>
    <xf numFmtId="4" fontId="64" fillId="40" borderId="39" applyNumberFormat="0" applyProtection="0">
      <alignment horizontal="left" vertical="center" indent="1"/>
    </xf>
    <xf numFmtId="0" fontId="64" fillId="40" borderId="39" applyNumberFormat="0" applyProtection="0">
      <alignment horizontal="left" vertical="top" indent="1"/>
    </xf>
    <xf numFmtId="4" fontId="258" fillId="106" borderId="39" applyNumberFormat="0" applyProtection="0">
      <alignment horizontal="right" vertical="center"/>
    </xf>
    <xf numFmtId="0" fontId="247" fillId="0" borderId="0" applyNumberFormat="0" applyFill="0" applyBorder="0" applyAlignment="0" applyProtection="0"/>
    <xf numFmtId="0" fontId="82" fillId="0" borderId="74" applyNumberFormat="0" applyFill="0" applyAlignment="0" applyProtection="0"/>
    <xf numFmtId="0" fontId="28" fillId="44" borderId="27" applyNumberFormat="0" applyProtection="0">
      <alignment horizontal="left" vertical="center" indent="1"/>
    </xf>
    <xf numFmtId="4" fontId="28" fillId="0" borderId="27" applyNumberFormat="0" applyProtection="0">
      <alignment horizontal="right" vertical="center"/>
    </xf>
    <xf numFmtId="170" fontId="8" fillId="0" borderId="0" applyFont="0" applyFill="0" applyBorder="0" applyAlignment="0" applyProtection="0"/>
    <xf numFmtId="0" fontId="107" fillId="0" borderId="0" applyNumberFormat="0" applyFill="0" applyBorder="0" applyAlignment="0" applyProtection="0"/>
    <xf numFmtId="0" fontId="11" fillId="0" borderId="0"/>
    <xf numFmtId="0" fontId="82" fillId="0" borderId="74" applyNumberFormat="0" applyFill="0" applyAlignment="0" applyProtection="0"/>
    <xf numFmtId="0" fontId="7" fillId="40" borderId="0" applyNumberFormat="0" applyBorder="0" applyAlignment="0" applyProtection="0"/>
    <xf numFmtId="0" fontId="10" fillId="46" borderId="0" applyNumberFormat="0" applyBorder="0" applyAlignment="0" applyProtection="0"/>
    <xf numFmtId="0" fontId="82" fillId="0" borderId="74" applyNumberFormat="0" applyFill="0" applyAlignment="0" applyProtection="0"/>
    <xf numFmtId="0" fontId="7" fillId="41" borderId="0" applyNumberFormat="0" applyBorder="0" applyAlignment="0" applyProtection="0"/>
    <xf numFmtId="0" fontId="10" fillId="45" borderId="0" applyNumberFormat="0" applyBorder="0" applyAlignment="0" applyProtection="0"/>
    <xf numFmtId="0" fontId="7" fillId="42" borderId="0" applyNumberFormat="0" applyBorder="0" applyAlignment="0" applyProtection="0"/>
    <xf numFmtId="0" fontId="10" fillId="47" borderId="0" applyNumberFormat="0" applyBorder="0" applyAlignment="0" applyProtection="0"/>
    <xf numFmtId="0" fontId="82" fillId="0" borderId="74" applyNumberFormat="0" applyFill="0" applyAlignment="0" applyProtection="0"/>
    <xf numFmtId="0" fontId="7" fillId="43" borderId="0" applyNumberFormat="0" applyBorder="0" applyAlignment="0" applyProtection="0"/>
    <xf numFmtId="0" fontId="10" fillId="48" borderId="0" applyNumberFormat="0" applyBorder="0" applyAlignment="0" applyProtection="0"/>
    <xf numFmtId="0" fontId="82" fillId="0" borderId="74" applyNumberFormat="0" applyFill="0" applyAlignment="0" applyProtection="0"/>
    <xf numFmtId="0" fontId="7" fillId="44" borderId="0" applyNumberFormat="0" applyBorder="0" applyAlignment="0" applyProtection="0"/>
    <xf numFmtId="0" fontId="10" fillId="49" borderId="0" applyNumberFormat="0" applyBorder="0" applyAlignment="0" applyProtection="0"/>
    <xf numFmtId="0" fontId="82" fillId="0" borderId="74"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7" fillId="44" borderId="0" applyNumberFormat="0" applyBorder="0" applyAlignment="0" applyProtection="0"/>
    <xf numFmtId="0" fontId="278" fillId="50"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7" fillId="45" borderId="0" applyNumberFormat="0" applyBorder="0" applyAlignment="0" applyProtection="0"/>
    <xf numFmtId="0" fontId="82" fillId="0" borderId="74"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2" fillId="0" borderId="74" applyNumberFormat="0" applyFill="0" applyAlignment="0" applyProtection="0"/>
    <xf numFmtId="0" fontId="7" fillId="22" borderId="0" applyNumberFormat="0" applyBorder="0" applyAlignment="0" applyProtection="0"/>
    <xf numFmtId="0" fontId="10" fillId="41" borderId="0" applyNumberFormat="0" applyBorder="0" applyAlignment="0" applyProtection="0"/>
    <xf numFmtId="0" fontId="82" fillId="0" borderId="74" applyNumberFormat="0" applyFill="0" applyAlignment="0" applyProtection="0"/>
    <xf numFmtId="0" fontId="7" fillId="52" borderId="0" applyNumberFormat="0" applyBorder="0" applyAlignment="0" applyProtection="0"/>
    <xf numFmtId="0" fontId="10" fillId="54" borderId="0" applyNumberFormat="0" applyBorder="0" applyAlignment="0" applyProtection="0"/>
    <xf numFmtId="0" fontId="82" fillId="0" borderId="74" applyNumberFormat="0" applyFill="0" applyAlignment="0" applyProtection="0"/>
    <xf numFmtId="0" fontId="7" fillId="53" borderId="0" applyNumberFormat="0" applyBorder="0" applyAlignment="0" applyProtection="0"/>
    <xf numFmtId="0" fontId="10" fillId="48" borderId="0" applyNumberFormat="0" applyBorder="0" applyAlignment="0" applyProtection="0"/>
    <xf numFmtId="0" fontId="82" fillId="0" borderId="74"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2" fillId="0" borderId="74" applyNumberFormat="0" applyFill="0" applyAlignment="0" applyProtection="0"/>
    <xf numFmtId="0" fontId="7" fillId="50" borderId="0" applyNumberFormat="0" applyBorder="0" applyAlignment="0" applyProtection="0"/>
    <xf numFmtId="0" fontId="10" fillId="55" borderId="0" applyNumberFormat="0" applyBorder="0" applyAlignment="0" applyProtection="0"/>
    <xf numFmtId="0" fontId="7" fillId="51" borderId="0" applyNumberFormat="0" applyBorder="0" applyAlignment="0" applyProtection="0"/>
    <xf numFmtId="0" fontId="7" fillId="22" borderId="0" applyNumberFormat="0" applyBorder="0" applyAlignment="0" applyProtection="0"/>
    <xf numFmtId="0" fontId="7" fillId="53" borderId="0" applyNumberFormat="0" applyBorder="0" applyAlignment="0" applyProtection="0"/>
    <xf numFmtId="0" fontId="7" fillId="51" borderId="0" applyNumberFormat="0" applyBorder="0" applyAlignment="0" applyProtection="0"/>
    <xf numFmtId="9" fontId="31" fillId="0" borderId="0" applyFont="0" applyFill="0" applyBorder="0" applyAlignment="0" applyProtection="0"/>
    <xf numFmtId="0" fontId="7" fillId="50" borderId="0" applyNumberFormat="0" applyBorder="0" applyAlignment="0" applyProtection="0"/>
    <xf numFmtId="0" fontId="82" fillId="0" borderId="74" applyNumberFormat="0" applyFill="0" applyAlignment="0" applyProtection="0"/>
    <xf numFmtId="0" fontId="3" fillId="51" borderId="0" applyNumberFormat="0" applyBorder="0" applyAlignment="0" applyProtection="0"/>
    <xf numFmtId="0" fontId="66" fillId="56" borderId="0" applyNumberFormat="0" applyBorder="0" applyAlignment="0" applyProtection="0"/>
    <xf numFmtId="0" fontId="82" fillId="0" borderId="74" applyNumberFormat="0" applyFill="0" applyAlignment="0" applyProtection="0"/>
    <xf numFmtId="0" fontId="3" fillId="23" borderId="0" applyNumberFormat="0" applyBorder="0" applyAlignment="0" applyProtection="0"/>
    <xf numFmtId="0" fontId="66" fillId="41" borderId="0" applyNumberFormat="0" applyBorder="0" applyAlignment="0" applyProtection="0"/>
    <xf numFmtId="0" fontId="82" fillId="0" borderId="74" applyNumberFormat="0" applyFill="0" applyAlignment="0" applyProtection="0"/>
    <xf numFmtId="0" fontId="3" fillId="52" borderId="0" applyNumberFormat="0" applyBorder="0" applyAlignment="0" applyProtection="0"/>
    <xf numFmtId="0" fontId="66" fillId="54" borderId="0" applyNumberFormat="0" applyBorder="0" applyAlignment="0" applyProtection="0"/>
    <xf numFmtId="0" fontId="82" fillId="0" borderId="74" applyNumberFormat="0" applyFill="0" applyAlignment="0" applyProtection="0"/>
    <xf numFmtId="0" fontId="3" fillId="53" borderId="0" applyNumberFormat="0" applyBorder="0" applyAlignment="0" applyProtection="0"/>
    <xf numFmtId="0" fontId="66" fillId="57" borderId="0" applyNumberFormat="0" applyBorder="0" applyAlignment="0" applyProtection="0"/>
    <xf numFmtId="0" fontId="3" fillId="51" borderId="0" applyNumberFormat="0" applyBorder="0" applyAlignment="0" applyProtection="0"/>
    <xf numFmtId="0" fontId="66" fillId="58" borderId="0" applyNumberFormat="0" applyBorder="0" applyAlignment="0" applyProtection="0"/>
    <xf numFmtId="166" fontId="7" fillId="0" borderId="0" applyFont="0" applyFill="0" applyBorder="0" applyAlignment="0" applyProtection="0"/>
    <xf numFmtId="0" fontId="3" fillId="50" borderId="0" applyNumberFormat="0" applyBorder="0" applyAlignment="0" applyProtection="0"/>
    <xf numFmtId="0" fontId="66" fillId="59" borderId="0" applyNumberFormat="0" applyBorder="0" applyAlignment="0" applyProtection="0"/>
    <xf numFmtId="9" fontId="31" fillId="0" borderId="0" applyFont="0" applyFill="0" applyBorder="0" applyAlignment="0" applyProtection="0"/>
    <xf numFmtId="0" fontId="3" fillId="51" borderId="0" applyNumberFormat="0" applyBorder="0" applyAlignment="0" applyProtection="0"/>
    <xf numFmtId="0" fontId="262"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25" fillId="0" borderId="0"/>
    <xf numFmtId="0" fontId="28" fillId="103" borderId="0"/>
    <xf numFmtId="0" fontId="7" fillId="0" borderId="0"/>
    <xf numFmtId="0" fontId="3" fillId="58" borderId="0" applyNumberFormat="0" applyBorder="0" applyAlignment="0" applyProtection="0"/>
    <xf numFmtId="0" fontId="66" fillId="94" borderId="0" applyNumberFormat="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8" fillId="0" borderId="0"/>
    <xf numFmtId="0" fontId="3" fillId="20" borderId="0" applyNumberFormat="0" applyBorder="0" applyAlignment="0" applyProtection="0"/>
    <xf numFmtId="0" fontId="66" fillId="95" borderId="0" applyNumberFormat="0" applyBorder="0" applyAlignment="0" applyProtection="0"/>
    <xf numFmtId="166" fontId="7" fillId="0" borderId="0" applyFont="0" applyFill="0" applyBorder="0" applyAlignment="0" applyProtection="0"/>
    <xf numFmtId="0" fontId="3" fillId="24" borderId="0" applyNumberFormat="0" applyBorder="0" applyAlignment="0" applyProtection="0"/>
    <xf numFmtId="0" fontId="66" fillId="52" borderId="0" applyNumberFormat="0" applyBorder="0" applyAlignment="0" applyProtection="0"/>
    <xf numFmtId="0" fontId="3" fillId="107" borderId="0" applyNumberFormat="0" applyBorder="0" applyAlignment="0" applyProtection="0"/>
    <xf numFmtId="0" fontId="66" fillId="57" borderId="0" applyNumberFormat="0" applyBorder="0" applyAlignment="0" applyProtection="0"/>
    <xf numFmtId="0" fontId="3" fillId="32" borderId="0" applyNumberFormat="0" applyBorder="0" applyAlignment="0" applyProtection="0"/>
    <xf numFmtId="0" fontId="66" fillId="58" borderId="0" applyNumberFormat="0" applyBorder="0" applyAlignment="0" applyProtection="0"/>
    <xf numFmtId="0" fontId="3" fillId="55" borderId="0" applyNumberFormat="0" applyBorder="0" applyAlignment="0" applyProtection="0"/>
    <xf numFmtId="0" fontId="66" fillId="96" borderId="0" applyNumberFormat="0" applyBorder="0" applyAlignment="0" applyProtection="0"/>
    <xf numFmtId="0" fontId="28" fillId="103" borderId="0"/>
    <xf numFmtId="0" fontId="54" fillId="48" borderId="0" applyNumberFormat="0" applyBorder="0" applyAlignment="0" applyProtection="0"/>
    <xf numFmtId="0" fontId="188" fillId="45" borderId="0" applyNumberFormat="0" applyBorder="0" applyAlignment="0" applyProtection="0"/>
    <xf numFmtId="0" fontId="28" fillId="103" borderId="0"/>
    <xf numFmtId="0" fontId="53" fillId="104" borderId="0" applyNumberFormat="0" applyBorder="0" applyAlignment="0" applyProtection="0"/>
    <xf numFmtId="0" fontId="28" fillId="103" borderId="0"/>
    <xf numFmtId="0" fontId="285" fillId="43" borderId="20" applyNumberFormat="0" applyAlignment="0" applyProtection="0"/>
    <xf numFmtId="0" fontId="144" fillId="53" borderId="26" applyNumberFormat="0" applyAlignment="0" applyProtection="0"/>
    <xf numFmtId="0" fontId="70" fillId="87" borderId="27" applyNumberFormat="0" applyAlignment="0" applyProtection="0"/>
    <xf numFmtId="0" fontId="145" fillId="53" borderId="26" applyNumberFormat="0" applyAlignment="0" applyProtection="0"/>
    <xf numFmtId="0" fontId="25" fillId="0" borderId="0"/>
    <xf numFmtId="0" fontId="285" fillId="43" borderId="20" applyNumberFormat="0" applyAlignment="0" applyProtection="0"/>
    <xf numFmtId="0" fontId="8" fillId="0" borderId="0"/>
    <xf numFmtId="0" fontId="286" fillId="14" borderId="23" applyNumberFormat="0" applyAlignment="0" applyProtection="0"/>
    <xf numFmtId="0" fontId="1" fillId="14" borderId="23" applyNumberFormat="0" applyAlignment="0" applyProtection="0"/>
    <xf numFmtId="0" fontId="25" fillId="0" borderId="0"/>
    <xf numFmtId="0" fontId="25" fillId="0" borderId="0"/>
    <xf numFmtId="0" fontId="25" fillId="0" borderId="0"/>
    <xf numFmtId="0" fontId="25" fillId="0" borderId="0"/>
    <xf numFmtId="0" fontId="1" fillId="14" borderId="23" applyNumberFormat="0" applyAlignment="0" applyProtection="0"/>
    <xf numFmtId="0" fontId="71" fillId="88" borderId="28" applyNumberFormat="0" applyAlignment="0" applyProtection="0"/>
    <xf numFmtId="166" fontId="8" fillId="0" borderId="0" applyFont="0" applyFill="0" applyBorder="0" applyAlignment="0" applyProtection="0"/>
    <xf numFmtId="44" fontId="8" fillId="0" borderId="0" applyFont="0" applyFill="0" applyBorder="0" applyAlignment="0" applyProtection="0"/>
    <xf numFmtId="0" fontId="8" fillId="0" borderId="0"/>
    <xf numFmtId="0" fontId="25" fillId="0" borderId="0"/>
    <xf numFmtId="0" fontId="25" fillId="0" borderId="0"/>
    <xf numFmtId="0" fontId="25" fillId="0" borderId="0"/>
    <xf numFmtId="0" fontId="3" fillId="58" borderId="0" applyNumberFormat="0" applyBorder="0" applyAlignment="0" applyProtection="0"/>
    <xf numFmtId="0" fontId="262" fillId="20" borderId="0" applyNumberFormat="0" applyBorder="0" applyAlignment="0" applyProtection="0"/>
    <xf numFmtId="0" fontId="3" fillId="20" borderId="0" applyNumberFormat="0" applyBorder="0" applyAlignment="0" applyProtection="0"/>
    <xf numFmtId="0" fontId="25" fillId="0" borderId="0"/>
    <xf numFmtId="0" fontId="262" fillId="24" borderId="0" applyNumberFormat="0" applyBorder="0" applyAlignment="0" applyProtection="0"/>
    <xf numFmtId="0" fontId="3" fillId="24" borderId="0" applyNumberFormat="0" applyBorder="0" applyAlignment="0" applyProtection="0"/>
    <xf numFmtId="0" fontId="25" fillId="0" borderId="0"/>
    <xf numFmtId="0" fontId="3" fillId="107" borderId="0" applyNumberFormat="0" applyBorder="0" applyAlignment="0" applyProtection="0"/>
    <xf numFmtId="0" fontId="262"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86" fillId="83" borderId="27" applyNumberFormat="0" applyAlignment="0" applyProtection="0"/>
    <xf numFmtId="0" fontId="165" fillId="50" borderId="26" applyNumberFormat="0" applyAlignment="0" applyProtection="0"/>
    <xf numFmtId="0" fontId="287" fillId="12" borderId="20" applyNumberFormat="0" applyAlignment="0" applyProtection="0"/>
    <xf numFmtId="0" fontId="55" fillId="12" borderId="20" applyNumberFormat="0" applyAlignment="0" applyProtection="0"/>
    <xf numFmtId="189"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201" fontId="8" fillId="0" borderId="0" applyFont="0" applyFill="0" applyBorder="0" applyAlignment="0" applyProtection="0"/>
    <xf numFmtId="0" fontId="60" fillId="0" borderId="0" applyNumberFormat="0" applyFill="0" applyBorder="0" applyAlignment="0" applyProtection="0"/>
    <xf numFmtId="0" fontId="244" fillId="0" borderId="0" applyNumberFormat="0" applyFill="0" applyBorder="0" applyAlignment="0" applyProtection="0"/>
    <xf numFmtId="0" fontId="53" fillId="104" borderId="0" applyNumberFormat="0" applyBorder="0" applyAlignment="0" applyProtection="0"/>
    <xf numFmtId="0" fontId="72" fillId="47" borderId="0" applyNumberFormat="0" applyBorder="0" applyAlignment="0" applyProtection="0"/>
    <xf numFmtId="0" fontId="28" fillId="98" borderId="0" applyNumberFormat="0" applyBorder="0" applyAlignment="0" applyProtection="0"/>
    <xf numFmtId="0" fontId="251" fillId="0" borderId="59"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163" fillId="0" borderId="0" applyNumberFormat="0" applyFill="0" applyBorder="0" applyAlignment="0" applyProtection="0"/>
    <xf numFmtId="0" fontId="54" fillId="48" borderId="0" applyNumberFormat="0" applyBorder="0" applyAlignment="0" applyProtection="0"/>
    <xf numFmtId="0" fontId="55" fillId="12" borderId="20" applyNumberFormat="0" applyAlignment="0" applyProtection="0"/>
    <xf numFmtId="0" fontId="55" fillId="12" borderId="20" applyNumberFormat="0" applyAlignment="0" applyProtection="0"/>
    <xf numFmtId="0" fontId="55" fillId="12" borderId="20" applyNumberFormat="0" applyAlignment="0" applyProtection="0"/>
    <xf numFmtId="0" fontId="164" fillId="50" borderId="26" applyNumberFormat="0" applyAlignment="0" applyProtection="0"/>
    <xf numFmtId="0" fontId="28" fillId="103" borderId="0"/>
    <xf numFmtId="0" fontId="149" fillId="0" borderId="30" applyNumberFormat="0" applyFill="0" applyAlignment="0" applyProtection="0"/>
    <xf numFmtId="166" fontId="11" fillId="0" borderId="0" applyFont="0" applyFill="0" applyBorder="0" applyAlignment="0" applyProtection="0"/>
    <xf numFmtId="166" fontId="8" fillId="0" borderId="0" applyFont="0" applyFill="0" applyBorder="0" applyAlignment="0" applyProtection="0"/>
    <xf numFmtId="0" fontId="28" fillId="103" borderId="0"/>
    <xf numFmtId="166" fontId="8" fillId="0" borderId="0" applyFont="0" applyFill="0" applyBorder="0" applyAlignment="0" applyProtection="0"/>
    <xf numFmtId="0" fontId="28" fillId="103" borderId="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0" fontId="28" fillId="103" borderId="0"/>
    <xf numFmtId="0" fontId="8" fillId="0" borderId="0"/>
    <xf numFmtId="170" fontId="8" fillId="0" borderId="0" applyFont="0" applyFill="0" applyBorder="0" applyAlignment="0" applyProtection="0"/>
    <xf numFmtId="0" fontId="28" fillId="103" borderId="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0" fontId="8" fillId="0" borderId="0"/>
    <xf numFmtId="166" fontId="95" fillId="0" borderId="0" applyFont="0" applyFill="0" applyBorder="0" applyAlignment="0" applyProtection="0"/>
    <xf numFmtId="166" fontId="95" fillId="0" borderId="0" applyFont="0" applyFill="0" applyBorder="0" applyAlignment="0" applyProtection="0"/>
    <xf numFmtId="0" fontId="8" fillId="0" borderId="0"/>
    <xf numFmtId="0" fontId="28" fillId="103" borderId="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0" fontId="8"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8" fillId="0" borderId="0" applyFont="0" applyFill="0" applyBorder="0" applyAlignment="0" applyProtection="0"/>
    <xf numFmtId="170" fontId="8" fillId="0" borderId="0" applyFont="0" applyFill="0" applyBorder="0" applyAlignment="0" applyProtection="0"/>
    <xf numFmtId="166" fontId="2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70"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66" fontId="2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0" fontId="96" fillId="83" borderId="0" applyNumberFormat="0" applyBorder="0" applyAlignment="0" applyProtection="0"/>
    <xf numFmtId="0" fontId="72" fillId="83" borderId="0" applyNumberFormat="0" applyBorder="0" applyAlignment="0" applyProtection="0"/>
    <xf numFmtId="0" fontId="260" fillId="50" borderId="0" applyNumberFormat="0" applyBorder="0" applyAlignment="0" applyProtection="0"/>
    <xf numFmtId="0" fontId="96" fillId="83" borderId="0" applyNumberFormat="0" applyBorder="0" applyAlignment="0" applyProtection="0"/>
    <xf numFmtId="0" fontId="96" fillId="102" borderId="0" applyNumberFormat="0" applyBorder="0" applyAlignment="0" applyProtection="0"/>
    <xf numFmtId="0" fontId="96" fillId="83" borderId="0" applyNumberFormat="0" applyBorder="0" applyAlignment="0" applyProtection="0"/>
    <xf numFmtId="0" fontId="96" fillId="83" borderId="0" applyNumberFormat="0" applyBorder="0" applyAlignment="0" applyProtection="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166" fontId="9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170"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166"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1" fillId="0" borderId="0"/>
    <xf numFmtId="0" fontId="11" fillId="0" borderId="0"/>
    <xf numFmtId="166" fontId="8" fillId="0" borderId="0" applyFont="0" applyFill="0" applyBorder="0" applyAlignment="0" applyProtection="0"/>
    <xf numFmtId="0" fontId="25"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103" borderId="0"/>
    <xf numFmtId="0" fontId="28" fillId="103" borderId="0"/>
    <xf numFmtId="0" fontId="28" fillId="103" borderId="0"/>
    <xf numFmtId="0" fontId="25" fillId="0" borderId="0"/>
    <xf numFmtId="0" fontId="25" fillId="0" borderId="0"/>
    <xf numFmtId="0" fontId="25" fillId="0" borderId="0"/>
    <xf numFmtId="0" fontId="25" fillId="0" borderId="0"/>
    <xf numFmtId="0" fontId="11" fillId="0" borderId="0"/>
    <xf numFmtId="189" fontId="8" fillId="0" borderId="0" applyFont="0" applyFill="0" applyBorder="0" applyAlignment="0" applyProtection="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28" fillId="103" borderId="0"/>
    <xf numFmtId="0" fontId="8" fillId="0" borderId="0"/>
    <xf numFmtId="0" fontId="8" fillId="0" borderId="0"/>
    <xf numFmtId="0" fontId="8" fillId="0" borderId="0"/>
    <xf numFmtId="0" fontId="28" fillId="103" borderId="0"/>
    <xf numFmtId="0" fontId="7" fillId="0" borderId="0"/>
    <xf numFmtId="0" fontId="64" fillId="0" borderId="0"/>
    <xf numFmtId="0" fontId="28" fillId="103"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28" fillId="103" borderId="0"/>
    <xf numFmtId="0" fontId="28" fillId="103" borderId="0"/>
    <xf numFmtId="0" fontId="28" fillId="103" borderId="0"/>
    <xf numFmtId="0" fontId="8" fillId="0" borderId="0"/>
    <xf numFmtId="0" fontId="8" fillId="0" borderId="0"/>
    <xf numFmtId="0" fontId="28" fillId="103" borderId="0"/>
    <xf numFmtId="0" fontId="8" fillId="0" borderId="0"/>
    <xf numFmtId="0" fontId="25" fillId="0" borderId="0"/>
    <xf numFmtId="0" fontId="8" fillId="0" borderId="0"/>
    <xf numFmtId="0" fontId="8" fillId="0" borderId="0"/>
    <xf numFmtId="0" fontId="25" fillId="0" borderId="0"/>
    <xf numFmtId="0" fontId="25" fillId="0" borderId="0"/>
    <xf numFmtId="0" fontId="7" fillId="0" borderId="0"/>
    <xf numFmtId="0" fontId="25" fillId="0" borderId="0"/>
    <xf numFmtId="0" fontId="8" fillId="0" borderId="0"/>
    <xf numFmtId="0" fontId="8" fillId="0" borderId="0"/>
    <xf numFmtId="0" fontId="28" fillId="103" borderId="0"/>
    <xf numFmtId="0" fontId="28" fillId="103" borderId="0"/>
    <xf numFmtId="0" fontId="7" fillId="0" borderId="0"/>
    <xf numFmtId="0" fontId="28" fillId="103"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28" fillId="103"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8" fillId="103" borderId="0"/>
    <xf numFmtId="0" fontId="28" fillId="103"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8" fillId="82" borderId="27" applyNumberFormat="0" applyFont="0" applyAlignment="0" applyProtection="0"/>
    <xf numFmtId="0" fontId="10" fillId="15" borderId="24" applyNumberFormat="0" applyFont="0" applyAlignment="0" applyProtection="0"/>
    <xf numFmtId="0" fontId="64" fillId="42" borderId="36" applyNumberFormat="0" applyFont="0" applyAlignment="0" applyProtection="0"/>
    <xf numFmtId="0" fontId="95" fillId="15" borderId="24" applyNumberFormat="0" applyFont="0" applyAlignment="0" applyProtection="0"/>
    <xf numFmtId="0" fontId="10" fillId="15" borderId="24" applyNumberFormat="0" applyFont="0" applyAlignment="0" applyProtection="0"/>
    <xf numFmtId="0" fontId="10" fillId="42" borderId="36" applyNumberFormat="0" applyFont="0" applyAlignment="0" applyProtection="0"/>
    <xf numFmtId="0" fontId="56" fillId="43" borderId="21" applyNumberFormat="0" applyAlignment="0" applyProtection="0"/>
    <xf numFmtId="0" fontId="98" fillId="53" borderId="37" applyNumberFormat="0" applyAlignment="0" applyProtection="0"/>
    <xf numFmtId="14" fontId="67" fillId="0" borderId="0">
      <alignment horizontal="center" wrapText="1"/>
      <protection locked="0"/>
    </xf>
    <xf numFmtId="16" fontId="67" fillId="0" borderId="0">
      <alignment horizontal="center" wrapText="1"/>
      <protection locked="0"/>
    </xf>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07" fillId="0" borderId="0" applyNumberFormat="0" applyFill="0" applyBorder="0" applyAlignment="0" applyProtection="0"/>
    <xf numFmtId="181" fontId="99" fillId="0" borderId="0"/>
    <xf numFmtId="197" fontId="99" fillId="0" borderId="0"/>
    <xf numFmtId="181" fontId="99" fillId="0" borderId="0"/>
    <xf numFmtId="0" fontId="11" fillId="0" borderId="0"/>
    <xf numFmtId="279" fontId="101" fillId="0" borderId="0" applyNumberFormat="0" applyFill="0" applyBorder="0" applyAlignment="0" applyProtection="0">
      <alignment horizontal="left"/>
    </xf>
    <xf numFmtId="38" fontId="101" fillId="0" borderId="0"/>
    <xf numFmtId="0" fontId="101" fillId="0" borderId="0"/>
    <xf numFmtId="0" fontId="98" fillId="87" borderId="37" applyNumberFormat="0" applyAlignment="0" applyProtection="0"/>
    <xf numFmtId="0" fontId="279" fillId="53" borderId="37" applyNumberFormat="0" applyAlignment="0" applyProtection="0"/>
    <xf numFmtId="0" fontId="56" fillId="43" borderId="21" applyNumberFormat="0" applyAlignment="0" applyProtection="0"/>
    <xf numFmtId="4" fontId="28" fillId="102" borderId="27"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4" fontId="102" fillId="102" borderId="39" applyNumberFormat="0" applyProtection="0">
      <alignment vertical="center"/>
    </xf>
    <xf numFmtId="4" fontId="231" fillId="110" borderId="27" applyNumberFormat="0" applyProtection="0">
      <alignment vertical="center"/>
    </xf>
    <xf numFmtId="4" fontId="103" fillId="102" borderId="39" applyNumberFormat="0" applyProtection="0">
      <alignment vertical="center"/>
    </xf>
    <xf numFmtId="4" fontId="231" fillId="110" borderId="27" applyNumberFormat="0" applyProtection="0">
      <alignment vertical="center"/>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102" fillId="102" borderId="39" applyNumberFormat="0" applyProtection="0">
      <alignment horizontal="left" vertical="center" indent="1"/>
    </xf>
    <xf numFmtId="0" fontId="232" fillId="102" borderId="39" applyNumberFormat="0" applyProtection="0">
      <alignment horizontal="left" vertical="top" indent="1"/>
    </xf>
    <xf numFmtId="0" fontId="102" fillId="102" borderId="39" applyNumberFormat="0" applyProtection="0">
      <alignment horizontal="left" vertical="top" indent="1"/>
    </xf>
    <xf numFmtId="0" fontId="232" fillId="102" borderId="39" applyNumberFormat="0" applyProtection="0">
      <alignment horizontal="left" vertical="top"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102" fillId="40" borderId="0" applyNumberFormat="0" applyProtection="0">
      <alignment horizontal="left" vertical="center" indent="1"/>
    </xf>
    <xf numFmtId="4" fontId="102" fillId="40" borderId="0" applyNumberFormat="0" applyProtection="0">
      <alignment horizontal="left" vertical="center" indent="1"/>
    </xf>
    <xf numFmtId="4" fontId="28" fillId="45" borderId="27" applyNumberFormat="0" applyProtection="0">
      <alignment horizontal="right" vertical="center"/>
    </xf>
    <xf numFmtId="4" fontId="64" fillId="45" borderId="39" applyNumberFormat="0" applyProtection="0">
      <alignment horizontal="right" vertical="center"/>
    </xf>
    <xf numFmtId="4" fontId="28" fillId="45" borderId="27" applyNumberFormat="0" applyProtection="0">
      <alignment horizontal="right" vertical="center"/>
    </xf>
    <xf numFmtId="4" fontId="28" fillId="101" borderId="27" applyNumberFormat="0" applyProtection="0">
      <alignment horizontal="right" vertical="center"/>
    </xf>
    <xf numFmtId="4" fontId="64" fillId="41" borderId="39" applyNumberFormat="0" applyProtection="0">
      <alignment horizontal="right" vertical="center"/>
    </xf>
    <xf numFmtId="4" fontId="28" fillId="101" borderId="27" applyNumberFormat="0" applyProtection="0">
      <alignment horizontal="right" vertical="center"/>
    </xf>
    <xf numFmtId="4" fontId="28" fillId="95" borderId="62" applyNumberFormat="0" applyProtection="0">
      <alignment horizontal="right" vertical="center"/>
    </xf>
    <xf numFmtId="4" fontId="64" fillId="95" borderId="39" applyNumberFormat="0" applyProtection="0">
      <alignment horizontal="right" vertical="center"/>
    </xf>
    <xf numFmtId="4" fontId="28" fillId="95" borderId="62" applyNumberFormat="0" applyProtection="0">
      <alignment horizontal="right" vertical="center"/>
    </xf>
    <xf numFmtId="4" fontId="28" fillId="55" borderId="27" applyNumberFormat="0" applyProtection="0">
      <alignment horizontal="right" vertical="center"/>
    </xf>
    <xf numFmtId="4" fontId="64" fillId="55" borderId="39" applyNumberFormat="0" applyProtection="0">
      <alignment horizontal="right" vertical="center"/>
    </xf>
    <xf numFmtId="4" fontId="28" fillId="55" borderId="27" applyNumberFormat="0" applyProtection="0">
      <alignment horizontal="right" vertical="center"/>
    </xf>
    <xf numFmtId="4" fontId="28" fillId="59" borderId="27" applyNumberFormat="0" applyProtection="0">
      <alignment horizontal="right" vertical="center"/>
    </xf>
    <xf numFmtId="4" fontId="64" fillId="59" borderId="39" applyNumberFormat="0" applyProtection="0">
      <alignment horizontal="right" vertical="center"/>
    </xf>
    <xf numFmtId="4" fontId="28" fillId="59" borderId="27" applyNumberFormat="0" applyProtection="0">
      <alignment horizontal="right" vertical="center"/>
    </xf>
    <xf numFmtId="4" fontId="28" fillId="96" borderId="27" applyNumberFormat="0" applyProtection="0">
      <alignment horizontal="right" vertical="center"/>
    </xf>
    <xf numFmtId="4" fontId="64" fillId="96" borderId="39" applyNumberFormat="0" applyProtection="0">
      <alignment horizontal="right" vertical="center"/>
    </xf>
    <xf numFmtId="4" fontId="28" fillId="96" borderId="27" applyNumberFormat="0" applyProtection="0">
      <alignment horizontal="right" vertical="center"/>
    </xf>
    <xf numFmtId="4" fontId="28" fillId="52" borderId="27" applyNumberFormat="0" applyProtection="0">
      <alignment horizontal="right" vertical="center"/>
    </xf>
    <xf numFmtId="4" fontId="64" fillId="52" borderId="39" applyNumberFormat="0" applyProtection="0">
      <alignment horizontal="right" vertical="center"/>
    </xf>
    <xf numFmtId="4" fontId="28" fillId="52" borderId="27" applyNumberFormat="0" applyProtection="0">
      <alignment horizontal="right" vertical="center"/>
    </xf>
    <xf numFmtId="4" fontId="28" fillId="104" borderId="27" applyNumberFormat="0" applyProtection="0">
      <alignment horizontal="right" vertical="center"/>
    </xf>
    <xf numFmtId="4" fontId="64" fillId="104" borderId="39" applyNumberFormat="0" applyProtection="0">
      <alignment horizontal="right" vertical="center"/>
    </xf>
    <xf numFmtId="4" fontId="28" fillId="104" borderId="27" applyNumberFormat="0" applyProtection="0">
      <alignment horizontal="right" vertical="center"/>
    </xf>
    <xf numFmtId="4" fontId="28" fillId="54" borderId="27"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40" borderId="27" applyNumberFormat="0" applyProtection="0">
      <alignment horizontal="right" vertical="center"/>
    </xf>
    <xf numFmtId="4" fontId="64" fillId="40" borderId="39" applyNumberFormat="0" applyProtection="0">
      <alignment horizontal="right" vertical="center"/>
    </xf>
    <xf numFmtId="4" fontId="28" fillId="40" borderId="27" applyNumberFormat="0" applyProtection="0">
      <alignment horizontal="right" vertical="center"/>
    </xf>
    <xf numFmtId="4" fontId="64" fillId="40" borderId="39" applyNumberFormat="0" applyProtection="0">
      <alignment horizontal="right" vertical="center"/>
    </xf>
    <xf numFmtId="4" fontId="64" fillId="40" borderId="39" applyNumberFormat="0" applyProtection="0">
      <alignment horizontal="right" vertical="center"/>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40" fillId="51" borderId="73" applyBorder="0"/>
    <xf numFmtId="4" fontId="157" fillId="42" borderId="39" applyNumberFormat="0" applyProtection="0">
      <alignment vertical="center"/>
    </xf>
    <xf numFmtId="4" fontId="64" fillId="42" borderId="39" applyNumberFormat="0" applyProtection="0">
      <alignment vertical="center"/>
    </xf>
    <xf numFmtId="4" fontId="157" fillId="42" borderId="39" applyNumberFormat="0" applyProtection="0">
      <alignment vertical="center"/>
    </xf>
    <xf numFmtId="4" fontId="280" fillId="42" borderId="39" applyNumberFormat="0" applyProtection="0">
      <alignment vertical="center"/>
    </xf>
    <xf numFmtId="4" fontId="157" fillId="53" borderId="39" applyNumberFormat="0" applyProtection="0">
      <alignment horizontal="left" vertical="center" indent="1"/>
    </xf>
    <xf numFmtId="4" fontId="64" fillId="42" borderId="39" applyNumberFormat="0" applyProtection="0">
      <alignment horizontal="left" vertical="center" indent="1"/>
    </xf>
    <xf numFmtId="4" fontId="157" fillId="53" borderId="39" applyNumberFormat="0" applyProtection="0">
      <alignment horizontal="left" vertical="center" indent="1"/>
    </xf>
    <xf numFmtId="0" fontId="157" fillId="42" borderId="39" applyNumberFormat="0" applyProtection="0">
      <alignment horizontal="left" vertical="top" indent="1"/>
    </xf>
    <xf numFmtId="0" fontId="64" fillId="42" borderId="39" applyNumberFormat="0" applyProtection="0">
      <alignment horizontal="left" vertical="top" indent="1"/>
    </xf>
    <xf numFmtId="0" fontId="157" fillId="42" borderId="39" applyNumberFormat="0" applyProtection="0">
      <alignment horizontal="left" vertical="top" indent="1"/>
    </xf>
    <xf numFmtId="4" fontId="28" fillId="0" borderId="27" applyNumberFormat="0" applyProtection="0">
      <alignment horizontal="right" vertical="center"/>
    </xf>
    <xf numFmtId="4" fontId="64" fillId="106" borderId="39" applyNumberFormat="0" applyProtection="0">
      <alignment horizontal="right" vertical="center"/>
    </xf>
    <xf numFmtId="4" fontId="28" fillId="0" borderId="27"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231" fillId="6" borderId="27" applyNumberFormat="0" applyProtection="0">
      <alignment horizontal="right" vertical="center"/>
    </xf>
    <xf numFmtId="4" fontId="280" fillId="106" borderId="39" applyNumberFormat="0" applyProtection="0">
      <alignment horizontal="right" vertical="center"/>
    </xf>
    <xf numFmtId="4" fontId="231" fillId="6" borderId="27" applyNumberFormat="0" applyProtection="0">
      <alignment horizontal="right" vertical="center"/>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64" fillId="40" borderId="39" applyNumberFormat="0" applyProtection="0">
      <alignment horizontal="left" vertical="center" indent="1"/>
    </xf>
    <xf numFmtId="0" fontId="157" fillId="40" borderId="39" applyNumberFormat="0" applyProtection="0">
      <alignment horizontal="left" vertical="top" indent="1"/>
    </xf>
    <xf numFmtId="0" fontId="64" fillId="40" borderId="39" applyNumberFormat="0" applyProtection="0">
      <alignment horizontal="left" vertical="top" indent="1"/>
    </xf>
    <xf numFmtId="0" fontId="157" fillId="40" borderId="39" applyNumberFormat="0" applyProtection="0">
      <alignment horizontal="left" vertical="top"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4" fillId="43" borderId="27" applyNumberFormat="0" applyProtection="0">
      <alignment horizontal="right" vertical="center"/>
    </xf>
    <xf numFmtId="4" fontId="258" fillId="106" borderId="39" applyNumberFormat="0" applyProtection="0">
      <alignment horizontal="right" vertical="center"/>
    </xf>
    <xf numFmtId="4" fontId="234" fillId="43" borderId="27" applyNumberFormat="0" applyProtection="0">
      <alignment horizontal="right" vertical="center"/>
    </xf>
    <xf numFmtId="40" fontId="105" fillId="0" borderId="0" applyBorder="0">
      <alignment horizontal="right"/>
    </xf>
    <xf numFmtId="0" fontId="105" fillId="0" borderId="0" applyBorder="0">
      <alignment horizontal="right"/>
    </xf>
    <xf numFmtId="0" fontId="288" fillId="0" borderId="0" applyNumberFormat="0" applyFill="0" applyBorder="0" applyAlignment="0" applyProtection="0"/>
    <xf numFmtId="0" fontId="59" fillId="0" borderId="0" applyNumberFormat="0" applyFill="0" applyBorder="0" applyAlignment="0" applyProtection="0"/>
    <xf numFmtId="0" fontId="289" fillId="0" borderId="0" applyNumberFormat="0" applyFill="0" applyBorder="0" applyAlignment="0" applyProtection="0"/>
    <xf numFmtId="0" fontId="60" fillId="0" borderId="0" applyNumberFormat="0" applyFill="0" applyBorder="0" applyAlignment="0" applyProtection="0"/>
    <xf numFmtId="0" fontId="247" fillId="0" borderId="0" applyNumberFormat="0" applyFill="0" applyBorder="0" applyAlignment="0" applyProtection="0"/>
    <xf numFmtId="0" fontId="8" fillId="0" borderId="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187" fontId="81" fillId="0" borderId="41">
      <protection locked="0"/>
    </xf>
    <xf numFmtId="4" fontId="64" fillId="106" borderId="0" applyNumberFormat="0" applyProtection="0">
      <alignment horizontal="left" vertical="center" indent="1"/>
    </xf>
    <xf numFmtId="0" fontId="82" fillId="0" borderId="74" applyNumberFormat="0" applyFill="0" applyAlignment="0" applyProtection="0"/>
    <xf numFmtId="0" fontId="2" fillId="0" borderId="71"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187" fontId="81" fillId="0" borderId="41">
      <protection locked="0"/>
    </xf>
    <xf numFmtId="0" fontId="82" fillId="0" borderId="64" applyNumberFormat="0" applyFill="0" applyAlignment="0" applyProtection="0"/>
    <xf numFmtId="0" fontId="82" fillId="0" borderId="74" applyNumberFormat="0" applyFill="0" applyAlignment="0" applyProtection="0"/>
    <xf numFmtId="187" fontId="81" fillId="0" borderId="41">
      <protection locked="0"/>
    </xf>
    <xf numFmtId="0" fontId="59" fillId="0" borderId="0" applyNumberFormat="0" applyFill="0" applyBorder="0" applyAlignment="0" applyProtection="0"/>
    <xf numFmtId="0" fontId="11" fillId="0" borderId="0"/>
    <xf numFmtId="0" fontId="11" fillId="0" borderId="0"/>
    <xf numFmtId="0" fontId="28" fillId="106" borderId="39" applyNumberFormat="0" applyProtection="0">
      <alignment horizontal="left" vertical="top" indent="1"/>
    </xf>
    <xf numFmtId="0" fontId="11" fillId="0" borderId="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53" fillId="9" borderId="0" applyNumberFormat="0" applyBorder="0" applyAlignment="0" applyProtection="0"/>
    <xf numFmtId="0" fontId="57" fillId="13" borderId="20" applyNumberFormat="0" applyAlignment="0" applyProtection="0"/>
    <xf numFmtId="0" fontId="25" fillId="0" borderId="0"/>
    <xf numFmtId="0" fontId="57" fillId="13" borderId="20" applyNumberFormat="0" applyAlignment="0" applyProtection="0"/>
    <xf numFmtId="0" fontId="25" fillId="0" borderId="0"/>
    <xf numFmtId="0" fontId="3" fillId="16" borderId="0" applyNumberFormat="0" applyBorder="0" applyAlignment="0" applyProtection="0"/>
    <xf numFmtId="0" fontId="25" fillId="0" borderId="0"/>
    <xf numFmtId="0" fontId="3" fillId="28" borderId="0" applyNumberFormat="0" applyBorder="0" applyAlignment="0" applyProtection="0"/>
    <xf numFmtId="0" fontId="3" fillId="36" borderId="0" applyNumberFormat="0" applyBorder="0" applyAlignment="0" applyProtection="0"/>
    <xf numFmtId="0" fontId="54" fillId="10" borderId="0" applyNumberFormat="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0" fontId="56" fillId="13" borderId="21" applyNumberFormat="0" applyAlignment="0" applyProtection="0"/>
    <xf numFmtId="0" fontId="56" fillId="13" borderId="21" applyNumberFormat="0" applyAlignment="0" applyProtection="0"/>
    <xf numFmtId="0" fontId="2" fillId="0" borderId="25" applyNumberFormat="0" applyFill="0" applyAlignment="0" applyProtection="0"/>
    <xf numFmtId="0" fontId="11"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187" fontId="81" fillId="0" borderId="41">
      <protection locked="0"/>
    </xf>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64" fillId="106" borderId="39" applyNumberFormat="0" applyProtection="0">
      <alignment horizontal="right" vertical="center"/>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0" fontId="28" fillId="43" borderId="72"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8" fillId="40" borderId="39" applyNumberFormat="0" applyProtection="0">
      <alignment horizontal="left" vertical="center"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0" fontId="86" fillId="83" borderId="26" applyNumberFormat="0" applyAlignment="0" applyProtection="0"/>
    <xf numFmtId="4" fontId="28" fillId="40" borderId="62" applyNumberFormat="0" applyProtection="0">
      <alignment horizontal="left" vertical="center" indent="1"/>
    </xf>
    <xf numFmtId="170" fontId="8" fillId="0" borderId="0" applyFont="0" applyFill="0" applyBorder="0" applyAlignment="0" applyProtection="0"/>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0" fontId="8" fillId="0" borderId="0"/>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9" fontId="31" fillId="0" borderId="0" applyFont="0" applyFill="0" applyBorder="0" applyAlignment="0" applyProtection="0"/>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64" fillId="40" borderId="39" applyNumberFormat="0" applyProtection="0">
      <alignment horizontal="right" vertical="center"/>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0" fontId="247"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78" fillId="50" borderId="0" applyNumberFormat="0" applyBorder="0" applyAlignment="0" applyProtection="0"/>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103" borderId="0"/>
    <xf numFmtId="0" fontId="28" fillId="103" borderId="0"/>
    <xf numFmtId="0" fontId="28" fillId="103" borderId="0"/>
    <xf numFmtId="0" fontId="28" fillId="103" borderId="0"/>
    <xf numFmtId="0" fontId="28" fillId="103" borderId="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96" fillId="83" borderId="0" applyNumberFormat="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0" fontId="91" fillId="82" borderId="0" applyNumberFormat="0" applyBorder="0" applyAlignment="0" applyProtection="0"/>
    <xf numFmtId="188" fontId="8" fillId="0" borderId="0" applyFont="0" applyFill="0" applyBorder="0" applyAlignment="0" applyProtection="0"/>
    <xf numFmtId="0" fontId="25" fillId="0" borderId="0"/>
    <xf numFmtId="0" fontId="25" fillId="0" borderId="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66" fillId="85" borderId="0" applyNumberFormat="0" applyBorder="0" applyAlignment="0" applyProtection="0"/>
    <xf numFmtId="0" fontId="25" fillId="0" borderId="0"/>
    <xf numFmtId="0" fontId="25" fillId="0" borderId="0"/>
    <xf numFmtId="0" fontId="25" fillId="0" borderId="0"/>
    <xf numFmtId="0" fontId="66" fillId="66" borderId="0" applyNumberFormat="0" applyBorder="0" applyAlignment="0" applyProtection="0"/>
    <xf numFmtId="0" fontId="66" fillId="66" borderId="0" applyNumberFormat="0" applyBorder="0" applyAlignment="0" applyProtection="0"/>
    <xf numFmtId="0" fontId="66" fillId="79"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25" fillId="0" borderId="0"/>
    <xf numFmtId="0" fontId="66" fillId="67" borderId="0" applyNumberFormat="0" applyBorder="0" applyAlignment="0" applyProtection="0"/>
    <xf numFmtId="0" fontId="66" fillId="67" borderId="0" applyNumberFormat="0" applyBorder="0" applyAlignment="0" applyProtection="0"/>
    <xf numFmtId="0" fontId="25" fillId="0" borderId="0"/>
    <xf numFmtId="0" fontId="25" fillId="0" borderId="0"/>
    <xf numFmtId="0" fontId="25" fillId="0" borderId="0"/>
    <xf numFmtId="0" fontId="66" fillId="60" borderId="0" applyNumberFormat="0" applyBorder="0" applyAlignment="0" applyProtection="0"/>
    <xf numFmtId="0" fontId="25" fillId="0" borderId="0"/>
    <xf numFmtId="0" fontId="25" fillId="0" borderId="0"/>
    <xf numFmtId="0" fontId="84"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64" fillId="0" borderId="0"/>
    <xf numFmtId="0" fontId="28" fillId="103" borderId="0"/>
    <xf numFmtId="0" fontId="28" fillId="103" borderId="0"/>
    <xf numFmtId="0" fontId="72" fillId="0" borderId="29" applyNumberFormat="0" applyFill="0" applyAlignment="0" applyProtection="0"/>
    <xf numFmtId="0" fontId="25" fillId="0" borderId="0"/>
    <xf numFmtId="0" fontId="25" fillId="0" borderId="0"/>
    <xf numFmtId="0" fontId="25" fillId="0" borderId="0"/>
    <xf numFmtId="0" fontId="71" fillId="79" borderId="28" applyNumberFormat="0" applyAlignment="0" applyProtection="0"/>
    <xf numFmtId="0" fontId="71" fillId="79" borderId="28"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25" fillId="0" borderId="0"/>
    <xf numFmtId="0" fontId="7" fillId="0" borderId="0"/>
    <xf numFmtId="0" fontId="28" fillId="103" borderId="0"/>
    <xf numFmtId="0" fontId="28" fillId="103" borderId="0"/>
    <xf numFmtId="0" fontId="10" fillId="75" borderId="0" applyNumberFormat="0" applyBorder="0" applyAlignment="0" applyProtection="0"/>
    <xf numFmtId="0" fontId="25" fillId="0" borderId="0"/>
    <xf numFmtId="0" fontId="28" fillId="103" borderId="0"/>
    <xf numFmtId="9" fontId="7" fillId="0" borderId="0" applyFont="0" applyFill="0" applyBorder="0" applyAlignment="0" applyProtection="0"/>
    <xf numFmtId="166" fontId="7" fillId="0" borderId="0" applyFont="0" applyFill="0" applyBorder="0" applyAlignment="0" applyProtection="0"/>
    <xf numFmtId="0" fontId="25" fillId="0" borderId="0"/>
    <xf numFmtId="166" fontId="7" fillId="0" borderId="0" applyFont="0" applyFill="0" applyBorder="0" applyAlignment="0" applyProtection="0"/>
    <xf numFmtId="0" fontId="8" fillId="40" borderId="39" applyNumberFormat="0" applyProtection="0">
      <alignment horizontal="left" vertical="top" indent="1"/>
    </xf>
    <xf numFmtId="0" fontId="8" fillId="40" borderId="39" applyNumberFormat="0" applyProtection="0">
      <alignment horizontal="left" vertical="top" indent="1"/>
    </xf>
    <xf numFmtId="0" fontId="7" fillId="0" borderId="0"/>
    <xf numFmtId="0" fontId="7"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4" fontId="234" fillId="43" borderId="27" applyNumberFormat="0" applyProtection="0">
      <alignment horizontal="right" vertical="center"/>
    </xf>
    <xf numFmtId="4" fontId="234" fillId="43" borderId="27" applyNumberFormat="0" applyProtection="0">
      <alignment horizontal="right" vertical="center"/>
    </xf>
    <xf numFmtId="4" fontId="233" fillId="100" borderId="62"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157" fillId="53" borderId="39" applyNumberFormat="0" applyProtection="0">
      <alignment horizontal="left" vertical="center" indent="1"/>
    </xf>
    <xf numFmtId="4" fontId="157" fillId="42" borderId="39" applyNumberFormat="0" applyProtection="0">
      <alignment vertical="center"/>
    </xf>
    <xf numFmtId="4" fontId="157" fillId="42" borderId="39" applyNumberFormat="0" applyProtection="0">
      <alignment vertical="center"/>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106" borderId="39" applyNumberFormat="0" applyProtection="0">
      <alignment horizontal="left" vertical="top" indent="1"/>
    </xf>
    <xf numFmtId="0" fontId="8" fillId="40" borderId="39" applyNumberFormat="0" applyProtection="0">
      <alignment horizontal="left" vertical="top" indent="1"/>
    </xf>
    <xf numFmtId="0" fontId="8" fillId="106" borderId="39" applyNumberFormat="0" applyProtection="0">
      <alignment horizontal="left" vertical="center" indent="1"/>
    </xf>
    <xf numFmtId="0" fontId="8" fillId="106" borderId="39" applyNumberFormat="0" applyProtection="0">
      <alignment horizontal="left" vertical="top"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107" borderId="27"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51" borderId="39" applyNumberFormat="0" applyProtection="0">
      <alignment horizontal="left" vertical="top"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0" fontId="8" fillId="40" borderId="39" applyNumberFormat="0" applyProtection="0">
      <alignment horizontal="left" vertical="top" indent="1"/>
    </xf>
    <xf numFmtId="166" fontId="7" fillId="0" borderId="0" applyFont="0" applyFill="0" applyBorder="0" applyAlignment="0" applyProtection="0"/>
    <xf numFmtId="4" fontId="28" fillId="58" borderId="27" applyNumberFormat="0" applyProtection="0">
      <alignment horizontal="left" vertical="center" indent="1"/>
    </xf>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66" fontId="2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xf numFmtId="166" fontId="1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7"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166" fontId="7" fillId="0" borderId="0" applyFont="0" applyFill="0" applyBorder="0" applyAlignment="0" applyProtection="0"/>
    <xf numFmtId="201" fontId="8" fillId="0" borderId="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9"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43" fontId="61" fillId="0" borderId="0" applyFont="0" applyFill="0" applyBorder="0" applyAlignment="0" applyProtection="0"/>
    <xf numFmtId="0" fontId="7" fillId="0" borderId="0"/>
    <xf numFmtId="9" fontId="7"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8" fillId="0" borderId="0"/>
    <xf numFmtId="0" fontId="7" fillId="0" borderId="0"/>
    <xf numFmtId="0" fontId="7" fillId="0" borderId="0"/>
    <xf numFmtId="166" fontId="7" fillId="0" borderId="0" applyFont="0" applyFill="0" applyBorder="0" applyAlignment="0" applyProtection="0"/>
    <xf numFmtId="171"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11" fillId="0" borderId="0"/>
    <xf numFmtId="9" fontId="8" fillId="0" borderId="0" applyFont="0" applyFill="0" applyBorder="0" applyAlignment="0" applyProtection="0"/>
    <xf numFmtId="43" fontId="7" fillId="0" borderId="0" applyFont="0" applyFill="0" applyBorder="0" applyAlignment="0" applyProtection="0"/>
  </cellStyleXfs>
  <cellXfs count="2116">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14" fillId="0" borderId="0" xfId="0" applyFont="1"/>
    <xf numFmtId="0" fontId="14" fillId="3" borderId="0" xfId="0" applyFont="1" applyFill="1"/>
    <xf numFmtId="0" fontId="15" fillId="0" borderId="0" xfId="0" applyFont="1"/>
    <xf numFmtId="0" fontId="19" fillId="0" borderId="0" xfId="0" applyFont="1"/>
    <xf numFmtId="0" fontId="20" fillId="0" borderId="0" xfId="0" applyFont="1"/>
    <xf numFmtId="0" fontId="21" fillId="0" borderId="0" xfId="1" applyFont="1"/>
    <xf numFmtId="0" fontId="23" fillId="0" borderId="0" xfId="0" applyFont="1"/>
    <xf numFmtId="0" fontId="24" fillId="0" borderId="0" xfId="0" applyFont="1"/>
    <xf numFmtId="0" fontId="18" fillId="0" borderId="0" xfId="0" quotePrefix="1" applyFont="1"/>
    <xf numFmtId="0" fontId="7" fillId="0" borderId="0" xfId="0" applyFont="1"/>
    <xf numFmtId="0" fontId="34" fillId="0" borderId="9" xfId="0" applyFont="1" applyBorder="1" applyAlignment="1">
      <alignment vertical="center"/>
    </xf>
    <xf numFmtId="0" fontId="32" fillId="0" borderId="5" xfId="0" applyFont="1" applyBorder="1"/>
    <xf numFmtId="0" fontId="32" fillId="0" borderId="4" xfId="20" applyFont="1" applyBorder="1" applyAlignment="1">
      <alignment vertical="center" wrapText="1"/>
    </xf>
    <xf numFmtId="167" fontId="32" fillId="0" borderId="0" xfId="18" applyNumberFormat="1" applyFont="1" applyAlignment="1">
      <alignment horizontal="right" vertical="center"/>
    </xf>
    <xf numFmtId="0" fontId="36" fillId="0" borderId="0" xfId="0" applyFont="1"/>
    <xf numFmtId="0" fontId="38" fillId="0" borderId="4" xfId="0" applyFont="1" applyBorder="1" applyAlignment="1">
      <alignment vertical="center"/>
    </xf>
    <xf numFmtId="0" fontId="38" fillId="0" borderId="0" xfId="0" applyFont="1" applyAlignment="1">
      <alignment horizontal="center" vertical="center"/>
    </xf>
    <xf numFmtId="0" fontId="32" fillId="5" borderId="0" xfId="0" applyFont="1" applyFill="1" applyAlignment="1">
      <alignment vertical="center" wrapText="1"/>
    </xf>
    <xf numFmtId="167" fontId="32" fillId="0" borderId="0" xfId="18" applyNumberFormat="1" applyFont="1" applyAlignment="1">
      <alignment horizontal="center" vertical="center"/>
    </xf>
    <xf numFmtId="167" fontId="36" fillId="0" borderId="4" xfId="0" applyNumberFormat="1" applyFont="1" applyBorder="1" applyAlignment="1">
      <alignment horizontal="center"/>
    </xf>
    <xf numFmtId="0" fontId="32" fillId="5" borderId="5" xfId="48" applyFont="1" applyFill="1" applyBorder="1"/>
    <xf numFmtId="0" fontId="34" fillId="0" borderId="9" xfId="48" applyFont="1" applyBorder="1" applyAlignment="1">
      <alignment horizontal="left" vertical="center" wrapText="1"/>
    </xf>
    <xf numFmtId="167" fontId="45" fillId="0" borderId="7" xfId="0" applyNumberFormat="1" applyFont="1" applyBorder="1" applyAlignment="1">
      <alignment horizontal="center" vertical="center"/>
    </xf>
    <xf numFmtId="0" fontId="35" fillId="3" borderId="5" xfId="3" applyFont="1" applyFill="1" applyBorder="1" applyAlignment="1">
      <alignment horizontal="center"/>
    </xf>
    <xf numFmtId="169" fontId="19" fillId="0" borderId="0" xfId="0" applyNumberFormat="1" applyFont="1"/>
    <xf numFmtId="0" fontId="49" fillId="0" borderId="0" xfId="0" applyFont="1"/>
    <xf numFmtId="3" fontId="0" fillId="0" borderId="0" xfId="0" applyNumberFormat="1"/>
    <xf numFmtId="167" fontId="14" fillId="0" borderId="0" xfId="31" applyNumberFormat="1" applyFont="1"/>
    <xf numFmtId="168" fontId="19" fillId="0" borderId="0" xfId="0" applyNumberFormat="1" applyFont="1"/>
    <xf numFmtId="0" fontId="12" fillId="0" borderId="0" xfId="0" applyFont="1" applyAlignment="1">
      <alignment horizontal="left" vertical="center"/>
    </xf>
    <xf numFmtId="0" fontId="0" fillId="0" borderId="0" xfId="0" quotePrefix="1"/>
    <xf numFmtId="0" fontId="16" fillId="3" borderId="76" xfId="0" applyFont="1" applyFill="1" applyBorder="1"/>
    <xf numFmtId="0" fontId="14" fillId="3" borderId="76" xfId="0" applyFont="1" applyFill="1" applyBorder="1"/>
    <xf numFmtId="0" fontId="6" fillId="3" borderId="76" xfId="0" applyFont="1" applyFill="1" applyBorder="1"/>
    <xf numFmtId="0" fontId="5" fillId="3" borderId="76" xfId="0" applyFont="1" applyFill="1" applyBorder="1"/>
    <xf numFmtId="14" fontId="35" fillId="3" borderId="77" xfId="39" applyNumberFormat="1" applyFont="1" applyFill="1" applyBorder="1" applyAlignment="1">
      <alignment horizontal="center"/>
    </xf>
    <xf numFmtId="0" fontId="7" fillId="0" borderId="0" xfId="35"/>
    <xf numFmtId="0" fontId="32" fillId="2" borderId="0" xfId="0" applyFont="1" applyFill="1" applyAlignment="1">
      <alignment vertical="center"/>
    </xf>
    <xf numFmtId="0" fontId="38" fillId="0" borderId="0" xfId="0" applyFont="1"/>
    <xf numFmtId="0" fontId="32" fillId="0" borderId="0" xfId="0" applyFont="1" applyAlignment="1">
      <alignment horizontal="left" vertical="center"/>
    </xf>
    <xf numFmtId="10" fontId="0" fillId="0" borderId="0" xfId="0" applyNumberFormat="1"/>
    <xf numFmtId="167" fontId="7" fillId="0" borderId="0" xfId="31" applyNumberFormat="1" applyFont="1"/>
    <xf numFmtId="0" fontId="18" fillId="0" borderId="0" xfId="0" applyFont="1"/>
    <xf numFmtId="0" fontId="17" fillId="0" borderId="0" xfId="0" applyFont="1"/>
    <xf numFmtId="0" fontId="46" fillId="5" borderId="5" xfId="55" applyNumberFormat="1" applyFont="1" applyFill="1" applyBorder="1" applyAlignment="1">
      <alignment horizontal="left" vertical="center"/>
    </xf>
    <xf numFmtId="0" fontId="46" fillId="5" borderId="5" xfId="0" applyFont="1" applyFill="1" applyBorder="1"/>
    <xf numFmtId="0" fontId="292" fillId="5" borderId="5" xfId="55" applyNumberFormat="1" applyFont="1" applyFill="1" applyBorder="1" applyAlignment="1">
      <alignment horizontal="center" vertical="center"/>
    </xf>
    <xf numFmtId="0" fontId="292" fillId="7" borderId="5" xfId="3" applyFont="1" applyFill="1" applyBorder="1" applyAlignment="1">
      <alignment horizontal="left"/>
    </xf>
    <xf numFmtId="0" fontId="46" fillId="5" borderId="0" xfId="0" applyFont="1" applyFill="1"/>
    <xf numFmtId="0" fontId="292" fillId="5" borderId="9" xfId="55" applyNumberFormat="1" applyFont="1" applyFill="1" applyBorder="1" applyAlignment="1">
      <alignment horizontal="left" vertical="center"/>
    </xf>
    <xf numFmtId="0" fontId="41" fillId="0" borderId="0" xfId="0" applyFont="1"/>
    <xf numFmtId="0" fontId="41" fillId="2" borderId="0" xfId="0" applyFont="1" applyFill="1"/>
    <xf numFmtId="0" fontId="18" fillId="5" borderId="0" xfId="54" applyFont="1" applyFill="1" applyAlignment="1">
      <alignment wrapText="1"/>
    </xf>
    <xf numFmtId="0" fontId="296" fillId="0" borderId="0" xfId="0" applyFont="1"/>
    <xf numFmtId="0" fontId="297" fillId="0" borderId="0" xfId="0" applyFont="1"/>
    <xf numFmtId="0" fontId="29" fillId="0" borderId="0" xfId="2" applyFont="1"/>
    <xf numFmtId="167" fontId="30" fillId="0" borderId="0" xfId="53391" applyNumberFormat="1" applyFont="1" applyFill="1" applyBorder="1" applyAlignment="1">
      <alignment horizontal="right" vertical="center"/>
    </xf>
    <xf numFmtId="168" fontId="30" fillId="0" borderId="0" xfId="55" applyNumberFormat="1" applyFont="1" applyFill="1" applyBorder="1" applyAlignment="1">
      <alignment horizontal="center"/>
    </xf>
    <xf numFmtId="167" fontId="30" fillId="6" borderId="0" xfId="53391" applyNumberFormat="1" applyFont="1" applyFill="1" applyBorder="1" applyAlignment="1">
      <alignment horizontal="center" vertical="center"/>
    </xf>
    <xf numFmtId="167" fontId="30" fillId="5" borderId="0" xfId="0" applyNumberFormat="1" applyFont="1" applyFill="1" applyAlignment="1">
      <alignment horizontal="right" vertical="center"/>
    </xf>
    <xf numFmtId="280" fontId="30" fillId="0" borderId="0" xfId="2" applyNumberFormat="1" applyFont="1" applyAlignment="1">
      <alignment horizontal="center" vertical="center"/>
    </xf>
    <xf numFmtId="168" fontId="30" fillId="6" borderId="0" xfId="55" applyNumberFormat="1" applyFont="1" applyFill="1" applyBorder="1" applyAlignment="1">
      <alignment horizontal="center" vertical="center"/>
    </xf>
    <xf numFmtId="167" fontId="298" fillId="6" borderId="0" xfId="53391" applyNumberFormat="1" applyFont="1" applyFill="1" applyBorder="1" applyAlignment="1">
      <alignment horizontal="center" vertical="center"/>
    </xf>
    <xf numFmtId="167" fontId="29" fillId="6" borderId="0" xfId="53391" applyNumberFormat="1" applyFont="1" applyFill="1" applyBorder="1" applyAlignment="1">
      <alignment horizontal="center" vertical="center"/>
    </xf>
    <xf numFmtId="0" fontId="22" fillId="5" borderId="0" xfId="11" applyFont="1" applyFill="1"/>
    <xf numFmtId="175" fontId="35" fillId="3" borderId="79" xfId="44" applyNumberFormat="1" applyFont="1" applyFill="1" applyBorder="1" applyAlignment="1">
      <alignment horizontal="center" vertical="center" wrapText="1"/>
    </xf>
    <xf numFmtId="175" fontId="35" fillId="3" borderId="77" xfId="44" applyNumberFormat="1" applyFont="1" applyFill="1" applyBorder="1" applyAlignment="1">
      <alignment horizontal="center" vertical="center" wrapText="1"/>
    </xf>
    <xf numFmtId="0" fontId="34" fillId="5" borderId="5" xfId="0" applyFont="1" applyFill="1" applyBorder="1"/>
    <xf numFmtId="0" fontId="34" fillId="5" borderId="0" xfId="0" applyFont="1" applyFill="1"/>
    <xf numFmtId="0" fontId="32" fillId="0" borderId="0" xfId="0" applyFont="1"/>
    <xf numFmtId="0" fontId="32" fillId="5" borderId="0" xfId="0" applyFont="1" applyFill="1"/>
    <xf numFmtId="0" fontId="32" fillId="5" borderId="5" xfId="0" applyFont="1" applyFill="1" applyBorder="1"/>
    <xf numFmtId="0" fontId="32" fillId="5" borderId="0" xfId="0" applyFont="1" applyFill="1" applyAlignment="1">
      <alignment horizontal="left"/>
    </xf>
    <xf numFmtId="167" fontId="32" fillId="5" borderId="0" xfId="13" applyNumberFormat="1" applyFont="1" applyFill="1" applyAlignment="1">
      <alignment horizontal="center"/>
    </xf>
    <xf numFmtId="0" fontId="32" fillId="6" borderId="0" xfId="0" applyFont="1" applyFill="1"/>
    <xf numFmtId="0" fontId="32" fillId="5" borderId="5" xfId="0" applyFont="1" applyFill="1" applyBorder="1" applyAlignment="1">
      <alignment horizontal="left"/>
    </xf>
    <xf numFmtId="0" fontId="32" fillId="5" borderId="0" xfId="0" applyFont="1" applyFill="1" applyAlignment="1">
      <alignment horizontal="center"/>
    </xf>
    <xf numFmtId="0" fontId="32" fillId="0" borderId="5" xfId="22" applyFont="1" applyBorder="1" applyAlignment="1">
      <alignment horizontal="left"/>
    </xf>
    <xf numFmtId="0" fontId="32" fillId="5" borderId="5" xfId="0" applyFont="1" applyFill="1" applyBorder="1" applyAlignment="1">
      <alignment horizontal="center"/>
    </xf>
    <xf numFmtId="0" fontId="32" fillId="5" borderId="79" xfId="0" applyFont="1" applyFill="1" applyBorder="1"/>
    <xf numFmtId="0" fontId="32" fillId="5" borderId="76" xfId="0" applyFont="1" applyFill="1" applyBorder="1"/>
    <xf numFmtId="0" fontId="17" fillId="0" borderId="0" xfId="0" quotePrefix="1" applyFont="1"/>
    <xf numFmtId="167" fontId="32" fillId="0" borderId="4" xfId="13" applyNumberFormat="1" applyFont="1" applyBorder="1" applyAlignment="1">
      <alignment horizontal="center" vertical="center"/>
    </xf>
    <xf numFmtId="0" fontId="48" fillId="0" borderId="5" xfId="0" applyFont="1" applyBorder="1"/>
    <xf numFmtId="0" fontId="36" fillId="0" borderId="5" xfId="0" applyFont="1" applyBorder="1"/>
    <xf numFmtId="0" fontId="48" fillId="0" borderId="79" xfId="0" applyFont="1" applyBorder="1"/>
    <xf numFmtId="0" fontId="35" fillId="3" borderId="79" xfId="0" applyFont="1" applyFill="1" applyBorder="1" applyAlignment="1">
      <alignment horizontal="center" vertical="center"/>
    </xf>
    <xf numFmtId="0" fontId="35" fillId="3" borderId="76" xfId="0" applyFont="1" applyFill="1" applyBorder="1" applyAlignment="1">
      <alignment horizontal="center" vertical="center"/>
    </xf>
    <xf numFmtId="0" fontId="35" fillId="3" borderId="77" xfId="0" applyFont="1" applyFill="1" applyBorder="1" applyAlignment="1">
      <alignment horizontal="center" vertical="center"/>
    </xf>
    <xf numFmtId="0" fontId="34" fillId="2" borderId="5" xfId="0" applyFont="1" applyFill="1" applyBorder="1" applyAlignment="1">
      <alignment horizontal="left" vertical="center"/>
    </xf>
    <xf numFmtId="0" fontId="32" fillId="0" borderId="5" xfId="0" applyFont="1" applyBorder="1" applyAlignment="1">
      <alignment wrapText="1"/>
    </xf>
    <xf numFmtId="0" fontId="34" fillId="0" borderId="5" xfId="0" applyFont="1" applyBorder="1" applyAlignment="1">
      <alignment wrapText="1"/>
    </xf>
    <xf numFmtId="0" fontId="32" fillId="0" borderId="5" xfId="0" applyFont="1" applyBorder="1" applyAlignment="1">
      <alignment horizontal="left" wrapText="1"/>
    </xf>
    <xf numFmtId="0" fontId="32" fillId="0" borderId="5" xfId="0" applyFont="1" applyBorder="1" applyAlignment="1">
      <alignment horizontal="left" vertical="center" wrapText="1"/>
    </xf>
    <xf numFmtId="0" fontId="32" fillId="0" borderId="79" xfId="0" applyFont="1" applyBorder="1" applyAlignment="1">
      <alignment wrapText="1"/>
    </xf>
    <xf numFmtId="0" fontId="34" fillId="0" borderId="9" xfId="0" applyFont="1" applyBorder="1" applyAlignment="1">
      <alignment horizontal="left" vertical="center" wrapText="1"/>
    </xf>
    <xf numFmtId="3" fontId="45" fillId="0" borderId="9" xfId="35" applyNumberFormat="1" applyFont="1" applyBorder="1" applyAlignment="1">
      <alignment horizontal="center" vertical="center"/>
    </xf>
    <xf numFmtId="3" fontId="45" fillId="0" borderId="10" xfId="35" applyNumberFormat="1" applyFont="1" applyBorder="1" applyAlignment="1">
      <alignment horizontal="center" vertical="center"/>
    </xf>
    <xf numFmtId="0" fontId="35" fillId="3" borderId="79" xfId="53393" applyFont="1" applyFill="1" applyBorder="1" applyAlignment="1">
      <alignment horizontal="center" vertical="center"/>
    </xf>
    <xf numFmtId="0" fontId="35" fillId="3" borderId="77" xfId="53393" applyFont="1" applyFill="1" applyBorder="1" applyAlignment="1">
      <alignment horizontal="center" vertical="center"/>
    </xf>
    <xf numFmtId="0" fontId="35" fillId="3" borderId="79" xfId="0" applyFont="1" applyFill="1" applyBorder="1" applyAlignment="1">
      <alignment horizontal="center"/>
    </xf>
    <xf numFmtId="0" fontId="35" fillId="3" borderId="77" xfId="0" applyFont="1" applyFill="1" applyBorder="1" applyAlignment="1">
      <alignment horizontal="center"/>
    </xf>
    <xf numFmtId="0" fontId="32" fillId="2" borderId="5" xfId="0" applyFont="1" applyFill="1" applyBorder="1" applyAlignment="1">
      <alignment vertical="center"/>
    </xf>
    <xf numFmtId="0" fontId="32" fillId="2" borderId="79" xfId="0" applyFont="1" applyFill="1" applyBorder="1" applyAlignment="1">
      <alignment horizontal="left"/>
    </xf>
    <xf numFmtId="0" fontId="34" fillId="2" borderId="9" xfId="0" applyFont="1" applyFill="1" applyBorder="1" applyAlignment="1">
      <alignment vertical="center"/>
    </xf>
    <xf numFmtId="0" fontId="32" fillId="2" borderId="79" xfId="0" applyFont="1" applyFill="1" applyBorder="1" applyAlignment="1">
      <alignment vertical="center"/>
    </xf>
    <xf numFmtId="0" fontId="32" fillId="0" borderId="5" xfId="0" applyFont="1" applyBorder="1" applyAlignment="1">
      <alignment horizontal="left" indent="1"/>
    </xf>
    <xf numFmtId="167" fontId="32" fillId="6" borderId="4" xfId="13" applyNumberFormat="1" applyFont="1" applyFill="1" applyBorder="1" applyAlignment="1">
      <alignment horizontal="center"/>
    </xf>
    <xf numFmtId="0" fontId="34" fillId="0" borderId="5" xfId="0" applyFont="1" applyBorder="1"/>
    <xf numFmtId="167" fontId="34" fillId="6" borderId="4" xfId="13" applyNumberFormat="1" applyFont="1" applyFill="1" applyBorder="1" applyAlignment="1">
      <alignment horizontal="center"/>
    </xf>
    <xf numFmtId="0" fontId="34" fillId="0" borderId="5" xfId="0" applyFont="1" applyBorder="1" applyAlignment="1">
      <alignment horizontal="left" indent="1"/>
    </xf>
    <xf numFmtId="0" fontId="32" fillId="0" borderId="5" xfId="0" applyFont="1" applyBorder="1" applyAlignment="1">
      <alignment horizontal="left" indent="2"/>
    </xf>
    <xf numFmtId="0" fontId="32" fillId="0" borderId="5" xfId="0" applyFont="1" applyBorder="1" applyAlignment="1">
      <alignment horizontal="left" vertical="center" indent="2"/>
    </xf>
    <xf numFmtId="0" fontId="34" fillId="0" borderId="7" xfId="0" applyFont="1" applyBorder="1" applyAlignment="1">
      <alignment horizontal="left" vertical="center" wrapText="1"/>
    </xf>
    <xf numFmtId="167" fontId="34" fillId="0" borderId="79" xfId="13" applyNumberFormat="1" applyFont="1" applyBorder="1" applyAlignment="1">
      <alignment horizontal="center" vertical="center"/>
    </xf>
    <xf numFmtId="0" fontId="34" fillId="0" borderId="4" xfId="0" applyFont="1" applyBorder="1"/>
    <xf numFmtId="0" fontId="34" fillId="0" borderId="80" xfId="0" applyFont="1" applyBorder="1" applyAlignment="1">
      <alignment vertical="center"/>
    </xf>
    <xf numFmtId="0" fontId="32" fillId="0" borderId="4" xfId="0" applyFont="1" applyBorder="1" applyAlignment="1">
      <alignment horizontal="left" vertical="center"/>
    </xf>
    <xf numFmtId="0" fontId="32" fillId="0" borderId="4" xfId="0" applyFont="1" applyBorder="1" applyAlignment="1">
      <alignment horizontal="left" vertical="center" indent="1"/>
    </xf>
    <xf numFmtId="1" fontId="35" fillId="3" borderId="5" xfId="12" applyNumberFormat="1" applyFont="1" applyFill="1" applyBorder="1" applyAlignment="1">
      <alignment horizontal="center" vertical="center"/>
    </xf>
    <xf numFmtId="0" fontId="35" fillId="3" borderId="80" xfId="0" quotePrefix="1" applyFont="1" applyFill="1" applyBorder="1" applyAlignment="1">
      <alignment horizontal="left" vertical="center"/>
    </xf>
    <xf numFmtId="174" fontId="302" fillId="3" borderId="79" xfId="91" quotePrefix="1" applyNumberFormat="1" applyFont="1" applyFill="1" applyBorder="1" applyAlignment="1">
      <alignment horizontal="left" vertical="center" wrapText="1"/>
    </xf>
    <xf numFmtId="1" fontId="302" fillId="3" borderId="5" xfId="34" applyNumberFormat="1" applyFont="1" applyFill="1" applyBorder="1" applyAlignment="1">
      <alignment horizontal="center" vertical="center"/>
    </xf>
    <xf numFmtId="1" fontId="302" fillId="3" borderId="0" xfId="34" applyNumberFormat="1" applyFont="1" applyFill="1" applyAlignment="1">
      <alignment horizontal="center" vertical="center"/>
    </xf>
    <xf numFmtId="0" fontId="32" fillId="0" borderId="4" xfId="91" applyFont="1" applyBorder="1" applyAlignment="1">
      <alignment vertical="center"/>
    </xf>
    <xf numFmtId="0" fontId="34" fillId="0" borderId="80" xfId="91" applyFont="1" applyBorder="1" applyAlignment="1">
      <alignment wrapText="1"/>
    </xf>
    <xf numFmtId="0" fontId="32" fillId="0" borderId="80" xfId="91" applyFont="1" applyBorder="1"/>
    <xf numFmtId="14" fontId="35" fillId="3" borderId="79" xfId="39" applyNumberFormat="1" applyFont="1" applyFill="1" applyBorder="1" applyAlignment="1">
      <alignment horizontal="center"/>
    </xf>
    <xf numFmtId="174" fontId="35" fillId="3" borderId="80" xfId="0" quotePrefix="1" applyNumberFormat="1" applyFont="1" applyFill="1" applyBorder="1" applyAlignment="1">
      <alignment horizontal="left" vertical="center" wrapText="1"/>
    </xf>
    <xf numFmtId="0" fontId="35" fillId="3" borderId="80" xfId="48" quotePrefix="1" applyFont="1" applyFill="1" applyBorder="1" applyAlignment="1">
      <alignment vertical="center"/>
    </xf>
    <xf numFmtId="0" fontId="32" fillId="5" borderId="79" xfId="48" applyFont="1" applyFill="1" applyBorder="1"/>
    <xf numFmtId="167" fontId="32" fillId="0" borderId="77" xfId="31" applyNumberFormat="1" applyFont="1" applyBorder="1" applyAlignment="1">
      <alignment horizontal="center"/>
    </xf>
    <xf numFmtId="167" fontId="34" fillId="0" borderId="9" xfId="31" applyNumberFormat="1" applyFont="1" applyBorder="1" applyAlignment="1">
      <alignment horizontal="center" vertical="center"/>
    </xf>
    <xf numFmtId="167" fontId="34" fillId="0" borderId="10" xfId="31" applyNumberFormat="1" applyFont="1" applyBorder="1" applyAlignment="1">
      <alignment horizontal="center" vertical="center"/>
    </xf>
    <xf numFmtId="0" fontId="32" fillId="0" borderId="4" xfId="0" applyFont="1" applyBorder="1" applyAlignment="1">
      <alignment vertical="center" wrapText="1"/>
    </xf>
    <xf numFmtId="0" fontId="32" fillId="2" borderId="4" xfId="0" applyFont="1" applyFill="1" applyBorder="1" applyAlignment="1">
      <alignment vertical="center" wrapText="1"/>
    </xf>
    <xf numFmtId="0" fontId="34" fillId="0" borderId="0" xfId="0" applyFont="1" applyAlignment="1">
      <alignment vertical="center"/>
    </xf>
    <xf numFmtId="0" fontId="32" fillId="0" borderId="0" xfId="0" applyFont="1" applyAlignment="1">
      <alignment vertical="center"/>
    </xf>
    <xf numFmtId="0" fontId="38" fillId="0" borderId="0" xfId="0" applyFont="1" applyAlignment="1">
      <alignment horizontal="left" vertical="center" wrapText="1"/>
    </xf>
    <xf numFmtId="0" fontId="38" fillId="0" borderId="0" xfId="0" applyFont="1" applyAlignment="1">
      <alignment vertical="center"/>
    </xf>
    <xf numFmtId="0" fontId="4" fillId="5" borderId="0" xfId="1" applyFill="1" applyBorder="1"/>
    <xf numFmtId="0" fontId="301" fillId="5" borderId="0" xfId="1" applyFont="1" applyFill="1" applyBorder="1"/>
    <xf numFmtId="0" fontId="48" fillId="0" borderId="0" xfId="0" applyFont="1" applyAlignment="1">
      <alignment horizontal="center"/>
    </xf>
    <xf numFmtId="0" fontId="45" fillId="5" borderId="9" xfId="47177" applyFont="1" applyFill="1" applyBorder="1" applyAlignment="1">
      <alignment vertical="center" wrapText="1"/>
    </xf>
    <xf numFmtId="0" fontId="45" fillId="5" borderId="79" xfId="47177" applyFont="1" applyFill="1" applyBorder="1" applyAlignment="1">
      <alignment vertical="center" wrapText="1"/>
    </xf>
    <xf numFmtId="0" fontId="45" fillId="5" borderId="0" xfId="47177" applyFont="1" applyFill="1" applyAlignment="1">
      <alignment vertical="center" wrapText="1"/>
    </xf>
    <xf numFmtId="0" fontId="303" fillId="3" borderId="79" xfId="47177" applyFont="1" applyFill="1" applyBorder="1" applyAlignment="1">
      <alignment vertical="center" wrapText="1"/>
    </xf>
    <xf numFmtId="0" fontId="36" fillId="5" borderId="0" xfId="47177" applyFont="1" applyFill="1" applyAlignment="1">
      <alignment wrapText="1"/>
    </xf>
    <xf numFmtId="0" fontId="36" fillId="5" borderId="0" xfId="47177" applyFont="1" applyFill="1"/>
    <xf numFmtId="0" fontId="36" fillId="0" borderId="0" xfId="47177" applyFont="1"/>
    <xf numFmtId="0" fontId="45" fillId="5" borderId="5" xfId="47177" applyFont="1" applyFill="1" applyBorder="1" applyAlignment="1">
      <alignment vertical="center" wrapText="1"/>
    </xf>
    <xf numFmtId="0" fontId="48" fillId="5" borderId="79" xfId="47177" applyFont="1" applyFill="1" applyBorder="1" applyAlignment="1">
      <alignment wrapText="1"/>
    </xf>
    <xf numFmtId="0" fontId="303" fillId="3" borderId="78" xfId="47177" applyFont="1" applyFill="1" applyBorder="1" applyAlignment="1">
      <alignment vertical="center" wrapText="1"/>
    </xf>
    <xf numFmtId="0" fontId="48" fillId="0" borderId="5" xfId="47177" applyFont="1" applyBorder="1" applyAlignment="1">
      <alignment wrapText="1"/>
    </xf>
    <xf numFmtId="0" fontId="48" fillId="0" borderId="79" xfId="47177" applyFont="1" applyBorder="1" applyAlignment="1">
      <alignment wrapText="1"/>
    </xf>
    <xf numFmtId="0" fontId="36" fillId="0" borderId="0" xfId="47177" applyFont="1" applyAlignment="1">
      <alignment wrapText="1"/>
    </xf>
    <xf numFmtId="0" fontId="32" fillId="0" borderId="0" xfId="0" applyFont="1" applyAlignment="1">
      <alignment wrapText="1"/>
    </xf>
    <xf numFmtId="0" fontId="38" fillId="5" borderId="0" xfId="47177" applyFont="1" applyFill="1" applyAlignment="1">
      <alignment vertical="center" wrapText="1"/>
    </xf>
    <xf numFmtId="0" fontId="36" fillId="0" borderId="0" xfId="0" applyFont="1" applyAlignment="1">
      <alignment horizontal="center"/>
    </xf>
    <xf numFmtId="0" fontId="35" fillId="3" borderId="5" xfId="0" applyFont="1" applyFill="1" applyBorder="1" applyAlignment="1">
      <alignment horizontal="center"/>
    </xf>
    <xf numFmtId="0" fontId="32" fillId="2" borderId="5" xfId="0" applyFont="1" applyFill="1" applyBorder="1" applyAlignment="1">
      <alignment horizontal="left"/>
    </xf>
    <xf numFmtId="0" fontId="34" fillId="2" borderId="79" xfId="0" applyFont="1" applyFill="1" applyBorder="1" applyAlignment="1">
      <alignment horizontal="left" vertical="center" wrapText="1"/>
    </xf>
    <xf numFmtId="0" fontId="34" fillId="0" borderId="0" xfId="0" applyFont="1" applyAlignment="1">
      <alignment horizontal="center"/>
    </xf>
    <xf numFmtId="0" fontId="19" fillId="0" borderId="0" xfId="0" applyFont="1" applyAlignment="1">
      <alignment horizontal="center"/>
    </xf>
    <xf numFmtId="0" fontId="303" fillId="0" borderId="0" xfId="0" applyFont="1"/>
    <xf numFmtId="0" fontId="35" fillId="4" borderId="75" xfId="0" applyFont="1" applyFill="1" applyBorder="1" applyAlignment="1">
      <alignment horizontal="center"/>
    </xf>
    <xf numFmtId="0" fontId="35" fillId="4" borderId="76" xfId="0" applyFont="1" applyFill="1" applyBorder="1" applyAlignment="1">
      <alignment horizontal="left"/>
    </xf>
    <xf numFmtId="14" fontId="35" fillId="3" borderId="5" xfId="39" applyNumberFormat="1" applyFont="1" applyFill="1" applyBorder="1" applyAlignment="1">
      <alignment horizontal="center"/>
    </xf>
    <xf numFmtId="0" fontId="34" fillId="6" borderId="5" xfId="0" applyFont="1" applyFill="1" applyBorder="1"/>
    <xf numFmtId="0" fontId="32" fillId="6" borderId="5" xfId="0" applyFont="1" applyFill="1" applyBorder="1"/>
    <xf numFmtId="0" fontId="32" fillId="0" borderId="0" xfId="23" applyFont="1" applyAlignment="1">
      <alignment horizontal="left"/>
    </xf>
    <xf numFmtId="167" fontId="32" fillId="6" borderId="0" xfId="13" applyNumberFormat="1" applyFont="1" applyFill="1" applyAlignment="1">
      <alignment horizontal="center"/>
    </xf>
    <xf numFmtId="0" fontId="34" fillId="3" borderId="75" xfId="0" applyFont="1" applyFill="1" applyBorder="1" applyAlignment="1">
      <alignment horizontal="center"/>
    </xf>
    <xf numFmtId="175" fontId="35" fillId="3" borderId="5" xfId="44" applyNumberFormat="1" applyFont="1" applyFill="1" applyBorder="1" applyAlignment="1">
      <alignment horizontal="center" vertical="center" wrapText="1"/>
    </xf>
    <xf numFmtId="169" fontId="32" fillId="0" borderId="0" xfId="12" applyNumberFormat="1" applyFont="1"/>
    <xf numFmtId="0" fontId="34" fillId="0" borderId="5" xfId="22" applyFont="1" applyBorder="1"/>
    <xf numFmtId="0" fontId="32" fillId="0" borderId="5" xfId="22" applyFont="1" applyBorder="1" applyAlignment="1">
      <alignment horizontal="left" indent="1"/>
    </xf>
    <xf numFmtId="0" fontId="32" fillId="0" borderId="0" xfId="22" applyFont="1"/>
    <xf numFmtId="0" fontId="32" fillId="0" borderId="5" xfId="22" applyFont="1" applyBorder="1"/>
    <xf numFmtId="169" fontId="32" fillId="5" borderId="0" xfId="12" applyNumberFormat="1" applyFont="1" applyFill="1"/>
    <xf numFmtId="0" fontId="35" fillId="0" borderId="0" xfId="0" applyFont="1" applyAlignment="1">
      <alignment horizontal="center"/>
    </xf>
    <xf numFmtId="0" fontId="35" fillId="0" borderId="0" xfId="0" applyFont="1" applyAlignment="1">
      <alignment horizontal="center" vertical="top"/>
    </xf>
    <xf numFmtId="0" fontId="32" fillId="0" borderId="0" xfId="0" applyFont="1" applyAlignment="1">
      <alignment horizontal="center"/>
    </xf>
    <xf numFmtId="281" fontId="32" fillId="5" borderId="5" xfId="55" applyNumberFormat="1" applyFont="1" applyFill="1" applyBorder="1" applyAlignment="1">
      <alignment horizontal="center" vertical="center" wrapText="1"/>
    </xf>
    <xf numFmtId="281" fontId="34" fillId="5" borderId="5" xfId="55" applyNumberFormat="1" applyFont="1" applyFill="1" applyBorder="1" applyAlignment="1">
      <alignment horizontal="center" vertical="center" wrapText="1"/>
    </xf>
    <xf numFmtId="281" fontId="32" fillId="5" borderId="79" xfId="55" applyNumberFormat="1" applyFont="1" applyFill="1" applyBorder="1" applyAlignment="1">
      <alignment horizontal="center" vertical="center" wrapText="1"/>
    </xf>
    <xf numFmtId="281" fontId="32" fillId="5" borderId="77" xfId="55" applyNumberFormat="1" applyFont="1" applyFill="1" applyBorder="1" applyAlignment="1">
      <alignment horizontal="center" vertical="center" wrapText="1"/>
    </xf>
    <xf numFmtId="0" fontId="32" fillId="5" borderId="0" xfId="54" applyFont="1" applyFill="1" applyAlignment="1">
      <alignment horizontal="left" wrapText="1"/>
    </xf>
    <xf numFmtId="0" fontId="32" fillId="5" borderId="0" xfId="54" applyFont="1" applyFill="1" applyAlignment="1">
      <alignment horizontal="left" vertical="top" wrapText="1"/>
    </xf>
    <xf numFmtId="0" fontId="310" fillId="0" borderId="0" xfId="1" applyFont="1" applyFill="1" applyBorder="1"/>
    <xf numFmtId="0" fontId="32" fillId="0" borderId="0" xfId="0" applyFont="1" applyAlignment="1">
      <alignment horizontal="center" vertical="center"/>
    </xf>
    <xf numFmtId="0" fontId="32" fillId="2" borderId="4" xfId="0" applyFont="1" applyFill="1" applyBorder="1" applyAlignment="1">
      <alignment horizontal="left" vertical="center"/>
    </xf>
    <xf numFmtId="0" fontId="34" fillId="2" borderId="4" xfId="0" applyFont="1" applyFill="1" applyBorder="1" applyAlignment="1">
      <alignment horizontal="left"/>
    </xf>
    <xf numFmtId="0" fontId="32" fillId="2" borderId="4" xfId="0" applyFont="1" applyFill="1" applyBorder="1" applyAlignment="1">
      <alignment horizontal="left"/>
    </xf>
    <xf numFmtId="0" fontId="32" fillId="2" borderId="0" xfId="0" applyFont="1" applyFill="1" applyAlignment="1">
      <alignment horizontal="center" vertical="center"/>
    </xf>
    <xf numFmtId="0" fontId="34" fillId="2" borderId="0" xfId="0" applyFont="1" applyFill="1" applyAlignment="1">
      <alignment horizontal="center"/>
    </xf>
    <xf numFmtId="0" fontId="34" fillId="2" borderId="5" xfId="0" applyFont="1" applyFill="1" applyBorder="1" applyAlignment="1">
      <alignment vertical="center"/>
    </xf>
    <xf numFmtId="0" fontId="32" fillId="2" borderId="5" xfId="0" applyFont="1" applyFill="1" applyBorder="1" applyAlignment="1">
      <alignment horizontal="left" vertical="center"/>
    </xf>
    <xf numFmtId="0" fontId="34" fillId="2" borderId="0" xfId="0" applyFont="1" applyFill="1" applyAlignment="1">
      <alignment horizontal="center" vertical="center"/>
    </xf>
    <xf numFmtId="0" fontId="36" fillId="0" borderId="0" xfId="32" applyFont="1" applyAlignment="1">
      <alignment horizontal="center"/>
    </xf>
    <xf numFmtId="0" fontId="0" fillId="0" borderId="0" xfId="0" applyAlignment="1">
      <alignment horizontal="left"/>
    </xf>
    <xf numFmtId="0" fontId="310" fillId="0" borderId="0" xfId="1" applyFont="1" applyFill="1" applyBorder="1" applyAlignment="1">
      <alignment horizontal="left"/>
    </xf>
    <xf numFmtId="0" fontId="34" fillId="2" borderId="4" xfId="0" applyFont="1" applyFill="1" applyBorder="1" applyAlignment="1">
      <alignment horizontal="left" vertical="center"/>
    </xf>
    <xf numFmtId="0" fontId="32" fillId="2" borderId="0" xfId="0" applyFont="1" applyFill="1" applyAlignment="1">
      <alignment horizontal="left" vertical="center"/>
    </xf>
    <xf numFmtId="0" fontId="36" fillId="0" borderId="0" xfId="32" applyFont="1" applyAlignment="1">
      <alignment horizontal="left"/>
    </xf>
    <xf numFmtId="0" fontId="36" fillId="0" borderId="0" xfId="0" applyFont="1" applyAlignment="1">
      <alignment horizontal="left"/>
    </xf>
    <xf numFmtId="0" fontId="19" fillId="0" borderId="0" xfId="0" applyFont="1" applyAlignment="1">
      <alignment horizontal="left"/>
    </xf>
    <xf numFmtId="282" fontId="32" fillId="5" borderId="5" xfId="13888" applyNumberFormat="1" applyFont="1" applyFill="1" applyBorder="1" applyAlignment="1">
      <alignment horizontal="center" vertical="center"/>
    </xf>
    <xf numFmtId="0" fontId="34" fillId="2" borderId="5" xfId="0" applyFont="1" applyFill="1" applyBorder="1"/>
    <xf numFmtId="0" fontId="32" fillId="2" borderId="5" xfId="0" applyFont="1" applyFill="1" applyBorder="1" applyAlignment="1">
      <alignment horizontal="left" indent="1"/>
    </xf>
    <xf numFmtId="0" fontId="34" fillId="2" borderId="5" xfId="0" applyFont="1" applyFill="1" applyBorder="1" applyAlignment="1">
      <alignment horizontal="left"/>
    </xf>
    <xf numFmtId="0" fontId="34" fillId="2" borderId="5" xfId="0" applyFont="1" applyFill="1" applyBorder="1" applyAlignment="1">
      <alignment horizontal="center"/>
    </xf>
    <xf numFmtId="0" fontId="32" fillId="2" borderId="5" xfId="0" applyFont="1" applyFill="1" applyBorder="1"/>
    <xf numFmtId="0" fontId="32" fillId="0" borderId="4" xfId="0" applyFont="1" applyBorder="1" applyAlignment="1">
      <alignment vertical="center"/>
    </xf>
    <xf numFmtId="0" fontId="38" fillId="2" borderId="0" xfId="0" applyFont="1" applyFill="1"/>
    <xf numFmtId="167" fontId="32" fillId="5" borderId="5" xfId="6" applyNumberFormat="1" applyFont="1" applyFill="1" applyBorder="1" applyAlignment="1">
      <alignment horizontal="center" vertical="center"/>
    </xf>
    <xf numFmtId="167" fontId="34" fillId="5" borderId="5" xfId="6" applyNumberFormat="1" applyFont="1" applyFill="1" applyBorder="1" applyAlignment="1">
      <alignment horizontal="center" vertical="center"/>
    </xf>
    <xf numFmtId="0" fontId="32" fillId="5" borderId="0" xfId="11" applyFont="1" applyFill="1"/>
    <xf numFmtId="0" fontId="38" fillId="0" borderId="0" xfId="0" applyFont="1" applyAlignment="1">
      <alignment horizontal="center"/>
    </xf>
    <xf numFmtId="0" fontId="32" fillId="0" borderId="5" xfId="11" applyFont="1" applyBorder="1" applyAlignment="1">
      <alignment horizontal="left"/>
    </xf>
    <xf numFmtId="0" fontId="34" fillId="0" borderId="5" xfId="11" applyFont="1" applyBorder="1" applyAlignment="1">
      <alignment horizontal="left"/>
    </xf>
    <xf numFmtId="0" fontId="32" fillId="0" borderId="5" xfId="2" applyFont="1" applyBorder="1" applyAlignment="1">
      <alignment horizontal="left"/>
    </xf>
    <xf numFmtId="0" fontId="32" fillId="0" borderId="5" xfId="11" applyFont="1" applyBorder="1" applyAlignment="1">
      <alignment horizontal="left" vertical="center"/>
    </xf>
    <xf numFmtId="168" fontId="32" fillId="0" borderId="0" xfId="0" applyNumberFormat="1" applyFont="1" applyAlignment="1">
      <alignment horizontal="center"/>
    </xf>
    <xf numFmtId="0" fontId="32" fillId="3" borderId="76" xfId="11" applyFont="1" applyFill="1" applyBorder="1" applyAlignment="1">
      <alignment horizontal="center"/>
    </xf>
    <xf numFmtId="0" fontId="32" fillId="3" borderId="77" xfId="11" applyFont="1" applyFill="1" applyBorder="1" applyAlignment="1">
      <alignment horizontal="center"/>
    </xf>
    <xf numFmtId="3" fontId="32" fillId="5" borderId="0" xfId="11" applyNumberFormat="1" applyFont="1" applyFill="1" applyAlignment="1">
      <alignment horizontal="center" vertical="center"/>
    </xf>
    <xf numFmtId="0" fontId="32" fillId="5" borderId="76" xfId="11" applyFont="1" applyFill="1" applyBorder="1" applyAlignment="1">
      <alignment horizontal="center" vertical="center"/>
    </xf>
    <xf numFmtId="0" fontId="32" fillId="0" borderId="0" xfId="11" applyFont="1" applyAlignment="1">
      <alignment horizontal="center"/>
    </xf>
    <xf numFmtId="0" fontId="32" fillId="0" borderId="75" xfId="11" applyFont="1" applyBorder="1" applyAlignment="1">
      <alignment horizontal="center"/>
    </xf>
    <xf numFmtId="0" fontId="34" fillId="0" borderId="0" xfId="11" applyFont="1" applyAlignment="1">
      <alignment horizontal="center"/>
    </xf>
    <xf numFmtId="0" fontId="32" fillId="0" borderId="0" xfId="11" applyFont="1" applyAlignment="1">
      <alignment horizontal="center" vertical="center" wrapText="1"/>
    </xf>
    <xf numFmtId="0" fontId="32" fillId="0" borderId="0" xfId="11" applyFont="1" applyAlignment="1">
      <alignment horizontal="center" wrapText="1"/>
    </xf>
    <xf numFmtId="0" fontId="34" fillId="0" borderId="76" xfId="11" applyFont="1" applyBorder="1" applyAlignment="1">
      <alignment horizontal="center"/>
    </xf>
    <xf numFmtId="0" fontId="34" fillId="0" borderId="0" xfId="0" quotePrefix="1" applyFont="1" applyAlignment="1">
      <alignment horizontal="center"/>
    </xf>
    <xf numFmtId="0" fontId="32" fillId="0" borderId="0" xfId="0" quotePrefix="1" applyFont="1" applyAlignment="1">
      <alignment horizontal="center"/>
    </xf>
    <xf numFmtId="0" fontId="32" fillId="3" borderId="79" xfId="11" applyFont="1" applyFill="1" applyBorder="1" applyAlignment="1">
      <alignment horizontal="left"/>
    </xf>
    <xf numFmtId="3" fontId="32" fillId="5" borderId="5" xfId="11" applyNumberFormat="1" applyFont="1" applyFill="1" applyBorder="1" applyAlignment="1">
      <alignment horizontal="left" vertical="center"/>
    </xf>
    <xf numFmtId="0" fontId="32" fillId="0" borderId="5" xfId="2" applyFont="1" applyBorder="1" applyAlignment="1">
      <alignment horizontal="left" vertical="center"/>
    </xf>
    <xf numFmtId="0" fontId="34" fillId="0" borderId="79" xfId="11" applyFont="1" applyBorder="1" applyAlignment="1">
      <alignment horizontal="left"/>
    </xf>
    <xf numFmtId="0" fontId="38" fillId="0" borderId="5" xfId="0" applyFont="1" applyBorder="1" applyAlignment="1">
      <alignment horizontal="left" indent="3"/>
    </xf>
    <xf numFmtId="0" fontId="38" fillId="0" borderId="5" xfId="0" applyFont="1" applyBorder="1" applyAlignment="1">
      <alignment horizontal="left" wrapText="1" indent="3"/>
    </xf>
    <xf numFmtId="0" fontId="38" fillId="0" borderId="75" xfId="0" applyFont="1" applyBorder="1" applyAlignment="1">
      <alignment horizontal="left" vertical="center"/>
    </xf>
    <xf numFmtId="0" fontId="38" fillId="0" borderId="5" xfId="0" applyFont="1" applyBorder="1" applyAlignment="1">
      <alignment horizontal="left"/>
    </xf>
    <xf numFmtId="0" fontId="45" fillId="0" borderId="9" xfId="0" applyFont="1" applyBorder="1" applyAlignment="1">
      <alignment horizontal="left"/>
    </xf>
    <xf numFmtId="0" fontId="38" fillId="0" borderId="79" xfId="0" applyFont="1" applyBorder="1" applyAlignment="1">
      <alignment horizontal="left"/>
    </xf>
    <xf numFmtId="0" fontId="45" fillId="0" borderId="79" xfId="0" applyFont="1" applyBorder="1" applyAlignment="1">
      <alignment horizontal="left"/>
    </xf>
    <xf numFmtId="167" fontId="32" fillId="5" borderId="77" xfId="13" applyNumberFormat="1" applyFont="1" applyFill="1" applyBorder="1" applyAlignment="1">
      <alignment horizontal="center" vertical="center"/>
    </xf>
    <xf numFmtId="0" fontId="32" fillId="3" borderId="4" xfId="54" applyFont="1" applyFill="1" applyBorder="1"/>
    <xf numFmtId="43" fontId="32" fillId="0" borderId="5" xfId="53392" applyFont="1" applyBorder="1"/>
    <xf numFmtId="43" fontId="34" fillId="0" borderId="5" xfId="53392" quotePrefix="1" applyFont="1" applyBorder="1" applyAlignment="1">
      <alignment horizontal="left"/>
    </xf>
    <xf numFmtId="10" fontId="19" fillId="0" borderId="0" xfId="0" applyNumberFormat="1" applyFont="1"/>
    <xf numFmtId="0" fontId="34" fillId="0" borderId="4" xfId="0" applyFont="1" applyBorder="1" applyAlignment="1">
      <alignment horizontal="left" vertical="center"/>
    </xf>
    <xf numFmtId="0" fontId="34" fillId="0" borderId="4" xfId="0" applyFont="1" applyBorder="1" applyAlignment="1">
      <alignment vertical="center"/>
    </xf>
    <xf numFmtId="164" fontId="35" fillId="3" borderId="79" xfId="23" quotePrefix="1" applyNumberFormat="1" applyFont="1" applyFill="1" applyBorder="1" applyAlignment="1">
      <alignment horizontal="left" vertical="top" wrapText="1"/>
    </xf>
    <xf numFmtId="0" fontId="35" fillId="3" borderId="77" xfId="23" applyFont="1" applyFill="1" applyBorder="1" applyAlignment="1">
      <alignment vertical="top" wrapText="1"/>
    </xf>
    <xf numFmtId="167" fontId="32" fillId="5" borderId="5" xfId="13" applyNumberFormat="1" applyFont="1" applyFill="1" applyBorder="1" applyAlignment="1">
      <alignment horizontal="center" vertical="center"/>
    </xf>
    <xf numFmtId="167" fontId="32" fillId="5" borderId="79" xfId="13" applyNumberFormat="1" applyFont="1" applyFill="1" applyBorder="1" applyAlignment="1">
      <alignment horizontal="center" vertical="center"/>
    </xf>
    <xf numFmtId="177" fontId="19" fillId="0" borderId="0" xfId="0" applyNumberFormat="1" applyFont="1"/>
    <xf numFmtId="167" fontId="0" fillId="0" borderId="0" xfId="53391" applyNumberFormat="1" applyFont="1"/>
    <xf numFmtId="10" fontId="19" fillId="0" borderId="0" xfId="53391" applyNumberFormat="1" applyFont="1"/>
    <xf numFmtId="169" fontId="32" fillId="5" borderId="75" xfId="53397" applyNumberFormat="1" applyFont="1" applyFill="1" applyBorder="1" applyAlignment="1">
      <alignment horizontal="left" vertical="center"/>
    </xf>
    <xf numFmtId="281" fontId="32" fillId="5" borderId="5" xfId="53397" applyNumberFormat="1" applyFont="1" applyFill="1" applyBorder="1" applyAlignment="1">
      <alignment horizontal="center" vertical="center" wrapText="1"/>
    </xf>
    <xf numFmtId="281" fontId="32" fillId="5" borderId="0" xfId="53397" applyNumberFormat="1" applyFont="1" applyFill="1" applyBorder="1" applyAlignment="1">
      <alignment horizontal="center" vertical="center" wrapText="1"/>
    </xf>
    <xf numFmtId="167" fontId="32" fillId="5" borderId="5" xfId="36310" applyNumberFormat="1" applyFont="1" applyFill="1" applyBorder="1" applyAlignment="1">
      <alignment horizontal="center" vertical="center" wrapText="1"/>
    </xf>
    <xf numFmtId="281" fontId="34" fillId="5" borderId="5" xfId="53397" applyNumberFormat="1" applyFont="1" applyFill="1" applyBorder="1" applyAlignment="1">
      <alignment horizontal="center" vertical="center" wrapText="1"/>
    </xf>
    <xf numFmtId="281" fontId="34" fillId="5" borderId="0" xfId="53397" applyNumberFormat="1" applyFont="1" applyFill="1" applyBorder="1" applyAlignment="1">
      <alignment horizontal="center" vertical="center" wrapText="1"/>
    </xf>
    <xf numFmtId="167" fontId="34" fillId="5" borderId="5" xfId="36310" applyNumberFormat="1" applyFont="1" applyFill="1" applyBorder="1" applyAlignment="1">
      <alignment horizontal="center" vertical="center" wrapText="1"/>
    </xf>
    <xf numFmtId="281" fontId="34" fillId="5" borderId="79" xfId="53397" applyNumberFormat="1" applyFont="1" applyFill="1" applyBorder="1" applyAlignment="1">
      <alignment horizontal="center" vertical="center" wrapText="1"/>
    </xf>
    <xf numFmtId="281" fontId="34" fillId="5" borderId="76" xfId="53397" applyNumberFormat="1" applyFont="1" applyFill="1" applyBorder="1" applyAlignment="1">
      <alignment horizontal="center" vertical="center" wrapText="1"/>
    </xf>
    <xf numFmtId="281" fontId="34" fillId="5" borderId="77" xfId="53397" applyNumberFormat="1" applyFont="1" applyFill="1" applyBorder="1" applyAlignment="1">
      <alignment horizontal="center" vertical="center" wrapText="1"/>
    </xf>
    <xf numFmtId="167" fontId="34" fillId="5" borderId="79" xfId="36310" applyNumberFormat="1" applyFont="1" applyFill="1" applyBorder="1" applyAlignment="1">
      <alignment horizontal="center" vertical="center" wrapText="1"/>
    </xf>
    <xf numFmtId="167" fontId="34" fillId="5" borderId="77" xfId="36310" applyNumberFormat="1" applyFont="1" applyFill="1" applyBorder="1" applyAlignment="1">
      <alignment horizontal="center" vertical="center" wrapText="1"/>
    </xf>
    <xf numFmtId="0" fontId="302" fillId="3" borderId="0" xfId="53395" applyFont="1" applyFill="1" applyAlignment="1">
      <alignment horizontal="center" vertical="center"/>
    </xf>
    <xf numFmtId="281" fontId="32" fillId="5" borderId="75" xfId="53397" applyNumberFormat="1" applyFont="1" applyFill="1" applyBorder="1" applyAlignment="1">
      <alignment horizontal="center" vertical="center" wrapText="1"/>
    </xf>
    <xf numFmtId="281" fontId="32" fillId="5" borderId="79" xfId="53397" applyNumberFormat="1" applyFont="1" applyFill="1" applyBorder="1" applyAlignment="1">
      <alignment horizontal="center" vertical="center" wrapText="1"/>
    </xf>
    <xf numFmtId="281" fontId="32" fillId="5" borderId="76" xfId="53397" applyNumberFormat="1" applyFont="1" applyFill="1" applyBorder="1" applyAlignment="1">
      <alignment horizontal="center" vertical="center" wrapText="1"/>
    </xf>
    <xf numFmtId="281" fontId="32" fillId="5" borderId="77" xfId="53397" applyNumberFormat="1" applyFont="1" applyFill="1" applyBorder="1" applyAlignment="1">
      <alignment horizontal="center" vertical="center" wrapText="1"/>
    </xf>
    <xf numFmtId="167" fontId="32" fillId="5" borderId="79" xfId="36310" applyNumberFormat="1" applyFont="1" applyFill="1" applyBorder="1" applyAlignment="1">
      <alignment horizontal="center" vertical="center" wrapText="1"/>
    </xf>
    <xf numFmtId="167" fontId="32" fillId="5" borderId="77" xfId="36310" applyNumberFormat="1" applyFont="1" applyFill="1" applyBorder="1" applyAlignment="1">
      <alignment horizontal="center" vertical="center" wrapText="1"/>
    </xf>
    <xf numFmtId="167" fontId="32" fillId="5" borderId="0" xfId="36310" applyNumberFormat="1" applyFont="1" applyFill="1" applyBorder="1" applyAlignment="1">
      <alignment horizontal="center" vertical="center" wrapText="1"/>
    </xf>
    <xf numFmtId="0" fontId="32" fillId="2" borderId="4" xfId="0" applyFont="1" applyFill="1" applyBorder="1" applyAlignment="1">
      <alignment vertical="center"/>
    </xf>
    <xf numFmtId="0" fontId="32" fillId="2" borderId="80" xfId="0" applyFont="1" applyFill="1" applyBorder="1" applyAlignment="1">
      <alignment vertical="center"/>
    </xf>
    <xf numFmtId="169" fontId="32" fillId="5" borderId="75" xfId="53400" applyNumberFormat="1" applyFont="1" applyFill="1" applyBorder="1" applyAlignment="1">
      <alignment horizontal="left" vertical="center"/>
    </xf>
    <xf numFmtId="281" fontId="32" fillId="5" borderId="5" xfId="53400" applyNumberFormat="1" applyFont="1" applyFill="1" applyBorder="1" applyAlignment="1">
      <alignment horizontal="center" vertical="center" wrapText="1"/>
    </xf>
    <xf numFmtId="281" fontId="32" fillId="5" borderId="0" xfId="53400" applyNumberFormat="1" applyFont="1" applyFill="1" applyBorder="1" applyAlignment="1">
      <alignment horizontal="center" vertical="center" wrapText="1"/>
    </xf>
    <xf numFmtId="281" fontId="34" fillId="5" borderId="5" xfId="53400" applyNumberFormat="1" applyFont="1" applyFill="1" applyBorder="1" applyAlignment="1">
      <alignment horizontal="center" vertical="center" wrapText="1"/>
    </xf>
    <xf numFmtId="281" fontId="34" fillId="5" borderId="0" xfId="53400" applyNumberFormat="1" applyFont="1" applyFill="1" applyBorder="1" applyAlignment="1">
      <alignment horizontal="center" vertical="center" wrapText="1"/>
    </xf>
    <xf numFmtId="281" fontId="34" fillId="5" borderId="79" xfId="53400" applyNumberFormat="1" applyFont="1" applyFill="1" applyBorder="1" applyAlignment="1">
      <alignment horizontal="center" vertical="center" wrapText="1"/>
    </xf>
    <xf numFmtId="281" fontId="34" fillId="5" borderId="76" xfId="53400" applyNumberFormat="1" applyFont="1" applyFill="1" applyBorder="1" applyAlignment="1">
      <alignment horizontal="center" vertical="center" wrapText="1"/>
    </xf>
    <xf numFmtId="281" fontId="34" fillId="5" borderId="77" xfId="53400" applyNumberFormat="1" applyFont="1" applyFill="1" applyBorder="1" applyAlignment="1">
      <alignment horizontal="center" vertical="center" wrapText="1"/>
    </xf>
    <xf numFmtId="1" fontId="35" fillId="3" borderId="5" xfId="53398" quotePrefix="1" applyNumberFormat="1" applyFont="1" applyFill="1" applyBorder="1" applyAlignment="1">
      <alignment horizontal="center" vertical="center"/>
    </xf>
    <xf numFmtId="1" fontId="35" fillId="3" borderId="0" xfId="53398" quotePrefix="1" applyNumberFormat="1" applyFont="1" applyFill="1" applyBorder="1" applyAlignment="1">
      <alignment horizontal="center" vertical="center"/>
    </xf>
    <xf numFmtId="281" fontId="32" fillId="5" borderId="75" xfId="53400" applyNumberFormat="1" applyFont="1" applyFill="1" applyBorder="1" applyAlignment="1">
      <alignment horizontal="center" vertical="center" wrapText="1"/>
    </xf>
    <xf numFmtId="0" fontId="302" fillId="4" borderId="0" xfId="0" applyFont="1" applyFill="1" applyAlignment="1">
      <alignment horizontal="center" vertical="center"/>
    </xf>
    <xf numFmtId="167" fontId="32" fillId="0" borderId="5" xfId="31" applyNumberFormat="1" applyFont="1" applyFill="1" applyBorder="1" applyAlignment="1">
      <alignment horizontal="center" vertical="center"/>
    </xf>
    <xf numFmtId="0" fontId="35" fillId="3" borderId="79" xfId="48" applyFont="1" applyFill="1" applyBorder="1" applyAlignment="1">
      <alignment horizontal="center" vertical="center"/>
    </xf>
    <xf numFmtId="17" fontId="302" fillId="4" borderId="5" xfId="0" quotePrefix="1" applyNumberFormat="1" applyFont="1" applyFill="1" applyBorder="1" applyAlignment="1">
      <alignment horizontal="center" vertical="center"/>
    </xf>
    <xf numFmtId="0" fontId="302" fillId="4" borderId="4" xfId="0" applyFont="1" applyFill="1" applyBorder="1" applyAlignment="1">
      <alignment horizontal="center" vertical="center"/>
    </xf>
    <xf numFmtId="167" fontId="34" fillId="5" borderId="79" xfId="6" applyNumberFormat="1" applyFont="1" applyFill="1" applyBorder="1" applyAlignment="1">
      <alignment horizontal="center" vertical="center"/>
    </xf>
    <xf numFmtId="0" fontId="35" fillId="3" borderId="79" xfId="0" applyFont="1" applyFill="1" applyBorder="1" applyAlignment="1">
      <alignment horizontal="center" vertical="top"/>
    </xf>
    <xf numFmtId="0" fontId="35" fillId="3" borderId="76" xfId="0" applyFont="1" applyFill="1" applyBorder="1" applyAlignment="1">
      <alignment horizontal="center" vertical="top"/>
    </xf>
    <xf numFmtId="0" fontId="35" fillId="3" borderId="77" xfId="0" applyFont="1" applyFill="1" applyBorder="1" applyAlignment="1">
      <alignment horizontal="center" vertical="top"/>
    </xf>
    <xf numFmtId="1" fontId="35" fillId="3" borderId="79" xfId="48" applyNumberFormat="1" applyFont="1" applyFill="1" applyBorder="1" applyAlignment="1">
      <alignment horizontal="center" vertical="center"/>
    </xf>
    <xf numFmtId="1" fontId="35" fillId="3" borderId="76" xfId="48" applyNumberFormat="1" applyFont="1" applyFill="1" applyBorder="1" applyAlignment="1">
      <alignment horizontal="center" vertical="center"/>
    </xf>
    <xf numFmtId="0" fontId="35" fillId="3" borderId="77" xfId="48" applyFont="1" applyFill="1" applyBorder="1" applyAlignment="1">
      <alignment horizontal="center" vertical="center"/>
    </xf>
    <xf numFmtId="3" fontId="32" fillId="0" borderId="5" xfId="48" applyNumberFormat="1" applyFont="1" applyBorder="1" applyAlignment="1">
      <alignment horizontal="center"/>
    </xf>
    <xf numFmtId="3" fontId="32" fillId="0" borderId="0" xfId="48" applyNumberFormat="1" applyFont="1" applyAlignment="1">
      <alignment horizontal="center"/>
    </xf>
    <xf numFmtId="167" fontId="32" fillId="0" borderId="5" xfId="31" applyNumberFormat="1" applyFont="1" applyBorder="1" applyAlignment="1">
      <alignment horizontal="center"/>
    </xf>
    <xf numFmtId="3" fontId="32" fillId="0" borderId="79" xfId="48" applyNumberFormat="1" applyFont="1" applyBorder="1" applyAlignment="1">
      <alignment horizontal="center"/>
    </xf>
    <xf numFmtId="3" fontId="32" fillId="0" borderId="76" xfId="48" applyNumberFormat="1" applyFont="1" applyBorder="1" applyAlignment="1">
      <alignment horizontal="center"/>
    </xf>
    <xf numFmtId="167" fontId="32" fillId="0" borderId="79" xfId="31" applyNumberFormat="1" applyFont="1" applyBorder="1" applyAlignment="1">
      <alignment horizontal="center"/>
    </xf>
    <xf numFmtId="3" fontId="34" fillId="0" borderId="9" xfId="48" applyNumberFormat="1" applyFont="1" applyBorder="1" applyAlignment="1">
      <alignment horizontal="center" vertical="center"/>
    </xf>
    <xf numFmtId="3" fontId="34" fillId="0" borderId="8" xfId="48" applyNumberFormat="1" applyFont="1" applyBorder="1" applyAlignment="1">
      <alignment horizontal="center" vertical="center"/>
    </xf>
    <xf numFmtId="14" fontId="35" fillId="3" borderId="79" xfId="39" applyNumberFormat="1" applyFont="1" applyFill="1" applyBorder="1" applyAlignment="1">
      <alignment horizontal="center" vertical="center"/>
    </xf>
    <xf numFmtId="167" fontId="32" fillId="0" borderId="5" xfId="18" applyNumberFormat="1" applyFont="1" applyBorder="1" applyAlignment="1">
      <alignment horizontal="center"/>
    </xf>
    <xf numFmtId="167" fontId="48" fillId="0" borderId="76" xfId="31" applyNumberFormat="1" applyFont="1" applyBorder="1" applyAlignment="1">
      <alignment horizontal="center" wrapText="1"/>
    </xf>
    <xf numFmtId="167" fontId="48" fillId="0" borderId="77" xfId="31" applyNumberFormat="1" applyFont="1" applyBorder="1" applyAlignment="1">
      <alignment horizontal="center" wrapText="1"/>
    </xf>
    <xf numFmtId="0" fontId="34" fillId="0" borderId="79" xfId="18" applyFont="1" applyBorder="1" applyAlignment="1">
      <alignment horizontal="center"/>
    </xf>
    <xf numFmtId="243" fontId="34" fillId="0" borderId="77" xfId="18" applyNumberFormat="1" applyFont="1" applyBorder="1" applyAlignment="1">
      <alignment horizontal="center"/>
    </xf>
    <xf numFmtId="3" fontId="35" fillId="4" borderId="79" xfId="49" applyNumberFormat="1" applyFont="1" applyFill="1" applyBorder="1" applyAlignment="1">
      <alignment horizontal="center" vertical="center"/>
    </xf>
    <xf numFmtId="43" fontId="34" fillId="0" borderId="9" xfId="34" applyFont="1" applyBorder="1" applyAlignment="1">
      <alignment horizontal="center" vertical="center" wrapText="1"/>
    </xf>
    <xf numFmtId="166" fontId="34" fillId="0" borderId="10" xfId="49" applyNumberFormat="1" applyFont="1" applyBorder="1" applyAlignment="1">
      <alignment horizontal="center" vertical="center" wrapText="1"/>
    </xf>
    <xf numFmtId="43" fontId="32" fillId="0" borderId="5" xfId="34" applyFont="1" applyBorder="1" applyAlignment="1">
      <alignment horizontal="center" vertical="center" wrapText="1"/>
    </xf>
    <xf numFmtId="3" fontId="36" fillId="7" borderId="4" xfId="49" applyNumberFormat="1" applyFont="1" applyFill="1" applyBorder="1" applyAlignment="1">
      <alignment horizontal="left" wrapText="1"/>
    </xf>
    <xf numFmtId="3" fontId="48" fillId="7" borderId="7" xfId="49" applyNumberFormat="1" applyFont="1" applyFill="1" applyBorder="1" applyAlignment="1">
      <alignment horizontal="left" wrapText="1"/>
    </xf>
    <xf numFmtId="0" fontId="0" fillId="5" borderId="0" xfId="0" applyFill="1"/>
    <xf numFmtId="0" fontId="0" fillId="5" borderId="0" xfId="0" applyFill="1" applyAlignment="1">
      <alignment horizontal="center" vertical="center"/>
    </xf>
    <xf numFmtId="167" fontId="32" fillId="6" borderId="5" xfId="13" applyNumberFormat="1" applyFont="1" applyFill="1" applyBorder="1" applyAlignment="1">
      <alignment horizontal="center"/>
    </xf>
    <xf numFmtId="0" fontId="294" fillId="5" borderId="5" xfId="55" applyNumberFormat="1" applyFont="1" applyFill="1" applyBorder="1" applyAlignment="1">
      <alignment horizontal="left" vertical="center"/>
    </xf>
    <xf numFmtId="0" fontId="292" fillId="5" borderId="5" xfId="55" applyNumberFormat="1" applyFont="1" applyFill="1" applyBorder="1" applyAlignment="1">
      <alignment horizontal="left" vertical="center"/>
    </xf>
    <xf numFmtId="0" fontId="294" fillId="5" borderId="79" xfId="55" applyNumberFormat="1" applyFont="1" applyFill="1" applyBorder="1" applyAlignment="1">
      <alignment horizontal="left" vertical="center"/>
    </xf>
    <xf numFmtId="167" fontId="32" fillId="5" borderId="5" xfId="13" applyNumberFormat="1" applyFont="1" applyFill="1" applyBorder="1" applyAlignment="1">
      <alignment horizontal="center"/>
    </xf>
    <xf numFmtId="167" fontId="32" fillId="5" borderId="79" xfId="13" applyNumberFormat="1" applyFont="1" applyFill="1" applyBorder="1" applyAlignment="1">
      <alignment horizontal="center"/>
    </xf>
    <xf numFmtId="167" fontId="32" fillId="5" borderId="77" xfId="13" applyNumberFormat="1" applyFont="1" applyFill="1" applyBorder="1" applyAlignment="1">
      <alignment horizontal="center"/>
    </xf>
    <xf numFmtId="1" fontId="35" fillId="3" borderId="5" xfId="11" applyNumberFormat="1" applyFont="1" applyFill="1" applyBorder="1" applyAlignment="1">
      <alignment horizontal="center" vertical="center"/>
    </xf>
    <xf numFmtId="167" fontId="32" fillId="0" borderId="5" xfId="25" applyNumberFormat="1" applyFont="1" applyBorder="1" applyAlignment="1">
      <alignment horizontal="center"/>
    </xf>
    <xf numFmtId="3" fontId="45" fillId="0" borderId="5" xfId="35" applyNumberFormat="1" applyFont="1" applyBorder="1" applyAlignment="1">
      <alignment horizontal="center" vertical="center"/>
    </xf>
    <xf numFmtId="17" fontId="35" fillId="3" borderId="79" xfId="0" applyNumberFormat="1" applyFont="1" applyFill="1" applyBorder="1" applyAlignment="1">
      <alignment horizontal="center" vertical="center"/>
    </xf>
    <xf numFmtId="0" fontId="302" fillId="3" borderId="5" xfId="91" applyFont="1" applyFill="1" applyBorder="1" applyAlignment="1">
      <alignment horizontal="center" vertical="center"/>
    </xf>
    <xf numFmtId="3" fontId="34" fillId="0" borderId="75" xfId="0" applyNumberFormat="1" applyFont="1" applyBorder="1" applyAlignment="1">
      <alignment horizontal="center" vertical="center"/>
    </xf>
    <xf numFmtId="14" fontId="302" fillId="3" borderId="5" xfId="39" applyNumberFormat="1" applyFont="1" applyFill="1" applyBorder="1" applyAlignment="1">
      <alignment horizontal="center" vertical="center"/>
    </xf>
    <xf numFmtId="17" fontId="35" fillId="3" borderId="77" xfId="0" applyNumberFormat="1" applyFont="1" applyFill="1" applyBorder="1" applyAlignment="1">
      <alignment horizontal="center" vertical="center"/>
    </xf>
    <xf numFmtId="167" fontId="300" fillId="0" borderId="9" xfId="36282" applyNumberFormat="1" applyFont="1" applyBorder="1" applyAlignment="1">
      <alignment horizontal="center" vertical="center" wrapText="1"/>
    </xf>
    <xf numFmtId="167" fontId="300" fillId="0" borderId="10" xfId="36282" applyNumberFormat="1" applyFont="1" applyBorder="1" applyAlignment="1">
      <alignment horizontal="center" vertical="center" wrapText="1"/>
    </xf>
    <xf numFmtId="0" fontId="34" fillId="0" borderId="0" xfId="0" applyFont="1" applyAlignment="1">
      <alignment horizontal="center" vertical="center" wrapText="1"/>
    </xf>
    <xf numFmtId="167" fontId="299" fillId="0" borderId="4" xfId="36282" applyNumberFormat="1" applyFont="1" applyBorder="1" applyAlignment="1">
      <alignment horizontal="center" wrapText="1"/>
    </xf>
    <xf numFmtId="0" fontId="13" fillId="0" borderId="0" xfId="0" applyFont="1"/>
    <xf numFmtId="0" fontId="45" fillId="0" borderId="0" xfId="0" applyFont="1" applyAlignment="1">
      <alignment horizontal="center" vertical="center"/>
    </xf>
    <xf numFmtId="0" fontId="32" fillId="0" borderId="0" xfId="0" applyFont="1" applyAlignment="1">
      <alignment horizontal="left" vertical="top" wrapText="1"/>
    </xf>
    <xf numFmtId="0" fontId="5" fillId="0" borderId="0" xfId="0" applyFont="1" applyAlignment="1">
      <alignment horizontal="center" vertical="center"/>
    </xf>
    <xf numFmtId="0" fontId="0" fillId="0" borderId="0" xfId="0" applyAlignment="1">
      <alignment horizontal="center" vertical="center"/>
    </xf>
    <xf numFmtId="167" fontId="300" fillId="0" borderId="8" xfId="36282" applyNumberFormat="1" applyFont="1" applyBorder="1" applyAlignment="1">
      <alignment horizontal="center" vertical="center" wrapText="1"/>
    </xf>
    <xf numFmtId="3" fontId="34" fillId="0" borderId="87" xfId="0" applyNumberFormat="1" applyFont="1" applyBorder="1" applyAlignment="1">
      <alignment horizontal="center" vertical="center"/>
    </xf>
    <xf numFmtId="3" fontId="34" fillId="0" borderId="88" xfId="0" applyNumberFormat="1" applyFont="1" applyBorder="1" applyAlignment="1">
      <alignment horizontal="center" vertical="center"/>
    </xf>
    <xf numFmtId="0" fontId="302" fillId="3" borderId="86" xfId="91" applyFont="1" applyFill="1" applyBorder="1" applyAlignment="1">
      <alignment vertical="top"/>
    </xf>
    <xf numFmtId="0" fontId="34" fillId="0" borderId="87" xfId="91" applyFont="1" applyBorder="1" applyAlignment="1">
      <alignment vertical="center"/>
    </xf>
    <xf numFmtId="0" fontId="32" fillId="0" borderId="86" xfId="91" applyFont="1" applyBorder="1" applyAlignment="1">
      <alignment vertical="center"/>
    </xf>
    <xf numFmtId="0" fontId="32" fillId="0" borderId="87" xfId="91" applyFont="1" applyBorder="1"/>
    <xf numFmtId="0" fontId="32" fillId="0" borderId="5" xfId="91" applyFont="1" applyBorder="1"/>
    <xf numFmtId="0" fontId="32" fillId="2" borderId="5" xfId="91" applyFont="1" applyFill="1" applyBorder="1"/>
    <xf numFmtId="0" fontId="34" fillId="2" borderId="87" xfId="91" applyFont="1" applyFill="1" applyBorder="1" applyAlignment="1">
      <alignment vertical="center"/>
    </xf>
    <xf numFmtId="0" fontId="34" fillId="2" borderId="5" xfId="91" applyFont="1" applyFill="1" applyBorder="1" applyAlignment="1">
      <alignment vertical="center"/>
    </xf>
    <xf numFmtId="0" fontId="34" fillId="0" borderId="79" xfId="91" applyFont="1" applyBorder="1" applyAlignment="1">
      <alignment vertical="center"/>
    </xf>
    <xf numFmtId="174" fontId="302" fillId="3" borderId="5" xfId="91" quotePrefix="1" applyNumberFormat="1" applyFont="1" applyFill="1" applyBorder="1" applyAlignment="1">
      <alignment vertical="center"/>
    </xf>
    <xf numFmtId="167" fontId="34" fillId="0" borderId="75" xfId="53378" applyNumberFormat="1" applyFont="1" applyBorder="1" applyAlignment="1">
      <alignment horizontal="center" vertical="center"/>
    </xf>
    <xf numFmtId="167" fontId="34" fillId="0" borderId="88" xfId="53378" applyNumberFormat="1" applyFont="1" applyBorder="1" applyAlignment="1">
      <alignment horizontal="center" vertical="center"/>
    </xf>
    <xf numFmtId="202" fontId="32" fillId="0" borderId="9" xfId="5" applyNumberFormat="1" applyFont="1" applyBorder="1" applyAlignment="1">
      <alignment horizontal="center" vertical="center"/>
    </xf>
    <xf numFmtId="202" fontId="32" fillId="0" borderId="8" xfId="5" applyNumberFormat="1" applyFont="1" applyBorder="1" applyAlignment="1">
      <alignment horizontal="center" vertical="center"/>
    </xf>
    <xf numFmtId="202" fontId="32" fillId="0" borderId="10" xfId="5" applyNumberFormat="1" applyFont="1" applyBorder="1" applyAlignment="1">
      <alignment horizontal="center" vertical="center"/>
    </xf>
    <xf numFmtId="167" fontId="32" fillId="0" borderId="82" xfId="53378" applyNumberFormat="1" applyFont="1" applyBorder="1" applyAlignment="1">
      <alignment horizontal="center" vertical="center"/>
    </xf>
    <xf numFmtId="167" fontId="32" fillId="0" borderId="88" xfId="53378" applyNumberFormat="1" applyFont="1" applyBorder="1" applyAlignment="1">
      <alignment horizontal="center" vertical="center"/>
    </xf>
    <xf numFmtId="202" fontId="32" fillId="0" borderId="87" xfId="5" applyNumberFormat="1" applyFont="1" applyBorder="1" applyAlignment="1">
      <alignment horizontal="center" vertical="center"/>
    </xf>
    <xf numFmtId="202" fontId="32" fillId="0" borderId="75" xfId="5" applyNumberFormat="1" applyFont="1" applyBorder="1" applyAlignment="1">
      <alignment horizontal="center" vertical="center"/>
    </xf>
    <xf numFmtId="202" fontId="32" fillId="0" borderId="88" xfId="5" applyNumberFormat="1" applyFont="1" applyBorder="1" applyAlignment="1">
      <alignment horizontal="center" vertical="center"/>
    </xf>
    <xf numFmtId="167" fontId="32" fillId="0" borderId="87" xfId="53378" applyNumberFormat="1" applyFont="1" applyBorder="1" applyAlignment="1">
      <alignment horizontal="center" vertical="center"/>
    </xf>
    <xf numFmtId="202" fontId="32" fillId="0" borderId="5" xfId="5" applyNumberFormat="1" applyFont="1" applyBorder="1" applyAlignment="1">
      <alignment horizontal="center" vertical="center"/>
    </xf>
    <xf numFmtId="202" fontId="32" fillId="0" borderId="0" xfId="5" applyNumberFormat="1" applyFont="1" applyAlignment="1">
      <alignment horizontal="center" vertical="center"/>
    </xf>
    <xf numFmtId="167" fontId="32" fillId="0" borderId="5" xfId="53378" applyNumberFormat="1" applyFont="1" applyBorder="1" applyAlignment="1">
      <alignment horizontal="center" vertical="center"/>
    </xf>
    <xf numFmtId="202" fontId="32" fillId="0" borderId="79" xfId="5" applyNumberFormat="1" applyFont="1" applyBorder="1" applyAlignment="1">
      <alignment horizontal="center" vertical="center"/>
    </xf>
    <xf numFmtId="202" fontId="32" fillId="0" borderId="76" xfId="5" applyNumberFormat="1" applyFont="1" applyBorder="1" applyAlignment="1">
      <alignment horizontal="center" vertical="center"/>
    </xf>
    <xf numFmtId="202" fontId="32" fillId="0" borderId="77" xfId="5" applyNumberFormat="1" applyFont="1" applyBorder="1" applyAlignment="1">
      <alignment horizontal="center" vertical="center"/>
    </xf>
    <xf numFmtId="167" fontId="34" fillId="0" borderId="5" xfId="53378" applyNumberFormat="1" applyFont="1" applyBorder="1" applyAlignment="1">
      <alignment horizontal="center" vertical="center"/>
    </xf>
    <xf numFmtId="167" fontId="34" fillId="0" borderId="0" xfId="53378" applyNumberFormat="1" applyFont="1" applyAlignment="1">
      <alignment horizontal="center" vertical="center"/>
    </xf>
    <xf numFmtId="167" fontId="34" fillId="0" borderId="87" xfId="53378" applyNumberFormat="1" applyFont="1" applyBorder="1" applyAlignment="1">
      <alignment horizontal="center"/>
    </xf>
    <xf numFmtId="167" fontId="34" fillId="0" borderId="88" xfId="53378" applyNumberFormat="1" applyFont="1" applyBorder="1" applyAlignment="1">
      <alignment horizontal="center"/>
    </xf>
    <xf numFmtId="167" fontId="34" fillId="0" borderId="5" xfId="53378" applyNumberFormat="1" applyFont="1" applyBorder="1" applyAlignment="1">
      <alignment horizontal="center"/>
    </xf>
    <xf numFmtId="167" fontId="34" fillId="0" borderId="79" xfId="53378" applyNumberFormat="1" applyFont="1" applyBorder="1" applyAlignment="1">
      <alignment horizontal="center" vertical="center"/>
    </xf>
    <xf numFmtId="167" fontId="34" fillId="0" borderId="76" xfId="31" applyNumberFormat="1" applyFont="1" applyBorder="1" applyAlignment="1">
      <alignment horizontal="center" vertical="center"/>
    </xf>
    <xf numFmtId="167" fontId="34" fillId="0" borderId="77" xfId="53378" applyNumberFormat="1" applyFont="1" applyBorder="1" applyAlignment="1">
      <alignment horizontal="center" vertical="center"/>
    </xf>
    <xf numFmtId="167" fontId="34" fillId="0" borderId="79" xfId="53378" applyNumberFormat="1" applyFont="1" applyBorder="1" applyAlignment="1">
      <alignment horizontal="center"/>
    </xf>
    <xf numFmtId="167" fontId="34" fillId="0" borderId="77" xfId="53378" applyNumberFormat="1" applyFont="1" applyBorder="1" applyAlignment="1">
      <alignment horizontal="center"/>
    </xf>
    <xf numFmtId="0" fontId="32" fillId="0" borderId="4" xfId="49865" applyFont="1" applyBorder="1" applyAlignment="1">
      <alignment vertical="center"/>
    </xf>
    <xf numFmtId="0" fontId="34" fillId="0" borderId="9" xfId="49865" applyFont="1" applyBorder="1" applyAlignment="1">
      <alignment vertical="center"/>
    </xf>
    <xf numFmtId="0" fontId="35" fillId="3" borderId="86" xfId="0" applyFont="1" applyFill="1" applyBorder="1"/>
    <xf numFmtId="0" fontId="0" fillId="0" borderId="76" xfId="0" applyBorder="1"/>
    <xf numFmtId="17" fontId="35" fillId="3" borderId="76" xfId="0" applyNumberFormat="1" applyFont="1" applyFill="1" applyBorder="1" applyAlignment="1">
      <alignment horizontal="center" vertical="center"/>
    </xf>
    <xf numFmtId="0" fontId="32" fillId="0" borderId="86" xfId="0" applyFont="1" applyBorder="1" applyAlignment="1">
      <alignment horizontal="left" vertical="center"/>
    </xf>
    <xf numFmtId="0" fontId="32" fillId="5" borderId="80" xfId="47170" applyFont="1" applyFill="1" applyBorder="1" applyAlignment="1">
      <alignment vertical="center"/>
    </xf>
    <xf numFmtId="0" fontId="34" fillId="5" borderId="7" xfId="47170" applyFont="1" applyFill="1" applyBorder="1" applyAlignment="1">
      <alignment vertical="center"/>
    </xf>
    <xf numFmtId="0" fontId="4" fillId="5" borderId="0" xfId="1" applyFill="1"/>
    <xf numFmtId="0" fontId="35" fillId="3" borderId="86" xfId="0" applyFont="1" applyFill="1" applyBorder="1" applyAlignment="1">
      <alignment vertical="top"/>
    </xf>
    <xf numFmtId="14" fontId="35" fillId="3" borderId="5" xfId="39" applyNumberFormat="1" applyFont="1" applyFill="1" applyBorder="1" applyAlignment="1">
      <alignment horizontal="center" vertical="center"/>
    </xf>
    <xf numFmtId="0" fontId="34" fillId="0" borderId="87" xfId="0" applyFont="1" applyBorder="1"/>
    <xf numFmtId="167" fontId="34" fillId="6" borderId="88" xfId="13" applyNumberFormat="1" applyFont="1" applyFill="1" applyBorder="1" applyAlignment="1">
      <alignment horizontal="center"/>
    </xf>
    <xf numFmtId="167" fontId="34" fillId="6" borderId="5" xfId="13" applyNumberFormat="1" applyFont="1" applyFill="1" applyBorder="1" applyAlignment="1">
      <alignment horizontal="center"/>
    </xf>
    <xf numFmtId="0" fontId="32" fillId="0" borderId="86" xfId="0" applyFont="1" applyBorder="1"/>
    <xf numFmtId="167" fontId="32" fillId="6" borderId="9" xfId="13" applyNumberFormat="1" applyFont="1" applyFill="1" applyBorder="1" applyAlignment="1">
      <alignment horizontal="center"/>
    </xf>
    <xf numFmtId="0" fontId="34" fillId="0" borderId="86" xfId="0" applyFont="1" applyBorder="1"/>
    <xf numFmtId="10" fontId="28" fillId="0" borderId="0" xfId="13" applyNumberFormat="1" applyFont="1" applyAlignment="1">
      <alignment horizontal="left" vertical="center"/>
    </xf>
    <xf numFmtId="10" fontId="40" fillId="0" borderId="0" xfId="13" applyNumberFormat="1" applyFont="1" applyAlignment="1">
      <alignment horizontal="right" vertical="center"/>
    </xf>
    <xf numFmtId="167" fontId="40" fillId="0" borderId="0" xfId="13" quotePrefix="1" applyNumberFormat="1" applyFont="1" applyAlignment="1">
      <alignment horizontal="center"/>
    </xf>
    <xf numFmtId="167" fontId="32" fillId="0" borderId="5" xfId="13" applyNumberFormat="1" applyFont="1" applyBorder="1" applyAlignment="1">
      <alignment horizontal="center" vertical="center"/>
    </xf>
    <xf numFmtId="167" fontId="34" fillId="0" borderId="5" xfId="13" applyNumberFormat="1" applyFont="1" applyBorder="1" applyAlignment="1">
      <alignment horizontal="center"/>
    </xf>
    <xf numFmtId="167" fontId="34" fillId="0" borderId="79" xfId="13" applyNumberFormat="1" applyFont="1" applyBorder="1" applyAlignment="1">
      <alignment horizontal="center"/>
    </xf>
    <xf numFmtId="167" fontId="34" fillId="0" borderId="5" xfId="13" applyNumberFormat="1" applyFont="1" applyBorder="1" applyAlignment="1">
      <alignment horizontal="center" vertical="center"/>
    </xf>
    <xf numFmtId="202" fontId="34" fillId="0" borderId="79" xfId="5" applyNumberFormat="1" applyFont="1" applyBorder="1" applyAlignment="1">
      <alignment horizontal="center" vertical="center"/>
    </xf>
    <xf numFmtId="202" fontId="34" fillId="0" borderId="76" xfId="5" applyNumberFormat="1" applyFont="1" applyBorder="1" applyAlignment="1">
      <alignment horizontal="center" vertical="center"/>
    </xf>
    <xf numFmtId="167" fontId="32" fillId="2" borderId="9" xfId="53378" applyNumberFormat="1" applyFont="1" applyFill="1" applyBorder="1" applyAlignment="1">
      <alignment horizontal="center"/>
    </xf>
    <xf numFmtId="167" fontId="32" fillId="2" borderId="8" xfId="53378" applyNumberFormat="1" applyFont="1" applyFill="1" applyBorder="1" applyAlignment="1">
      <alignment horizontal="center"/>
    </xf>
    <xf numFmtId="167" fontId="32" fillId="0" borderId="10" xfId="53378" applyNumberFormat="1" applyFont="1" applyBorder="1" applyAlignment="1">
      <alignment horizontal="center"/>
    </xf>
    <xf numFmtId="167" fontId="32" fillId="2" borderId="10" xfId="53378" applyNumberFormat="1" applyFont="1" applyFill="1" applyBorder="1" applyAlignment="1">
      <alignment horizontal="center"/>
    </xf>
    <xf numFmtId="0" fontId="35" fillId="3" borderId="87" xfId="0" applyFont="1" applyFill="1" applyBorder="1" applyAlignment="1">
      <alignment vertical="top"/>
    </xf>
    <xf numFmtId="167" fontId="36" fillId="0" borderId="87" xfId="53391" applyNumberFormat="1" applyFont="1" applyBorder="1" applyAlignment="1">
      <alignment horizontal="center"/>
    </xf>
    <xf numFmtId="167" fontId="36" fillId="0" borderId="88" xfId="53391" applyNumberFormat="1" applyFont="1" applyBorder="1" applyAlignment="1">
      <alignment horizontal="center"/>
    </xf>
    <xf numFmtId="3" fontId="48" fillId="0" borderId="0" xfId="0" applyNumberFormat="1" applyFont="1" applyAlignment="1">
      <alignment horizontal="center"/>
    </xf>
    <xf numFmtId="167" fontId="48" fillId="0" borderId="0" xfId="53391" applyNumberFormat="1" applyFont="1" applyAlignment="1">
      <alignment horizontal="center"/>
    </xf>
    <xf numFmtId="49" fontId="35" fillId="3" borderId="79" xfId="0" applyNumberFormat="1" applyFont="1" applyFill="1" applyBorder="1" applyAlignment="1">
      <alignment vertical="top"/>
    </xf>
    <xf numFmtId="3" fontId="35" fillId="3" borderId="79" xfId="0" applyNumberFormat="1" applyFont="1" applyFill="1" applyBorder="1" applyAlignment="1">
      <alignment horizontal="center" vertical="top"/>
    </xf>
    <xf numFmtId="0" fontId="35" fillId="3" borderId="86" xfId="40" applyFont="1" applyFill="1" applyBorder="1" applyAlignment="1">
      <alignment horizontal="left" vertical="top"/>
    </xf>
    <xf numFmtId="0" fontId="32" fillId="0" borderId="4" xfId="40" applyFont="1" applyBorder="1" applyAlignment="1">
      <alignment horizontal="left" vertical="center"/>
    </xf>
    <xf numFmtId="0" fontId="32" fillId="5" borderId="4" xfId="40" applyFont="1" applyFill="1" applyBorder="1" applyAlignment="1">
      <alignment horizontal="left" vertical="center"/>
    </xf>
    <xf numFmtId="0" fontId="34" fillId="5" borderId="7" xfId="40" applyFont="1" applyFill="1" applyBorder="1" applyAlignment="1">
      <alignment horizontal="left" vertical="center"/>
    </xf>
    <xf numFmtId="49" fontId="35" fillId="3" borderId="80" xfId="40" quotePrefix="1" applyNumberFormat="1" applyFont="1" applyFill="1" applyBorder="1" applyAlignment="1">
      <alignment horizontal="left"/>
    </xf>
    <xf numFmtId="167" fontId="36" fillId="0" borderId="5" xfId="53391" applyNumberFormat="1" applyFont="1" applyBorder="1" applyAlignment="1">
      <alignment horizontal="center"/>
    </xf>
    <xf numFmtId="0" fontId="32" fillId="0" borderId="4" xfId="0" applyFont="1" applyBorder="1"/>
    <xf numFmtId="167" fontId="32" fillId="5" borderId="87" xfId="6" applyNumberFormat="1" applyFont="1" applyFill="1" applyBorder="1" applyAlignment="1">
      <alignment horizontal="center" vertical="center"/>
    </xf>
    <xf numFmtId="0" fontId="32" fillId="0" borderId="86" xfId="0" applyFont="1" applyBorder="1" applyAlignment="1">
      <alignment vertical="center"/>
    </xf>
    <xf numFmtId="0" fontId="35" fillId="3" borderId="86" xfId="0" applyFont="1" applyFill="1" applyBorder="1" applyAlignment="1">
      <alignment vertical="top" wrapText="1"/>
    </xf>
    <xf numFmtId="0" fontId="34" fillId="0" borderId="9" xfId="20" applyFont="1" applyBorder="1" applyAlignment="1">
      <alignment wrapText="1"/>
    </xf>
    <xf numFmtId="0" fontId="35" fillId="3" borderId="86" xfId="48" applyFont="1" applyFill="1" applyBorder="1" applyAlignment="1">
      <alignment vertical="top"/>
    </xf>
    <xf numFmtId="0" fontId="32" fillId="5" borderId="87" xfId="48" applyFont="1" applyFill="1" applyBorder="1"/>
    <xf numFmtId="3" fontId="32" fillId="0" borderId="87" xfId="48" applyNumberFormat="1" applyFont="1" applyBorder="1" applyAlignment="1">
      <alignment horizontal="center"/>
    </xf>
    <xf numFmtId="3" fontId="32" fillId="0" borderId="75" xfId="48" applyNumberFormat="1" applyFont="1" applyBorder="1" applyAlignment="1">
      <alignment horizontal="center"/>
    </xf>
    <xf numFmtId="167" fontId="32" fillId="0" borderId="87" xfId="31" applyNumberFormat="1" applyFont="1" applyBorder="1" applyAlignment="1">
      <alignment horizontal="center"/>
    </xf>
    <xf numFmtId="167" fontId="32" fillId="0" borderId="88" xfId="31" applyNumberFormat="1" applyFont="1" applyBorder="1" applyAlignment="1">
      <alignment horizontal="center"/>
    </xf>
    <xf numFmtId="164" fontId="35" fillId="3" borderId="80" xfId="0" quotePrefix="1" applyNumberFormat="1" applyFont="1" applyFill="1" applyBorder="1" applyAlignment="1">
      <alignment horizontal="left" vertical="center" wrapText="1"/>
    </xf>
    <xf numFmtId="0" fontId="32" fillId="5" borderId="86" xfId="0" applyFont="1" applyFill="1" applyBorder="1" applyAlignment="1">
      <alignment horizontal="left" vertical="center" indent="1"/>
    </xf>
    <xf numFmtId="0" fontId="32" fillId="5" borderId="4" xfId="0" applyFont="1" applyFill="1" applyBorder="1" applyAlignment="1">
      <alignment horizontal="left" vertical="center" indent="1"/>
    </xf>
    <xf numFmtId="0" fontId="32" fillId="5" borderId="80" xfId="0" applyFont="1" applyFill="1" applyBorder="1" applyAlignment="1">
      <alignment horizontal="left" vertical="center" indent="1"/>
    </xf>
    <xf numFmtId="0" fontId="34" fillId="5" borderId="7" xfId="0" applyFont="1" applyFill="1" applyBorder="1" applyAlignment="1">
      <alignment vertical="center"/>
    </xf>
    <xf numFmtId="0" fontId="35" fillId="3" borderId="79" xfId="0" quotePrefix="1" applyFont="1" applyFill="1" applyBorder="1" applyAlignment="1">
      <alignment horizontal="left" vertical="center"/>
    </xf>
    <xf numFmtId="0" fontId="35" fillId="3" borderId="87" xfId="47177" applyFont="1" applyFill="1" applyBorder="1" applyAlignment="1">
      <alignment vertical="center" wrapText="1"/>
    </xf>
    <xf numFmtId="283" fontId="35" fillId="3" borderId="79" xfId="47177" applyNumberFormat="1" applyFont="1" applyFill="1" applyBorder="1" applyAlignment="1">
      <alignment horizontal="center" vertical="center"/>
    </xf>
    <xf numFmtId="283" fontId="35" fillId="3" borderId="76" xfId="47177" applyNumberFormat="1" applyFont="1" applyFill="1" applyBorder="1" applyAlignment="1">
      <alignment horizontal="center" vertical="center"/>
    </xf>
    <xf numFmtId="283" fontId="35" fillId="3" borderId="77" xfId="47177" applyNumberFormat="1" applyFont="1" applyFill="1" applyBorder="1" applyAlignment="1">
      <alignment horizontal="center" vertical="center"/>
    </xf>
    <xf numFmtId="0" fontId="35" fillId="3" borderId="77" xfId="47177" applyFont="1" applyFill="1" applyBorder="1" applyAlignment="1">
      <alignment horizontal="center"/>
    </xf>
    <xf numFmtId="0" fontId="48" fillId="5" borderId="87" xfId="47177" applyFont="1" applyFill="1" applyBorder="1" applyAlignment="1">
      <alignment wrapText="1"/>
    </xf>
    <xf numFmtId="17" fontId="35" fillId="3" borderId="79" xfId="47177" applyNumberFormat="1" applyFont="1" applyFill="1" applyBorder="1" applyAlignment="1">
      <alignment horizontal="center" vertical="center"/>
    </xf>
    <xf numFmtId="17" fontId="35" fillId="3" borderId="76" xfId="47177" applyNumberFormat="1" applyFont="1" applyFill="1" applyBorder="1" applyAlignment="1">
      <alignment horizontal="center" vertical="center"/>
    </xf>
    <xf numFmtId="17" fontId="35" fillId="3" borderId="77" xfId="47177" applyNumberFormat="1" applyFont="1" applyFill="1" applyBorder="1" applyAlignment="1">
      <alignment horizontal="center" vertical="center"/>
    </xf>
    <xf numFmtId="283" fontId="32" fillId="5" borderId="5" xfId="0" applyNumberFormat="1" applyFont="1" applyFill="1" applyBorder="1" applyAlignment="1">
      <alignment horizontal="center" vertical="center"/>
    </xf>
    <xf numFmtId="283" fontId="32" fillId="5" borderId="0" xfId="0" applyNumberFormat="1" applyFont="1" applyFill="1" applyAlignment="1">
      <alignment horizontal="center" vertical="center"/>
    </xf>
    <xf numFmtId="167" fontId="32" fillId="5" borderId="87" xfId="36333" applyNumberFormat="1" applyFont="1" applyFill="1" applyBorder="1" applyAlignment="1">
      <alignment horizontal="center" vertical="center"/>
    </xf>
    <xf numFmtId="167" fontId="32" fillId="5" borderId="5" xfId="36333" applyNumberFormat="1" applyFont="1" applyFill="1" applyBorder="1" applyAlignment="1">
      <alignment horizontal="center" vertical="center"/>
    </xf>
    <xf numFmtId="283" fontId="45" fillId="5" borderId="87" xfId="47177" applyNumberFormat="1" applyFont="1" applyFill="1" applyBorder="1" applyAlignment="1">
      <alignment horizontal="center" vertical="center"/>
    </xf>
    <xf numFmtId="283" fontId="45" fillId="5" borderId="75" xfId="47177" applyNumberFormat="1" applyFont="1" applyFill="1" applyBorder="1" applyAlignment="1">
      <alignment horizontal="center" vertical="center"/>
    </xf>
    <xf numFmtId="283" fontId="45" fillId="5" borderId="88" xfId="47177" applyNumberFormat="1" applyFont="1" applyFill="1" applyBorder="1" applyAlignment="1">
      <alignment horizontal="center" vertical="center"/>
    </xf>
    <xf numFmtId="167" fontId="45" fillId="5" borderId="9" xfId="36333" applyNumberFormat="1" applyFont="1" applyFill="1" applyBorder="1" applyAlignment="1">
      <alignment horizontal="center" vertical="center"/>
    </xf>
    <xf numFmtId="167" fontId="45" fillId="5" borderId="10" xfId="36333" applyNumberFormat="1" applyFont="1" applyFill="1" applyBorder="1" applyAlignment="1">
      <alignment horizontal="center" vertical="center"/>
    </xf>
    <xf numFmtId="283" fontId="45" fillId="5" borderId="9" xfId="47177" applyNumberFormat="1" applyFont="1" applyFill="1" applyBorder="1" applyAlignment="1">
      <alignment horizontal="center" vertical="center"/>
    </xf>
    <xf numFmtId="283" fontId="45" fillId="5" borderId="8" xfId="47177" applyNumberFormat="1" applyFont="1" applyFill="1" applyBorder="1" applyAlignment="1">
      <alignment horizontal="center" vertical="center"/>
    </xf>
    <xf numFmtId="283" fontId="45" fillId="5" borderId="10" xfId="47177" applyNumberFormat="1" applyFont="1" applyFill="1" applyBorder="1" applyAlignment="1">
      <alignment horizontal="center" vertical="center"/>
    </xf>
    <xf numFmtId="283" fontId="45" fillId="5" borderId="79" xfId="47177" applyNumberFormat="1" applyFont="1" applyFill="1" applyBorder="1" applyAlignment="1">
      <alignment horizontal="center" vertical="center"/>
    </xf>
    <xf numFmtId="283" fontId="45" fillId="5" borderId="76" xfId="47177" applyNumberFormat="1" applyFont="1" applyFill="1" applyBorder="1" applyAlignment="1">
      <alignment horizontal="center" vertical="center"/>
    </xf>
    <xf numFmtId="283" fontId="45" fillId="5" borderId="77" xfId="47177" applyNumberFormat="1" applyFont="1" applyFill="1" applyBorder="1" applyAlignment="1">
      <alignment horizontal="center" vertical="center"/>
    </xf>
    <xf numFmtId="283" fontId="38" fillId="5" borderId="5" xfId="47177" applyNumberFormat="1" applyFont="1" applyFill="1" applyBorder="1" applyAlignment="1">
      <alignment horizontal="center" vertical="center"/>
    </xf>
    <xf numFmtId="283" fontId="38" fillId="5" borderId="0" xfId="47177" applyNumberFormat="1" applyFont="1" applyFill="1" applyAlignment="1">
      <alignment horizontal="center" vertical="center"/>
    </xf>
    <xf numFmtId="283" fontId="48" fillId="5" borderId="9" xfId="47177" applyNumberFormat="1" applyFont="1" applyFill="1" applyBorder="1" applyAlignment="1">
      <alignment horizontal="center" vertical="center"/>
    </xf>
    <xf numFmtId="283" fontId="48" fillId="5" borderId="8" xfId="47177" applyNumberFormat="1" applyFont="1" applyFill="1" applyBorder="1" applyAlignment="1">
      <alignment horizontal="center" vertical="center"/>
    </xf>
    <xf numFmtId="283" fontId="48" fillId="5" borderId="10" xfId="47177" applyNumberFormat="1" applyFont="1" applyFill="1" applyBorder="1" applyAlignment="1">
      <alignment horizontal="center" vertical="center"/>
    </xf>
    <xf numFmtId="9" fontId="35" fillId="3" borderId="79" xfId="47177" applyNumberFormat="1" applyFont="1" applyFill="1" applyBorder="1" applyAlignment="1">
      <alignment horizontal="center" vertical="center"/>
    </xf>
    <xf numFmtId="9" fontId="35" fillId="3" borderId="77" xfId="47177" applyNumberFormat="1" applyFont="1" applyFill="1" applyBorder="1" applyAlignment="1">
      <alignment horizontal="center" vertical="center"/>
    </xf>
    <xf numFmtId="0" fontId="48" fillId="0" borderId="87" xfId="47177" applyFont="1" applyBorder="1" applyAlignment="1">
      <alignment wrapText="1"/>
    </xf>
    <xf numFmtId="10" fontId="38" fillId="5" borderId="87" xfId="53391" applyNumberFormat="1" applyFont="1" applyFill="1" applyBorder="1" applyAlignment="1">
      <alignment horizontal="center" vertical="center"/>
    </xf>
    <xf numFmtId="10" fontId="38" fillId="5" borderId="75" xfId="53391" applyNumberFormat="1" applyFont="1" applyFill="1" applyBorder="1" applyAlignment="1">
      <alignment horizontal="center" vertical="center"/>
    </xf>
    <xf numFmtId="10" fontId="38" fillId="5" borderId="88" xfId="53391" applyNumberFormat="1" applyFont="1" applyFill="1" applyBorder="1" applyAlignment="1">
      <alignment horizontal="center" vertical="center"/>
    </xf>
    <xf numFmtId="10" fontId="38" fillId="5" borderId="5" xfId="53391" applyNumberFormat="1" applyFont="1" applyFill="1" applyBorder="1" applyAlignment="1">
      <alignment horizontal="center" vertical="center"/>
    </xf>
    <xf numFmtId="10" fontId="38" fillId="5" borderId="0" xfId="53391" applyNumberFormat="1" applyFont="1" applyFill="1" applyAlignment="1">
      <alignment horizontal="center" vertical="center"/>
    </xf>
    <xf numFmtId="10" fontId="38" fillId="5" borderId="79" xfId="53391" applyNumberFormat="1" applyFont="1" applyFill="1" applyBorder="1" applyAlignment="1">
      <alignment horizontal="center" vertical="center"/>
    </xf>
    <xf numFmtId="10" fontId="38" fillId="5" borderId="76" xfId="53391" applyNumberFormat="1" applyFont="1" applyFill="1" applyBorder="1" applyAlignment="1">
      <alignment horizontal="center" vertical="center"/>
    </xf>
    <xf numFmtId="10" fontId="38" fillId="5" borderId="77" xfId="53391" applyNumberFormat="1" applyFont="1" applyFill="1" applyBorder="1" applyAlignment="1">
      <alignment horizontal="center" vertical="center"/>
    </xf>
    <xf numFmtId="17" fontId="35" fillId="3" borderId="0" xfId="36333" applyNumberFormat="1" applyFont="1" applyFill="1" applyAlignment="1">
      <alignment horizontal="center" vertical="center" wrapText="1"/>
    </xf>
    <xf numFmtId="284" fontId="38" fillId="5" borderId="87" xfId="47177" applyNumberFormat="1" applyFont="1" applyFill="1" applyBorder="1" applyAlignment="1">
      <alignment horizontal="center" vertical="center"/>
    </xf>
    <xf numFmtId="284" fontId="38" fillId="5" borderId="75" xfId="47177" applyNumberFormat="1" applyFont="1" applyFill="1" applyBorder="1" applyAlignment="1">
      <alignment horizontal="center" vertical="center"/>
    </xf>
    <xf numFmtId="284" fontId="38" fillId="5" borderId="88" xfId="47177" applyNumberFormat="1" applyFont="1" applyFill="1" applyBorder="1" applyAlignment="1">
      <alignment horizontal="center" vertical="center"/>
    </xf>
    <xf numFmtId="167" fontId="32" fillId="5" borderId="88" xfId="36333" applyNumberFormat="1" applyFont="1" applyFill="1" applyBorder="1" applyAlignment="1">
      <alignment horizontal="center" vertical="center"/>
    </xf>
    <xf numFmtId="284" fontId="38" fillId="5" borderId="5" xfId="47177" applyNumberFormat="1" applyFont="1" applyFill="1" applyBorder="1" applyAlignment="1">
      <alignment horizontal="center" vertical="center"/>
    </xf>
    <xf numFmtId="284" fontId="38" fillId="5" borderId="0" xfId="47177" applyNumberFormat="1" applyFont="1" applyFill="1" applyAlignment="1">
      <alignment horizontal="center" vertical="center"/>
    </xf>
    <xf numFmtId="284" fontId="45" fillId="5" borderId="9" xfId="47177" applyNumberFormat="1" applyFont="1" applyFill="1" applyBorder="1" applyAlignment="1">
      <alignment horizontal="center" vertical="center"/>
    </xf>
    <xf numFmtId="284" fontId="45" fillId="5" borderId="8" xfId="47177" applyNumberFormat="1" applyFont="1" applyFill="1" applyBorder="1" applyAlignment="1">
      <alignment horizontal="center" vertical="center"/>
    </xf>
    <xf numFmtId="284" fontId="45" fillId="5" borderId="10" xfId="47177" applyNumberFormat="1" applyFont="1" applyFill="1" applyBorder="1" applyAlignment="1">
      <alignment horizontal="center" vertical="center"/>
    </xf>
    <xf numFmtId="284" fontId="45" fillId="5" borderId="87" xfId="47177" applyNumberFormat="1" applyFont="1" applyFill="1" applyBorder="1" applyAlignment="1">
      <alignment horizontal="center" vertical="center"/>
    </xf>
    <xf numFmtId="284" fontId="45" fillId="5" borderId="75" xfId="47177" applyNumberFormat="1" applyFont="1" applyFill="1" applyBorder="1" applyAlignment="1">
      <alignment horizontal="center" vertical="center"/>
    </xf>
    <xf numFmtId="284" fontId="45" fillId="5" borderId="88" xfId="47177" applyNumberFormat="1" applyFont="1" applyFill="1" applyBorder="1" applyAlignment="1">
      <alignment horizontal="center" vertical="center"/>
    </xf>
    <xf numFmtId="167" fontId="34" fillId="5" borderId="9" xfId="36333" applyNumberFormat="1" applyFont="1" applyFill="1" applyBorder="1" applyAlignment="1">
      <alignment horizontal="center" vertical="center"/>
    </xf>
    <xf numFmtId="167" fontId="34" fillId="5" borderId="10" xfId="36333" applyNumberFormat="1" applyFont="1" applyFill="1" applyBorder="1" applyAlignment="1">
      <alignment horizontal="center" vertical="center"/>
    </xf>
    <xf numFmtId="284" fontId="38" fillId="5" borderId="79" xfId="47177" applyNumberFormat="1" applyFont="1" applyFill="1" applyBorder="1" applyAlignment="1">
      <alignment horizontal="center" vertical="center"/>
    </xf>
    <xf numFmtId="284" fontId="38" fillId="5" borderId="76" xfId="47177" applyNumberFormat="1" applyFont="1" applyFill="1" applyBorder="1" applyAlignment="1">
      <alignment horizontal="center" vertical="center"/>
    </xf>
    <xf numFmtId="284" fontId="38" fillId="5" borderId="77" xfId="47177" applyNumberFormat="1" applyFont="1" applyFill="1" applyBorder="1" applyAlignment="1">
      <alignment horizontal="center" vertical="center"/>
    </xf>
    <xf numFmtId="167" fontId="32" fillId="5" borderId="79" xfId="36333" applyNumberFormat="1" applyFont="1" applyFill="1" applyBorder="1" applyAlignment="1">
      <alignment horizontal="center" vertical="center"/>
    </xf>
    <xf numFmtId="167" fontId="32" fillId="5" borderId="77" xfId="36333" applyNumberFormat="1" applyFont="1" applyFill="1" applyBorder="1" applyAlignment="1">
      <alignment horizontal="center" vertical="center"/>
    </xf>
    <xf numFmtId="0" fontId="36" fillId="5" borderId="0" xfId="0" applyFont="1" applyFill="1" applyAlignment="1">
      <alignment horizontal="center" vertical="center"/>
    </xf>
    <xf numFmtId="0" fontId="36" fillId="5" borderId="0" xfId="0" applyFont="1" applyFill="1"/>
    <xf numFmtId="10" fontId="45" fillId="5" borderId="9" xfId="31" applyNumberFormat="1" applyFont="1" applyFill="1" applyBorder="1" applyAlignment="1">
      <alignment horizontal="center" vertical="center"/>
    </xf>
    <xf numFmtId="10" fontId="45" fillId="5" borderId="8" xfId="31" applyNumberFormat="1" applyFont="1" applyFill="1" applyBorder="1" applyAlignment="1">
      <alignment horizontal="center" vertical="center"/>
    </xf>
    <xf numFmtId="10" fontId="45" fillId="5" borderId="10" xfId="31" applyNumberFormat="1" applyFont="1" applyFill="1" applyBorder="1" applyAlignment="1">
      <alignment horizontal="center" vertical="center"/>
    </xf>
    <xf numFmtId="243" fontId="48" fillId="5" borderId="9" xfId="36333" applyNumberFormat="1" applyFont="1" applyFill="1" applyBorder="1" applyAlignment="1">
      <alignment horizontal="center"/>
    </xf>
    <xf numFmtId="243" fontId="48" fillId="5" borderId="10" xfId="36333" applyNumberFormat="1" applyFont="1" applyFill="1" applyBorder="1" applyAlignment="1">
      <alignment horizontal="center"/>
    </xf>
    <xf numFmtId="49" fontId="35" fillId="3" borderId="5" xfId="0" applyNumberFormat="1" applyFont="1" applyFill="1" applyBorder="1" applyAlignment="1">
      <alignment horizontal="center" vertical="center" wrapText="1"/>
    </xf>
    <xf numFmtId="0" fontId="301" fillId="5" borderId="0" xfId="1" applyFont="1" applyFill="1"/>
    <xf numFmtId="0" fontId="17" fillId="0" borderId="0" xfId="0" applyFont="1" applyAlignment="1">
      <alignment horizontal="center"/>
    </xf>
    <xf numFmtId="0" fontId="35" fillId="4" borderId="87" xfId="0" applyFont="1" applyFill="1" applyBorder="1" applyAlignment="1">
      <alignment horizontal="center"/>
    </xf>
    <xf numFmtId="0" fontId="35" fillId="4" borderId="79" xfId="0" applyFont="1" applyFill="1" applyBorder="1" applyAlignment="1">
      <alignment horizontal="left"/>
    </xf>
    <xf numFmtId="49" fontId="35" fillId="3" borderId="5" xfId="23" applyNumberFormat="1" applyFont="1" applyFill="1" applyBorder="1" applyAlignment="1">
      <alignment horizontal="center" vertical="center"/>
    </xf>
    <xf numFmtId="14" fontId="35" fillId="131" borderId="79" xfId="39" applyNumberFormat="1" applyFont="1" applyFill="1" applyBorder="1" applyAlignment="1">
      <alignment horizontal="center" vertical="center"/>
    </xf>
    <xf numFmtId="0" fontId="32" fillId="0" borderId="87" xfId="0" applyFont="1" applyBorder="1"/>
    <xf numFmtId="0" fontId="32" fillId="0" borderId="75" xfId="0" applyFont="1" applyBorder="1"/>
    <xf numFmtId="0" fontId="32" fillId="0" borderId="88" xfId="0" applyFont="1" applyBorder="1"/>
    <xf numFmtId="0" fontId="32" fillId="5" borderId="87" xfId="0" applyFont="1" applyFill="1" applyBorder="1"/>
    <xf numFmtId="0" fontId="32" fillId="5" borderId="88" xfId="0" applyFont="1" applyFill="1" applyBorder="1"/>
    <xf numFmtId="0" fontId="34" fillId="6" borderId="87" xfId="0" applyFont="1" applyFill="1" applyBorder="1" applyAlignment="1">
      <alignment horizontal="left"/>
    </xf>
    <xf numFmtId="0" fontId="32" fillId="5" borderId="83" xfId="23" applyFont="1" applyFill="1" applyBorder="1" applyAlignment="1">
      <alignment vertical="center"/>
    </xf>
    <xf numFmtId="0" fontId="32" fillId="5" borderId="82" xfId="23" applyFont="1" applyFill="1" applyBorder="1" applyAlignment="1">
      <alignment vertical="center"/>
    </xf>
    <xf numFmtId="0" fontId="32" fillId="5" borderId="84" xfId="23" applyFont="1" applyFill="1" applyBorder="1" applyAlignment="1">
      <alignment vertical="center"/>
    </xf>
    <xf numFmtId="0" fontId="32" fillId="5" borderId="88" xfId="23" applyFont="1" applyFill="1" applyBorder="1" applyAlignment="1">
      <alignment vertical="center"/>
    </xf>
    <xf numFmtId="167" fontId="32" fillId="5" borderId="0" xfId="13" applyNumberFormat="1" applyFont="1" applyFill="1" applyAlignment="1">
      <alignment horizontal="center" vertical="center"/>
    </xf>
    <xf numFmtId="202" fontId="32" fillId="0" borderId="5" xfId="12" applyNumberFormat="1" applyFont="1" applyBorder="1" applyAlignment="1">
      <alignment horizontal="center" vertical="center"/>
    </xf>
    <xf numFmtId="202" fontId="32" fillId="0" borderId="0" xfId="12" applyNumberFormat="1" applyFont="1" applyAlignment="1">
      <alignment horizontal="center" vertical="center"/>
    </xf>
    <xf numFmtId="202" fontId="34" fillId="0" borderId="5" xfId="12" applyNumberFormat="1" applyFont="1" applyBorder="1" applyAlignment="1">
      <alignment horizontal="center" vertical="center"/>
    </xf>
    <xf numFmtId="202" fontId="34" fillId="0" borderId="0" xfId="12" applyNumberFormat="1" applyFont="1" applyAlignment="1">
      <alignment horizontal="center" vertical="center"/>
    </xf>
    <xf numFmtId="167" fontId="34" fillId="5" borderId="5" xfId="13" applyNumberFormat="1" applyFont="1" applyFill="1" applyBorder="1" applyAlignment="1">
      <alignment horizontal="center" vertical="center"/>
    </xf>
    <xf numFmtId="0" fontId="34" fillId="0" borderId="79" xfId="0" applyFont="1" applyBorder="1"/>
    <xf numFmtId="202" fontId="32" fillId="0" borderId="79" xfId="12" applyNumberFormat="1" applyFont="1" applyBorder="1" applyAlignment="1">
      <alignment horizontal="center" vertical="center"/>
    </xf>
    <xf numFmtId="202" fontId="32" fillId="0" borderId="76" xfId="12" applyNumberFormat="1" applyFont="1" applyBorder="1" applyAlignment="1">
      <alignment horizontal="center" vertical="center"/>
    </xf>
    <xf numFmtId="202" fontId="32" fillId="0" borderId="77" xfId="12" applyNumberFormat="1" applyFont="1" applyBorder="1" applyAlignment="1">
      <alignment horizontal="center" vertical="center"/>
    </xf>
    <xf numFmtId="0" fontId="292" fillId="3" borderId="86" xfId="55" applyNumberFormat="1" applyFont="1" applyFill="1" applyBorder="1" applyAlignment="1">
      <alignment horizontal="center" vertical="center"/>
    </xf>
    <xf numFmtId="0" fontId="292" fillId="5" borderId="87" xfId="55" applyNumberFormat="1" applyFont="1" applyFill="1" applyBorder="1" applyAlignment="1">
      <alignment horizontal="left" vertical="center"/>
    </xf>
    <xf numFmtId="0" fontId="292" fillId="5" borderId="79" xfId="55" applyNumberFormat="1" applyFont="1" applyFill="1" applyBorder="1" applyAlignment="1">
      <alignment horizontal="left" vertical="center"/>
    </xf>
    <xf numFmtId="0" fontId="292" fillId="5" borderId="0" xfId="55" applyNumberFormat="1" applyFont="1" applyFill="1" applyAlignment="1">
      <alignment horizontal="left" vertical="center"/>
    </xf>
    <xf numFmtId="169" fontId="292" fillId="0" borderId="0" xfId="55" applyNumberFormat="1" applyFont="1" applyAlignment="1">
      <alignment horizontal="left" vertical="center"/>
    </xf>
    <xf numFmtId="167" fontId="292" fillId="5" borderId="0" xfId="53391" applyNumberFormat="1" applyFont="1" applyFill="1" applyAlignment="1">
      <alignment horizontal="center" vertical="center" wrapText="1"/>
    </xf>
    <xf numFmtId="0" fontId="46" fillId="5" borderId="0" xfId="55" applyNumberFormat="1" applyFont="1" applyFill="1" applyAlignment="1">
      <alignment horizontal="left" vertical="center"/>
    </xf>
    <xf numFmtId="169" fontId="42" fillId="5" borderId="0" xfId="55" applyNumberFormat="1" applyFont="1" applyFill="1" applyAlignment="1">
      <alignment horizontal="left" vertical="center"/>
    </xf>
    <xf numFmtId="281" fontId="42" fillId="5" borderId="87" xfId="55" applyNumberFormat="1" applyFont="1" applyFill="1" applyBorder="1" applyAlignment="1">
      <alignment horizontal="center" vertical="center" wrapText="1"/>
    </xf>
    <xf numFmtId="281" fontId="42" fillId="5" borderId="75" xfId="55" applyNumberFormat="1" applyFont="1" applyFill="1" applyBorder="1" applyAlignment="1">
      <alignment horizontal="center" vertical="center" wrapText="1"/>
    </xf>
    <xf numFmtId="281" fontId="42" fillId="5" borderId="88" xfId="55" applyNumberFormat="1" applyFont="1" applyFill="1" applyBorder="1" applyAlignment="1">
      <alignment horizontal="center" vertical="center" wrapText="1"/>
    </xf>
    <xf numFmtId="169" fontId="42" fillId="5" borderId="87" xfId="55" applyNumberFormat="1" applyFont="1" applyFill="1" applyBorder="1" applyAlignment="1">
      <alignment vertical="center"/>
    </xf>
    <xf numFmtId="0" fontId="308" fillId="0" borderId="0" xfId="1" applyFont="1"/>
    <xf numFmtId="0" fontId="34" fillId="3" borderId="86" xfId="53394" applyFont="1" applyFill="1" applyBorder="1" applyAlignment="1">
      <alignment horizontal="center"/>
    </xf>
    <xf numFmtId="0" fontId="36" fillId="3" borderId="86" xfId="53395" applyFont="1" applyFill="1" applyBorder="1" applyAlignment="1">
      <alignment vertical="center"/>
    </xf>
    <xf numFmtId="1" fontId="35" fillId="3" borderId="5" xfId="53398" applyNumberFormat="1" applyFont="1" applyFill="1" applyBorder="1" applyAlignment="1">
      <alignment horizontal="center" vertical="center"/>
    </xf>
    <xf numFmtId="1" fontId="35" fillId="3" borderId="0" xfId="53398" applyNumberFormat="1" applyFont="1" applyFill="1" applyAlignment="1">
      <alignment horizontal="center" vertical="center"/>
    </xf>
    <xf numFmtId="0" fontId="302" fillId="3" borderId="5" xfId="53395" applyFont="1" applyFill="1" applyBorder="1" applyAlignment="1">
      <alignment horizontal="center" vertical="center"/>
    </xf>
    <xf numFmtId="0" fontId="34" fillId="6" borderId="86" xfId="0" applyFont="1" applyFill="1" applyBorder="1"/>
    <xf numFmtId="169" fontId="32" fillId="5" borderId="87" xfId="53397" applyNumberFormat="1" applyFont="1" applyFill="1" applyBorder="1" applyAlignment="1">
      <alignment horizontal="left" vertical="center"/>
    </xf>
    <xf numFmtId="169" fontId="32" fillId="5" borderId="88" xfId="53397" applyNumberFormat="1" applyFont="1" applyFill="1" applyBorder="1" applyAlignment="1">
      <alignment horizontal="left" vertical="center"/>
    </xf>
    <xf numFmtId="0" fontId="34" fillId="5" borderId="87" xfId="53397" applyNumberFormat="1" applyFont="1" applyFill="1" applyBorder="1" applyAlignment="1">
      <alignment horizontal="left" vertical="center"/>
    </xf>
    <xf numFmtId="169" fontId="32" fillId="5" borderId="87" xfId="53397" applyNumberFormat="1" applyFont="1" applyFill="1" applyBorder="1" applyAlignment="1">
      <alignment vertical="center"/>
    </xf>
    <xf numFmtId="169" fontId="32" fillId="5" borderId="75" xfId="53397" applyNumberFormat="1" applyFont="1" applyFill="1" applyBorder="1" applyAlignment="1">
      <alignment vertical="center"/>
    </xf>
    <xf numFmtId="169" fontId="32" fillId="5" borderId="88" xfId="53397" applyNumberFormat="1" applyFont="1" applyFill="1" applyBorder="1" applyAlignment="1">
      <alignment vertical="center"/>
    </xf>
    <xf numFmtId="10" fontId="32" fillId="0" borderId="87" xfId="42" applyNumberFormat="1" applyFont="1" applyBorder="1" applyAlignment="1">
      <alignment horizontal="center"/>
    </xf>
    <xf numFmtId="10" fontId="32" fillId="0" borderId="75" xfId="42" applyNumberFormat="1" applyFont="1" applyBorder="1" applyAlignment="1">
      <alignment horizontal="center"/>
    </xf>
    <xf numFmtId="10" fontId="32" fillId="0" borderId="88" xfId="42" applyNumberFormat="1" applyFont="1" applyBorder="1" applyAlignment="1">
      <alignment horizontal="center"/>
    </xf>
    <xf numFmtId="0" fontId="32" fillId="6" borderId="4" xfId="0" applyFont="1" applyFill="1" applyBorder="1"/>
    <xf numFmtId="281" fontId="32" fillId="5" borderId="0" xfId="53397" applyNumberFormat="1" applyFont="1" applyFill="1" applyAlignment="1">
      <alignment horizontal="center" vertical="center" wrapText="1"/>
    </xf>
    <xf numFmtId="0" fontId="36" fillId="5" borderId="5" xfId="53397" applyNumberFormat="1" applyFont="1" applyFill="1" applyBorder="1" applyAlignment="1">
      <alignment horizontal="left" vertical="center" indent="1"/>
    </xf>
    <xf numFmtId="281" fontId="36" fillId="5" borderId="5" xfId="53397" applyNumberFormat="1" applyFont="1" applyFill="1" applyBorder="1" applyAlignment="1">
      <alignment horizontal="center" vertical="center" wrapText="1"/>
    </xf>
    <xf numFmtId="281" fontId="36" fillId="5" borderId="0" xfId="53397" applyNumberFormat="1" applyFont="1" applyFill="1" applyAlignment="1">
      <alignment horizontal="center" vertical="center" wrapText="1"/>
    </xf>
    <xf numFmtId="281" fontId="48" fillId="5" borderId="5" xfId="53397" applyNumberFormat="1" applyFont="1" applyFill="1" applyBorder="1" applyAlignment="1">
      <alignment horizontal="center" vertical="center" wrapText="1"/>
    </xf>
    <xf numFmtId="281" fontId="48" fillId="5" borderId="0" xfId="53397" applyNumberFormat="1" applyFont="1" applyFill="1" applyAlignment="1">
      <alignment horizontal="center" vertical="center" wrapText="1"/>
    </xf>
    <xf numFmtId="0" fontId="32" fillId="0" borderId="5" xfId="0" applyFont="1" applyBorder="1" applyAlignment="1">
      <alignment horizontal="left" wrapText="1" indent="1"/>
    </xf>
    <xf numFmtId="0" fontId="32" fillId="0" borderId="79" xfId="0" applyFont="1" applyBorder="1" applyAlignment="1">
      <alignment horizontal="left" indent="1"/>
    </xf>
    <xf numFmtId="43" fontId="36" fillId="0" borderId="0" xfId="34" applyFont="1"/>
    <xf numFmtId="281" fontId="32" fillId="5" borderId="0" xfId="55" applyNumberFormat="1" applyFont="1" applyFill="1" applyAlignment="1">
      <alignment horizontal="center" vertical="center" wrapText="1"/>
    </xf>
    <xf numFmtId="0" fontId="34" fillId="6" borderId="4" xfId="0" applyFont="1" applyFill="1" applyBorder="1" applyAlignment="1">
      <alignment horizontal="center"/>
    </xf>
    <xf numFmtId="0" fontId="34" fillId="6" borderId="4" xfId="0" applyFont="1" applyFill="1" applyBorder="1"/>
    <xf numFmtId="0" fontId="32" fillId="0" borderId="4" xfId="22" applyFont="1" applyBorder="1"/>
    <xf numFmtId="0" fontId="36" fillId="5" borderId="5" xfId="53395" applyFont="1" applyFill="1" applyBorder="1"/>
    <xf numFmtId="0" fontId="311" fillId="0" borderId="4" xfId="53396" applyFont="1" applyBorder="1"/>
    <xf numFmtId="0" fontId="311" fillId="5" borderId="5" xfId="53396" applyFont="1" applyFill="1" applyBorder="1"/>
    <xf numFmtId="0" fontId="311" fillId="5" borderId="0" xfId="53396" applyFont="1" applyFill="1"/>
    <xf numFmtId="0" fontId="32" fillId="0" borderId="0" xfId="0" applyFont="1" applyAlignment="1">
      <alignment horizontal="center" vertical="top" wrapText="1"/>
    </xf>
    <xf numFmtId="0" fontId="32" fillId="6" borderId="4" xfId="0" applyFont="1" applyFill="1" applyBorder="1" applyAlignment="1">
      <alignment horizontal="left" indent="1"/>
    </xf>
    <xf numFmtId="0" fontId="32" fillId="6" borderId="4" xfId="0" applyFont="1" applyFill="1" applyBorder="1" applyAlignment="1">
      <alignment horizontal="center"/>
    </xf>
    <xf numFmtId="0" fontId="32" fillId="0" borderId="0" xfId="22" applyFont="1" applyAlignment="1">
      <alignment wrapText="1"/>
    </xf>
    <xf numFmtId="281" fontId="36" fillId="5" borderId="79" xfId="53397" applyNumberFormat="1" applyFont="1" applyFill="1" applyBorder="1" applyAlignment="1">
      <alignment horizontal="center" vertical="center" wrapText="1"/>
    </xf>
    <xf numFmtId="281" fontId="36" fillId="5" borderId="76" xfId="53397" applyNumberFormat="1" applyFont="1" applyFill="1" applyBorder="1" applyAlignment="1">
      <alignment horizontal="center" vertical="center" wrapText="1"/>
    </xf>
    <xf numFmtId="281" fontId="36" fillId="5" borderId="77" xfId="53397" applyNumberFormat="1" applyFont="1" applyFill="1" applyBorder="1" applyAlignment="1">
      <alignment horizontal="center" vertical="center" wrapText="1"/>
    </xf>
    <xf numFmtId="0" fontId="32" fillId="0" borderId="0" xfId="22" applyFont="1" applyAlignment="1">
      <alignment vertical="center" wrapText="1"/>
    </xf>
    <xf numFmtId="0" fontId="36" fillId="5" borderId="0" xfId="53396" applyFont="1" applyFill="1"/>
    <xf numFmtId="0" fontId="34" fillId="3" borderId="87" xfId="0" applyFont="1" applyFill="1" applyBorder="1" applyAlignment="1">
      <alignment horizontal="center"/>
    </xf>
    <xf numFmtId="0" fontId="34" fillId="3" borderId="88" xfId="0" applyFont="1" applyFill="1" applyBorder="1" applyAlignment="1">
      <alignment horizontal="center"/>
    </xf>
    <xf numFmtId="0" fontId="32" fillId="3" borderId="86" xfId="54" applyFont="1" applyFill="1" applyBorder="1" applyAlignment="1">
      <alignment horizontal="centerContinuous"/>
    </xf>
    <xf numFmtId="1" fontId="35" fillId="3" borderId="0" xfId="11" applyNumberFormat="1" applyFont="1" applyFill="1" applyAlignment="1">
      <alignment horizontal="center" vertical="center"/>
    </xf>
    <xf numFmtId="281" fontId="32" fillId="5" borderId="87" xfId="55" applyNumberFormat="1" applyFont="1" applyFill="1" applyBorder="1" applyAlignment="1">
      <alignment horizontal="center" vertical="center" wrapText="1"/>
    </xf>
    <xf numFmtId="281" fontId="32" fillId="5" borderId="75" xfId="55" applyNumberFormat="1" applyFont="1" applyFill="1" applyBorder="1" applyAlignment="1">
      <alignment horizontal="center" vertical="center" wrapText="1"/>
    </xf>
    <xf numFmtId="281" fontId="32" fillId="5" borderId="88" xfId="55" applyNumberFormat="1" applyFont="1" applyFill="1" applyBorder="1" applyAlignment="1">
      <alignment horizontal="center" vertical="center" wrapText="1"/>
    </xf>
    <xf numFmtId="43" fontId="34" fillId="6" borderId="87" xfId="53392" applyFont="1" applyFill="1" applyBorder="1"/>
    <xf numFmtId="281" fontId="34" fillId="5" borderId="0" xfId="55" applyNumberFormat="1" applyFont="1" applyFill="1" applyAlignment="1">
      <alignment horizontal="center" vertical="center" wrapText="1"/>
    </xf>
    <xf numFmtId="43" fontId="32" fillId="0" borderId="5" xfId="53392" applyFont="1" applyBorder="1" applyAlignment="1">
      <alignment horizontal="left"/>
    </xf>
    <xf numFmtId="43" fontId="36" fillId="0" borderId="0" xfId="53392" applyFont="1"/>
    <xf numFmtId="281" fontId="32" fillId="5" borderId="76" xfId="55" applyNumberFormat="1" applyFont="1" applyFill="1" applyBorder="1" applyAlignment="1">
      <alignment horizontal="center" vertical="center" wrapText="1"/>
    </xf>
    <xf numFmtId="0" fontId="34" fillId="5" borderId="4" xfId="0" applyFont="1" applyFill="1" applyBorder="1"/>
    <xf numFmtId="0" fontId="32" fillId="3" borderId="86" xfId="48" applyFont="1" applyFill="1" applyBorder="1"/>
    <xf numFmtId="0" fontId="48" fillId="0" borderId="0" xfId="0" applyFont="1"/>
    <xf numFmtId="167" fontId="32" fillId="5" borderId="5" xfId="36928" applyNumberFormat="1" applyFont="1" applyFill="1" applyBorder="1" applyAlignment="1">
      <alignment horizontal="center" vertical="center"/>
    </xf>
    <xf numFmtId="167" fontId="34" fillId="5" borderId="5" xfId="36928" applyNumberFormat="1" applyFont="1" applyFill="1" applyBorder="1" applyAlignment="1">
      <alignment horizontal="center" vertical="center"/>
    </xf>
    <xf numFmtId="167" fontId="34" fillId="5" borderId="79" xfId="36928" applyNumberFormat="1" applyFont="1" applyFill="1" applyBorder="1" applyAlignment="1">
      <alignment horizontal="center" vertical="center"/>
    </xf>
    <xf numFmtId="167" fontId="34" fillId="5" borderId="77" xfId="36928" applyNumberFormat="1" applyFont="1" applyFill="1" applyBorder="1" applyAlignment="1">
      <alignment horizontal="center" vertical="center"/>
    </xf>
    <xf numFmtId="0" fontId="36" fillId="0" borderId="87" xfId="0" applyFont="1" applyBorder="1" applyAlignment="1">
      <alignment horizontal="center"/>
    </xf>
    <xf numFmtId="0" fontId="36" fillId="0" borderId="88" xfId="0" applyFont="1" applyBorder="1" applyAlignment="1">
      <alignment horizontal="center"/>
    </xf>
    <xf numFmtId="0" fontId="36" fillId="0" borderId="4" xfId="0" applyFont="1" applyBorder="1"/>
    <xf numFmtId="0" fontId="36" fillId="0" borderId="5" xfId="0" applyFont="1" applyBorder="1" applyAlignment="1">
      <alignment horizontal="center"/>
    </xf>
    <xf numFmtId="0" fontId="36" fillId="0" borderId="79" xfId="0" applyFont="1" applyBorder="1" applyAlignment="1">
      <alignment horizontal="center"/>
    </xf>
    <xf numFmtId="0" fontId="36" fillId="0" borderId="77" xfId="0" applyFont="1" applyBorder="1" applyAlignment="1">
      <alignment horizontal="center"/>
    </xf>
    <xf numFmtId="169" fontId="35" fillId="3" borderId="87" xfId="53404" applyNumberFormat="1" applyFont="1" applyFill="1" applyBorder="1" applyAlignment="1">
      <alignment horizontal="center" vertical="center" wrapText="1"/>
    </xf>
    <xf numFmtId="169" fontId="35" fillId="3" borderId="75" xfId="53404" applyNumberFormat="1" applyFont="1" applyFill="1" applyBorder="1" applyAlignment="1">
      <alignment horizontal="center" vertical="center" wrapText="1"/>
    </xf>
    <xf numFmtId="169" fontId="35" fillId="3" borderId="88" xfId="53404" applyNumberFormat="1" applyFont="1" applyFill="1" applyBorder="1" applyAlignment="1">
      <alignment horizontal="center" vertical="center" wrapText="1"/>
    </xf>
    <xf numFmtId="169" fontId="35" fillId="3" borderId="79" xfId="53404" applyNumberFormat="1" applyFont="1" applyFill="1" applyBorder="1" applyAlignment="1">
      <alignment horizontal="center" vertical="center" wrapText="1"/>
    </xf>
    <xf numFmtId="169" fontId="35" fillId="3" borderId="76" xfId="53404" applyNumberFormat="1" applyFont="1" applyFill="1" applyBorder="1" applyAlignment="1">
      <alignment horizontal="center" vertical="center" wrapText="1"/>
    </xf>
    <xf numFmtId="169" fontId="35" fillId="3" borderId="77" xfId="53404" applyNumberFormat="1" applyFont="1" applyFill="1" applyBorder="1" applyAlignment="1">
      <alignment horizontal="center" vertical="center" wrapText="1"/>
    </xf>
    <xf numFmtId="9" fontId="36" fillId="0" borderId="0" xfId="53391" applyFont="1"/>
    <xf numFmtId="0" fontId="35" fillId="3" borderId="87" xfId="0" applyFont="1" applyFill="1" applyBorder="1" applyAlignment="1">
      <alignment horizontal="left"/>
    </xf>
    <xf numFmtId="282" fontId="32" fillId="5" borderId="0" xfId="13888" applyNumberFormat="1" applyFont="1" applyFill="1" applyAlignment="1">
      <alignment horizontal="center" vertical="center"/>
    </xf>
    <xf numFmtId="0" fontId="38" fillId="0" borderId="87" xfId="0" applyFont="1" applyBorder="1" applyAlignment="1">
      <alignment horizontal="left"/>
    </xf>
    <xf numFmtId="0" fontId="32" fillId="0" borderId="9" xfId="0" applyFont="1" applyBorder="1" applyAlignment="1">
      <alignment vertical="center"/>
    </xf>
    <xf numFmtId="0" fontId="35" fillId="3" borderId="4" xfId="0" applyFont="1" applyFill="1" applyBorder="1" applyAlignment="1">
      <alignment horizontal="center"/>
    </xf>
    <xf numFmtId="167" fontId="34" fillId="6" borderId="86" xfId="13" applyNumberFormat="1" applyFont="1" applyFill="1" applyBorder="1" applyAlignment="1">
      <alignment horizontal="center"/>
    </xf>
    <xf numFmtId="167" fontId="32" fillId="6" borderId="7" xfId="13" applyNumberFormat="1" applyFont="1" applyFill="1" applyBorder="1" applyAlignment="1">
      <alignment horizontal="center"/>
    </xf>
    <xf numFmtId="167" fontId="34" fillId="0" borderId="4" xfId="13" applyNumberFormat="1" applyFont="1" applyBorder="1" applyAlignment="1">
      <alignment horizontal="center"/>
    </xf>
    <xf numFmtId="167" fontId="34" fillId="0" borderId="4" xfId="13" applyNumberFormat="1" applyFont="1" applyBorder="1" applyAlignment="1">
      <alignment horizontal="center" vertical="center"/>
    </xf>
    <xf numFmtId="49" fontId="35" fillId="3" borderId="79" xfId="0" quotePrefix="1" applyNumberFormat="1" applyFont="1" applyFill="1" applyBorder="1" applyAlignment="1">
      <alignment horizontal="center" vertical="center" wrapText="1"/>
    </xf>
    <xf numFmtId="49" fontId="35" fillId="3" borderId="77" xfId="0" quotePrefix="1" applyNumberFormat="1" applyFont="1" applyFill="1" applyBorder="1" applyAlignment="1">
      <alignment horizontal="center" vertical="center" wrapText="1"/>
    </xf>
    <xf numFmtId="0" fontId="35" fillId="3" borderId="77" xfId="0" applyFont="1" applyFill="1" applyBorder="1" applyAlignment="1">
      <alignment horizontal="center" vertical="center" wrapText="1"/>
    </xf>
    <xf numFmtId="167" fontId="299" fillId="0" borderId="5" xfId="36282" applyNumberFormat="1" applyFont="1" applyBorder="1" applyAlignment="1">
      <alignment horizontal="center" wrapText="1"/>
    </xf>
    <xf numFmtId="0" fontId="308" fillId="0" borderId="76" xfId="1" applyFont="1" applyBorder="1" applyAlignment="1">
      <alignment horizontal="left" vertical="center"/>
    </xf>
    <xf numFmtId="0" fontId="36" fillId="0" borderId="87" xfId="0" applyFont="1" applyBorder="1"/>
    <xf numFmtId="0" fontId="36" fillId="0" borderId="75" xfId="0" applyFont="1" applyBorder="1"/>
    <xf numFmtId="0" fontId="36" fillId="0" borderId="88" xfId="0" applyFont="1" applyBorder="1"/>
    <xf numFmtId="0" fontId="45" fillId="0" borderId="0" xfId="0" applyFont="1"/>
    <xf numFmtId="0" fontId="38" fillId="0" borderId="0" xfId="0" applyFont="1" applyAlignment="1">
      <alignment horizontal="left" vertical="center"/>
    </xf>
    <xf numFmtId="9" fontId="35" fillId="3" borderId="79" xfId="47177" applyNumberFormat="1" applyFont="1" applyFill="1" applyBorder="1" applyAlignment="1">
      <alignment horizontal="center"/>
    </xf>
    <xf numFmtId="9" fontId="35" fillId="3" borderId="77" xfId="47177" applyNumberFormat="1" applyFont="1" applyFill="1" applyBorder="1" applyAlignment="1">
      <alignment horizontal="center"/>
    </xf>
    <xf numFmtId="167" fontId="34" fillId="6" borderId="9" xfId="13" applyNumberFormat="1" applyFont="1" applyFill="1" applyBorder="1" applyAlignment="1">
      <alignment horizontal="center"/>
    </xf>
    <xf numFmtId="167" fontId="34" fillId="6" borderId="10" xfId="13" applyNumberFormat="1" applyFont="1" applyFill="1" applyBorder="1" applyAlignment="1">
      <alignment horizontal="center"/>
    </xf>
    <xf numFmtId="167" fontId="34" fillId="6" borderId="7" xfId="13" applyNumberFormat="1" applyFont="1" applyFill="1" applyBorder="1" applyAlignment="1">
      <alignment horizontal="center"/>
    </xf>
    <xf numFmtId="0" fontId="36" fillId="5" borderId="5" xfId="53400" applyNumberFormat="1" applyFont="1" applyFill="1" applyBorder="1" applyAlignment="1">
      <alignment horizontal="left" vertical="center" indent="1"/>
    </xf>
    <xf numFmtId="0" fontId="32" fillId="5" borderId="5" xfId="53395" applyFont="1" applyFill="1" applyBorder="1"/>
    <xf numFmtId="0" fontId="34" fillId="5" borderId="5" xfId="53395" applyFont="1" applyFill="1" applyBorder="1"/>
    <xf numFmtId="0" fontId="32" fillId="5" borderId="5" xfId="53395" applyFont="1" applyFill="1" applyBorder="1" applyAlignment="1">
      <alignment horizontal="left" indent="1"/>
    </xf>
    <xf numFmtId="0" fontId="34" fillId="5" borderId="79" xfId="53395" applyFont="1" applyFill="1" applyBorder="1"/>
    <xf numFmtId="0" fontId="34" fillId="5" borderId="87" xfId="53400" applyNumberFormat="1" applyFont="1" applyFill="1" applyBorder="1" applyAlignment="1">
      <alignment horizontal="left" vertical="center"/>
    </xf>
    <xf numFmtId="0" fontId="36" fillId="5" borderId="5" xfId="53395" applyFont="1" applyFill="1" applyBorder="1" applyAlignment="1">
      <alignment horizontal="left" indent="1"/>
    </xf>
    <xf numFmtId="281" fontId="32" fillId="5" borderId="5" xfId="53400" applyNumberFormat="1" applyFont="1" applyFill="1" applyBorder="1" applyAlignment="1">
      <alignment horizontal="left" vertical="center" wrapText="1" indent="1"/>
    </xf>
    <xf numFmtId="281" fontId="34" fillId="5" borderId="5" xfId="53400" applyNumberFormat="1" applyFont="1" applyFill="1" applyBorder="1" applyAlignment="1">
      <alignment horizontal="left" vertical="center" wrapText="1" indent="1"/>
    </xf>
    <xf numFmtId="169" fontId="32" fillId="5" borderId="5" xfId="53400" applyNumberFormat="1" applyFont="1" applyFill="1" applyBorder="1" applyAlignment="1">
      <alignment horizontal="left" vertical="center"/>
    </xf>
    <xf numFmtId="281" fontId="32" fillId="5" borderId="5" xfId="53400" applyNumberFormat="1" applyFont="1" applyFill="1" applyBorder="1" applyAlignment="1">
      <alignment horizontal="left" vertical="center" wrapText="1"/>
    </xf>
    <xf numFmtId="281" fontId="32" fillId="0" borderId="5" xfId="53400" applyNumberFormat="1" applyFont="1" applyFill="1" applyBorder="1" applyAlignment="1">
      <alignment horizontal="left" vertical="center" wrapText="1"/>
    </xf>
    <xf numFmtId="0" fontId="48" fillId="0" borderId="5" xfId="53395" applyFont="1" applyBorder="1" applyAlignment="1">
      <alignment horizontal="left"/>
    </xf>
    <xf numFmtId="0" fontId="34" fillId="5" borderId="5" xfId="53395" applyFont="1" applyFill="1" applyBorder="1" applyAlignment="1">
      <alignment horizontal="left"/>
    </xf>
    <xf numFmtId="0" fontId="34" fillId="3" borderId="86" xfId="0" applyFont="1" applyFill="1" applyBorder="1" applyAlignment="1">
      <alignment horizontal="center"/>
    </xf>
    <xf numFmtId="0" fontId="34" fillId="3" borderId="80" xfId="0" applyFont="1" applyFill="1" applyBorder="1" applyAlignment="1">
      <alignment horizontal="left"/>
    </xf>
    <xf numFmtId="0" fontId="32" fillId="2" borderId="87" xfId="0" applyFont="1" applyFill="1" applyBorder="1"/>
    <xf numFmtId="281" fontId="32" fillId="5" borderId="87" xfId="53397" applyNumberFormat="1" applyFont="1" applyFill="1" applyBorder="1" applyAlignment="1">
      <alignment horizontal="center" vertical="center" wrapText="1"/>
    </xf>
    <xf numFmtId="281" fontId="32" fillId="5" borderId="88" xfId="53397" applyNumberFormat="1" applyFont="1" applyFill="1" applyBorder="1" applyAlignment="1">
      <alignment horizontal="center" vertical="center" wrapText="1"/>
    </xf>
    <xf numFmtId="167" fontId="32" fillId="5" borderId="87" xfId="36310" applyNumberFormat="1" applyFont="1" applyFill="1" applyBorder="1" applyAlignment="1">
      <alignment horizontal="center" vertical="center" wrapText="1"/>
    </xf>
    <xf numFmtId="167" fontId="32" fillId="5" borderId="88" xfId="36310" applyNumberFormat="1" applyFont="1" applyFill="1" applyBorder="1" applyAlignment="1">
      <alignment horizontal="center" vertical="center" wrapText="1"/>
    </xf>
    <xf numFmtId="281" fontId="34" fillId="5" borderId="0" xfId="53397" applyNumberFormat="1" applyFont="1" applyFill="1" applyAlignment="1">
      <alignment horizontal="center" vertical="center" wrapText="1"/>
    </xf>
    <xf numFmtId="167" fontId="32" fillId="0" borderId="87" xfId="42" applyNumberFormat="1" applyFont="1" applyBorder="1" applyAlignment="1">
      <alignment horizontal="center"/>
    </xf>
    <xf numFmtId="167" fontId="32" fillId="0" borderId="75" xfId="42" applyNumberFormat="1" applyFont="1" applyBorder="1" applyAlignment="1">
      <alignment horizontal="center"/>
    </xf>
    <xf numFmtId="167" fontId="32" fillId="0" borderId="88" xfId="42" applyNumberFormat="1" applyFont="1" applyBorder="1" applyAlignment="1">
      <alignment horizontal="center"/>
    </xf>
    <xf numFmtId="281" fontId="34" fillId="5" borderId="79" xfId="55" applyNumberFormat="1" applyFont="1" applyFill="1" applyBorder="1" applyAlignment="1">
      <alignment horizontal="center" vertical="center" wrapText="1"/>
    </xf>
    <xf numFmtId="281" fontId="34" fillId="5" borderId="76" xfId="55" applyNumberFormat="1" applyFont="1" applyFill="1" applyBorder="1" applyAlignment="1">
      <alignment horizontal="center" vertical="center" wrapText="1"/>
    </xf>
    <xf numFmtId="281" fontId="34" fillId="5" borderId="77" xfId="55" applyNumberFormat="1" applyFont="1" applyFill="1" applyBorder="1" applyAlignment="1">
      <alignment horizontal="center" vertical="center" wrapText="1"/>
    </xf>
    <xf numFmtId="167" fontId="34" fillId="0" borderId="5" xfId="25" applyNumberFormat="1" applyFont="1" applyBorder="1" applyAlignment="1">
      <alignment horizontal="center"/>
    </xf>
    <xf numFmtId="167" fontId="34" fillId="0" borderId="79" xfId="25" applyNumberFormat="1" applyFont="1" applyBorder="1" applyAlignment="1">
      <alignment horizontal="center"/>
    </xf>
    <xf numFmtId="167" fontId="34" fillId="0" borderId="77" xfId="25" applyNumberFormat="1" applyFont="1" applyBorder="1" applyAlignment="1">
      <alignment horizontal="center"/>
    </xf>
    <xf numFmtId="167" fontId="34" fillId="2" borderId="77" xfId="0" applyNumberFormat="1" applyFont="1" applyFill="1" applyBorder="1" applyAlignment="1">
      <alignment horizontal="center" vertical="center"/>
    </xf>
    <xf numFmtId="281" fontId="32" fillId="5" borderId="87" xfId="53400" applyNumberFormat="1" applyFont="1" applyFill="1" applyBorder="1" applyAlignment="1">
      <alignment horizontal="center" vertical="center" wrapText="1"/>
    </xf>
    <xf numFmtId="167" fontId="32" fillId="6" borderId="87" xfId="13" applyNumberFormat="1" applyFont="1" applyFill="1" applyBorder="1" applyAlignment="1">
      <alignment horizontal="center"/>
    </xf>
    <xf numFmtId="167" fontId="32" fillId="6" borderId="86" xfId="13" applyNumberFormat="1" applyFont="1" applyFill="1" applyBorder="1" applyAlignment="1">
      <alignment horizontal="center"/>
    </xf>
    <xf numFmtId="167" fontId="34" fillId="5" borderId="87" xfId="36928" applyNumberFormat="1" applyFont="1" applyFill="1" applyBorder="1" applyAlignment="1">
      <alignment horizontal="center" vertical="center"/>
    </xf>
    <xf numFmtId="167" fontId="34" fillId="5" borderId="88" xfId="36928" applyNumberFormat="1" applyFont="1" applyFill="1" applyBorder="1" applyAlignment="1">
      <alignment horizontal="center" vertical="center"/>
    </xf>
    <xf numFmtId="0" fontId="32" fillId="5" borderId="4" xfId="48" applyFont="1" applyFill="1" applyBorder="1" applyAlignment="1">
      <alignment horizontal="left" vertical="center" indent="1"/>
    </xf>
    <xf numFmtId="37" fontId="35" fillId="3" borderId="0" xfId="0" applyNumberFormat="1" applyFont="1" applyFill="1" applyAlignment="1">
      <alignment horizontal="center"/>
    </xf>
    <xf numFmtId="37" fontId="35" fillId="3" borderId="5" xfId="0" applyNumberFormat="1" applyFont="1" applyFill="1" applyBorder="1" applyAlignment="1">
      <alignment horizontal="center"/>
    </xf>
    <xf numFmtId="282" fontId="32" fillId="5" borderId="87" xfId="13888" applyNumberFormat="1" applyFont="1" applyFill="1" applyBorder="1" applyAlignment="1">
      <alignment horizontal="center" vertical="center"/>
    </xf>
    <xf numFmtId="282" fontId="32" fillId="5" borderId="88" xfId="13888" applyNumberFormat="1" applyFont="1" applyFill="1" applyBorder="1" applyAlignment="1">
      <alignment horizontal="center" vertical="center"/>
    </xf>
    <xf numFmtId="167" fontId="45" fillId="5" borderId="79" xfId="36333" applyNumberFormat="1" applyFont="1" applyFill="1" applyBorder="1" applyAlignment="1">
      <alignment horizontal="center" vertical="center"/>
    </xf>
    <xf numFmtId="167" fontId="45" fillId="5" borderId="77" xfId="36333" applyNumberFormat="1" applyFont="1" applyFill="1" applyBorder="1" applyAlignment="1">
      <alignment horizontal="center" vertical="center"/>
    </xf>
    <xf numFmtId="167" fontId="36" fillId="5" borderId="76" xfId="36333" applyNumberFormat="1" applyFont="1" applyFill="1" applyBorder="1" applyAlignment="1">
      <alignment horizontal="center"/>
    </xf>
    <xf numFmtId="167" fontId="36" fillId="5" borderId="0" xfId="36333" applyNumberFormat="1" applyFont="1" applyFill="1" applyAlignment="1">
      <alignment horizontal="center"/>
    </xf>
    <xf numFmtId="0" fontId="34" fillId="2" borderId="0" xfId="0" applyFont="1" applyFill="1" applyAlignment="1">
      <alignment horizontal="left" vertical="center"/>
    </xf>
    <xf numFmtId="167" fontId="32" fillId="2" borderId="0" xfId="0" applyNumberFormat="1" applyFont="1" applyFill="1" applyAlignment="1">
      <alignment horizontal="center" vertical="center"/>
    </xf>
    <xf numFmtId="167" fontId="34" fillId="6" borderId="87" xfId="13" applyNumberFormat="1" applyFont="1" applyFill="1" applyBorder="1" applyAlignment="1">
      <alignment horizontal="center"/>
    </xf>
    <xf numFmtId="202" fontId="32" fillId="0" borderId="0" xfId="12" applyNumberFormat="1" applyFont="1" applyBorder="1" applyAlignment="1">
      <alignment horizontal="center" vertical="center"/>
    </xf>
    <xf numFmtId="202" fontId="32" fillId="0" borderId="9" xfId="12" applyNumberFormat="1" applyFont="1" applyBorder="1" applyAlignment="1">
      <alignment horizontal="center" vertical="center"/>
    </xf>
    <xf numFmtId="202" fontId="32" fillId="0" borderId="8" xfId="12" applyNumberFormat="1" applyFont="1" applyBorder="1" applyAlignment="1">
      <alignment horizontal="center" vertical="center"/>
    </xf>
    <xf numFmtId="202" fontId="34" fillId="0" borderId="9" xfId="12" applyNumberFormat="1" applyFont="1" applyBorder="1" applyAlignment="1">
      <alignment horizontal="center" vertical="center"/>
    </xf>
    <xf numFmtId="202" fontId="34" fillId="0" borderId="8" xfId="12" applyNumberFormat="1" applyFont="1" applyBorder="1" applyAlignment="1">
      <alignment horizontal="center" vertical="center"/>
    </xf>
    <xf numFmtId="202" fontId="34" fillId="0" borderId="87" xfId="12" applyNumberFormat="1" applyFont="1" applyBorder="1" applyAlignment="1">
      <alignment horizontal="center" vertical="center"/>
    </xf>
    <xf numFmtId="202" fontId="34" fillId="0" borderId="75" xfId="12" applyNumberFormat="1" applyFont="1" applyBorder="1" applyAlignment="1">
      <alignment horizontal="center" vertical="center"/>
    </xf>
    <xf numFmtId="202" fontId="34" fillId="0" borderId="88" xfId="12" applyNumberFormat="1" applyFont="1" applyBorder="1" applyAlignment="1">
      <alignment horizontal="center" vertical="center"/>
    </xf>
    <xf numFmtId="202" fontId="34" fillId="0" borderId="0" xfId="12" applyNumberFormat="1" applyFont="1" applyBorder="1" applyAlignment="1">
      <alignment horizontal="center" vertical="center"/>
    </xf>
    <xf numFmtId="167" fontId="34" fillId="0" borderId="80" xfId="13" applyNumberFormat="1" applyFont="1" applyBorder="1" applyAlignment="1">
      <alignment horizontal="center"/>
    </xf>
    <xf numFmtId="1" fontId="35" fillId="3" borderId="79" xfId="12" applyNumberFormat="1" applyFont="1" applyFill="1" applyBorder="1" applyAlignment="1">
      <alignment horizontal="center" vertical="center"/>
    </xf>
    <xf numFmtId="169" fontId="34" fillId="0" borderId="5" xfId="12" applyNumberFormat="1" applyFont="1" applyBorder="1" applyAlignment="1">
      <alignment horizontal="center" vertical="center"/>
    </xf>
    <xf numFmtId="169" fontId="34" fillId="0" borderId="0" xfId="12" applyNumberFormat="1" applyFont="1" applyAlignment="1">
      <alignment horizontal="center" vertical="center"/>
    </xf>
    <xf numFmtId="169" fontId="32" fillId="0" borderId="0" xfId="12" applyNumberFormat="1" applyFont="1" applyAlignment="1">
      <alignment horizontal="center" vertical="center"/>
    </xf>
    <xf numFmtId="169" fontId="32" fillId="0" borderId="5" xfId="12" applyNumberFormat="1" applyFont="1" applyBorder="1" applyAlignment="1">
      <alignment horizontal="center" vertical="center"/>
    </xf>
    <xf numFmtId="10" fontId="32" fillId="0" borderId="5" xfId="13" applyNumberFormat="1" applyFont="1" applyBorder="1" applyAlignment="1">
      <alignment horizontal="center" vertical="center"/>
    </xf>
    <xf numFmtId="10" fontId="32" fillId="0" borderId="0" xfId="13" applyNumberFormat="1" applyFont="1" applyAlignment="1">
      <alignment horizontal="center" vertical="center"/>
    </xf>
    <xf numFmtId="202" fontId="32" fillId="0" borderId="5" xfId="12" applyNumberFormat="1" applyFont="1" applyBorder="1" applyAlignment="1">
      <alignment horizontal="center"/>
    </xf>
    <xf numFmtId="202" fontId="32" fillId="0" borderId="0" xfId="12" applyNumberFormat="1" applyFont="1" applyBorder="1" applyAlignment="1">
      <alignment horizontal="center"/>
    </xf>
    <xf numFmtId="202" fontId="32" fillId="0" borderId="87" xfId="12" applyNumberFormat="1" applyFont="1" applyBorder="1" applyAlignment="1">
      <alignment horizontal="center"/>
    </xf>
    <xf numFmtId="202" fontId="32" fillId="0" borderId="75" xfId="12" applyNumberFormat="1" applyFont="1" applyBorder="1" applyAlignment="1">
      <alignment horizontal="center"/>
    </xf>
    <xf numFmtId="202" fontId="36" fillId="0" borderId="88" xfId="0" applyNumberFormat="1" applyFont="1" applyBorder="1" applyAlignment="1">
      <alignment horizontal="center"/>
    </xf>
    <xf numFmtId="202" fontId="34" fillId="0" borderId="79" xfId="12" applyNumberFormat="1" applyFont="1" applyBorder="1" applyAlignment="1">
      <alignment horizontal="center" vertical="center"/>
    </xf>
    <xf numFmtId="0" fontId="34" fillId="2" borderId="79" xfId="0" applyFont="1" applyFill="1" applyBorder="1"/>
    <xf numFmtId="281" fontId="32" fillId="5" borderId="90" xfId="53397" applyNumberFormat="1" applyFont="1" applyFill="1" applyBorder="1" applyAlignment="1">
      <alignment horizontal="center" vertical="center" wrapText="1"/>
    </xf>
    <xf numFmtId="0" fontId="32" fillId="2" borderId="86" xfId="0" applyFont="1" applyFill="1" applyBorder="1" applyAlignment="1">
      <alignment vertical="center"/>
    </xf>
    <xf numFmtId="281" fontId="34" fillId="5" borderId="90" xfId="53397" applyNumberFormat="1" applyFont="1" applyFill="1" applyBorder="1" applyAlignment="1">
      <alignment horizontal="center" vertical="center" wrapText="1"/>
    </xf>
    <xf numFmtId="164" fontId="35" fillId="3" borderId="80" xfId="0" quotePrefix="1" applyNumberFormat="1" applyFont="1" applyFill="1" applyBorder="1" applyAlignment="1">
      <alignment horizontal="left"/>
    </xf>
    <xf numFmtId="202" fontId="34" fillId="0" borderId="10" xfId="12" applyNumberFormat="1" applyFont="1" applyBorder="1" applyAlignment="1">
      <alignment horizontal="center" vertical="center"/>
    </xf>
    <xf numFmtId="14" fontId="35" fillId="3" borderId="90" xfId="39" applyNumberFormat="1" applyFont="1" applyFill="1" applyBorder="1" applyAlignment="1">
      <alignment horizontal="center" vertical="center"/>
    </xf>
    <xf numFmtId="202" fontId="0" fillId="0" borderId="0" xfId="0" applyNumberFormat="1"/>
    <xf numFmtId="202" fontId="32" fillId="0" borderId="10" xfId="12" applyNumberFormat="1" applyFont="1" applyBorder="1" applyAlignment="1">
      <alignment horizontal="center" vertical="center"/>
    </xf>
    <xf numFmtId="202" fontId="32" fillId="0" borderId="0" xfId="12" applyNumberFormat="1" applyFont="1" applyAlignment="1">
      <alignment horizontal="center"/>
    </xf>
    <xf numFmtId="1" fontId="1" fillId="3" borderId="90" xfId="39" quotePrefix="1" applyNumberFormat="1" applyFont="1" applyFill="1" applyBorder="1" applyAlignment="1">
      <alignment horizontal="center"/>
    </xf>
    <xf numFmtId="202" fontId="32" fillId="0" borderId="90" xfId="12" applyNumberFormat="1" applyFont="1" applyBorder="1" applyAlignment="1">
      <alignment horizontal="center"/>
    </xf>
    <xf numFmtId="0" fontId="34" fillId="0" borderId="5" xfId="0" applyFont="1" applyBorder="1" applyAlignment="1">
      <alignment horizontal="left" vertical="center" indent="1"/>
    </xf>
    <xf numFmtId="0" fontId="34" fillId="0" borderId="13" xfId="0" applyFont="1" applyBorder="1" applyAlignment="1">
      <alignment horizontal="left" vertical="center" indent="1"/>
    </xf>
    <xf numFmtId="167" fontId="34" fillId="0" borderId="92" xfId="13" applyNumberFormat="1" applyFont="1" applyBorder="1" applyAlignment="1">
      <alignment horizontal="center" vertical="center"/>
    </xf>
    <xf numFmtId="167" fontId="34" fillId="0" borderId="91" xfId="13" applyNumberFormat="1" applyFont="1" applyBorder="1" applyAlignment="1">
      <alignment horizontal="center" vertical="center"/>
    </xf>
    <xf numFmtId="0" fontId="34" fillId="0" borderId="79" xfId="0" applyFont="1" applyBorder="1" applyAlignment="1">
      <alignment horizontal="left" vertical="center" indent="1"/>
    </xf>
    <xf numFmtId="167" fontId="34" fillId="0" borderId="80" xfId="13" applyNumberFormat="1" applyFont="1" applyBorder="1" applyAlignment="1">
      <alignment horizontal="center" vertical="center"/>
    </xf>
    <xf numFmtId="202" fontId="32" fillId="0" borderId="90" xfId="12" applyNumberFormat="1" applyFont="1" applyBorder="1" applyAlignment="1">
      <alignment horizontal="center" vertical="center"/>
    </xf>
    <xf numFmtId="167" fontId="32" fillId="5" borderId="90" xfId="13" applyNumberFormat="1" applyFont="1" applyFill="1" applyBorder="1" applyAlignment="1">
      <alignment horizontal="center" vertical="center"/>
    </xf>
    <xf numFmtId="202" fontId="34" fillId="0" borderId="90" xfId="12" applyNumberFormat="1" applyFont="1" applyBorder="1" applyAlignment="1">
      <alignment horizontal="center" vertical="center"/>
    </xf>
    <xf numFmtId="167" fontId="34" fillId="5" borderId="90" xfId="13" applyNumberFormat="1" applyFont="1" applyFill="1" applyBorder="1" applyAlignment="1">
      <alignment horizontal="center" vertical="center"/>
    </xf>
    <xf numFmtId="0" fontId="32" fillId="5" borderId="5" xfId="0" applyFont="1" applyFill="1" applyBorder="1" applyAlignment="1">
      <alignment vertical="center"/>
    </xf>
    <xf numFmtId="281" fontId="19" fillId="0" borderId="0" xfId="0" applyNumberFormat="1" applyFont="1"/>
    <xf numFmtId="167" fontId="34" fillId="5" borderId="90" xfId="36928" applyNumberFormat="1" applyFont="1" applyFill="1" applyBorder="1" applyAlignment="1">
      <alignment horizontal="center" vertical="center"/>
    </xf>
    <xf numFmtId="281" fontId="34" fillId="5" borderId="87" xfId="53397" applyNumberFormat="1" applyFont="1" applyFill="1" applyBorder="1" applyAlignment="1">
      <alignment horizontal="center" vertical="center" wrapText="1"/>
    </xf>
    <xf numFmtId="281" fontId="34" fillId="5" borderId="75" xfId="53397" applyNumberFormat="1" applyFont="1" applyFill="1" applyBorder="1" applyAlignment="1">
      <alignment horizontal="center" vertical="center" wrapText="1"/>
    </xf>
    <xf numFmtId="281" fontId="34" fillId="5" borderId="88" xfId="53397" applyNumberFormat="1" applyFont="1" applyFill="1" applyBorder="1" applyAlignment="1">
      <alignment horizontal="center" vertical="center" wrapText="1"/>
    </xf>
    <xf numFmtId="167" fontId="32" fillId="5" borderId="90" xfId="36928" applyNumberFormat="1" applyFont="1" applyFill="1" applyBorder="1" applyAlignment="1">
      <alignment horizontal="center" vertical="center"/>
    </xf>
    <xf numFmtId="0" fontId="35" fillId="3" borderId="5" xfId="48" applyFont="1" applyFill="1" applyBorder="1" applyAlignment="1">
      <alignment horizontal="center" vertical="center"/>
    </xf>
    <xf numFmtId="0" fontId="35" fillId="3" borderId="0" xfId="48" applyFont="1" applyFill="1" applyAlignment="1">
      <alignment horizontal="center" vertical="center"/>
    </xf>
    <xf numFmtId="0" fontId="35" fillId="3" borderId="90" xfId="48" applyFont="1" applyFill="1" applyBorder="1" applyAlignment="1">
      <alignment horizontal="center" vertical="center"/>
    </xf>
    <xf numFmtId="0" fontId="302" fillId="4" borderId="90" xfId="0" applyFont="1" applyFill="1" applyBorder="1" applyAlignment="1">
      <alignment horizontal="center" vertical="center"/>
    </xf>
    <xf numFmtId="167" fontId="36" fillId="0" borderId="90" xfId="53391" applyNumberFormat="1" applyFont="1" applyBorder="1" applyAlignment="1">
      <alignment horizontal="center"/>
    </xf>
    <xf numFmtId="0" fontId="36" fillId="0" borderId="90" xfId="0" applyFont="1" applyBorder="1" applyAlignment="1">
      <alignment horizontal="center"/>
    </xf>
    <xf numFmtId="14" fontId="302" fillId="3" borderId="90" xfId="39" applyNumberFormat="1" applyFont="1" applyFill="1" applyBorder="1" applyAlignment="1">
      <alignment horizontal="center" vertical="center"/>
    </xf>
    <xf numFmtId="1" fontId="35" fillId="3" borderId="90" xfId="53398" applyNumberFormat="1" applyFont="1" applyFill="1" applyBorder="1" applyAlignment="1">
      <alignment horizontal="center" vertical="center"/>
    </xf>
    <xf numFmtId="0" fontId="36" fillId="0" borderId="79" xfId="0" applyFont="1" applyBorder="1"/>
    <xf numFmtId="167" fontId="32" fillId="0" borderId="90" xfId="31" applyNumberFormat="1" applyFont="1" applyFill="1" applyBorder="1" applyAlignment="1">
      <alignment horizontal="center" vertical="center"/>
    </xf>
    <xf numFmtId="281" fontId="48" fillId="5" borderId="90" xfId="53397" applyNumberFormat="1" applyFont="1" applyFill="1" applyBorder="1" applyAlignment="1">
      <alignment horizontal="center" vertical="center" wrapText="1"/>
    </xf>
    <xf numFmtId="167" fontId="34" fillId="5" borderId="90" xfId="36310" applyNumberFormat="1" applyFont="1" applyFill="1" applyBorder="1" applyAlignment="1">
      <alignment horizontal="center" vertical="center" wrapText="1"/>
    </xf>
    <xf numFmtId="281" fontId="34" fillId="5" borderId="90" xfId="55" applyNumberFormat="1" applyFont="1" applyFill="1" applyBorder="1" applyAlignment="1">
      <alignment horizontal="center" vertical="center" wrapText="1"/>
    </xf>
    <xf numFmtId="167" fontId="32" fillId="5" borderId="90" xfId="13" applyNumberFormat="1" applyFont="1" applyFill="1" applyBorder="1" applyAlignment="1">
      <alignment horizontal="center"/>
    </xf>
    <xf numFmtId="281" fontId="32" fillId="5" borderId="90" xfId="55" applyNumberFormat="1" applyFont="1" applyFill="1" applyBorder="1" applyAlignment="1">
      <alignment horizontal="center" vertical="center" wrapText="1"/>
    </xf>
    <xf numFmtId="0" fontId="32" fillId="0" borderId="5" xfId="0" applyFont="1" applyBorder="1" applyAlignment="1">
      <alignment horizontal="left" vertical="center"/>
    </xf>
    <xf numFmtId="167" fontId="32" fillId="6" borderId="90" xfId="13" applyNumberFormat="1" applyFont="1" applyFill="1" applyBorder="1" applyAlignment="1">
      <alignment horizontal="center"/>
    </xf>
    <xf numFmtId="202" fontId="32" fillId="0" borderId="87" xfId="12" applyNumberFormat="1" applyFont="1" applyBorder="1" applyAlignment="1">
      <alignment horizontal="center" vertical="center"/>
    </xf>
    <xf numFmtId="202" fontId="32" fillId="0" borderId="88" xfId="12" applyNumberFormat="1" applyFont="1" applyBorder="1" applyAlignment="1">
      <alignment horizontal="center" vertical="center"/>
    </xf>
    <xf numFmtId="167" fontId="32" fillId="6" borderId="88" xfId="13" applyNumberFormat="1" applyFont="1" applyFill="1" applyBorder="1" applyAlignment="1">
      <alignment horizontal="center"/>
    </xf>
    <xf numFmtId="167" fontId="32" fillId="6" borderId="79" xfId="13" applyNumberFormat="1" applyFont="1" applyFill="1" applyBorder="1" applyAlignment="1">
      <alignment horizontal="center"/>
    </xf>
    <xf numFmtId="167" fontId="32" fillId="6" borderId="77" xfId="13" applyNumberFormat="1" applyFont="1" applyFill="1" applyBorder="1" applyAlignment="1">
      <alignment horizontal="center"/>
    </xf>
    <xf numFmtId="167" fontId="32" fillId="6" borderId="80" xfId="13" applyNumberFormat="1" applyFont="1" applyFill="1" applyBorder="1" applyAlignment="1">
      <alignment horizontal="center"/>
    </xf>
    <xf numFmtId="167" fontId="34" fillId="6" borderId="90" xfId="13" applyNumberFormat="1" applyFont="1" applyFill="1" applyBorder="1" applyAlignment="1">
      <alignment horizontal="center"/>
    </xf>
    <xf numFmtId="167" fontId="34" fillId="6" borderId="5" xfId="13" applyNumberFormat="1" applyFont="1" applyFill="1" applyBorder="1" applyAlignment="1">
      <alignment horizontal="center" vertical="center"/>
    </xf>
    <xf numFmtId="167" fontId="34" fillId="6" borderId="90" xfId="13" applyNumberFormat="1" applyFont="1" applyFill="1" applyBorder="1" applyAlignment="1">
      <alignment horizontal="center" vertical="center"/>
    </xf>
    <xf numFmtId="167" fontId="34" fillId="6" borderId="4" xfId="13" applyNumberFormat="1" applyFont="1" applyFill="1" applyBorder="1" applyAlignment="1">
      <alignment horizontal="center" vertical="center"/>
    </xf>
    <xf numFmtId="0" fontId="35" fillId="3" borderId="87" xfId="23" applyFont="1" applyFill="1" applyBorder="1" applyAlignment="1">
      <alignment vertical="top"/>
    </xf>
    <xf numFmtId="0" fontId="35" fillId="3" borderId="87" xfId="0" applyFont="1" applyFill="1" applyBorder="1" applyAlignment="1">
      <alignment horizontal="centerContinuous"/>
    </xf>
    <xf numFmtId="0" fontId="35" fillId="3" borderId="88" xfId="0" applyFont="1" applyFill="1" applyBorder="1" applyAlignment="1">
      <alignment horizontal="centerContinuous"/>
    </xf>
    <xf numFmtId="0" fontId="35" fillId="3" borderId="86" xfId="0" applyFont="1" applyFill="1" applyBorder="1" applyAlignment="1">
      <alignment horizontal="centerContinuous"/>
    </xf>
    <xf numFmtId="0" fontId="35" fillId="3" borderId="79" xfId="23" quotePrefix="1" applyFont="1" applyFill="1" applyBorder="1"/>
    <xf numFmtId="175" fontId="35" fillId="3" borderId="5" xfId="23" applyNumberFormat="1" applyFont="1" applyFill="1" applyBorder="1" applyAlignment="1">
      <alignment horizontal="center"/>
    </xf>
    <xf numFmtId="0" fontId="35" fillId="3" borderId="5" xfId="0" quotePrefix="1" applyFont="1" applyFill="1" applyBorder="1" applyAlignment="1">
      <alignment horizontal="center"/>
    </xf>
    <xf numFmtId="167" fontId="300" fillId="0" borderId="10" xfId="36282" applyNumberFormat="1" applyFont="1" applyBorder="1" applyAlignment="1">
      <alignment horizontal="center" wrapText="1"/>
    </xf>
    <xf numFmtId="0" fontId="35" fillId="3" borderId="86" xfId="0" applyFont="1" applyFill="1" applyBorder="1" applyAlignment="1">
      <alignment vertical="center"/>
    </xf>
    <xf numFmtId="164" fontId="35" fillId="3" borderId="80" xfId="0" quotePrefix="1" applyNumberFormat="1" applyFont="1" applyFill="1" applyBorder="1"/>
    <xf numFmtId="0" fontId="35" fillId="0" borderId="0" xfId="35" applyFont="1" applyAlignment="1">
      <alignment vertical="center" wrapText="1"/>
    </xf>
    <xf numFmtId="0" fontId="32" fillId="0" borderId="80" xfId="0" applyFont="1" applyBorder="1" applyAlignment="1">
      <alignment horizontal="left" indent="1"/>
    </xf>
    <xf numFmtId="0" fontId="35" fillId="3" borderId="76" xfId="53393" applyFont="1" applyFill="1" applyBorder="1" applyAlignment="1">
      <alignment horizontal="center"/>
    </xf>
    <xf numFmtId="0" fontId="35" fillId="3" borderId="77" xfId="53393" applyFont="1" applyFill="1" applyBorder="1" applyAlignment="1">
      <alignment horizontal="center"/>
    </xf>
    <xf numFmtId="202" fontId="34" fillId="0" borderId="9" xfId="5" applyNumberFormat="1" applyFont="1" applyBorder="1" applyAlignment="1">
      <alignment horizontal="center" vertical="center"/>
    </xf>
    <xf numFmtId="202" fontId="34" fillId="0" borderId="8" xfId="5" applyNumberFormat="1" applyFont="1" applyBorder="1" applyAlignment="1">
      <alignment horizontal="center" vertical="center"/>
    </xf>
    <xf numFmtId="202" fontId="34" fillId="0" borderId="10" xfId="5" applyNumberFormat="1" applyFont="1" applyBorder="1" applyAlignment="1">
      <alignment horizontal="center" vertical="center"/>
    </xf>
    <xf numFmtId="167" fontId="34" fillId="0" borderId="9" xfId="53378" applyNumberFormat="1" applyFont="1" applyBorder="1" applyAlignment="1">
      <alignment horizontal="center" vertical="center"/>
    </xf>
    <xf numFmtId="167" fontId="34" fillId="0" borderId="10" xfId="53378" applyNumberFormat="1" applyFont="1" applyBorder="1" applyAlignment="1">
      <alignment horizontal="center" vertical="center"/>
    </xf>
    <xf numFmtId="167" fontId="299" fillId="0" borderId="0" xfId="36282" applyNumberFormat="1" applyFont="1" applyAlignment="1">
      <alignment horizontal="center" vertical="center" wrapText="1"/>
    </xf>
    <xf numFmtId="167" fontId="300" fillId="0" borderId="0" xfId="36282" applyNumberFormat="1" applyFont="1" applyAlignment="1">
      <alignment horizontal="center" vertical="center" wrapText="1"/>
    </xf>
    <xf numFmtId="14" fontId="302" fillId="3" borderId="79" xfId="44" applyNumberFormat="1" applyFont="1" applyFill="1" applyBorder="1" applyAlignment="1">
      <alignment horizontal="center" vertical="center" wrapText="1"/>
    </xf>
    <xf numFmtId="14" fontId="302" fillId="3" borderId="76" xfId="44" applyNumberFormat="1" applyFont="1" applyFill="1" applyBorder="1" applyAlignment="1">
      <alignment horizontal="center" vertical="center" wrapText="1"/>
    </xf>
    <xf numFmtId="14" fontId="302" fillId="3" borderId="77" xfId="44" applyNumberFormat="1" applyFont="1" applyFill="1" applyBorder="1" applyAlignment="1">
      <alignment horizontal="center" vertical="center" wrapText="1"/>
    </xf>
    <xf numFmtId="202" fontId="32" fillId="0" borderId="5" xfId="0" applyNumberFormat="1" applyFont="1" applyBorder="1" applyAlignment="1">
      <alignment horizontal="center"/>
    </xf>
    <xf numFmtId="202" fontId="32" fillId="0" borderId="0" xfId="0" applyNumberFormat="1" applyFont="1" applyAlignment="1">
      <alignment horizontal="center"/>
    </xf>
    <xf numFmtId="202" fontId="34" fillId="0" borderId="9" xfId="0" applyNumberFormat="1" applyFont="1" applyBorder="1" applyAlignment="1">
      <alignment horizontal="center"/>
    </xf>
    <xf numFmtId="202" fontId="34" fillId="0" borderId="8" xfId="0" applyNumberFormat="1" applyFont="1" applyBorder="1" applyAlignment="1">
      <alignment horizontal="center"/>
    </xf>
    <xf numFmtId="0" fontId="35" fillId="3" borderId="87" xfId="0" applyFont="1" applyFill="1" applyBorder="1" applyAlignment="1">
      <alignment vertical="center"/>
    </xf>
    <xf numFmtId="0" fontId="35" fillId="3" borderId="88" xfId="0" applyFont="1" applyFill="1" applyBorder="1" applyAlignment="1">
      <alignment vertical="center"/>
    </xf>
    <xf numFmtId="0" fontId="35" fillId="3" borderId="80" xfId="0" quotePrefix="1" applyFont="1" applyFill="1" applyBorder="1"/>
    <xf numFmtId="169" fontId="12" fillId="5" borderId="0" xfId="53398" applyNumberFormat="1" applyFont="1" applyFill="1" applyBorder="1" applyAlignment="1">
      <alignment vertical="center"/>
    </xf>
    <xf numFmtId="167" fontId="32" fillId="0" borderId="79" xfId="53378" applyNumberFormat="1" applyFont="1" applyBorder="1" applyAlignment="1">
      <alignment horizontal="center" vertical="center"/>
    </xf>
    <xf numFmtId="167" fontId="32" fillId="0" borderId="77" xfId="53378" applyNumberFormat="1" applyFont="1" applyBorder="1" applyAlignment="1">
      <alignment horizontal="center" vertical="center"/>
    </xf>
    <xf numFmtId="202" fontId="32" fillId="0" borderId="0" xfId="5" applyNumberFormat="1" applyFont="1" applyBorder="1" applyAlignment="1">
      <alignment horizontal="center" vertical="center"/>
    </xf>
    <xf numFmtId="0" fontId="45" fillId="0" borderId="4" xfId="0" applyFont="1" applyBorder="1" applyAlignment="1">
      <alignment vertical="center"/>
    </xf>
    <xf numFmtId="167" fontId="12" fillId="0" borderId="0" xfId="36282" applyNumberFormat="1" applyFont="1" applyBorder="1" applyAlignment="1">
      <alignment horizontal="center" vertical="center"/>
    </xf>
    <xf numFmtId="167" fontId="32" fillId="0" borderId="9" xfId="36282" applyNumberFormat="1" applyFont="1" applyBorder="1" applyAlignment="1">
      <alignment horizontal="center" vertical="center"/>
    </xf>
    <xf numFmtId="167" fontId="32" fillId="0" borderId="10" xfId="36282" applyNumberFormat="1" applyFont="1" applyBorder="1" applyAlignment="1">
      <alignment horizontal="center" vertical="center"/>
    </xf>
    <xf numFmtId="3" fontId="32" fillId="0" borderId="5" xfId="12" applyNumberFormat="1" applyFont="1" applyFill="1" applyBorder="1" applyAlignment="1">
      <alignment horizontal="center" vertical="center"/>
    </xf>
    <xf numFmtId="3" fontId="32" fillId="0" borderId="0" xfId="12" applyNumberFormat="1" applyFont="1" applyFill="1" applyBorder="1" applyAlignment="1">
      <alignment horizontal="center" vertical="center"/>
    </xf>
    <xf numFmtId="167" fontId="32" fillId="0" borderId="90" xfId="12" applyNumberFormat="1" applyFont="1" applyFill="1" applyBorder="1" applyAlignment="1">
      <alignment horizontal="center" vertical="center"/>
    </xf>
    <xf numFmtId="3" fontId="34" fillId="0" borderId="9" xfId="12" applyNumberFormat="1" applyFont="1" applyFill="1" applyBorder="1" applyAlignment="1">
      <alignment horizontal="center" vertical="center"/>
    </xf>
    <xf numFmtId="3" fontId="34" fillId="0" borderId="8" xfId="12" applyNumberFormat="1" applyFont="1" applyFill="1" applyBorder="1" applyAlignment="1">
      <alignment horizontal="center" vertical="center"/>
    </xf>
    <xf numFmtId="167" fontId="34" fillId="0" borderId="10" xfId="12" applyNumberFormat="1" applyFont="1" applyFill="1" applyBorder="1" applyAlignment="1">
      <alignment horizontal="center" vertical="center"/>
    </xf>
    <xf numFmtId="167" fontId="32" fillId="0" borderId="9" xfId="12" applyNumberFormat="1" applyFont="1" applyFill="1" applyBorder="1" applyAlignment="1">
      <alignment horizontal="center" vertical="center"/>
    </xf>
    <xf numFmtId="167" fontId="32" fillId="0" borderId="8" xfId="12" applyNumberFormat="1" applyFont="1" applyFill="1" applyBorder="1" applyAlignment="1">
      <alignment horizontal="center" vertical="center"/>
    </xf>
    <xf numFmtId="167" fontId="32" fillId="0" borderId="10" xfId="12" applyNumberFormat="1" applyFont="1" applyFill="1" applyBorder="1" applyAlignment="1">
      <alignment horizontal="center" vertical="center"/>
    </xf>
    <xf numFmtId="1" fontId="35" fillId="3" borderId="75" xfId="0" quotePrefix="1" applyNumberFormat="1" applyFont="1" applyFill="1" applyBorder="1" applyAlignment="1">
      <alignment horizontal="center" vertical="center"/>
    </xf>
    <xf numFmtId="0" fontId="35" fillId="3" borderId="75" xfId="0" quotePrefix="1" applyFont="1" applyFill="1" applyBorder="1" applyAlignment="1">
      <alignment horizontal="center" vertical="center"/>
    </xf>
    <xf numFmtId="1" fontId="35" fillId="3" borderId="0" xfId="12" applyNumberFormat="1" applyFont="1" applyFill="1" applyBorder="1" applyAlignment="1">
      <alignment horizontal="center"/>
    </xf>
    <xf numFmtId="1" fontId="35" fillId="3" borderId="0" xfId="12" applyNumberFormat="1" applyFont="1" applyFill="1" applyAlignment="1">
      <alignment vertical="center"/>
    </xf>
    <xf numFmtId="1" fontId="35" fillId="3" borderId="76" xfId="12" applyNumberFormat="1" applyFont="1" applyFill="1" applyBorder="1" applyAlignment="1">
      <alignment horizontal="center"/>
    </xf>
    <xf numFmtId="3" fontId="32" fillId="0" borderId="5" xfId="12" applyNumberFormat="1" applyFont="1" applyBorder="1" applyAlignment="1">
      <alignment horizontal="center" vertical="center"/>
    </xf>
    <xf numFmtId="3" fontId="32" fillId="0" borderId="0" xfId="12" applyNumberFormat="1" applyFont="1" applyAlignment="1">
      <alignment horizontal="center" vertical="center"/>
    </xf>
    <xf numFmtId="0" fontId="34" fillId="0" borderId="7" xfId="0" applyFont="1" applyBorder="1" applyAlignment="1">
      <alignment horizontal="left" vertical="center"/>
    </xf>
    <xf numFmtId="3" fontId="34" fillId="0" borderId="9" xfId="12" applyNumberFormat="1" applyFont="1" applyBorder="1" applyAlignment="1">
      <alignment horizontal="center" vertical="center"/>
    </xf>
    <xf numFmtId="3" fontId="34" fillId="0" borderId="8" xfId="12" applyNumberFormat="1" applyFont="1" applyBorder="1" applyAlignment="1">
      <alignment horizontal="center" vertical="center"/>
    </xf>
    <xf numFmtId="167" fontId="34" fillId="0" borderId="10" xfId="12" applyNumberFormat="1" applyFont="1" applyBorder="1" applyAlignment="1">
      <alignment horizontal="center" vertical="center"/>
    </xf>
    <xf numFmtId="0" fontId="32" fillId="0" borderId="7" xfId="0" applyFont="1" applyBorder="1" applyAlignment="1">
      <alignment horizontal="left" vertical="center"/>
    </xf>
    <xf numFmtId="167" fontId="32" fillId="0" borderId="9" xfId="53391" applyNumberFormat="1" applyFont="1" applyBorder="1" applyAlignment="1">
      <alignment horizontal="center" vertical="center"/>
    </xf>
    <xf numFmtId="167" fontId="32" fillId="0" borderId="8" xfId="53391" applyNumberFormat="1" applyFont="1" applyBorder="1" applyAlignment="1">
      <alignment horizontal="center" vertical="center"/>
    </xf>
    <xf numFmtId="167" fontId="32" fillId="0" borderId="10" xfId="12" applyNumberFormat="1" applyFont="1" applyBorder="1" applyAlignment="1">
      <alignment horizontal="center" vertical="center"/>
    </xf>
    <xf numFmtId="1" fontId="35" fillId="3" borderId="0" xfId="12" applyNumberFormat="1" applyFont="1" applyFill="1" applyAlignment="1">
      <alignment horizontal="center"/>
    </xf>
    <xf numFmtId="0" fontId="302" fillId="4" borderId="5" xfId="0" applyFont="1" applyFill="1" applyBorder="1" applyAlignment="1">
      <alignment horizontal="center" vertical="center"/>
    </xf>
    <xf numFmtId="167" fontId="32" fillId="0" borderId="90" xfId="53378" applyNumberFormat="1" applyFont="1" applyBorder="1" applyAlignment="1">
      <alignment horizontal="center" vertical="center"/>
    </xf>
    <xf numFmtId="0" fontId="35" fillId="3" borderId="0" xfId="2" applyFont="1" applyFill="1" applyAlignment="1">
      <alignment horizontal="center"/>
    </xf>
    <xf numFmtId="0" fontId="35" fillId="3" borderId="90" xfId="2" applyFont="1" applyFill="1" applyBorder="1" applyAlignment="1">
      <alignment horizontal="center"/>
    </xf>
    <xf numFmtId="0" fontId="35" fillId="3" borderId="5" xfId="0" applyFont="1" applyFill="1" applyBorder="1" applyAlignment="1">
      <alignment horizontal="center" vertical="top"/>
    </xf>
    <xf numFmtId="250" fontId="32" fillId="0" borderId="87" xfId="5" applyNumberFormat="1" applyFont="1" applyBorder="1" applyAlignment="1">
      <alignment horizontal="center" vertical="center"/>
    </xf>
    <xf numFmtId="250" fontId="32" fillId="0" borderId="75" xfId="5" applyNumberFormat="1" applyFont="1" applyBorder="1" applyAlignment="1">
      <alignment horizontal="center" vertical="center"/>
    </xf>
    <xf numFmtId="250" fontId="32" fillId="0" borderId="5" xfId="5" applyNumberFormat="1" applyFont="1" applyBorder="1" applyAlignment="1">
      <alignment horizontal="center" vertical="center"/>
    </xf>
    <xf numFmtId="250" fontId="32" fillId="0" borderId="0" xfId="5" applyNumberFormat="1" applyFont="1" applyBorder="1" applyAlignment="1">
      <alignment horizontal="center" vertical="center"/>
    </xf>
    <xf numFmtId="250" fontId="34" fillId="0" borderId="79" xfId="5" applyNumberFormat="1" applyFont="1" applyBorder="1" applyAlignment="1">
      <alignment horizontal="center" vertical="center"/>
    </xf>
    <xf numFmtId="250" fontId="34" fillId="0" borderId="76" xfId="5" applyNumberFormat="1" applyFont="1" applyBorder="1" applyAlignment="1">
      <alignment horizontal="center" vertical="center"/>
    </xf>
    <xf numFmtId="167" fontId="32" fillId="0" borderId="87" xfId="53391" applyNumberFormat="1" applyFont="1" applyBorder="1" applyAlignment="1">
      <alignment horizontal="center" vertical="center"/>
    </xf>
    <xf numFmtId="167" fontId="32" fillId="0" borderId="88" xfId="53391" applyNumberFormat="1" applyFont="1" applyBorder="1" applyAlignment="1">
      <alignment horizontal="center" vertical="center"/>
    </xf>
    <xf numFmtId="167" fontId="32" fillId="0" borderId="5" xfId="53391" applyNumberFormat="1" applyFont="1" applyBorder="1" applyAlignment="1">
      <alignment horizontal="center" vertical="center"/>
    </xf>
    <xf numFmtId="167" fontId="32" fillId="0" borderId="90" xfId="53391" applyNumberFormat="1" applyFont="1" applyBorder="1" applyAlignment="1">
      <alignment horizontal="center" vertical="center"/>
    </xf>
    <xf numFmtId="167" fontId="34" fillId="0" borderId="79" xfId="53391" applyNumberFormat="1" applyFont="1" applyBorder="1" applyAlignment="1">
      <alignment horizontal="center" vertical="center"/>
    </xf>
    <xf numFmtId="167" fontId="34" fillId="0" borderId="77" xfId="53391" applyNumberFormat="1" applyFont="1" applyBorder="1" applyAlignment="1">
      <alignment horizontal="center" vertical="center"/>
    </xf>
    <xf numFmtId="167" fontId="32" fillId="0" borderId="86" xfId="53391" applyNumberFormat="1" applyFont="1" applyBorder="1" applyAlignment="1">
      <alignment horizontal="center" vertical="center"/>
    </xf>
    <xf numFmtId="167" fontId="32" fillId="0" borderId="4" xfId="53391" applyNumberFormat="1" applyFont="1" applyBorder="1" applyAlignment="1">
      <alignment horizontal="center" vertical="center"/>
    </xf>
    <xf numFmtId="167" fontId="34" fillId="0" borderId="9" xfId="53391" applyNumberFormat="1" applyFont="1" applyBorder="1" applyAlignment="1">
      <alignment horizontal="center" vertical="center"/>
    </xf>
    <xf numFmtId="167" fontId="34" fillId="0" borderId="10" xfId="53391" applyNumberFormat="1" applyFont="1" applyBorder="1" applyAlignment="1">
      <alignment horizontal="center" vertical="center"/>
    </xf>
    <xf numFmtId="167" fontId="34" fillId="0" borderId="7" xfId="53391" applyNumberFormat="1" applyFont="1" applyBorder="1" applyAlignment="1">
      <alignment horizontal="center" vertical="center"/>
    </xf>
    <xf numFmtId="167" fontId="32" fillId="6" borderId="5" xfId="13" applyNumberFormat="1" applyFont="1" applyFill="1" applyBorder="1" applyAlignment="1">
      <alignment horizontal="center" vertical="center"/>
    </xf>
    <xf numFmtId="167" fontId="32" fillId="6" borderId="90" xfId="13" applyNumberFormat="1" applyFont="1" applyFill="1" applyBorder="1" applyAlignment="1">
      <alignment horizontal="center" vertical="center"/>
    </xf>
    <xf numFmtId="167" fontId="32" fillId="6" borderId="4" xfId="13" applyNumberFormat="1" applyFont="1" applyFill="1" applyBorder="1" applyAlignment="1">
      <alignment horizontal="center" vertical="center"/>
    </xf>
    <xf numFmtId="17" fontId="35" fillId="3" borderId="79" xfId="0" applyNumberFormat="1" applyFont="1" applyFill="1" applyBorder="1" applyAlignment="1">
      <alignment horizontal="center"/>
    </xf>
    <xf numFmtId="17" fontId="35" fillId="3" borderId="77" xfId="0" applyNumberFormat="1" applyFont="1" applyFill="1" applyBorder="1" applyAlignment="1">
      <alignment horizontal="center"/>
    </xf>
    <xf numFmtId="169" fontId="32" fillId="5" borderId="87" xfId="55" applyNumberFormat="1" applyFont="1" applyFill="1" applyBorder="1" applyAlignment="1">
      <alignment horizontal="left" vertical="center"/>
    </xf>
    <xf numFmtId="169" fontId="32" fillId="5" borderId="88" xfId="55" applyNumberFormat="1" applyFont="1" applyFill="1" applyBorder="1" applyAlignment="1">
      <alignment horizontal="left" vertical="center"/>
    </xf>
    <xf numFmtId="167" fontId="34" fillId="0" borderId="75" xfId="53391" applyNumberFormat="1" applyFont="1" applyBorder="1" applyAlignment="1">
      <alignment horizontal="center" vertical="center"/>
    </xf>
    <xf numFmtId="10" fontId="32" fillId="0" borderId="75" xfId="53391" applyNumberFormat="1" applyFont="1" applyBorder="1" applyAlignment="1">
      <alignment horizontal="center" vertical="center" wrapText="1"/>
    </xf>
    <xf numFmtId="283" fontId="45" fillId="5" borderId="0" xfId="47177" applyNumberFormat="1" applyFont="1" applyFill="1" applyAlignment="1">
      <alignment horizontal="center" vertical="center"/>
    </xf>
    <xf numFmtId="9" fontId="45" fillId="5" borderId="0" xfId="36333" applyFont="1" applyFill="1" applyAlignment="1">
      <alignment horizontal="center" vertical="center"/>
    </xf>
    <xf numFmtId="283" fontId="35" fillId="3" borderId="78" xfId="47177" applyNumberFormat="1" applyFont="1" applyFill="1" applyBorder="1" applyAlignment="1">
      <alignment horizontal="center" vertical="center"/>
    </xf>
    <xf numFmtId="283" fontId="35" fillId="3" borderId="85" xfId="47177" applyNumberFormat="1" applyFont="1" applyFill="1" applyBorder="1" applyAlignment="1">
      <alignment horizontal="center" vertical="center"/>
    </xf>
    <xf numFmtId="283" fontId="35" fillId="3" borderId="81" xfId="47177" applyNumberFormat="1" applyFont="1" applyFill="1" applyBorder="1" applyAlignment="1">
      <alignment horizontal="center" vertical="center"/>
    </xf>
    <xf numFmtId="284" fontId="38" fillId="5" borderId="90" xfId="47177" applyNumberFormat="1" applyFont="1" applyFill="1" applyBorder="1" applyAlignment="1">
      <alignment horizontal="center" vertical="center"/>
    </xf>
    <xf numFmtId="17" fontId="35" fillId="3" borderId="5" xfId="36333" applyNumberFormat="1" applyFont="1" applyFill="1" applyBorder="1" applyAlignment="1">
      <alignment horizontal="center" vertical="center" wrapText="1"/>
    </xf>
    <xf numFmtId="0" fontId="34" fillId="0" borderId="4" xfId="22" applyFont="1" applyBorder="1"/>
    <xf numFmtId="0" fontId="48" fillId="5" borderId="79" xfId="53395" applyFont="1" applyFill="1" applyBorder="1"/>
    <xf numFmtId="17" fontId="35" fillId="3" borderId="79" xfId="53396" applyNumberFormat="1" applyFont="1" applyFill="1" applyBorder="1" applyAlignment="1">
      <alignment horizontal="center"/>
    </xf>
    <xf numFmtId="17" fontId="35" fillId="3" borderId="76" xfId="53396" applyNumberFormat="1" applyFont="1" applyFill="1" applyBorder="1" applyAlignment="1">
      <alignment horizontal="center"/>
    </xf>
    <xf numFmtId="17" fontId="35" fillId="3" borderId="77" xfId="53396" applyNumberFormat="1" applyFont="1" applyFill="1" applyBorder="1" applyAlignment="1">
      <alignment horizontal="center"/>
    </xf>
    <xf numFmtId="282" fontId="34" fillId="5" borderId="9" xfId="13888" applyNumberFormat="1" applyFont="1" applyFill="1" applyBorder="1" applyAlignment="1">
      <alignment horizontal="center" vertical="center"/>
    </xf>
    <xf numFmtId="282" fontId="34" fillId="5" borderId="8" xfId="13888" applyNumberFormat="1" applyFont="1" applyFill="1" applyBorder="1" applyAlignment="1">
      <alignment horizontal="center" vertical="center"/>
    </xf>
    <xf numFmtId="282" fontId="34" fillId="5" borderId="10" xfId="13888" applyNumberFormat="1" applyFont="1" applyFill="1" applyBorder="1" applyAlignment="1">
      <alignment horizontal="center" vertical="center"/>
    </xf>
    <xf numFmtId="167" fontId="48" fillId="0" borderId="9" xfId="53391" applyNumberFormat="1" applyFont="1" applyBorder="1" applyAlignment="1">
      <alignment horizontal="center"/>
    </xf>
    <xf numFmtId="167" fontId="48" fillId="0" borderId="10" xfId="53391" applyNumberFormat="1" applyFont="1" applyBorder="1" applyAlignment="1">
      <alignment horizontal="center"/>
    </xf>
    <xf numFmtId="37" fontId="35" fillId="3" borderId="90" xfId="0" applyNumberFormat="1" applyFont="1" applyFill="1" applyBorder="1" applyAlignment="1">
      <alignment horizontal="center"/>
    </xf>
    <xf numFmtId="0" fontId="34" fillId="2" borderId="4" xfId="0" applyFont="1" applyFill="1" applyBorder="1" applyAlignment="1">
      <alignment horizontal="center"/>
    </xf>
    <xf numFmtId="0" fontId="32" fillId="5" borderId="4" xfId="0" applyFont="1" applyFill="1" applyBorder="1" applyAlignment="1">
      <alignment horizontal="left" vertical="center" wrapText="1" indent="1"/>
    </xf>
    <xf numFmtId="0" fontId="35" fillId="3" borderId="90" xfId="0" applyFont="1" applyFill="1" applyBorder="1" applyAlignment="1">
      <alignment horizontal="center" vertical="center" wrapText="1"/>
    </xf>
    <xf numFmtId="167" fontId="32" fillId="0" borderId="87" xfId="31" applyNumberFormat="1" applyFont="1" applyFill="1" applyBorder="1" applyAlignment="1">
      <alignment horizontal="center" vertical="center"/>
    </xf>
    <xf numFmtId="167" fontId="32" fillId="0" borderId="88" xfId="31" applyNumberFormat="1" applyFont="1" applyFill="1" applyBorder="1" applyAlignment="1">
      <alignment horizontal="center" vertical="center"/>
    </xf>
    <xf numFmtId="167" fontId="32" fillId="0" borderId="79" xfId="31" applyNumberFormat="1" applyFont="1" applyFill="1" applyBorder="1" applyAlignment="1">
      <alignment horizontal="center" vertical="center"/>
    </xf>
    <xf numFmtId="167" fontId="32" fillId="0" borderId="77" xfId="31" applyNumberFormat="1" applyFont="1" applyFill="1" applyBorder="1" applyAlignment="1">
      <alignment horizontal="center" vertical="center"/>
    </xf>
    <xf numFmtId="0" fontId="34" fillId="0" borderId="90" xfId="0" applyFont="1" applyBorder="1" applyAlignment="1">
      <alignment horizontal="center" vertical="center" wrapText="1"/>
    </xf>
    <xf numFmtId="167" fontId="299" fillId="0" borderId="90" xfId="36282" applyNumberFormat="1" applyFont="1" applyBorder="1" applyAlignment="1">
      <alignment horizontal="center" wrapText="1"/>
    </xf>
    <xf numFmtId="0" fontId="36" fillId="0" borderId="87" xfId="0" applyFont="1" applyBorder="1" applyAlignment="1">
      <alignment horizontal="center" vertical="center"/>
    </xf>
    <xf numFmtId="0" fontId="36" fillId="0" borderId="75" xfId="0" applyFont="1" applyBorder="1" applyAlignment="1">
      <alignment horizontal="center" vertical="center"/>
    </xf>
    <xf numFmtId="0" fontId="36" fillId="0" borderId="88" xfId="0" applyFont="1" applyBorder="1" applyAlignment="1">
      <alignment horizontal="center" vertical="center"/>
    </xf>
    <xf numFmtId="167" fontId="299" fillId="0" borderId="90" xfId="36282" applyNumberFormat="1" applyFont="1" applyBorder="1" applyAlignment="1">
      <alignment horizontal="center" vertical="center" wrapText="1"/>
    </xf>
    <xf numFmtId="167" fontId="300" fillId="0" borderId="90" xfId="36282" applyNumberFormat="1" applyFont="1" applyBorder="1" applyAlignment="1">
      <alignment horizontal="center" vertical="center" wrapText="1"/>
    </xf>
    <xf numFmtId="3" fontId="45" fillId="0" borderId="90" xfId="35" applyNumberFormat="1" applyFont="1" applyBorder="1" applyAlignment="1">
      <alignment horizontal="center" vertical="center"/>
    </xf>
    <xf numFmtId="0" fontId="302" fillId="3" borderId="90" xfId="91" applyFont="1" applyFill="1" applyBorder="1" applyAlignment="1">
      <alignment horizontal="center" vertical="center"/>
    </xf>
    <xf numFmtId="202" fontId="32" fillId="0" borderId="90" xfId="5" applyNumberFormat="1" applyFont="1" applyBorder="1" applyAlignment="1">
      <alignment horizontal="center" vertical="center"/>
    </xf>
    <xf numFmtId="167" fontId="34" fillId="0" borderId="90" xfId="53378" applyNumberFormat="1" applyFont="1" applyBorder="1" applyAlignment="1">
      <alignment horizontal="center" vertical="center"/>
    </xf>
    <xf numFmtId="167" fontId="34" fillId="0" borderId="90" xfId="53378" applyNumberFormat="1" applyFont="1" applyBorder="1" applyAlignment="1">
      <alignment horizontal="center"/>
    </xf>
    <xf numFmtId="0" fontId="35" fillId="3" borderId="86" xfId="49865" applyFont="1" applyFill="1" applyBorder="1" applyAlignment="1">
      <alignment horizontal="left" vertical="top"/>
    </xf>
    <xf numFmtId="167" fontId="34" fillId="0" borderId="90" xfId="13" applyNumberFormat="1" applyFont="1" applyBorder="1" applyAlignment="1">
      <alignment horizontal="center"/>
    </xf>
    <xf numFmtId="202" fontId="36" fillId="0" borderId="90" xfId="0" applyNumberFormat="1" applyFont="1" applyBorder="1" applyAlignment="1">
      <alignment horizontal="center"/>
    </xf>
    <xf numFmtId="169" fontId="34" fillId="0" borderId="90" xfId="12" applyNumberFormat="1" applyFont="1" applyBorder="1" applyAlignment="1">
      <alignment horizontal="center" vertical="center"/>
    </xf>
    <xf numFmtId="167" fontId="34" fillId="0" borderId="90" xfId="13" applyNumberFormat="1" applyFont="1" applyBorder="1" applyAlignment="1">
      <alignment horizontal="center" vertical="center"/>
    </xf>
    <xf numFmtId="169" fontId="32" fillId="0" borderId="90" xfId="12" applyNumberFormat="1" applyFont="1" applyBorder="1" applyAlignment="1">
      <alignment horizontal="center" vertical="center"/>
    </xf>
    <xf numFmtId="167" fontId="32" fillId="0" borderId="90" xfId="13" applyNumberFormat="1" applyFont="1" applyBorder="1" applyAlignment="1">
      <alignment horizontal="center" vertical="center"/>
    </xf>
    <xf numFmtId="10" fontId="32" fillId="0" borderId="90" xfId="13" applyNumberFormat="1" applyFont="1" applyBorder="1" applyAlignment="1">
      <alignment horizontal="center" vertical="center"/>
    </xf>
    <xf numFmtId="167" fontId="32" fillId="0" borderId="90" xfId="12" applyNumberFormat="1" applyFont="1" applyBorder="1" applyAlignment="1">
      <alignment horizontal="center" vertical="center"/>
    </xf>
    <xf numFmtId="0" fontId="302" fillId="3" borderId="86" xfId="91" applyFont="1" applyFill="1" applyBorder="1" applyAlignment="1">
      <alignment vertical="top" wrapText="1"/>
    </xf>
    <xf numFmtId="0" fontId="35" fillId="3" borderId="80" xfId="0" applyFont="1" applyFill="1" applyBorder="1" applyAlignment="1">
      <alignment horizontal="center" vertical="center" wrapText="1"/>
    </xf>
    <xf numFmtId="167" fontId="32" fillId="0" borderId="90" xfId="31" applyNumberFormat="1" applyFont="1" applyBorder="1" applyAlignment="1">
      <alignment horizontal="center"/>
    </xf>
    <xf numFmtId="167" fontId="32" fillId="0" borderId="90" xfId="18" applyNumberFormat="1" applyFont="1" applyBorder="1" applyAlignment="1">
      <alignment horizontal="center"/>
    </xf>
    <xf numFmtId="166" fontId="32" fillId="0" borderId="90" xfId="49" applyNumberFormat="1" applyFont="1" applyBorder="1" applyAlignment="1">
      <alignment horizontal="center" vertical="center" wrapText="1"/>
    </xf>
    <xf numFmtId="168" fontId="36" fillId="0" borderId="90" xfId="49" applyNumberFormat="1" applyFont="1" applyBorder="1" applyAlignment="1">
      <alignment horizontal="center" vertical="center" wrapText="1"/>
    </xf>
    <xf numFmtId="283" fontId="32" fillId="5" borderId="90" xfId="0" applyNumberFormat="1" applyFont="1" applyFill="1" applyBorder="1" applyAlignment="1">
      <alignment horizontal="center" vertical="center"/>
    </xf>
    <xf numFmtId="167" fontId="32" fillId="5" borderId="90" xfId="36333" applyNumberFormat="1" applyFont="1" applyFill="1" applyBorder="1" applyAlignment="1">
      <alignment horizontal="center" vertical="center"/>
    </xf>
    <xf numFmtId="283" fontId="38" fillId="5" borderId="90" xfId="47177" applyNumberFormat="1" applyFont="1" applyFill="1" applyBorder="1" applyAlignment="1">
      <alignment horizontal="center" vertical="center"/>
    </xf>
    <xf numFmtId="10" fontId="38" fillId="5" borderId="90" xfId="53391" applyNumberFormat="1" applyFont="1" applyFill="1" applyBorder="1" applyAlignment="1">
      <alignment horizontal="center" vertical="center"/>
    </xf>
    <xf numFmtId="17" fontId="35" fillId="3" borderId="90" xfId="36333" applyNumberFormat="1" applyFont="1" applyFill="1" applyBorder="1" applyAlignment="1">
      <alignment horizontal="center" vertical="center" wrapText="1"/>
    </xf>
    <xf numFmtId="0" fontId="35" fillId="3" borderId="86" xfId="0" applyFont="1" applyFill="1" applyBorder="1" applyAlignment="1">
      <alignment wrapText="1"/>
    </xf>
    <xf numFmtId="0" fontId="305" fillId="3" borderId="80" xfId="1" applyFont="1" applyFill="1" applyBorder="1" applyAlignment="1">
      <alignment wrapText="1"/>
    </xf>
    <xf numFmtId="0" fontId="35" fillId="3" borderId="79" xfId="1" applyFont="1" applyFill="1" applyBorder="1"/>
    <xf numFmtId="0" fontId="35" fillId="3" borderId="90" xfId="0" applyFont="1" applyFill="1" applyBorder="1" applyAlignment="1">
      <alignment horizontal="center"/>
    </xf>
    <xf numFmtId="0" fontId="32" fillId="0" borderId="90" xfId="0" applyFont="1" applyBorder="1"/>
    <xf numFmtId="0" fontId="32" fillId="5" borderId="90" xfId="0" applyFont="1" applyFill="1" applyBorder="1"/>
    <xf numFmtId="0" fontId="34" fillId="6" borderId="90" xfId="0" applyFont="1" applyFill="1" applyBorder="1" applyAlignment="1">
      <alignment horizontal="left"/>
    </xf>
    <xf numFmtId="0" fontId="34" fillId="0" borderId="90" xfId="0" applyFont="1" applyBorder="1" applyAlignment="1">
      <alignment horizontal="left"/>
    </xf>
    <xf numFmtId="172" fontId="292" fillId="3" borderId="80" xfId="55" quotePrefix="1" applyNumberFormat="1" applyFont="1" applyFill="1" applyBorder="1" applyAlignment="1">
      <alignment horizontal="left" vertical="center"/>
    </xf>
    <xf numFmtId="167" fontId="32" fillId="5" borderId="90" xfId="53391" applyNumberFormat="1" applyFont="1" applyFill="1" applyBorder="1" applyAlignment="1">
      <alignment horizontal="center" vertical="center" wrapText="1"/>
    </xf>
    <xf numFmtId="167" fontId="34" fillId="5" borderId="90" xfId="53391" applyNumberFormat="1" applyFont="1" applyFill="1" applyBorder="1" applyAlignment="1">
      <alignment horizontal="center" vertical="center" wrapText="1"/>
    </xf>
    <xf numFmtId="0" fontId="34" fillId="3" borderId="80" xfId="53394" applyFont="1" applyFill="1" applyBorder="1" applyAlignment="1">
      <alignment horizontal="center"/>
    </xf>
    <xf numFmtId="0" fontId="302" fillId="3" borderId="90" xfId="53395" applyFont="1" applyFill="1" applyBorder="1" applyAlignment="1">
      <alignment horizontal="center" vertical="center"/>
    </xf>
    <xf numFmtId="0" fontId="36" fillId="3" borderId="80" xfId="53395" applyFont="1" applyFill="1" applyBorder="1"/>
    <xf numFmtId="167" fontId="32" fillId="5" borderId="90" xfId="36310" applyNumberFormat="1" applyFont="1" applyFill="1" applyBorder="1" applyAlignment="1">
      <alignment horizontal="center" vertical="center" wrapText="1"/>
    </xf>
    <xf numFmtId="281" fontId="36" fillId="5" borderId="90" xfId="53397" applyNumberFormat="1" applyFont="1" applyFill="1" applyBorder="1" applyAlignment="1">
      <alignment horizontal="center" vertical="center" wrapText="1"/>
    </xf>
    <xf numFmtId="0" fontId="311" fillId="5" borderId="90" xfId="53396" applyFont="1" applyFill="1" applyBorder="1"/>
    <xf numFmtId="0" fontId="32" fillId="6" borderId="80" xfId="0" applyFont="1" applyFill="1" applyBorder="1"/>
    <xf numFmtId="175" fontId="35" fillId="3" borderId="90" xfId="44" applyNumberFormat="1" applyFont="1" applyFill="1" applyBorder="1" applyAlignment="1">
      <alignment horizontal="center" vertical="center" wrapText="1"/>
    </xf>
    <xf numFmtId="1" fontId="35" fillId="3" borderId="90" xfId="11" applyNumberFormat="1" applyFont="1" applyFill="1" applyBorder="1" applyAlignment="1">
      <alignment horizontal="center" vertical="center"/>
    </xf>
    <xf numFmtId="14" fontId="35" fillId="3" borderId="90" xfId="39" applyNumberFormat="1" applyFont="1" applyFill="1" applyBorder="1" applyAlignment="1">
      <alignment horizontal="center"/>
    </xf>
    <xf numFmtId="167" fontId="32" fillId="0" borderId="90" xfId="25" applyNumberFormat="1" applyFont="1" applyBorder="1" applyAlignment="1">
      <alignment horizontal="center"/>
    </xf>
    <xf numFmtId="167" fontId="34" fillId="0" borderId="90" xfId="25" applyNumberFormat="1" applyFont="1" applyBorder="1" applyAlignment="1">
      <alignment horizontal="center"/>
    </xf>
    <xf numFmtId="0" fontId="35" fillId="4" borderId="86" xfId="0" applyFont="1" applyFill="1" applyBorder="1" applyAlignment="1">
      <alignment horizontal="left" vertical="center"/>
    </xf>
    <xf numFmtId="0" fontId="303" fillId="4" borderId="80" xfId="0" applyFont="1" applyFill="1" applyBorder="1" applyAlignment="1">
      <alignment horizontal="left" vertical="center"/>
    </xf>
    <xf numFmtId="0" fontId="35" fillId="3" borderId="90" xfId="3" applyFont="1" applyFill="1" applyBorder="1" applyAlignment="1">
      <alignment horizontal="center"/>
    </xf>
    <xf numFmtId="169" fontId="32" fillId="5" borderId="87" xfId="53400" applyNumberFormat="1" applyFont="1" applyFill="1" applyBorder="1" applyAlignment="1">
      <alignment horizontal="left" vertical="center"/>
    </xf>
    <xf numFmtId="169" fontId="32" fillId="5" borderId="88" xfId="53400" applyNumberFormat="1" applyFont="1" applyFill="1" applyBorder="1" applyAlignment="1">
      <alignment horizontal="left" vertical="center"/>
    </xf>
    <xf numFmtId="0" fontId="34" fillId="5" borderId="87" xfId="3" applyFont="1" applyFill="1" applyBorder="1" applyAlignment="1">
      <alignment horizontal="center" vertical="center"/>
    </xf>
    <xf numFmtId="0" fontId="34" fillId="5" borderId="88" xfId="3" applyFont="1" applyFill="1" applyBorder="1" applyAlignment="1">
      <alignment horizontal="center" vertical="center"/>
    </xf>
    <xf numFmtId="281" fontId="32" fillId="5" borderId="90" xfId="53400" applyNumberFormat="1" applyFont="1" applyFill="1" applyBorder="1" applyAlignment="1">
      <alignment horizontal="center" vertical="center" wrapText="1"/>
    </xf>
    <xf numFmtId="167" fontId="32" fillId="2" borderId="90" xfId="0" applyNumberFormat="1" applyFont="1" applyFill="1" applyBorder="1" applyAlignment="1">
      <alignment horizontal="center" vertical="center"/>
    </xf>
    <xf numFmtId="281" fontId="34" fillId="5" borderId="90" xfId="53400" applyNumberFormat="1" applyFont="1" applyFill="1" applyBorder="1" applyAlignment="1">
      <alignment horizontal="center" vertical="center" wrapText="1"/>
    </xf>
    <xf numFmtId="167" fontId="34" fillId="2" borderId="90" xfId="0" applyNumberFormat="1" applyFont="1" applyFill="1" applyBorder="1" applyAlignment="1">
      <alignment horizontal="center" vertical="center"/>
    </xf>
    <xf numFmtId="0" fontId="34" fillId="2" borderId="80" xfId="0" applyFont="1" applyFill="1" applyBorder="1" applyAlignment="1">
      <alignment horizontal="left"/>
    </xf>
    <xf numFmtId="1" fontId="35" fillId="3" borderId="90" xfId="53398" quotePrefix="1" applyNumberFormat="1" applyFont="1" applyFill="1" applyBorder="1" applyAlignment="1">
      <alignment horizontal="center" vertical="center"/>
    </xf>
    <xf numFmtId="281" fontId="32" fillId="5" borderId="88" xfId="53400" applyNumberFormat="1" applyFont="1" applyFill="1" applyBorder="1" applyAlignment="1">
      <alignment horizontal="center" vertical="center" wrapText="1"/>
    </xf>
    <xf numFmtId="167" fontId="32" fillId="2" borderId="88" xfId="0" applyNumberFormat="1" applyFont="1" applyFill="1" applyBorder="1" applyAlignment="1">
      <alignment horizontal="center" vertical="center"/>
    </xf>
    <xf numFmtId="0" fontId="32" fillId="0" borderId="87" xfId="0" applyFont="1" applyBorder="1" applyAlignment="1">
      <alignment horizontal="left" vertical="center"/>
    </xf>
    <xf numFmtId="0" fontId="32" fillId="2" borderId="79" xfId="0" applyFont="1" applyFill="1" applyBorder="1" applyAlignment="1">
      <alignment horizontal="left" vertical="center"/>
    </xf>
    <xf numFmtId="0" fontId="35" fillId="4" borderId="86" xfId="0" applyFont="1" applyFill="1" applyBorder="1" applyAlignment="1">
      <alignment vertical="center"/>
    </xf>
    <xf numFmtId="0" fontId="303" fillId="4" borderId="80" xfId="0" applyFont="1" applyFill="1" applyBorder="1" applyAlignment="1">
      <alignment vertical="center"/>
    </xf>
    <xf numFmtId="0" fontId="34" fillId="2" borderId="87" xfId="0" applyFont="1" applyFill="1" applyBorder="1" applyAlignment="1">
      <alignment horizontal="left"/>
    </xf>
    <xf numFmtId="0" fontId="34" fillId="2" borderId="79" xfId="0" applyFont="1" applyFill="1" applyBorder="1" applyAlignment="1">
      <alignment horizontal="left"/>
    </xf>
    <xf numFmtId="0" fontId="32" fillId="3" borderId="80" xfId="48" applyFont="1" applyFill="1" applyBorder="1"/>
    <xf numFmtId="0" fontId="32" fillId="3" borderId="87" xfId="0" applyFont="1" applyFill="1" applyBorder="1" applyAlignment="1">
      <alignment horizontal="left"/>
    </xf>
    <xf numFmtId="0" fontId="32" fillId="3" borderId="75" xfId="0" applyFont="1" applyFill="1" applyBorder="1" applyAlignment="1">
      <alignment horizontal="center"/>
    </xf>
    <xf numFmtId="0" fontId="32" fillId="3" borderId="88" xfId="0" applyFont="1" applyFill="1" applyBorder="1" applyAlignment="1">
      <alignment horizontal="center"/>
    </xf>
    <xf numFmtId="0" fontId="32" fillId="5" borderId="79" xfId="11" applyFont="1" applyFill="1" applyBorder="1" applyAlignment="1">
      <alignment horizontal="left" vertical="center"/>
    </xf>
    <xf numFmtId="0" fontId="32" fillId="0" borderId="87" xfId="11" applyFont="1" applyBorder="1" applyAlignment="1">
      <alignment horizontal="left"/>
    </xf>
    <xf numFmtId="282" fontId="32" fillId="5" borderId="90" xfId="13888" applyNumberFormat="1" applyFont="1" applyFill="1" applyBorder="1" applyAlignment="1">
      <alignment horizontal="center" vertical="center"/>
    </xf>
    <xf numFmtId="167" fontId="34" fillId="5" borderId="5" xfId="13" applyNumberFormat="1" applyFont="1" applyFill="1" applyBorder="1" applyAlignment="1">
      <alignment horizontal="center"/>
    </xf>
    <xf numFmtId="167" fontId="34" fillId="5" borderId="90" xfId="13" applyNumberFormat="1" applyFont="1" applyFill="1" applyBorder="1" applyAlignment="1">
      <alignment horizontal="center"/>
    </xf>
    <xf numFmtId="1" fontId="35" fillId="3" borderId="0" xfId="53398" quotePrefix="1" applyNumberFormat="1" applyFont="1" applyFill="1" applyAlignment="1">
      <alignment horizontal="center" vertical="center"/>
    </xf>
    <xf numFmtId="49" fontId="35" fillId="3" borderId="5" xfId="0" quotePrefix="1" applyNumberFormat="1" applyFont="1" applyFill="1" applyBorder="1" applyAlignment="1">
      <alignment horizontal="center" vertical="center"/>
    </xf>
    <xf numFmtId="49" fontId="35" fillId="3" borderId="0" xfId="0" quotePrefix="1" applyNumberFormat="1" applyFont="1" applyFill="1" applyAlignment="1">
      <alignment horizontal="center" vertical="center"/>
    </xf>
    <xf numFmtId="49" fontId="35" fillId="3" borderId="90" xfId="0" quotePrefix="1" applyNumberFormat="1" applyFont="1" applyFill="1" applyBorder="1" applyAlignment="1">
      <alignment horizontal="center" vertical="center"/>
    </xf>
    <xf numFmtId="14" fontId="35" fillId="3" borderId="77" xfId="39" applyNumberFormat="1" applyFont="1" applyFill="1" applyBorder="1" applyAlignment="1">
      <alignment horizontal="center" vertical="center"/>
    </xf>
    <xf numFmtId="0" fontId="32" fillId="5" borderId="0" xfId="20" applyFont="1" applyFill="1" applyAlignment="1">
      <alignment horizontal="left" vertical="top" wrapText="1"/>
    </xf>
    <xf numFmtId="3" fontId="35" fillId="4" borderId="77" xfId="49" applyNumberFormat="1" applyFont="1" applyFill="1" applyBorder="1" applyAlignment="1">
      <alignment horizontal="center" vertical="center"/>
    </xf>
    <xf numFmtId="167" fontId="38" fillId="2" borderId="0" xfId="49" applyNumberFormat="1" applyFont="1" applyFill="1" applyAlignment="1">
      <alignment horizontal="center" wrapText="1"/>
    </xf>
    <xf numFmtId="167" fontId="38" fillId="2" borderId="0" xfId="49" applyNumberFormat="1" applyFont="1" applyFill="1" applyAlignment="1">
      <alignment horizontal="center"/>
    </xf>
    <xf numFmtId="0" fontId="32" fillId="5" borderId="76" xfId="20" applyFont="1" applyFill="1" applyBorder="1" applyAlignment="1">
      <alignment horizontal="left" vertical="top" wrapText="1"/>
    </xf>
    <xf numFmtId="167" fontId="36" fillId="0" borderId="0" xfId="53391" applyNumberFormat="1" applyFont="1"/>
    <xf numFmtId="167" fontId="36" fillId="5" borderId="0" xfId="53391" applyNumberFormat="1" applyFont="1" applyFill="1"/>
    <xf numFmtId="1" fontId="35" fillId="3" borderId="0" xfId="53398" applyNumberFormat="1" applyFont="1" applyFill="1" applyBorder="1" applyAlignment="1">
      <alignment horizontal="center" vertical="center"/>
    </xf>
    <xf numFmtId="281" fontId="32" fillId="5" borderId="93" xfId="53397" applyNumberFormat="1" applyFont="1" applyFill="1" applyBorder="1" applyAlignment="1">
      <alignment horizontal="center" vertical="center" wrapText="1"/>
    </xf>
    <xf numFmtId="0" fontId="32" fillId="5" borderId="4" xfId="48" applyFont="1" applyFill="1" applyBorder="1" applyAlignment="1">
      <alignment vertical="center"/>
    </xf>
    <xf numFmtId="0" fontId="34" fillId="5" borderId="5" xfId="48" applyFont="1" applyFill="1" applyBorder="1" applyAlignment="1">
      <alignment vertical="center"/>
    </xf>
    <xf numFmtId="1" fontId="302" fillId="3" borderId="5" xfId="34" quotePrefix="1" applyNumberFormat="1" applyFont="1" applyFill="1" applyBorder="1" applyAlignment="1">
      <alignment horizontal="center" vertical="center"/>
    </xf>
    <xf numFmtId="1" fontId="302" fillId="3" borderId="0" xfId="34" quotePrefix="1" applyNumberFormat="1" applyFont="1" applyFill="1" applyAlignment="1">
      <alignment horizontal="center" vertical="center"/>
    </xf>
    <xf numFmtId="1" fontId="35" fillId="3" borderId="79" xfId="45" quotePrefix="1" applyNumberFormat="1" applyFont="1" applyFill="1" applyBorder="1" applyAlignment="1">
      <alignment horizontal="center" vertical="center"/>
    </xf>
    <xf numFmtId="1" fontId="35" fillId="3" borderId="76" xfId="45" quotePrefix="1" applyNumberFormat="1" applyFont="1" applyFill="1" applyBorder="1" applyAlignment="1">
      <alignment horizontal="center" vertical="center"/>
    </xf>
    <xf numFmtId="1" fontId="35" fillId="3" borderId="77" xfId="45" quotePrefix="1" applyNumberFormat="1" applyFont="1" applyFill="1" applyBorder="1" applyAlignment="1">
      <alignment horizontal="center" vertical="center"/>
    </xf>
    <xf numFmtId="175" fontId="35" fillId="3" borderId="79" xfId="0" quotePrefix="1" applyNumberFormat="1" applyFont="1" applyFill="1" applyBorder="1" applyAlignment="1">
      <alignment horizontal="center"/>
    </xf>
    <xf numFmtId="175" fontId="35" fillId="3" borderId="76" xfId="0" quotePrefix="1" applyNumberFormat="1" applyFont="1" applyFill="1" applyBorder="1" applyAlignment="1">
      <alignment horizontal="center"/>
    </xf>
    <xf numFmtId="175" fontId="35" fillId="3" borderId="77" xfId="0" quotePrefix="1" applyNumberFormat="1" applyFont="1" applyFill="1" applyBorder="1" applyAlignment="1">
      <alignment horizontal="center"/>
    </xf>
    <xf numFmtId="1" fontId="35" fillId="3" borderId="79" xfId="34" quotePrefix="1" applyNumberFormat="1" applyFont="1" applyFill="1" applyBorder="1" applyAlignment="1">
      <alignment horizontal="center" vertical="center"/>
    </xf>
    <xf numFmtId="1" fontId="35" fillId="3" borderId="76" xfId="34" quotePrefix="1" applyNumberFormat="1" applyFont="1" applyFill="1" applyBorder="1" applyAlignment="1">
      <alignment horizontal="center" vertical="center"/>
    </xf>
    <xf numFmtId="1" fontId="35" fillId="3" borderId="77" xfId="34" quotePrefix="1" applyNumberFormat="1" applyFont="1" applyFill="1" applyBorder="1" applyAlignment="1">
      <alignment horizontal="center" vertical="center"/>
    </xf>
    <xf numFmtId="3" fontId="35" fillId="4" borderId="79" xfId="49" quotePrefix="1" applyNumberFormat="1" applyFont="1" applyFill="1" applyBorder="1" applyAlignment="1">
      <alignment horizontal="center" vertical="center"/>
    </xf>
    <xf numFmtId="3" fontId="35" fillId="4" borderId="76" xfId="49" quotePrefix="1" applyNumberFormat="1" applyFont="1" applyFill="1" applyBorder="1" applyAlignment="1">
      <alignment horizontal="center" vertical="center"/>
    </xf>
    <xf numFmtId="0" fontId="35" fillId="3" borderId="0" xfId="0" quotePrefix="1" applyFont="1" applyFill="1" applyAlignment="1">
      <alignment horizontal="center"/>
    </xf>
    <xf numFmtId="175" fontId="35" fillId="3" borderId="0" xfId="23" applyNumberFormat="1" applyFont="1" applyFill="1" applyAlignment="1">
      <alignment horizontal="center"/>
    </xf>
    <xf numFmtId="202" fontId="32" fillId="0" borderId="93" xfId="12" applyNumberFormat="1" applyFont="1" applyBorder="1" applyAlignment="1">
      <alignment horizontal="center" vertical="center"/>
    </xf>
    <xf numFmtId="10" fontId="32" fillId="0" borderId="5" xfId="42" applyNumberFormat="1" applyFont="1" applyBorder="1" applyAlignment="1">
      <alignment horizontal="center"/>
    </xf>
    <xf numFmtId="10" fontId="32" fillId="0" borderId="0" xfId="42" applyNumberFormat="1" applyFont="1" applyAlignment="1">
      <alignment horizontal="center"/>
    </xf>
    <xf numFmtId="10" fontId="32" fillId="0" borderId="90" xfId="42" applyNumberFormat="1" applyFont="1" applyBorder="1" applyAlignment="1">
      <alignment horizontal="center"/>
    </xf>
    <xf numFmtId="167" fontId="32" fillId="0" borderId="5" xfId="53391" applyNumberFormat="1" applyFont="1" applyBorder="1" applyAlignment="1">
      <alignment horizontal="center"/>
    </xf>
    <xf numFmtId="167" fontId="32" fillId="0" borderId="90" xfId="53391" applyNumberFormat="1" applyFont="1" applyBorder="1" applyAlignment="1">
      <alignment horizontal="center"/>
    </xf>
    <xf numFmtId="10" fontId="32" fillId="0" borderId="5" xfId="53391" applyNumberFormat="1" applyFont="1" applyBorder="1" applyAlignment="1">
      <alignment horizontal="center"/>
    </xf>
    <xf numFmtId="10" fontId="32" fillId="0" borderId="90" xfId="53391" applyNumberFormat="1" applyFont="1" applyBorder="1" applyAlignment="1">
      <alignment horizontal="center"/>
    </xf>
    <xf numFmtId="167" fontId="32" fillId="0" borderId="79" xfId="53391" applyNumberFormat="1" applyFont="1" applyBorder="1" applyAlignment="1">
      <alignment horizontal="center"/>
    </xf>
    <xf numFmtId="167" fontId="32" fillId="0" borderId="77" xfId="53391" applyNumberFormat="1" applyFont="1" applyBorder="1" applyAlignment="1">
      <alignment horizontal="center"/>
    </xf>
    <xf numFmtId="0" fontId="35" fillId="3" borderId="0" xfId="48" quotePrefix="1" applyFont="1" applyFill="1" applyAlignment="1">
      <alignment horizontal="center" vertical="center"/>
    </xf>
    <xf numFmtId="0" fontId="302" fillId="4" borderId="0" xfId="0" quotePrefix="1" applyFont="1" applyFill="1" applyAlignment="1">
      <alignment horizontal="center" vertical="center"/>
    </xf>
    <xf numFmtId="202" fontId="36" fillId="0" borderId="93" xfId="0" applyNumberFormat="1" applyFont="1" applyBorder="1" applyAlignment="1">
      <alignment horizontal="center"/>
    </xf>
    <xf numFmtId="202" fontId="36" fillId="0" borderId="0" xfId="0" applyNumberFormat="1" applyFont="1" applyAlignment="1">
      <alignment horizontal="center"/>
    </xf>
    <xf numFmtId="169" fontId="34" fillId="0" borderId="0" xfId="12" applyNumberFormat="1" applyFont="1" applyBorder="1" applyAlignment="1">
      <alignment horizontal="center" vertical="center"/>
    </xf>
    <xf numFmtId="169" fontId="32" fillId="0" borderId="0" xfId="12" applyNumberFormat="1" applyFont="1" applyBorder="1" applyAlignment="1">
      <alignment horizontal="center" vertical="center"/>
    </xf>
    <xf numFmtId="167" fontId="34" fillId="0" borderId="94" xfId="13" applyNumberFormat="1" applyFont="1" applyBorder="1" applyAlignment="1">
      <alignment horizontal="center" vertical="center"/>
    </xf>
    <xf numFmtId="167" fontId="34" fillId="0" borderId="77" xfId="13" applyNumberFormat="1" applyFont="1" applyBorder="1" applyAlignment="1">
      <alignment horizontal="center" vertical="center"/>
    </xf>
    <xf numFmtId="0" fontId="38" fillId="0" borderId="90" xfId="0" applyFont="1" applyBorder="1" applyAlignment="1">
      <alignment horizontal="center" vertical="center"/>
    </xf>
    <xf numFmtId="173" fontId="38" fillId="0" borderId="0" xfId="0" applyNumberFormat="1" applyFont="1" applyAlignment="1">
      <alignment horizontal="center" vertical="center"/>
    </xf>
    <xf numFmtId="173" fontId="38" fillId="0" borderId="90" xfId="0" applyNumberFormat="1" applyFont="1" applyBorder="1" applyAlignment="1">
      <alignment horizontal="center" vertical="center"/>
    </xf>
    <xf numFmtId="0" fontId="35" fillId="3" borderId="76" xfId="0" quotePrefix="1" applyFont="1" applyFill="1" applyBorder="1" applyAlignment="1">
      <alignment horizontal="center" vertical="center"/>
    </xf>
    <xf numFmtId="0" fontId="38" fillId="0" borderId="87" xfId="0" applyFont="1" applyBorder="1" applyAlignment="1">
      <alignment horizontal="center" vertical="center"/>
    </xf>
    <xf numFmtId="0" fontId="38" fillId="0" borderId="93" xfId="0" applyFont="1" applyBorder="1" applyAlignment="1">
      <alignment horizontal="center" vertical="center"/>
    </xf>
    <xf numFmtId="0" fontId="38" fillId="0" borderId="88" xfId="0" applyFont="1" applyBorder="1" applyAlignment="1">
      <alignment horizontal="center" vertical="center"/>
    </xf>
    <xf numFmtId="173" fontId="38" fillId="0" borderId="5" xfId="53392" applyNumberFormat="1" applyFont="1" applyBorder="1" applyAlignment="1">
      <alignment horizontal="center" vertical="center"/>
    </xf>
    <xf numFmtId="173" fontId="38" fillId="0" borderId="0" xfId="53392" applyNumberFormat="1" applyFont="1" applyBorder="1" applyAlignment="1">
      <alignment horizontal="center" vertical="center"/>
    </xf>
    <xf numFmtId="173" fontId="38" fillId="0" borderId="90" xfId="53392" applyNumberFormat="1" applyFont="1" applyBorder="1" applyAlignment="1">
      <alignment horizontal="center" vertical="center"/>
    </xf>
    <xf numFmtId="167" fontId="38" fillId="0" borderId="5" xfId="53391" applyNumberFormat="1" applyFont="1" applyBorder="1" applyAlignment="1">
      <alignment horizontal="center" vertical="center"/>
    </xf>
    <xf numFmtId="167" fontId="38" fillId="0" borderId="90" xfId="53391" applyNumberFormat="1" applyFont="1" applyBorder="1" applyAlignment="1">
      <alignment horizontal="center" vertical="center"/>
    </xf>
    <xf numFmtId="173" fontId="38" fillId="0" borderId="79" xfId="53392" applyNumberFormat="1" applyFont="1" applyBorder="1" applyAlignment="1">
      <alignment horizontal="center" vertical="center"/>
    </xf>
    <xf numFmtId="173" fontId="38" fillId="0" borderId="76" xfId="53392" applyNumberFormat="1" applyFont="1" applyBorder="1" applyAlignment="1">
      <alignment horizontal="center" vertical="center"/>
    </xf>
    <xf numFmtId="173" fontId="38" fillId="0" borderId="77" xfId="53392" applyNumberFormat="1" applyFont="1" applyBorder="1" applyAlignment="1">
      <alignment horizontal="center" vertical="center"/>
    </xf>
    <xf numFmtId="167" fontId="38" fillId="0" borderId="79" xfId="53391" applyNumberFormat="1" applyFont="1" applyBorder="1" applyAlignment="1">
      <alignment horizontal="center" vertical="center"/>
    </xf>
    <xf numFmtId="167" fontId="38" fillId="0" borderId="77" xfId="53391" applyNumberFormat="1" applyFont="1" applyBorder="1" applyAlignment="1">
      <alignment horizontal="center" vertical="center"/>
    </xf>
    <xf numFmtId="167" fontId="38" fillId="0" borderId="87" xfId="53391" applyNumberFormat="1" applyFont="1" applyBorder="1" applyAlignment="1">
      <alignment horizontal="center" vertical="center"/>
    </xf>
    <xf numFmtId="167" fontId="38" fillId="0" borderId="88" xfId="53391" applyNumberFormat="1" applyFont="1" applyBorder="1" applyAlignment="1">
      <alignment horizontal="center" vertical="center"/>
    </xf>
    <xf numFmtId="215" fontId="38" fillId="0" borderId="5" xfId="53392" applyNumberFormat="1" applyFont="1" applyBorder="1" applyAlignment="1">
      <alignment horizontal="center" vertical="center"/>
    </xf>
    <xf numFmtId="215" fontId="38" fillId="0" borderId="0" xfId="53392" applyNumberFormat="1" applyFont="1" applyBorder="1" applyAlignment="1">
      <alignment horizontal="center" vertical="center"/>
    </xf>
    <xf numFmtId="215" fontId="38" fillId="0" borderId="90" xfId="53392" applyNumberFormat="1" applyFont="1" applyBorder="1" applyAlignment="1">
      <alignment horizontal="center" vertical="center"/>
    </xf>
    <xf numFmtId="173" fontId="38" fillId="0" borderId="87" xfId="53392" applyNumberFormat="1" applyFont="1" applyBorder="1" applyAlignment="1">
      <alignment horizontal="center" vertical="center"/>
    </xf>
    <xf numFmtId="173" fontId="38" fillId="0" borderId="93" xfId="53392" applyNumberFormat="1" applyFont="1" applyBorder="1" applyAlignment="1">
      <alignment horizontal="center" vertical="center"/>
    </xf>
    <xf numFmtId="173" fontId="38" fillId="0" borderId="88" xfId="53392" applyNumberFormat="1" applyFont="1" applyBorder="1" applyAlignment="1">
      <alignment horizontal="center" vertical="center"/>
    </xf>
    <xf numFmtId="167" fontId="38" fillId="0" borderId="87" xfId="53391" applyNumberFormat="1" applyFont="1" applyFill="1" applyBorder="1" applyAlignment="1">
      <alignment horizontal="center" vertical="center"/>
    </xf>
    <xf numFmtId="0" fontId="35" fillId="3" borderId="77" xfId="0" quotePrefix="1" applyFont="1" applyFill="1" applyBorder="1" applyAlignment="1">
      <alignment horizontal="center" vertical="center"/>
    </xf>
    <xf numFmtId="215" fontId="38" fillId="0" borderId="87" xfId="0" applyNumberFormat="1" applyFont="1" applyBorder="1" applyAlignment="1">
      <alignment horizontal="center" vertical="center"/>
    </xf>
    <xf numFmtId="215" fontId="38" fillId="0" borderId="93" xfId="0" applyNumberFormat="1" applyFont="1" applyBorder="1" applyAlignment="1">
      <alignment horizontal="center" vertical="center"/>
    </xf>
    <xf numFmtId="215" fontId="38" fillId="0" borderId="88" xfId="0" applyNumberFormat="1" applyFont="1" applyBorder="1" applyAlignment="1">
      <alignment horizontal="center" vertical="center"/>
    </xf>
    <xf numFmtId="215" fontId="38" fillId="0" borderId="5" xfId="0" applyNumberFormat="1" applyFont="1" applyBorder="1" applyAlignment="1">
      <alignment horizontal="center" vertical="center"/>
    </xf>
    <xf numFmtId="215" fontId="38" fillId="0" borderId="0" xfId="0" applyNumberFormat="1" applyFont="1" applyAlignment="1">
      <alignment horizontal="center" vertical="center"/>
    </xf>
    <xf numFmtId="215" fontId="38" fillId="0" borderId="90" xfId="0" applyNumberFormat="1" applyFont="1" applyBorder="1" applyAlignment="1">
      <alignment horizontal="center" vertical="center"/>
    </xf>
    <xf numFmtId="0" fontId="38" fillId="0" borderId="86" xfId="0" applyFont="1" applyBorder="1" applyAlignment="1">
      <alignment vertical="center"/>
    </xf>
    <xf numFmtId="215" fontId="38" fillId="0" borderId="9" xfId="0" applyNumberFormat="1" applyFont="1" applyBorder="1" applyAlignment="1">
      <alignment horizontal="center" vertical="center"/>
    </xf>
    <xf numFmtId="215" fontId="38" fillId="0" borderId="8" xfId="0" applyNumberFormat="1" applyFont="1" applyBorder="1" applyAlignment="1">
      <alignment horizontal="center" vertical="center"/>
    </xf>
    <xf numFmtId="215" fontId="38" fillId="0" borderId="10" xfId="0" applyNumberFormat="1" applyFont="1" applyBorder="1" applyAlignment="1">
      <alignment horizontal="center" vertical="center"/>
    </xf>
    <xf numFmtId="0" fontId="38" fillId="0" borderId="7" xfId="0" applyFont="1" applyBorder="1" applyAlignment="1">
      <alignment vertical="center"/>
    </xf>
    <xf numFmtId="215" fontId="38" fillId="0" borderId="79" xfId="0" applyNumberFormat="1" applyFont="1" applyBorder="1" applyAlignment="1">
      <alignment horizontal="center" vertical="center"/>
    </xf>
    <xf numFmtId="215" fontId="38" fillId="0" borderId="76" xfId="0" applyNumberFormat="1" applyFont="1" applyBorder="1" applyAlignment="1">
      <alignment horizontal="center" vertical="center"/>
    </xf>
    <xf numFmtId="167" fontId="38" fillId="0" borderId="9" xfId="53391" applyNumberFormat="1" applyFont="1" applyBorder="1" applyAlignment="1">
      <alignment horizontal="center" vertical="center"/>
    </xf>
    <xf numFmtId="202" fontId="32" fillId="0" borderId="93" xfId="5" applyNumberFormat="1" applyFont="1" applyBorder="1" applyAlignment="1">
      <alignment horizontal="center" vertical="center"/>
    </xf>
    <xf numFmtId="250" fontId="32" fillId="0" borderId="5" xfId="12" applyNumberFormat="1" applyFont="1" applyBorder="1" applyAlignment="1">
      <alignment horizontal="center" vertical="center"/>
    </xf>
    <xf numFmtId="250" fontId="32" fillId="0" borderId="0" xfId="12" applyNumberFormat="1" applyFont="1" applyBorder="1" applyAlignment="1">
      <alignment horizontal="center" vertical="center"/>
    </xf>
    <xf numFmtId="250" fontId="32" fillId="0" borderId="90" xfId="12" applyNumberFormat="1" applyFont="1" applyBorder="1" applyAlignment="1">
      <alignment horizontal="center" vertical="center"/>
    </xf>
    <xf numFmtId="0" fontId="61" fillId="0" borderId="0" xfId="0" applyFont="1"/>
    <xf numFmtId="0" fontId="61" fillId="0" borderId="0" xfId="35" applyFont="1"/>
    <xf numFmtId="0" fontId="34" fillId="0" borderId="7" xfId="49865" applyFont="1" applyBorder="1" applyAlignment="1">
      <alignment vertical="center"/>
    </xf>
    <xf numFmtId="0" fontId="34" fillId="0" borderId="86" xfId="0" applyFont="1" applyBorder="1" applyAlignment="1">
      <alignment horizontal="left" vertical="center" indent="1"/>
    </xf>
    <xf numFmtId="0" fontId="34" fillId="0" borderId="80" xfId="0" applyFont="1" applyBorder="1" applyAlignment="1">
      <alignment horizontal="left" vertical="center"/>
    </xf>
    <xf numFmtId="169" fontId="34" fillId="0" borderId="79" xfId="12" applyNumberFormat="1" applyFont="1" applyBorder="1" applyAlignment="1">
      <alignment horizontal="center" vertical="center"/>
    </xf>
    <xf numFmtId="169" fontId="34" fillId="0" borderId="76" xfId="12" applyNumberFormat="1" applyFont="1" applyBorder="1" applyAlignment="1">
      <alignment horizontal="center" vertical="center"/>
    </xf>
    <xf numFmtId="202" fontId="34" fillId="0" borderId="87" xfId="12" applyNumberFormat="1" applyFont="1" applyBorder="1" applyAlignment="1">
      <alignment horizontal="center"/>
    </xf>
    <xf numFmtId="202" fontId="34" fillId="0" borderId="93" xfId="12" applyNumberFormat="1" applyFont="1" applyBorder="1" applyAlignment="1">
      <alignment horizontal="center"/>
    </xf>
    <xf numFmtId="202" fontId="48" fillId="0" borderId="93" xfId="0" applyNumberFormat="1" applyFont="1" applyBorder="1" applyAlignment="1">
      <alignment horizontal="center"/>
    </xf>
    <xf numFmtId="0" fontId="37" fillId="0" borderId="0" xfId="0" applyFont="1" applyAlignment="1">
      <alignment horizontal="left" vertical="center" indent="1"/>
    </xf>
    <xf numFmtId="0" fontId="34" fillId="0" borderId="76" xfId="0" applyFont="1" applyBorder="1" applyAlignment="1">
      <alignment vertical="center"/>
    </xf>
    <xf numFmtId="0" fontId="32" fillId="0" borderId="90" xfId="0" applyFont="1" applyBorder="1" applyAlignment="1">
      <alignment vertical="center"/>
    </xf>
    <xf numFmtId="0" fontId="34" fillId="0" borderId="77" xfId="0" applyFont="1" applyBorder="1" applyAlignment="1">
      <alignment vertical="center"/>
    </xf>
    <xf numFmtId="0" fontId="320" fillId="0" borderId="0" xfId="0" applyFont="1"/>
    <xf numFmtId="0" fontId="321" fillId="3" borderId="87" xfId="0" applyFont="1" applyFill="1" applyBorder="1" applyAlignment="1">
      <alignment vertical="center" wrapText="1"/>
    </xf>
    <xf numFmtId="49" fontId="321" fillId="3" borderId="79" xfId="0" applyNumberFormat="1" applyFont="1" applyFill="1" applyBorder="1" applyAlignment="1">
      <alignment horizontal="left" vertical="center" wrapText="1"/>
    </xf>
    <xf numFmtId="286" fontId="313" fillId="5" borderId="0" xfId="34" applyNumberFormat="1" applyFont="1" applyFill="1" applyBorder="1" applyAlignment="1">
      <alignment vertical="center"/>
    </xf>
    <xf numFmtId="167" fontId="313" fillId="5" borderId="5" xfId="31" applyNumberFormat="1" applyFont="1" applyFill="1" applyBorder="1" applyAlignment="1">
      <alignment horizontal="center" vertical="center"/>
    </xf>
    <xf numFmtId="167" fontId="313" fillId="5" borderId="90" xfId="31" applyNumberFormat="1" applyFont="1" applyFill="1" applyBorder="1" applyAlignment="1">
      <alignment horizontal="center" vertical="center"/>
    </xf>
    <xf numFmtId="286" fontId="313" fillId="0" borderId="0" xfId="34" applyNumberFormat="1" applyFont="1" applyBorder="1"/>
    <xf numFmtId="49" fontId="314" fillId="0" borderId="7" xfId="0" applyNumberFormat="1" applyFont="1" applyBorder="1" applyAlignment="1">
      <alignment horizontal="left" vertical="center" wrapText="1"/>
    </xf>
    <xf numFmtId="286" fontId="314" fillId="0" borderId="8" xfId="34" applyNumberFormat="1" applyFont="1" applyBorder="1"/>
    <xf numFmtId="167" fontId="314" fillId="5" borderId="9" xfId="31" applyNumberFormat="1" applyFont="1" applyFill="1" applyBorder="1" applyAlignment="1">
      <alignment horizontal="center" vertical="center"/>
    </xf>
    <xf numFmtId="167" fontId="314" fillId="5" borderId="10" xfId="31" applyNumberFormat="1" applyFont="1" applyFill="1" applyBorder="1" applyAlignment="1">
      <alignment horizontal="center" vertical="center"/>
    </xf>
    <xf numFmtId="0" fontId="34" fillId="0" borderId="9" xfId="23" applyFont="1" applyBorder="1" applyAlignment="1">
      <alignment vertical="center" wrapText="1"/>
    </xf>
    <xf numFmtId="167" fontId="34" fillId="6" borderId="9" xfId="13" applyNumberFormat="1" applyFont="1" applyFill="1" applyBorder="1" applyAlignment="1">
      <alignment horizontal="center" vertical="center"/>
    </xf>
    <xf numFmtId="167" fontId="34" fillId="6" borderId="10" xfId="13" applyNumberFormat="1" applyFont="1" applyFill="1" applyBorder="1" applyAlignment="1">
      <alignment horizontal="center" vertical="center"/>
    </xf>
    <xf numFmtId="287" fontId="34" fillId="0" borderId="9" xfId="12" applyNumberFormat="1" applyFont="1" applyBorder="1" applyAlignment="1">
      <alignment horizontal="center" vertical="center"/>
    </xf>
    <xf numFmtId="287" fontId="34" fillId="0" borderId="8" xfId="12" applyNumberFormat="1" applyFont="1" applyBorder="1" applyAlignment="1">
      <alignment horizontal="center" vertical="center"/>
    </xf>
    <xf numFmtId="287" fontId="34" fillId="0" borderId="10" xfId="12" applyNumberFormat="1" applyFont="1" applyBorder="1" applyAlignment="1">
      <alignment horizontal="center" vertical="center"/>
    </xf>
    <xf numFmtId="167" fontId="0" fillId="0" borderId="0" xfId="0" applyNumberFormat="1"/>
    <xf numFmtId="169" fontId="42" fillId="5" borderId="88" xfId="55" applyNumberFormat="1" applyFont="1" applyFill="1" applyBorder="1" applyAlignment="1">
      <alignment vertical="center"/>
    </xf>
    <xf numFmtId="167" fontId="32" fillId="5" borderId="87" xfId="36928" applyNumberFormat="1" applyFont="1" applyFill="1" applyBorder="1" applyAlignment="1">
      <alignment horizontal="center" vertical="center"/>
    </xf>
    <xf numFmtId="167" fontId="32" fillId="5" borderId="88" xfId="36928" applyNumberFormat="1" applyFont="1" applyFill="1" applyBorder="1" applyAlignment="1">
      <alignment horizontal="center" vertical="center"/>
    </xf>
    <xf numFmtId="167" fontId="36" fillId="5" borderId="88" xfId="31" applyNumberFormat="1" applyFont="1" applyFill="1" applyBorder="1" applyAlignment="1">
      <alignment horizontal="center"/>
    </xf>
    <xf numFmtId="167" fontId="36" fillId="5" borderId="90" xfId="31" applyNumberFormat="1" applyFont="1" applyFill="1" applyBorder="1" applyAlignment="1">
      <alignment horizontal="center"/>
    </xf>
    <xf numFmtId="167" fontId="48" fillId="5" borderId="90" xfId="31" applyNumberFormat="1" applyFont="1" applyFill="1" applyBorder="1" applyAlignment="1">
      <alignment horizontal="center"/>
    </xf>
    <xf numFmtId="167" fontId="48" fillId="5" borderId="77" xfId="31" applyNumberFormat="1" applyFont="1" applyFill="1" applyBorder="1" applyAlignment="1">
      <alignment horizontal="center"/>
    </xf>
    <xf numFmtId="0" fontId="34" fillId="0" borderId="5" xfId="53392" applyNumberFormat="1" applyFont="1" applyBorder="1"/>
    <xf numFmtId="0" fontId="34" fillId="2" borderId="80" xfId="0" applyFont="1" applyFill="1" applyBorder="1" applyAlignment="1">
      <alignment vertical="center" wrapText="1"/>
    </xf>
    <xf numFmtId="173" fontId="0" fillId="0" borderId="0" xfId="0" applyNumberFormat="1"/>
    <xf numFmtId="1" fontId="0" fillId="0" borderId="0" xfId="0" applyNumberFormat="1"/>
    <xf numFmtId="2" fontId="0" fillId="0" borderId="0" xfId="0" applyNumberFormat="1"/>
    <xf numFmtId="0" fontId="37" fillId="0" borderId="0" xfId="0" applyFont="1" applyAlignment="1">
      <alignment horizontal="left" vertical="center" readingOrder="1"/>
    </xf>
    <xf numFmtId="167" fontId="32" fillId="5" borderId="87" xfId="18" applyNumberFormat="1" applyFont="1" applyFill="1" applyBorder="1" applyAlignment="1">
      <alignment horizontal="center"/>
    </xf>
    <xf numFmtId="167" fontId="32" fillId="5" borderId="75" xfId="18" applyNumberFormat="1" applyFont="1" applyFill="1" applyBorder="1" applyAlignment="1">
      <alignment horizontal="center"/>
    </xf>
    <xf numFmtId="167" fontId="32" fillId="5" borderId="93" xfId="18" applyNumberFormat="1" applyFont="1" applyFill="1" applyBorder="1" applyAlignment="1">
      <alignment horizontal="center"/>
    </xf>
    <xf numFmtId="167" fontId="32" fillId="5" borderId="5" xfId="18" applyNumberFormat="1" applyFont="1" applyFill="1" applyBorder="1" applyAlignment="1">
      <alignment horizontal="center"/>
    </xf>
    <xf numFmtId="167" fontId="32" fillId="5" borderId="0" xfId="18" applyNumberFormat="1" applyFont="1" applyFill="1" applyAlignment="1">
      <alignment horizontal="center"/>
    </xf>
    <xf numFmtId="167" fontId="32" fillId="0" borderId="5" xfId="42" applyNumberFormat="1" applyFont="1" applyBorder="1" applyAlignment="1">
      <alignment horizontal="center"/>
    </xf>
    <xf numFmtId="167" fontId="32" fillId="0" borderId="0" xfId="42" applyNumberFormat="1" applyFont="1" applyAlignment="1">
      <alignment horizontal="center"/>
    </xf>
    <xf numFmtId="167" fontId="32" fillId="0" borderId="90" xfId="42" applyNumberFormat="1" applyFont="1" applyBorder="1" applyAlignment="1">
      <alignment horizontal="center"/>
    </xf>
    <xf numFmtId="167" fontId="32" fillId="0" borderId="79" xfId="42" applyNumberFormat="1" applyFont="1" applyBorder="1" applyAlignment="1">
      <alignment horizontal="center"/>
    </xf>
    <xf numFmtId="167" fontId="32" fillId="0" borderId="76" xfId="42" applyNumberFormat="1" applyFont="1" applyBorder="1" applyAlignment="1">
      <alignment horizontal="center"/>
    </xf>
    <xf numFmtId="167" fontId="32" fillId="0" borderId="77" xfId="42" applyNumberFormat="1" applyFont="1" applyBorder="1" applyAlignment="1">
      <alignment horizontal="center"/>
    </xf>
    <xf numFmtId="167" fontId="32" fillId="0" borderId="87" xfId="25" applyNumberFormat="1" applyFont="1" applyBorder="1" applyAlignment="1">
      <alignment horizontal="center"/>
    </xf>
    <xf numFmtId="167" fontId="32" fillId="0" borderId="75" xfId="25" applyNumberFormat="1" applyFont="1" applyBorder="1" applyAlignment="1">
      <alignment horizontal="center"/>
    </xf>
    <xf numFmtId="167" fontId="32" fillId="0" borderId="88" xfId="25" applyNumberFormat="1" applyFont="1" applyBorder="1" applyAlignment="1">
      <alignment horizontal="center"/>
    </xf>
    <xf numFmtId="167" fontId="32" fillId="0" borderId="0" xfId="25" applyNumberFormat="1" applyFont="1" applyBorder="1" applyAlignment="1">
      <alignment horizontal="center"/>
    </xf>
    <xf numFmtId="167" fontId="32" fillId="0" borderId="0" xfId="13" applyNumberFormat="1" applyFont="1" applyAlignment="1">
      <alignment horizontal="center" vertical="center"/>
    </xf>
    <xf numFmtId="170" fontId="32" fillId="5" borderId="5" xfId="12" applyFont="1" applyFill="1" applyBorder="1" applyAlignment="1">
      <alignment horizontal="center" vertical="center"/>
    </xf>
    <xf numFmtId="170" fontId="32" fillId="5" borderId="90" xfId="12" applyFont="1" applyFill="1" applyBorder="1" applyAlignment="1">
      <alignment horizontal="center" vertical="center"/>
    </xf>
    <xf numFmtId="167" fontId="34" fillId="0" borderId="9" xfId="13" applyNumberFormat="1" applyFont="1" applyBorder="1" applyAlignment="1">
      <alignment horizontal="center" vertical="center"/>
    </xf>
    <xf numFmtId="167" fontId="34" fillId="0" borderId="8" xfId="13" applyNumberFormat="1" applyFont="1" applyBorder="1" applyAlignment="1">
      <alignment horizontal="center" vertical="center"/>
    </xf>
    <xf numFmtId="167" fontId="34" fillId="0" borderId="10" xfId="13" applyNumberFormat="1" applyFont="1" applyBorder="1" applyAlignment="1">
      <alignment horizontal="center" vertical="center"/>
    </xf>
    <xf numFmtId="0" fontId="318" fillId="0" borderId="0" xfId="0" applyFont="1" applyAlignment="1">
      <alignment vertical="center"/>
    </xf>
    <xf numFmtId="3" fontId="34" fillId="0" borderId="93" xfId="0" applyNumberFormat="1" applyFont="1" applyBorder="1" applyAlignment="1">
      <alignment horizontal="center" vertical="center"/>
    </xf>
    <xf numFmtId="167" fontId="32" fillId="0" borderId="93" xfId="53378" applyNumberFormat="1" applyFont="1" applyBorder="1" applyAlignment="1">
      <alignment horizontal="center" vertical="center"/>
    </xf>
    <xf numFmtId="202" fontId="32" fillId="0" borderId="5" xfId="53397" applyNumberFormat="1" applyFont="1" applyBorder="1" applyAlignment="1">
      <alignment horizontal="center" vertical="center"/>
    </xf>
    <xf numFmtId="202" fontId="32" fillId="0" borderId="0" xfId="53397" applyNumberFormat="1" applyFont="1" applyAlignment="1">
      <alignment horizontal="center" vertical="center"/>
    </xf>
    <xf numFmtId="202" fontId="32" fillId="0" borderId="90" xfId="53397" applyNumberFormat="1" applyFont="1" applyBorder="1" applyAlignment="1">
      <alignment horizontal="center" vertical="center"/>
    </xf>
    <xf numFmtId="167" fontId="32" fillId="0" borderId="0" xfId="53378" applyNumberFormat="1" applyFont="1" applyAlignment="1">
      <alignment horizontal="center" vertical="center"/>
    </xf>
    <xf numFmtId="0" fontId="32" fillId="2" borderId="4" xfId="91" applyFont="1" applyFill="1" applyBorder="1"/>
    <xf numFmtId="0" fontId="48" fillId="0" borderId="86" xfId="0" applyFont="1" applyBorder="1"/>
    <xf numFmtId="167" fontId="48" fillId="0" borderId="87" xfId="31" applyNumberFormat="1" applyFont="1" applyBorder="1" applyAlignment="1">
      <alignment horizontal="center"/>
    </xf>
    <xf numFmtId="167" fontId="48" fillId="0" borderId="93" xfId="31" applyNumberFormat="1" applyFont="1" applyBorder="1" applyAlignment="1">
      <alignment horizontal="center"/>
    </xf>
    <xf numFmtId="167" fontId="48" fillId="0" borderId="88" xfId="31" applyNumberFormat="1" applyFont="1" applyBorder="1" applyAlignment="1">
      <alignment horizontal="center"/>
    </xf>
    <xf numFmtId="0" fontId="48" fillId="0" borderId="80" xfId="0" applyFont="1" applyBorder="1"/>
    <xf numFmtId="167" fontId="48" fillId="0" borderId="79" xfId="31" applyNumberFormat="1" applyFont="1" applyBorder="1" applyAlignment="1">
      <alignment horizontal="center"/>
    </xf>
    <xf numFmtId="167" fontId="48" fillId="0" borderId="76" xfId="31" applyNumberFormat="1" applyFont="1" applyBorder="1" applyAlignment="1">
      <alignment horizontal="center"/>
    </xf>
    <xf numFmtId="167" fontId="48" fillId="0" borderId="77" xfId="31" applyNumberFormat="1" applyFont="1" applyBorder="1" applyAlignment="1">
      <alignment horizontal="center"/>
    </xf>
    <xf numFmtId="0" fontId="32" fillId="5" borderId="5" xfId="48" applyFont="1" applyFill="1" applyBorder="1" applyAlignment="1">
      <alignment vertical="center"/>
    </xf>
    <xf numFmtId="0" fontId="32" fillId="5" borderId="7" xfId="0" applyFont="1" applyFill="1" applyBorder="1" applyAlignment="1">
      <alignment vertical="center"/>
    </xf>
    <xf numFmtId="202" fontId="34" fillId="0" borderId="93" xfId="5" applyNumberFormat="1" applyFont="1" applyBorder="1" applyAlignment="1">
      <alignment horizontal="center" vertical="center"/>
    </xf>
    <xf numFmtId="167" fontId="34" fillId="0" borderId="93" xfId="53378" applyNumberFormat="1" applyFont="1" applyBorder="1" applyAlignment="1">
      <alignment horizontal="center" vertical="center"/>
    </xf>
    <xf numFmtId="0" fontId="37" fillId="5" borderId="93" xfId="40" applyFont="1" applyFill="1" applyBorder="1" applyAlignment="1">
      <alignment horizontal="left" vertical="center"/>
    </xf>
    <xf numFmtId="167" fontId="34" fillId="0" borderId="76" xfId="13" applyNumberFormat="1" applyFont="1" applyBorder="1" applyAlignment="1">
      <alignment horizontal="center"/>
    </xf>
    <xf numFmtId="173" fontId="38" fillId="0" borderId="0" xfId="53392" applyNumberFormat="1" applyFont="1" applyAlignment="1">
      <alignment horizontal="center" vertical="center"/>
    </xf>
    <xf numFmtId="215" fontId="38" fillId="0" borderId="0" xfId="53392" applyNumberFormat="1" applyFont="1" applyAlignment="1">
      <alignment horizontal="center" vertical="center"/>
    </xf>
    <xf numFmtId="167" fontId="38" fillId="0" borderId="86" xfId="53391" applyNumberFormat="1" applyFont="1" applyBorder="1" applyAlignment="1">
      <alignment horizontal="center" vertical="center"/>
    </xf>
    <xf numFmtId="167" fontId="38" fillId="0" borderId="4" xfId="53391" applyNumberFormat="1" applyFont="1" applyBorder="1" applyAlignment="1">
      <alignment horizontal="center" vertical="center"/>
    </xf>
    <xf numFmtId="167" fontId="38" fillId="0" borderId="80" xfId="53391" applyNumberFormat="1" applyFont="1" applyBorder="1" applyAlignment="1">
      <alignment horizontal="center" vertical="center"/>
    </xf>
    <xf numFmtId="167" fontId="38" fillId="0" borderId="93" xfId="53391" applyNumberFormat="1" applyFont="1" applyBorder="1" applyAlignment="1">
      <alignment horizontal="center" vertical="center"/>
    </xf>
    <xf numFmtId="167" fontId="38" fillId="0" borderId="0" xfId="53391" applyNumberFormat="1" applyFont="1" applyBorder="1" applyAlignment="1">
      <alignment horizontal="center" vertical="center"/>
    </xf>
    <xf numFmtId="167" fontId="38" fillId="0" borderId="8" xfId="53391" applyNumberFormat="1" applyFont="1" applyBorder="1" applyAlignment="1">
      <alignment horizontal="center" vertical="center"/>
    </xf>
    <xf numFmtId="167" fontId="38" fillId="0" borderId="7" xfId="53391" applyNumberFormat="1" applyFont="1" applyBorder="1" applyAlignment="1">
      <alignment horizontal="center" vertical="center"/>
    </xf>
    <xf numFmtId="17" fontId="35" fillId="3" borderId="79" xfId="0" quotePrefix="1" applyNumberFormat="1" applyFont="1" applyFill="1" applyBorder="1" applyAlignment="1">
      <alignment horizontal="center" vertical="center"/>
    </xf>
    <xf numFmtId="17" fontId="35" fillId="3" borderId="77" xfId="0" quotePrefix="1" applyNumberFormat="1" applyFont="1" applyFill="1" applyBorder="1" applyAlignment="1">
      <alignment horizontal="center" vertical="center"/>
    </xf>
    <xf numFmtId="0" fontId="36" fillId="0" borderId="93" xfId="0" applyFont="1" applyBorder="1"/>
    <xf numFmtId="17" fontId="35" fillId="3" borderId="90" xfId="0" applyNumberFormat="1" applyFont="1" applyFill="1" applyBorder="1" applyAlignment="1">
      <alignment horizontal="center" vertical="center"/>
    </xf>
    <xf numFmtId="0" fontId="34" fillId="0" borderId="86" xfId="0" applyFont="1" applyBorder="1" applyAlignment="1">
      <alignment horizontal="center" vertical="center" wrapText="1"/>
    </xf>
    <xf numFmtId="167" fontId="300" fillId="0" borderId="7" xfId="36282" applyNumberFormat="1" applyFont="1" applyBorder="1" applyAlignment="1">
      <alignment horizontal="center" vertical="center" wrapText="1"/>
    </xf>
    <xf numFmtId="167" fontId="32" fillId="0" borderId="7" xfId="36282" applyNumberFormat="1" applyFont="1" applyBorder="1" applyAlignment="1">
      <alignment horizontal="center" vertical="center"/>
    </xf>
    <xf numFmtId="0" fontId="35" fillId="3" borderId="86" xfId="91" applyFont="1" applyFill="1" applyBorder="1" applyAlignment="1">
      <alignment horizontal="center" vertical="center"/>
    </xf>
    <xf numFmtId="1" fontId="302" fillId="3" borderId="77" xfId="34" quotePrefix="1" applyNumberFormat="1" applyFont="1" applyFill="1" applyBorder="1" applyAlignment="1">
      <alignment horizontal="center" vertical="center"/>
    </xf>
    <xf numFmtId="167" fontId="32" fillId="0" borderId="8" xfId="53378" applyNumberFormat="1" applyFont="1" applyBorder="1" applyAlignment="1">
      <alignment horizontal="center"/>
    </xf>
    <xf numFmtId="167" fontId="32" fillId="0" borderId="86" xfId="53378" applyNumberFormat="1" applyFont="1" applyBorder="1" applyAlignment="1">
      <alignment horizontal="center" vertical="center"/>
    </xf>
    <xf numFmtId="167" fontId="32" fillId="0" borderId="4" xfId="53378" applyNumberFormat="1" applyFont="1" applyBorder="1" applyAlignment="1">
      <alignment horizontal="center" vertical="center"/>
    </xf>
    <xf numFmtId="167" fontId="34" fillId="0" borderId="80" xfId="53378" applyNumberFormat="1" applyFont="1" applyBorder="1" applyAlignment="1">
      <alignment horizontal="center" vertical="center"/>
    </xf>
    <xf numFmtId="167" fontId="32" fillId="2" borderId="7" xfId="53378" applyNumberFormat="1" applyFont="1" applyFill="1" applyBorder="1" applyAlignment="1">
      <alignment horizontal="center"/>
    </xf>
    <xf numFmtId="0" fontId="35" fillId="3" borderId="0" xfId="0" applyFont="1" applyFill="1" applyAlignment="1">
      <alignment horizontal="center" vertical="top"/>
    </xf>
    <xf numFmtId="1" fontId="302" fillId="3" borderId="79" xfId="34" quotePrefix="1" applyNumberFormat="1" applyFont="1" applyFill="1" applyBorder="1" applyAlignment="1">
      <alignment horizontal="center" vertical="center"/>
    </xf>
    <xf numFmtId="167" fontId="32" fillId="0" borderId="80" xfId="53378" applyNumberFormat="1" applyFont="1" applyBorder="1" applyAlignment="1">
      <alignment horizontal="center" vertical="center"/>
    </xf>
    <xf numFmtId="167" fontId="34" fillId="0" borderId="7" xfId="53378" applyNumberFormat="1" applyFont="1" applyBorder="1" applyAlignment="1">
      <alignment horizontal="center" vertical="center"/>
    </xf>
    <xf numFmtId="167" fontId="32" fillId="0" borderId="86" xfId="18" applyNumberFormat="1" applyFont="1" applyBorder="1" applyAlignment="1">
      <alignment horizontal="center"/>
    </xf>
    <xf numFmtId="167" fontId="32" fillId="0" borderId="4" xfId="18" applyNumberFormat="1" applyFont="1" applyBorder="1" applyAlignment="1">
      <alignment horizontal="center"/>
    </xf>
    <xf numFmtId="0" fontId="34" fillId="0" borderId="80" xfId="18" applyFont="1" applyBorder="1" applyAlignment="1">
      <alignment horizontal="center"/>
    </xf>
    <xf numFmtId="43" fontId="32" fillId="0" borderId="86" xfId="34" applyFont="1" applyBorder="1" applyAlignment="1">
      <alignment horizontal="center" vertical="center" wrapText="1"/>
    </xf>
    <xf numFmtId="43" fontId="32" fillId="0" borderId="4" xfId="34" applyFont="1" applyBorder="1" applyAlignment="1">
      <alignment horizontal="center" vertical="center" wrapText="1"/>
    </xf>
    <xf numFmtId="43" fontId="34" fillId="0" borderId="7" xfId="34" applyFont="1" applyBorder="1" applyAlignment="1">
      <alignment horizontal="center" vertical="center" wrapText="1"/>
    </xf>
    <xf numFmtId="0" fontId="302" fillId="3" borderId="86" xfId="53395" applyFont="1" applyFill="1" applyBorder="1" applyAlignment="1">
      <alignment horizontal="center" vertical="center"/>
    </xf>
    <xf numFmtId="0" fontId="35" fillId="3" borderId="79" xfId="35" applyFont="1" applyFill="1" applyBorder="1" applyAlignment="1">
      <alignment horizontal="center"/>
    </xf>
    <xf numFmtId="0" fontId="38" fillId="0" borderId="5" xfId="35" applyFont="1" applyBorder="1" applyAlignment="1">
      <alignment vertical="center"/>
    </xf>
    <xf numFmtId="3" fontId="36" fillId="0" borderId="5" xfId="35" applyNumberFormat="1" applyFont="1" applyBorder="1" applyAlignment="1">
      <alignment horizontal="center" vertical="center"/>
    </xf>
    <xf numFmtId="3" fontId="36" fillId="0" borderId="0" xfId="35" applyNumberFormat="1" applyFont="1" applyAlignment="1">
      <alignment horizontal="center" vertical="center"/>
    </xf>
    <xf numFmtId="3" fontId="36" fillId="0" borderId="90" xfId="35" applyNumberFormat="1" applyFont="1" applyBorder="1" applyAlignment="1">
      <alignment horizontal="center" vertical="center"/>
    </xf>
    <xf numFmtId="167" fontId="38" fillId="0" borderId="0" xfId="37" applyNumberFormat="1" applyFont="1" applyFill="1" applyBorder="1" applyAlignment="1">
      <alignment horizontal="center" vertical="center"/>
    </xf>
    <xf numFmtId="167" fontId="36" fillId="0" borderId="0" xfId="37" applyNumberFormat="1" applyFont="1" applyFill="1" applyBorder="1" applyAlignment="1">
      <alignment horizontal="center" vertical="center"/>
    </xf>
    <xf numFmtId="0" fontId="38" fillId="5" borderId="79" xfId="35" applyFont="1" applyFill="1" applyBorder="1" applyAlignment="1">
      <alignment horizontal="left" vertical="center"/>
    </xf>
    <xf numFmtId="0" fontId="45" fillId="0" borderId="7" xfId="35" applyFont="1" applyBorder="1" applyAlignment="1">
      <alignment vertical="center" wrapText="1"/>
    </xf>
    <xf numFmtId="3" fontId="48" fillId="0" borderId="9" xfId="35" applyNumberFormat="1" applyFont="1" applyBorder="1" applyAlignment="1">
      <alignment horizontal="center" vertical="center"/>
    </xf>
    <xf numFmtId="3" fontId="48" fillId="0" borderId="8" xfId="35" applyNumberFormat="1" applyFont="1" applyBorder="1" applyAlignment="1">
      <alignment horizontal="center" vertical="center"/>
    </xf>
    <xf numFmtId="3" fontId="48" fillId="0" borderId="10" xfId="35" applyNumberFormat="1" applyFont="1" applyBorder="1" applyAlignment="1">
      <alignment horizontal="center" vertical="center"/>
    </xf>
    <xf numFmtId="0" fontId="45" fillId="0" borderId="5" xfId="35" applyFont="1" applyBorder="1" applyAlignment="1">
      <alignment vertical="center"/>
    </xf>
    <xf numFmtId="3" fontId="48" fillId="0" borderId="5" xfId="35" applyNumberFormat="1" applyFont="1" applyBorder="1" applyAlignment="1">
      <alignment horizontal="center" vertical="center"/>
    </xf>
    <xf numFmtId="3" fontId="48" fillId="0" borderId="0" xfId="35" applyNumberFormat="1" applyFont="1" applyAlignment="1">
      <alignment horizontal="center" vertical="center"/>
    </xf>
    <xf numFmtId="3" fontId="48" fillId="0" borderId="90" xfId="35" applyNumberFormat="1" applyFont="1" applyBorder="1" applyAlignment="1">
      <alignment horizontal="center" vertical="center"/>
    </xf>
    <xf numFmtId="167" fontId="45" fillId="0" borderId="90" xfId="37" applyNumberFormat="1" applyFont="1" applyFill="1" applyBorder="1" applyAlignment="1">
      <alignment horizontal="center" vertical="center"/>
    </xf>
    <xf numFmtId="0" fontId="45" fillId="0" borderId="5" xfId="35" applyFont="1" applyBorder="1" applyAlignment="1">
      <alignment horizontal="left" vertical="center" indent="1"/>
    </xf>
    <xf numFmtId="0" fontId="36" fillId="0" borderId="5" xfId="35" applyFont="1" applyBorder="1" applyAlignment="1">
      <alignment horizontal="left" vertical="center" indent="1"/>
    </xf>
    <xf numFmtId="167" fontId="36" fillId="0" borderId="90" xfId="37" applyNumberFormat="1" applyFont="1" applyFill="1" applyBorder="1" applyAlignment="1">
      <alignment horizontal="center" vertical="center"/>
    </xf>
    <xf numFmtId="0" fontId="45" fillId="5" borderId="79" xfId="35" applyFont="1" applyFill="1" applyBorder="1" applyAlignment="1">
      <alignment horizontal="left" vertical="center" indent="1"/>
    </xf>
    <xf numFmtId="3" fontId="48" fillId="5" borderId="79" xfId="35" applyNumberFormat="1" applyFont="1" applyFill="1" applyBorder="1" applyAlignment="1">
      <alignment horizontal="center" vertical="center"/>
    </xf>
    <xf numFmtId="167" fontId="48" fillId="5" borderId="79" xfId="37" applyNumberFormat="1" applyFont="1" applyFill="1" applyBorder="1" applyAlignment="1">
      <alignment horizontal="center" vertical="center"/>
    </xf>
    <xf numFmtId="167" fontId="45" fillId="0" borderId="8" xfId="37" applyNumberFormat="1" applyFont="1" applyBorder="1" applyAlignment="1">
      <alignment horizontal="center" vertical="center"/>
    </xf>
    <xf numFmtId="167" fontId="45" fillId="0" borderId="9" xfId="37" applyNumberFormat="1" applyFont="1" applyBorder="1" applyAlignment="1">
      <alignment horizontal="center" vertical="center"/>
    </xf>
    <xf numFmtId="167" fontId="45" fillId="0" borderId="10" xfId="37" applyNumberFormat="1" applyFont="1" applyBorder="1" applyAlignment="1">
      <alignment horizontal="center" vertical="center"/>
    </xf>
    <xf numFmtId="3" fontId="48" fillId="5" borderId="5" xfId="35" applyNumberFormat="1" applyFont="1" applyFill="1" applyBorder="1" applyAlignment="1">
      <alignment horizontal="center" vertical="center"/>
    </xf>
    <xf numFmtId="3" fontId="48" fillId="5" borderId="0" xfId="35" applyNumberFormat="1" applyFont="1" applyFill="1" applyAlignment="1">
      <alignment horizontal="center" vertical="center"/>
    </xf>
    <xf numFmtId="3" fontId="48" fillId="5" borderId="90" xfId="35" applyNumberFormat="1" applyFont="1" applyFill="1" applyBorder="1" applyAlignment="1">
      <alignment horizontal="center" vertical="center"/>
    </xf>
    <xf numFmtId="3" fontId="48" fillId="5" borderId="9" xfId="35" applyNumberFormat="1" applyFont="1" applyFill="1" applyBorder="1" applyAlignment="1">
      <alignment horizontal="center" vertical="center"/>
    </xf>
    <xf numFmtId="3" fontId="48" fillId="5" borderId="8" xfId="35" applyNumberFormat="1" applyFont="1" applyFill="1" applyBorder="1" applyAlignment="1">
      <alignment horizontal="center" vertical="center"/>
    </xf>
    <xf numFmtId="3" fontId="48" fillId="5" borderId="10" xfId="35" applyNumberFormat="1" applyFont="1" applyFill="1" applyBorder="1" applyAlignment="1">
      <alignment horizontal="center" vertical="center"/>
    </xf>
    <xf numFmtId="167" fontId="45" fillId="5" borderId="8" xfId="37" applyNumberFormat="1" applyFont="1" applyFill="1" applyBorder="1" applyAlignment="1">
      <alignment horizontal="center" vertical="center"/>
    </xf>
    <xf numFmtId="0" fontId="32" fillId="0" borderId="86" xfId="0" applyFont="1" applyBorder="1" applyAlignment="1">
      <alignment horizontal="center"/>
    </xf>
    <xf numFmtId="167" fontId="32" fillId="5" borderId="4" xfId="36310" applyNumberFormat="1" applyFont="1" applyFill="1" applyBorder="1" applyAlignment="1">
      <alignment horizontal="center" vertical="center" wrapText="1"/>
    </xf>
    <xf numFmtId="167" fontId="34" fillId="5" borderId="4" xfId="36310" applyNumberFormat="1" applyFont="1" applyFill="1" applyBorder="1" applyAlignment="1">
      <alignment horizontal="center" vertical="center" wrapText="1"/>
    </xf>
    <xf numFmtId="167" fontId="34" fillId="5" borderId="80" xfId="36310" applyNumberFormat="1" applyFont="1" applyFill="1" applyBorder="1" applyAlignment="1">
      <alignment horizontal="center" vertical="center" wrapText="1"/>
    </xf>
    <xf numFmtId="17" fontId="35" fillId="3" borderId="80" xfId="0" applyNumberFormat="1" applyFont="1" applyFill="1" applyBorder="1" applyAlignment="1">
      <alignment horizontal="center" vertical="center"/>
    </xf>
    <xf numFmtId="281" fontId="32" fillId="5" borderId="93" xfId="53400" applyNumberFormat="1" applyFont="1" applyFill="1" applyBorder="1" applyAlignment="1">
      <alignment horizontal="center" vertical="center" wrapText="1"/>
    </xf>
    <xf numFmtId="281" fontId="32" fillId="5" borderId="0" xfId="53400" applyNumberFormat="1" applyFont="1" applyFill="1" applyAlignment="1">
      <alignment horizontal="center" vertical="center" wrapText="1"/>
    </xf>
    <xf numFmtId="281" fontId="34" fillId="5" borderId="0" xfId="53400" applyNumberFormat="1" applyFont="1" applyFill="1" applyAlignment="1">
      <alignment horizontal="center" vertical="center" wrapText="1"/>
    </xf>
    <xf numFmtId="167" fontId="32" fillId="0" borderId="93" xfId="25" applyNumberFormat="1" applyFont="1" applyBorder="1" applyAlignment="1">
      <alignment horizontal="center"/>
    </xf>
    <xf numFmtId="167" fontId="32" fillId="5" borderId="86" xfId="36310" applyNumberFormat="1" applyFont="1" applyFill="1" applyBorder="1" applyAlignment="1">
      <alignment horizontal="center" vertical="center" wrapText="1"/>
    </xf>
    <xf numFmtId="167" fontId="32" fillId="0" borderId="79" xfId="25" applyNumberFormat="1" applyFont="1" applyBorder="1" applyAlignment="1">
      <alignment horizontal="center"/>
    </xf>
    <xf numFmtId="167" fontId="32" fillId="0" borderId="95" xfId="25" applyNumberFormat="1" applyFont="1" applyBorder="1" applyAlignment="1">
      <alignment horizontal="center"/>
    </xf>
    <xf numFmtId="167" fontId="32" fillId="5" borderId="96" xfId="36310" applyNumberFormat="1" applyFont="1" applyFill="1" applyBorder="1" applyAlignment="1">
      <alignment horizontal="center" vertical="center" wrapText="1"/>
    </xf>
    <xf numFmtId="17" fontId="35" fillId="3" borderId="5" xfId="53396" quotePrefix="1" applyNumberFormat="1" applyFont="1" applyFill="1" applyBorder="1" applyAlignment="1">
      <alignment horizontal="center"/>
    </xf>
    <xf numFmtId="17" fontId="35" fillId="3" borderId="0" xfId="53396" quotePrefix="1" applyNumberFormat="1" applyFont="1" applyFill="1" applyAlignment="1">
      <alignment horizontal="center"/>
    </xf>
    <xf numFmtId="17" fontId="35" fillId="3" borderId="90" xfId="53396" quotePrefix="1" applyNumberFormat="1" applyFont="1" applyFill="1" applyBorder="1" applyAlignment="1">
      <alignment horizontal="center"/>
    </xf>
    <xf numFmtId="167" fontId="34" fillId="0" borderId="96" xfId="13" applyNumberFormat="1" applyFont="1" applyBorder="1" applyAlignment="1">
      <alignment horizontal="center" vertical="center"/>
    </xf>
    <xf numFmtId="17" fontId="302" fillId="4" borderId="0" xfId="0" quotePrefix="1" applyNumberFormat="1" applyFont="1" applyFill="1" applyAlignment="1">
      <alignment horizontal="center" vertical="center"/>
    </xf>
    <xf numFmtId="250" fontId="32" fillId="0" borderId="93" xfId="5" applyNumberFormat="1" applyFont="1" applyBorder="1" applyAlignment="1">
      <alignment horizontal="center" vertical="center"/>
    </xf>
    <xf numFmtId="250" fontId="34" fillId="0" borderId="95" xfId="5" applyNumberFormat="1" applyFont="1" applyBorder="1" applyAlignment="1">
      <alignment horizontal="center" vertical="center"/>
    </xf>
    <xf numFmtId="0" fontId="35" fillId="3" borderId="86" xfId="23" applyFont="1" applyFill="1" applyBorder="1" applyAlignment="1">
      <alignment horizontal="center" vertical="top" wrapText="1"/>
    </xf>
    <xf numFmtId="167" fontId="34" fillId="0" borderId="96" xfId="53391" applyNumberFormat="1" applyFont="1" applyBorder="1" applyAlignment="1">
      <alignment horizontal="center" vertical="center"/>
    </xf>
    <xf numFmtId="0" fontId="32" fillId="5" borderId="5" xfId="53391" applyNumberFormat="1" applyFont="1" applyFill="1" applyBorder="1" applyAlignment="1">
      <alignment horizontal="center" vertical="center" wrapText="1"/>
    </xf>
    <xf numFmtId="0" fontId="32" fillId="5" borderId="90" xfId="53391" applyNumberFormat="1" applyFont="1" applyFill="1" applyBorder="1" applyAlignment="1">
      <alignment horizontal="center" vertical="center" wrapText="1"/>
    </xf>
    <xf numFmtId="0" fontId="32" fillId="5" borderId="79" xfId="53391" applyNumberFormat="1" applyFont="1" applyFill="1" applyBorder="1" applyAlignment="1">
      <alignment horizontal="center" vertical="center" wrapText="1"/>
    </xf>
    <xf numFmtId="0" fontId="32" fillId="5" borderId="77" xfId="53391" applyNumberFormat="1" applyFont="1" applyFill="1" applyBorder="1" applyAlignment="1">
      <alignment horizontal="center" vertical="center" wrapText="1"/>
    </xf>
    <xf numFmtId="0" fontId="35" fillId="131" borderId="86" xfId="23" applyFont="1" applyFill="1" applyBorder="1" applyAlignment="1" applyProtection="1">
      <alignment horizontal="center" vertical="center"/>
      <protection locked="0"/>
    </xf>
    <xf numFmtId="17" fontId="35" fillId="131" borderId="96" xfId="23" quotePrefix="1" applyNumberFormat="1" applyFont="1" applyFill="1" applyBorder="1" applyAlignment="1" applyProtection="1">
      <alignment horizontal="center" vertical="center"/>
      <protection locked="0"/>
    </xf>
    <xf numFmtId="281" fontId="32" fillId="5" borderId="0" xfId="55" applyNumberFormat="1" applyFont="1" applyFill="1" applyBorder="1" applyAlignment="1">
      <alignment horizontal="center" vertical="center" wrapText="1"/>
    </xf>
    <xf numFmtId="0" fontId="32" fillId="5" borderId="86" xfId="23" applyFont="1" applyFill="1" applyBorder="1" applyAlignment="1">
      <alignment vertical="center"/>
    </xf>
    <xf numFmtId="167" fontId="32" fillId="5" borderId="4" xfId="13" applyNumberFormat="1" applyFont="1" applyFill="1" applyBorder="1" applyAlignment="1">
      <alignment horizontal="center" vertical="center"/>
    </xf>
    <xf numFmtId="167" fontId="34" fillId="5" borderId="4" xfId="13" applyNumberFormat="1" applyFont="1" applyFill="1" applyBorder="1" applyAlignment="1">
      <alignment horizontal="center" vertical="center"/>
    </xf>
    <xf numFmtId="167" fontId="34" fillId="5" borderId="96" xfId="13" applyNumberFormat="1" applyFont="1" applyFill="1" applyBorder="1" applyAlignment="1">
      <alignment horizontal="center" vertical="center"/>
    </xf>
    <xf numFmtId="169" fontId="42" fillId="5" borderId="86" xfId="55" applyNumberFormat="1" applyFont="1" applyFill="1" applyBorder="1" applyAlignment="1">
      <alignment vertical="center"/>
    </xf>
    <xf numFmtId="0" fontId="35" fillId="3" borderId="86" xfId="0" applyFont="1" applyFill="1" applyBorder="1" applyAlignment="1" applyProtection="1">
      <alignment horizontal="center" vertical="center"/>
      <protection locked="0"/>
    </xf>
    <xf numFmtId="17" fontId="302" fillId="4" borderId="5" xfId="0" quotePrefix="1" applyNumberFormat="1" applyFont="1" applyFill="1" applyBorder="1" applyAlignment="1" applyProtection="1">
      <alignment horizontal="center" vertical="center"/>
      <protection locked="0"/>
    </xf>
    <xf numFmtId="17" fontId="302" fillId="4" borderId="90" xfId="0" quotePrefix="1" applyNumberFormat="1" applyFont="1" applyFill="1" applyBorder="1" applyAlignment="1" applyProtection="1">
      <alignment horizontal="center" vertical="center"/>
      <protection locked="0"/>
    </xf>
    <xf numFmtId="0" fontId="302" fillId="4" borderId="96" xfId="0" applyFont="1" applyFill="1" applyBorder="1" applyAlignment="1" applyProtection="1">
      <alignment horizontal="center" vertical="center"/>
      <protection locked="0"/>
    </xf>
    <xf numFmtId="1" fontId="35" fillId="3" borderId="4" xfId="53398" quotePrefix="1" applyNumberFormat="1" applyFont="1" applyFill="1" applyBorder="1" applyAlignment="1">
      <alignment horizontal="center" vertical="center"/>
    </xf>
    <xf numFmtId="167" fontId="34" fillId="5" borderId="96" xfId="36310" applyNumberFormat="1" applyFont="1" applyFill="1" applyBorder="1" applyAlignment="1">
      <alignment horizontal="center" vertical="center" wrapText="1"/>
    </xf>
    <xf numFmtId="167" fontId="32" fillId="5" borderId="79" xfId="18" applyNumberFormat="1" applyFont="1" applyFill="1" applyBorder="1" applyAlignment="1">
      <alignment horizontal="center"/>
    </xf>
    <xf numFmtId="167" fontId="32" fillId="5" borderId="97" xfId="18" applyNumberFormat="1" applyFont="1" applyFill="1" applyBorder="1" applyAlignment="1">
      <alignment horizontal="center"/>
    </xf>
    <xf numFmtId="167" fontId="32" fillId="5" borderId="86" xfId="36928" applyNumberFormat="1" applyFont="1" applyFill="1" applyBorder="1" applyAlignment="1">
      <alignment horizontal="center" vertical="center"/>
    </xf>
    <xf numFmtId="167" fontId="32" fillId="5" borderId="4" xfId="36928" applyNumberFormat="1" applyFont="1" applyFill="1" applyBorder="1" applyAlignment="1">
      <alignment horizontal="center" vertical="center"/>
    </xf>
    <xf numFmtId="167" fontId="34" fillId="5" borderId="4" xfId="36928" applyNumberFormat="1" applyFont="1" applyFill="1" applyBorder="1" applyAlignment="1">
      <alignment horizontal="center" vertical="center"/>
    </xf>
    <xf numFmtId="167" fontId="34" fillId="5" borderId="96" xfId="36928" applyNumberFormat="1" applyFont="1" applyFill="1" applyBorder="1" applyAlignment="1">
      <alignment horizontal="center" vertical="center"/>
    </xf>
    <xf numFmtId="0" fontId="36" fillId="0" borderId="86" xfId="0" applyFont="1" applyBorder="1" applyAlignment="1">
      <alignment horizontal="center"/>
    </xf>
    <xf numFmtId="0" fontId="36" fillId="0" borderId="4" xfId="0" applyFont="1" applyBorder="1" applyAlignment="1">
      <alignment horizontal="center"/>
    </xf>
    <xf numFmtId="0" fontId="36" fillId="0" borderId="96" xfId="0" applyFont="1" applyBorder="1" applyAlignment="1">
      <alignment horizontal="center"/>
    </xf>
    <xf numFmtId="17" fontId="302" fillId="4" borderId="79" xfId="0" quotePrefix="1" applyNumberFormat="1" applyFont="1" applyFill="1" applyBorder="1" applyAlignment="1" applyProtection="1">
      <alignment horizontal="center" vertical="center"/>
      <protection locked="0"/>
    </xf>
    <xf numFmtId="17" fontId="302" fillId="4" borderId="77" xfId="0" quotePrefix="1" applyNumberFormat="1" applyFont="1" applyFill="1" applyBorder="1" applyAlignment="1" applyProtection="1">
      <alignment horizontal="center" vertical="center"/>
      <protection locked="0"/>
    </xf>
    <xf numFmtId="167" fontId="32" fillId="5" borderId="86" xfId="6" applyNumberFormat="1" applyFont="1" applyFill="1" applyBorder="1" applyAlignment="1">
      <alignment horizontal="center" vertical="center"/>
    </xf>
    <xf numFmtId="167" fontId="32" fillId="5" borderId="4" xfId="6" applyNumberFormat="1" applyFont="1" applyFill="1" applyBorder="1" applyAlignment="1">
      <alignment horizontal="center" vertical="center"/>
    </xf>
    <xf numFmtId="167" fontId="34" fillId="5" borderId="4" xfId="6" applyNumberFormat="1" applyFont="1" applyFill="1" applyBorder="1" applyAlignment="1">
      <alignment horizontal="center" vertical="center"/>
    </xf>
    <xf numFmtId="167" fontId="34" fillId="5" borderId="96" xfId="6" applyNumberFormat="1" applyFont="1" applyFill="1" applyBorder="1" applyAlignment="1">
      <alignment horizontal="center" vertical="center"/>
    </xf>
    <xf numFmtId="167" fontId="36" fillId="0" borderId="86" xfId="53391" applyNumberFormat="1" applyFont="1" applyBorder="1" applyAlignment="1">
      <alignment horizontal="center"/>
    </xf>
    <xf numFmtId="167" fontId="36" fillId="0" borderId="4" xfId="53391" applyNumberFormat="1" applyFont="1" applyBorder="1" applyAlignment="1">
      <alignment horizontal="center"/>
    </xf>
    <xf numFmtId="167" fontId="48" fillId="0" borderId="7" xfId="53391" applyNumberFormat="1" applyFont="1" applyBorder="1" applyAlignment="1">
      <alignment horizontal="center"/>
    </xf>
    <xf numFmtId="14" fontId="302" fillId="3" borderId="76" xfId="44" quotePrefix="1" applyNumberFormat="1" applyFont="1" applyFill="1" applyBorder="1" applyAlignment="1">
      <alignment horizontal="center" vertical="center" wrapText="1"/>
    </xf>
    <xf numFmtId="14" fontId="302" fillId="3" borderId="77" xfId="44" quotePrefix="1" applyNumberFormat="1" applyFont="1" applyFill="1" applyBorder="1" applyAlignment="1">
      <alignment horizontal="center" vertical="center" wrapText="1"/>
    </xf>
    <xf numFmtId="170" fontId="32" fillId="5" borderId="4" xfId="12" applyFont="1" applyFill="1" applyBorder="1" applyAlignment="1">
      <alignment horizontal="center" vertical="center"/>
    </xf>
    <xf numFmtId="170" fontId="32" fillId="5" borderId="0" xfId="12" applyFont="1" applyFill="1" applyBorder="1" applyAlignment="1">
      <alignment horizontal="center" vertical="center"/>
    </xf>
    <xf numFmtId="170" fontId="32" fillId="5" borderId="96" xfId="12" applyFont="1" applyFill="1" applyBorder="1" applyAlignment="1">
      <alignment horizontal="center" vertical="center"/>
    </xf>
    <xf numFmtId="167" fontId="32" fillId="5" borderId="87" xfId="13" applyNumberFormat="1" applyFont="1" applyFill="1" applyBorder="1" applyAlignment="1">
      <alignment horizontal="center" vertical="center"/>
    </xf>
    <xf numFmtId="167" fontId="32" fillId="5" borderId="93" xfId="13" applyNumberFormat="1" applyFont="1" applyFill="1" applyBorder="1" applyAlignment="1">
      <alignment horizontal="center" vertical="center"/>
    </xf>
    <xf numFmtId="170" fontId="32" fillId="5" borderId="87" xfId="12" applyFont="1" applyFill="1" applyBorder="1" applyAlignment="1">
      <alignment horizontal="center" vertical="center"/>
    </xf>
    <xf numFmtId="170" fontId="32" fillId="5" borderId="88" xfId="12" applyFont="1" applyFill="1" applyBorder="1" applyAlignment="1">
      <alignment horizontal="center" vertical="center"/>
    </xf>
    <xf numFmtId="170" fontId="32" fillId="5" borderId="86" xfId="12" applyFont="1" applyFill="1" applyBorder="1" applyAlignment="1">
      <alignment horizontal="center" vertical="center"/>
    </xf>
    <xf numFmtId="167" fontId="32" fillId="5" borderId="76" xfId="13" applyNumberFormat="1" applyFont="1" applyFill="1" applyBorder="1" applyAlignment="1">
      <alignment horizontal="center" vertical="center"/>
    </xf>
    <xf numFmtId="167" fontId="32" fillId="5" borderId="97" xfId="13" applyNumberFormat="1" applyFont="1" applyFill="1" applyBorder="1" applyAlignment="1">
      <alignment horizontal="center" vertical="center"/>
    </xf>
    <xf numFmtId="167" fontId="34" fillId="0" borderId="4" xfId="53378" applyNumberFormat="1" applyFont="1" applyBorder="1" applyAlignment="1">
      <alignment horizontal="center" vertical="center"/>
    </xf>
    <xf numFmtId="167" fontId="32" fillId="6" borderId="10" xfId="13" applyNumberFormat="1" applyFont="1" applyFill="1" applyBorder="1" applyAlignment="1">
      <alignment horizontal="center"/>
    </xf>
    <xf numFmtId="168" fontId="36" fillId="0" borderId="0" xfId="0" applyNumberFormat="1" applyFont="1"/>
    <xf numFmtId="0" fontId="32" fillId="0" borderId="87" xfId="25234" applyFont="1" applyBorder="1" applyAlignment="1" applyProtection="1">
      <alignment horizontal="center" vertical="center"/>
      <protection locked="0"/>
    </xf>
    <xf numFmtId="0" fontId="32" fillId="0" borderId="93" xfId="25234" applyFont="1" applyBorder="1" applyAlignment="1" applyProtection="1">
      <alignment horizontal="center" vertical="center"/>
      <protection locked="0"/>
    </xf>
    <xf numFmtId="0" fontId="32" fillId="0" borderId="88" xfId="25234" applyFont="1" applyBorder="1" applyAlignment="1" applyProtection="1">
      <alignment horizontal="center" vertical="center"/>
      <protection locked="0"/>
    </xf>
    <xf numFmtId="3" fontId="32" fillId="0" borderId="79" xfId="25234" applyNumberFormat="1" applyFont="1" applyBorder="1" applyAlignment="1" applyProtection="1">
      <alignment horizontal="center" vertical="center"/>
      <protection locked="0"/>
    </xf>
    <xf numFmtId="3" fontId="32" fillId="0" borderId="97" xfId="25234" applyNumberFormat="1" applyFont="1" applyBorder="1" applyAlignment="1" applyProtection="1">
      <alignment horizontal="center" vertical="center"/>
      <protection locked="0"/>
    </xf>
    <xf numFmtId="3" fontId="32" fillId="0" borderId="77" xfId="25234" applyNumberFormat="1" applyFont="1" applyBorder="1" applyAlignment="1" applyProtection="1">
      <alignment horizontal="center" vertical="center"/>
      <protection locked="0"/>
    </xf>
    <xf numFmtId="1" fontId="32" fillId="0" borderId="79" xfId="53398" applyNumberFormat="1" applyFont="1" applyFill="1" applyBorder="1" applyAlignment="1" applyProtection="1">
      <alignment horizontal="center" vertical="center"/>
      <protection locked="0"/>
    </xf>
    <xf numFmtId="1" fontId="32" fillId="0" borderId="77" xfId="53398" applyNumberFormat="1" applyFont="1" applyFill="1" applyBorder="1" applyAlignment="1" applyProtection="1">
      <alignment horizontal="center" vertical="center"/>
      <protection locked="0"/>
    </xf>
    <xf numFmtId="1" fontId="32" fillId="0" borderId="87" xfId="13184" applyNumberFormat="1" applyFont="1" applyBorder="1" applyAlignment="1" applyProtection="1">
      <alignment horizontal="center" vertical="center"/>
      <protection locked="0"/>
    </xf>
    <xf numFmtId="1" fontId="32" fillId="0" borderId="88" xfId="13184" applyNumberFormat="1" applyFont="1" applyBorder="1" applyAlignment="1" applyProtection="1">
      <alignment horizontal="center" vertical="center"/>
      <protection locked="0"/>
    </xf>
    <xf numFmtId="0" fontId="34" fillId="5" borderId="87" xfId="25234" applyFont="1" applyFill="1" applyBorder="1" applyAlignment="1">
      <alignment horizontal="left"/>
    </xf>
    <xf numFmtId="0" fontId="32" fillId="5" borderId="5" xfId="25234" applyFont="1" applyFill="1" applyBorder="1" applyAlignment="1">
      <alignment horizontal="left" vertical="center"/>
    </xf>
    <xf numFmtId="0" fontId="34" fillId="5" borderId="5" xfId="25234" applyFont="1" applyFill="1" applyBorder="1"/>
    <xf numFmtId="0" fontId="32" fillId="5" borderId="5" xfId="25234" applyFont="1" applyFill="1" applyBorder="1" applyAlignment="1">
      <alignment horizontal="left" indent="1"/>
    </xf>
    <xf numFmtId="17" fontId="35" fillId="3" borderId="5" xfId="53399" quotePrefix="1" applyNumberFormat="1" applyFont="1" applyFill="1" applyBorder="1" applyAlignment="1">
      <alignment horizontal="center"/>
    </xf>
    <xf numFmtId="17" fontId="35" fillId="3" borderId="0" xfId="53399" quotePrefix="1" applyNumberFormat="1" applyFont="1" applyFill="1" applyAlignment="1">
      <alignment horizontal="center"/>
    </xf>
    <xf numFmtId="17" fontId="35" fillId="3" borderId="90" xfId="53399" quotePrefix="1" applyNumberFormat="1" applyFont="1" applyFill="1" applyBorder="1" applyAlignment="1">
      <alignment horizontal="center"/>
    </xf>
    <xf numFmtId="285" fontId="32" fillId="0" borderId="5" xfId="12" applyNumberFormat="1" applyFont="1" applyBorder="1" applyAlignment="1">
      <alignment horizontal="center" vertical="center"/>
    </xf>
    <xf numFmtId="283" fontId="32" fillId="0" borderId="87" xfId="53392" applyNumberFormat="1" applyFont="1" applyFill="1" applyBorder="1" applyAlignment="1">
      <alignment horizontal="center" vertical="center"/>
    </xf>
    <xf numFmtId="283" fontId="32" fillId="0" borderId="93" xfId="53392" applyNumberFormat="1" applyFont="1" applyFill="1" applyBorder="1" applyAlignment="1">
      <alignment horizontal="center" vertical="center"/>
    </xf>
    <xf numFmtId="283" fontId="32" fillId="0" borderId="88" xfId="53392" applyNumberFormat="1" applyFont="1" applyFill="1" applyBorder="1" applyAlignment="1">
      <alignment horizontal="center" vertical="center"/>
    </xf>
    <xf numFmtId="167" fontId="32" fillId="0" borderId="90" xfId="36333" applyNumberFormat="1" applyFont="1" applyFill="1" applyBorder="1" applyAlignment="1">
      <alignment horizontal="center" vertical="center"/>
    </xf>
    <xf numFmtId="283" fontId="32" fillId="0" borderId="5" xfId="0" applyNumberFormat="1" applyFont="1" applyBorder="1" applyAlignment="1">
      <alignment horizontal="center" vertical="center"/>
    </xf>
    <xf numFmtId="283" fontId="32" fillId="0" borderId="0" xfId="53392" applyNumberFormat="1" applyFont="1" applyFill="1" applyBorder="1" applyAlignment="1">
      <alignment horizontal="center" vertical="center"/>
    </xf>
    <xf numFmtId="283" fontId="32" fillId="0" borderId="90" xfId="53392" applyNumberFormat="1" applyFont="1" applyFill="1" applyBorder="1" applyAlignment="1">
      <alignment horizontal="center" vertical="center"/>
    </xf>
    <xf numFmtId="167" fontId="32" fillId="0" borderId="5" xfId="36333" applyNumberFormat="1" applyFont="1" applyFill="1" applyBorder="1" applyAlignment="1">
      <alignment horizontal="center" vertical="center"/>
    </xf>
    <xf numFmtId="283" fontId="32" fillId="0" borderId="79" xfId="0" applyNumberFormat="1" applyFont="1" applyBorder="1" applyAlignment="1">
      <alignment horizontal="center" vertical="center"/>
    </xf>
    <xf numFmtId="283" fontId="32" fillId="0" borderId="76" xfId="53392" applyNumberFormat="1" applyFont="1" applyFill="1" applyBorder="1" applyAlignment="1">
      <alignment horizontal="center" vertical="center"/>
    </xf>
    <xf numFmtId="283" fontId="32" fillId="0" borderId="77" xfId="53392" applyNumberFormat="1" applyFont="1" applyFill="1" applyBorder="1" applyAlignment="1">
      <alignment horizontal="center" vertical="center"/>
    </xf>
    <xf numFmtId="190" fontId="34" fillId="0" borderId="9" xfId="0" applyNumberFormat="1" applyFont="1" applyBorder="1" applyAlignment="1">
      <alignment horizontal="center" vertical="center"/>
    </xf>
    <xf numFmtId="190" fontId="34" fillId="0" borderId="8" xfId="53392" applyNumberFormat="1" applyFont="1" applyFill="1" applyBorder="1" applyAlignment="1">
      <alignment horizontal="center" vertical="center"/>
    </xf>
    <xf numFmtId="190" fontId="34" fillId="0" borderId="10" xfId="53392" applyNumberFormat="1" applyFont="1" applyFill="1" applyBorder="1" applyAlignment="1">
      <alignment horizontal="center" vertical="center"/>
    </xf>
    <xf numFmtId="167" fontId="45" fillId="0" borderId="9" xfId="36333" applyNumberFormat="1" applyFont="1" applyFill="1" applyBorder="1" applyAlignment="1">
      <alignment horizontal="center" vertical="center"/>
    </xf>
    <xf numFmtId="167" fontId="45" fillId="0" borderId="10" xfId="36333" applyNumberFormat="1" applyFont="1" applyFill="1" applyBorder="1" applyAlignment="1">
      <alignment horizontal="center" vertical="center"/>
    </xf>
    <xf numFmtId="190" fontId="32" fillId="0" borderId="9" xfId="0" applyNumberFormat="1" applyFont="1" applyBorder="1" applyAlignment="1">
      <alignment horizontal="center" vertical="center"/>
    </xf>
    <xf numFmtId="190" fontId="32" fillId="0" borderId="8" xfId="53392" applyNumberFormat="1" applyFont="1" applyFill="1" applyBorder="1" applyAlignment="1">
      <alignment horizontal="center" vertical="center"/>
    </xf>
    <xf numFmtId="190" fontId="32" fillId="0" borderId="10" xfId="53392" applyNumberFormat="1" applyFont="1" applyFill="1" applyBorder="1" applyAlignment="1">
      <alignment horizontal="center" vertical="center"/>
    </xf>
    <xf numFmtId="9" fontId="34" fillId="0" borderId="9" xfId="53391" applyFont="1" applyFill="1" applyBorder="1" applyAlignment="1">
      <alignment horizontal="center" vertical="center"/>
    </xf>
    <xf numFmtId="9" fontId="34" fillId="0" borderId="8" xfId="53391" applyFont="1" applyFill="1" applyBorder="1" applyAlignment="1">
      <alignment horizontal="center" vertical="center"/>
    </xf>
    <xf numFmtId="9" fontId="34" fillId="0" borderId="10" xfId="53391" applyFont="1" applyFill="1" applyBorder="1" applyAlignment="1">
      <alignment horizontal="center" vertical="center"/>
    </xf>
    <xf numFmtId="0" fontId="36" fillId="0" borderId="80" xfId="0" applyFont="1" applyBorder="1"/>
    <xf numFmtId="202" fontId="32" fillId="0" borderId="8" xfId="12" applyNumberFormat="1" applyFont="1" applyFill="1" applyBorder="1" applyAlignment="1">
      <alignment horizontal="center" vertical="center"/>
    </xf>
    <xf numFmtId="202" fontId="32" fillId="0" borderId="10" xfId="12" applyNumberFormat="1" applyFont="1" applyFill="1" applyBorder="1" applyAlignment="1">
      <alignment horizontal="center" vertical="center"/>
    </xf>
    <xf numFmtId="1" fontId="35" fillId="5" borderId="0" xfId="12" applyNumberFormat="1" applyFont="1" applyFill="1" applyBorder="1" applyAlignment="1">
      <alignment horizontal="center"/>
    </xf>
    <xf numFmtId="1" fontId="35" fillId="5" borderId="0" xfId="12" applyNumberFormat="1" applyFont="1" applyFill="1" applyBorder="1" applyAlignment="1">
      <alignment horizontal="center" vertical="center"/>
    </xf>
    <xf numFmtId="0" fontId="35" fillId="5" borderId="90" xfId="0" applyFont="1" applyFill="1" applyBorder="1" applyAlignment="1">
      <alignment horizontal="center" vertical="center"/>
    </xf>
    <xf numFmtId="0" fontId="34" fillId="5" borderId="4" xfId="0" quotePrefix="1" applyFont="1" applyFill="1" applyBorder="1" applyAlignment="1">
      <alignment horizontal="left" vertical="center"/>
    </xf>
    <xf numFmtId="1" fontId="35" fillId="5" borderId="5" xfId="12" applyNumberFormat="1" applyFont="1" applyFill="1" applyBorder="1" applyAlignment="1">
      <alignment horizontal="center" vertical="center"/>
    </xf>
    <xf numFmtId="0" fontId="34" fillId="5" borderId="5" xfId="0" quotePrefix="1" applyFont="1" applyFill="1" applyBorder="1" applyAlignment="1">
      <alignment horizontal="left" vertical="center"/>
    </xf>
    <xf numFmtId="1" fontId="35" fillId="5" borderId="87" xfId="12" applyNumberFormat="1" applyFont="1" applyFill="1" applyBorder="1" applyAlignment="1">
      <alignment horizontal="center" vertical="center"/>
    </xf>
    <xf numFmtId="1" fontId="35" fillId="5" borderId="93" xfId="12" applyNumberFormat="1" applyFont="1" applyFill="1" applyBorder="1" applyAlignment="1">
      <alignment horizontal="center" vertical="center"/>
    </xf>
    <xf numFmtId="0" fontId="35" fillId="5" borderId="88" xfId="0" applyFont="1" applyFill="1" applyBorder="1" applyAlignment="1">
      <alignment horizontal="center" vertical="center"/>
    </xf>
    <xf numFmtId="1" fontId="35" fillId="5" borderId="93" xfId="12" applyNumberFormat="1" applyFont="1" applyFill="1" applyBorder="1" applyAlignment="1">
      <alignment horizontal="center"/>
    </xf>
    <xf numFmtId="167" fontId="45" fillId="2" borderId="8" xfId="49" applyNumberFormat="1" applyFont="1" applyFill="1" applyBorder="1" applyAlignment="1">
      <alignment horizontal="center" vertical="center"/>
    </xf>
    <xf numFmtId="286" fontId="313" fillId="5" borderId="0" xfId="34" applyNumberFormat="1" applyFont="1" applyFill="1" applyAlignment="1">
      <alignment vertical="center"/>
    </xf>
    <xf numFmtId="286" fontId="313" fillId="0" borderId="0" xfId="34" applyNumberFormat="1" applyFont="1"/>
    <xf numFmtId="167" fontId="313" fillId="5" borderId="86" xfId="31" applyNumberFormat="1" applyFont="1" applyFill="1" applyBorder="1" applyAlignment="1">
      <alignment horizontal="center" vertical="center"/>
    </xf>
    <xf numFmtId="167" fontId="313" fillId="5" borderId="4" xfId="31" applyNumberFormat="1" applyFont="1" applyFill="1" applyBorder="1" applyAlignment="1">
      <alignment horizontal="center" vertical="center"/>
    </xf>
    <xf numFmtId="167" fontId="314" fillId="5" borderId="7" xfId="31" applyNumberFormat="1" applyFont="1" applyFill="1" applyBorder="1" applyAlignment="1">
      <alignment horizontal="center" vertical="center"/>
    </xf>
    <xf numFmtId="10" fontId="0" fillId="0" borderId="0" xfId="53391" applyNumberFormat="1" applyFont="1"/>
    <xf numFmtId="167" fontId="34" fillId="6" borderId="86" xfId="13" applyNumberFormat="1" applyFont="1" applyFill="1" applyBorder="1" applyAlignment="1">
      <alignment horizontal="center" vertical="center"/>
    </xf>
    <xf numFmtId="167" fontId="36" fillId="0" borderId="75" xfId="53391" applyNumberFormat="1" applyFont="1" applyBorder="1" applyAlignment="1">
      <alignment horizontal="center"/>
    </xf>
    <xf numFmtId="167" fontId="36" fillId="0" borderId="0" xfId="53391" applyNumberFormat="1" applyFont="1" applyBorder="1" applyAlignment="1">
      <alignment horizontal="center"/>
    </xf>
    <xf numFmtId="167" fontId="36" fillId="0" borderId="79" xfId="53391" applyNumberFormat="1" applyFont="1" applyBorder="1" applyAlignment="1">
      <alignment horizontal="center"/>
    </xf>
    <xf numFmtId="167" fontId="36" fillId="0" borderId="76" xfId="53391" applyNumberFormat="1" applyFont="1" applyBorder="1" applyAlignment="1">
      <alignment horizontal="center"/>
    </xf>
    <xf numFmtId="167" fontId="36" fillId="0" borderId="77" xfId="53391" applyNumberFormat="1" applyFont="1" applyBorder="1" applyAlignment="1">
      <alignment horizontal="center"/>
    </xf>
    <xf numFmtId="0" fontId="324" fillId="0" borderId="0" xfId="0" applyFont="1" applyAlignment="1">
      <alignment horizontal="left" vertical="center" readingOrder="1"/>
    </xf>
    <xf numFmtId="0" fontId="35" fillId="3" borderId="86" xfId="0" applyFont="1" applyFill="1" applyBorder="1" applyAlignment="1">
      <alignment horizontal="center" vertical="center"/>
    </xf>
    <xf numFmtId="0" fontId="35" fillId="3" borderId="80" xfId="0" applyFont="1" applyFill="1" applyBorder="1" applyAlignment="1">
      <alignment horizontal="center" vertical="center"/>
    </xf>
    <xf numFmtId="0" fontId="1" fillId="3" borderId="88" xfId="0" applyFont="1" applyFill="1" applyBorder="1" applyAlignment="1">
      <alignment horizontal="center" vertical="center"/>
    </xf>
    <xf numFmtId="0" fontId="35" fillId="3" borderId="90" xfId="0" applyFont="1" applyFill="1" applyBorder="1" applyAlignment="1">
      <alignment horizontal="center" vertical="center"/>
    </xf>
    <xf numFmtId="1" fontId="35" fillId="3" borderId="0" xfId="12" applyNumberFormat="1" applyFont="1" applyFill="1" applyAlignment="1">
      <alignment horizontal="center" vertical="center"/>
    </xf>
    <xf numFmtId="1" fontId="35" fillId="3" borderId="0" xfId="12" applyNumberFormat="1" applyFont="1" applyFill="1" applyBorder="1" applyAlignment="1">
      <alignment horizontal="center" vertical="center"/>
    </xf>
    <xf numFmtId="1" fontId="35" fillId="3" borderId="76" xfId="12" applyNumberFormat="1" applyFont="1" applyFill="1" applyBorder="1" applyAlignment="1">
      <alignment horizontal="center" vertical="center"/>
    </xf>
    <xf numFmtId="0" fontId="35" fillId="3" borderId="88" xfId="0" applyFont="1" applyFill="1" applyBorder="1" applyAlignment="1">
      <alignment horizontal="center" vertical="top"/>
    </xf>
    <xf numFmtId="0" fontId="34" fillId="0" borderId="5" xfId="0" applyFont="1" applyBorder="1" applyAlignment="1">
      <alignment horizontal="left" vertical="center" wrapText="1"/>
    </xf>
    <xf numFmtId="0" fontId="34" fillId="0" borderId="5" xfId="0" applyFont="1" applyBorder="1" applyAlignment="1">
      <alignment horizontal="left"/>
    </xf>
    <xf numFmtId="0" fontId="32" fillId="5" borderId="5" xfId="53391" quotePrefix="1" applyNumberFormat="1" applyFont="1" applyFill="1" applyBorder="1" applyAlignment="1">
      <alignment horizontal="center" vertical="center" wrapText="1"/>
    </xf>
    <xf numFmtId="0" fontId="32" fillId="5" borderId="90" xfId="53391" quotePrefix="1" applyNumberFormat="1" applyFont="1" applyFill="1" applyBorder="1" applyAlignment="1">
      <alignment horizontal="center" vertical="center" wrapText="1"/>
    </xf>
    <xf numFmtId="167" fontId="32" fillId="5" borderId="5" xfId="36928" quotePrefix="1" applyNumberFormat="1" applyFont="1" applyFill="1" applyBorder="1" applyAlignment="1">
      <alignment horizontal="center" vertical="center"/>
    </xf>
    <xf numFmtId="167" fontId="32" fillId="5" borderId="90" xfId="36928" quotePrefix="1" applyNumberFormat="1" applyFont="1" applyFill="1" applyBorder="1" applyAlignment="1">
      <alignment horizontal="center" vertical="center"/>
    </xf>
    <xf numFmtId="168" fontId="32" fillId="0" borderId="90" xfId="36333" quotePrefix="1" applyNumberFormat="1" applyFont="1" applyFill="1" applyBorder="1" applyAlignment="1">
      <alignment horizontal="center" vertical="center"/>
    </xf>
    <xf numFmtId="0" fontId="35" fillId="3" borderId="99" xfId="35" applyFont="1" applyFill="1" applyBorder="1" applyAlignment="1">
      <alignment horizontal="center"/>
    </xf>
    <xf numFmtId="167" fontId="45" fillId="0" borderId="0" xfId="37" applyNumberFormat="1" applyFont="1" applyAlignment="1">
      <alignment horizontal="center" vertical="center"/>
    </xf>
    <xf numFmtId="167" fontId="45" fillId="0" borderId="5" xfId="37" applyNumberFormat="1" applyFont="1" applyBorder="1" applyAlignment="1">
      <alignment horizontal="center" vertical="center"/>
    </xf>
    <xf numFmtId="167" fontId="45" fillId="0" borderId="90" xfId="37" applyNumberFormat="1" applyFont="1" applyBorder="1" applyAlignment="1">
      <alignment horizontal="center" vertical="center"/>
    </xf>
    <xf numFmtId="167" fontId="32" fillId="0" borderId="0" xfId="37" applyNumberFormat="1" applyFont="1" applyAlignment="1">
      <alignment horizontal="center" vertical="center"/>
    </xf>
    <xf numFmtId="167" fontId="36" fillId="0" borderId="0" xfId="37" applyNumberFormat="1" applyFont="1" applyAlignment="1">
      <alignment horizontal="center" vertical="center"/>
    </xf>
    <xf numFmtId="167" fontId="36" fillId="0" borderId="5" xfId="37" applyNumberFormat="1" applyFont="1" applyBorder="1" applyAlignment="1">
      <alignment horizontal="center" vertical="center"/>
    </xf>
    <xf numFmtId="167" fontId="36" fillId="0" borderId="90" xfId="37" applyNumberFormat="1" applyFont="1" applyBorder="1" applyAlignment="1">
      <alignment horizontal="center" vertical="center"/>
    </xf>
    <xf numFmtId="3" fontId="48" fillId="5" borderId="98" xfId="35" applyNumberFormat="1" applyFont="1" applyFill="1" applyBorder="1" applyAlignment="1">
      <alignment horizontal="center" vertical="center"/>
    </xf>
    <xf numFmtId="3" fontId="48" fillId="5" borderId="99" xfId="35" applyNumberFormat="1" applyFont="1" applyFill="1" applyBorder="1" applyAlignment="1">
      <alignment horizontal="center" vertical="center"/>
    </xf>
    <xf numFmtId="167" fontId="48" fillId="5" borderId="98" xfId="37" applyNumberFormat="1" applyFont="1" applyFill="1" applyBorder="1" applyAlignment="1">
      <alignment horizontal="center" vertical="center"/>
    </xf>
    <xf numFmtId="167" fontId="48" fillId="5" borderId="99" xfId="37" applyNumberFormat="1" applyFont="1" applyFill="1" applyBorder="1" applyAlignment="1">
      <alignment horizontal="center" vertical="center"/>
    </xf>
    <xf numFmtId="0" fontId="35" fillId="4" borderId="79" xfId="35" quotePrefix="1" applyFont="1" applyFill="1" applyBorder="1" applyAlignment="1">
      <alignment horizontal="center"/>
    </xf>
    <xf numFmtId="0" fontId="35" fillId="4" borderId="98" xfId="35" quotePrefix="1" applyFont="1" applyFill="1" applyBorder="1" applyAlignment="1">
      <alignment horizontal="center"/>
    </xf>
    <xf numFmtId="0" fontId="35" fillId="4" borderId="99" xfId="35" quotePrefix="1" applyFont="1" applyFill="1" applyBorder="1" applyAlignment="1">
      <alignment horizontal="center"/>
    </xf>
    <xf numFmtId="167" fontId="48" fillId="5" borderId="0" xfId="37" applyNumberFormat="1" applyFont="1" applyFill="1" applyBorder="1" applyAlignment="1">
      <alignment horizontal="center" vertical="center"/>
    </xf>
    <xf numFmtId="167" fontId="48" fillId="5" borderId="5" xfId="37" applyNumberFormat="1" applyFont="1" applyFill="1" applyBorder="1" applyAlignment="1">
      <alignment horizontal="center" vertical="center"/>
    </xf>
    <xf numFmtId="167" fontId="48" fillId="5" borderId="90" xfId="37" applyNumberFormat="1" applyFont="1" applyFill="1" applyBorder="1" applyAlignment="1">
      <alignment horizontal="center" vertical="center"/>
    </xf>
    <xf numFmtId="289" fontId="34" fillId="5" borderId="87" xfId="53391" applyNumberFormat="1" applyFont="1" applyFill="1" applyBorder="1" applyAlignment="1">
      <alignment horizontal="center" vertical="center"/>
    </xf>
    <xf numFmtId="289" fontId="34" fillId="5" borderId="88" xfId="53391" applyNumberFormat="1" applyFont="1" applyFill="1" applyBorder="1" applyAlignment="1">
      <alignment horizontal="center" vertical="center"/>
    </xf>
    <xf numFmtId="289" fontId="34" fillId="5" borderId="9" xfId="53391" applyNumberFormat="1" applyFont="1" applyFill="1" applyBorder="1" applyAlignment="1">
      <alignment horizontal="center" vertical="center"/>
    </xf>
    <xf numFmtId="289" fontId="34" fillId="5" borderId="10" xfId="53391" applyNumberFormat="1" applyFont="1" applyFill="1" applyBorder="1" applyAlignment="1">
      <alignment horizontal="center" vertical="center"/>
    </xf>
    <xf numFmtId="0" fontId="4" fillId="0" borderId="0" xfId="1"/>
    <xf numFmtId="0" fontId="7" fillId="0" borderId="0" xfId="0" quotePrefix="1" applyFont="1"/>
    <xf numFmtId="173" fontId="36" fillId="0" borderId="5" xfId="53392" applyNumberFormat="1" applyFont="1" applyBorder="1" applyAlignment="1">
      <alignment horizontal="center"/>
    </xf>
    <xf numFmtId="173" fontId="36" fillId="0" borderId="0" xfId="53392" applyNumberFormat="1" applyFont="1" applyBorder="1" applyAlignment="1">
      <alignment horizontal="center"/>
    </xf>
    <xf numFmtId="173" fontId="36" fillId="0" borderId="90" xfId="53392" applyNumberFormat="1" applyFont="1" applyBorder="1" applyAlignment="1">
      <alignment horizontal="center"/>
    </xf>
    <xf numFmtId="0" fontId="36" fillId="0" borderId="90" xfId="0" applyFont="1" applyBorder="1"/>
    <xf numFmtId="0" fontId="290" fillId="132" borderId="7" xfId="0" applyFont="1" applyFill="1" applyBorder="1" applyAlignment="1">
      <alignment horizontal="center" vertical="center" wrapText="1"/>
    </xf>
    <xf numFmtId="0" fontId="290" fillId="132" borderId="10" xfId="0" applyFont="1" applyFill="1" applyBorder="1" applyAlignment="1">
      <alignment horizontal="center" vertical="center" wrapText="1"/>
    </xf>
    <xf numFmtId="0" fontId="290" fillId="132" borderId="10" xfId="0" applyFont="1" applyFill="1" applyBorder="1" applyAlignment="1">
      <alignment horizontal="center" vertical="center"/>
    </xf>
    <xf numFmtId="0" fontId="323" fillId="0" borderId="80" xfId="0" applyFont="1" applyBorder="1" applyAlignment="1">
      <alignment vertical="center" wrapText="1"/>
    </xf>
    <xf numFmtId="0" fontId="323" fillId="0" borderId="77" xfId="0" applyFont="1" applyBorder="1" applyAlignment="1">
      <alignment horizontal="center" vertical="center" wrapText="1"/>
    </xf>
    <xf numFmtId="0" fontId="42" fillId="0" borderId="77" xfId="0" applyFont="1" applyBorder="1" applyAlignment="1">
      <alignment horizontal="center" vertical="center"/>
    </xf>
    <xf numFmtId="173" fontId="323" fillId="0" borderId="77" xfId="0" applyNumberFormat="1" applyFont="1" applyBorder="1" applyAlignment="1">
      <alignment horizontal="center" vertical="center" wrapText="1"/>
    </xf>
    <xf numFmtId="0" fontId="46" fillId="0" borderId="80" xfId="0" applyFont="1" applyBorder="1" applyAlignment="1">
      <alignment vertical="center" wrapText="1"/>
    </xf>
    <xf numFmtId="173" fontId="42" fillId="0" borderId="77" xfId="0" applyNumberFormat="1" applyFont="1" applyBorder="1" applyAlignment="1">
      <alignment horizontal="center" vertical="center" wrapText="1"/>
    </xf>
    <xf numFmtId="0" fontId="42" fillId="0" borderId="80" xfId="0" applyFont="1" applyBorder="1" applyAlignment="1">
      <alignment vertical="center" wrapText="1"/>
    </xf>
    <xf numFmtId="0" fontId="42" fillId="0" borderId="77" xfId="0" applyFont="1" applyBorder="1" applyAlignment="1">
      <alignment horizontal="center" vertical="center" wrapText="1"/>
    </xf>
    <xf numFmtId="3" fontId="42" fillId="0" borderId="77" xfId="0" applyNumberFormat="1" applyFont="1" applyBorder="1" applyAlignment="1">
      <alignment horizontal="center" vertical="center" wrapText="1"/>
    </xf>
    <xf numFmtId="0" fontId="323" fillId="0" borderId="77" xfId="0" applyFont="1" applyBorder="1" applyAlignment="1">
      <alignment horizontal="center" vertical="center"/>
    </xf>
    <xf numFmtId="3" fontId="323" fillId="0" borderId="77" xfId="0" quotePrefix="1" applyNumberFormat="1" applyFont="1" applyBorder="1" applyAlignment="1">
      <alignment horizontal="center" vertical="center" wrapText="1"/>
    </xf>
    <xf numFmtId="3" fontId="42" fillId="0" borderId="99" xfId="0" applyNumberFormat="1" applyFont="1" applyBorder="1" applyAlignment="1">
      <alignment horizontal="center" vertical="center" wrapText="1"/>
    </xf>
    <xf numFmtId="0" fontId="328" fillId="0" borderId="0" xfId="0" applyFont="1"/>
    <xf numFmtId="0" fontId="32" fillId="6" borderId="4" xfId="23" applyFont="1" applyFill="1" applyBorder="1" applyAlignment="1">
      <alignment vertical="center"/>
    </xf>
    <xf numFmtId="0" fontId="32" fillId="6" borderId="4" xfId="23" applyFont="1" applyFill="1" applyBorder="1" applyAlignment="1">
      <alignment horizontal="left" vertical="center" wrapText="1"/>
    </xf>
    <xf numFmtId="0" fontId="34" fillId="6" borderId="4" xfId="23" applyFont="1" applyFill="1" applyBorder="1" applyAlignment="1">
      <alignment horizontal="left" vertical="center" wrapText="1"/>
    </xf>
    <xf numFmtId="0" fontId="34" fillId="6" borderId="4" xfId="23" applyFont="1" applyFill="1" applyBorder="1" applyAlignment="1">
      <alignment vertical="center" wrapText="1"/>
    </xf>
    <xf numFmtId="0" fontId="34" fillId="5" borderId="4" xfId="23" applyFont="1" applyFill="1" applyBorder="1" applyAlignment="1">
      <alignment vertical="center"/>
    </xf>
    <xf numFmtId="0" fontId="32" fillId="5" borderId="4" xfId="23" applyFont="1" applyFill="1" applyBorder="1" applyAlignment="1">
      <alignment vertical="center"/>
    </xf>
    <xf numFmtId="0" fontId="32" fillId="0" borderId="4" xfId="23" applyFont="1" applyBorder="1" applyAlignment="1">
      <alignment vertical="center"/>
    </xf>
    <xf numFmtId="0" fontId="32" fillId="5" borderId="80" xfId="23" applyFont="1" applyFill="1" applyBorder="1" applyAlignment="1">
      <alignment horizontal="justify" vertical="center" wrapText="1"/>
    </xf>
    <xf numFmtId="0" fontId="34" fillId="0" borderId="4" xfId="23" applyFont="1" applyBorder="1" applyAlignment="1">
      <alignment horizontal="justify" vertical="center" wrapText="1"/>
    </xf>
    <xf numFmtId="0" fontId="32" fillId="5" borderId="4" xfId="23" applyFont="1" applyFill="1" applyBorder="1"/>
    <xf numFmtId="0" fontId="34" fillId="5" borderId="86" xfId="23" applyFont="1" applyFill="1" applyBorder="1" applyAlignment="1">
      <alignment vertical="center"/>
    </xf>
    <xf numFmtId="10" fontId="32" fillId="5" borderId="80" xfId="23" applyNumberFormat="1" applyFont="1" applyFill="1" applyBorder="1" applyAlignment="1">
      <alignment vertical="center"/>
    </xf>
    <xf numFmtId="0" fontId="34" fillId="5" borderId="86" xfId="23" quotePrefix="1" applyFont="1" applyFill="1" applyBorder="1" applyAlignment="1">
      <alignment vertical="center"/>
    </xf>
    <xf numFmtId="0" fontId="32" fillId="5" borderId="4" xfId="23" quotePrefix="1" applyFont="1" applyFill="1" applyBorder="1" applyAlignment="1">
      <alignment vertical="center"/>
    </xf>
    <xf numFmtId="0" fontId="32" fillId="5" borderId="80" xfId="23" quotePrefix="1" applyFont="1" applyFill="1" applyBorder="1" applyAlignment="1">
      <alignment vertical="center"/>
    </xf>
    <xf numFmtId="0" fontId="34" fillId="0" borderId="87" xfId="23" applyFont="1" applyBorder="1" applyAlignment="1">
      <alignment vertical="center"/>
    </xf>
    <xf numFmtId="167" fontId="32" fillId="0" borderId="87" xfId="13" applyNumberFormat="1" applyFont="1" applyBorder="1" applyAlignment="1">
      <alignment horizontal="center" vertical="center"/>
    </xf>
    <xf numFmtId="167" fontId="32" fillId="0" borderId="93" xfId="13" applyNumberFormat="1" applyFont="1" applyBorder="1" applyAlignment="1">
      <alignment horizontal="center" vertical="center"/>
    </xf>
    <xf numFmtId="170" fontId="32" fillId="0" borderId="87" xfId="12" applyFont="1" applyFill="1" applyBorder="1" applyAlignment="1">
      <alignment horizontal="center" vertical="center"/>
    </xf>
    <xf numFmtId="170" fontId="32" fillId="0" borderId="88" xfId="12" applyFont="1" applyFill="1" applyBorder="1" applyAlignment="1">
      <alignment horizontal="center" vertical="center"/>
    </xf>
    <xf numFmtId="170" fontId="32" fillId="0" borderId="86" xfId="12" applyFont="1" applyFill="1" applyBorder="1" applyAlignment="1">
      <alignment horizontal="center" vertical="center"/>
    </xf>
    <xf numFmtId="0" fontId="32" fillId="0" borderId="5" xfId="23" applyFont="1" applyBorder="1" applyAlignment="1">
      <alignment vertical="center"/>
    </xf>
    <xf numFmtId="0" fontId="32" fillId="0" borderId="79" xfId="23" applyFont="1" applyBorder="1" applyAlignment="1">
      <alignment vertical="center"/>
    </xf>
    <xf numFmtId="0" fontId="34" fillId="0" borderId="5" xfId="23" applyFont="1" applyBorder="1" applyAlignment="1">
      <alignment vertical="center"/>
    </xf>
    <xf numFmtId="0" fontId="34" fillId="5" borderId="5" xfId="23" applyFont="1" applyFill="1" applyBorder="1"/>
    <xf numFmtId="169" fontId="32" fillId="0" borderId="87" xfId="16672" applyNumberFormat="1" applyFont="1" applyBorder="1" applyAlignment="1">
      <alignment horizontal="right" vertical="center"/>
    </xf>
    <xf numFmtId="169" fontId="32" fillId="0" borderId="93" xfId="16672" applyNumberFormat="1" applyFont="1" applyBorder="1" applyAlignment="1">
      <alignment horizontal="right" vertical="center"/>
    </xf>
    <xf numFmtId="169" fontId="32" fillId="0" borderId="88" xfId="16672" applyNumberFormat="1" applyFont="1" applyBorder="1" applyAlignment="1">
      <alignment horizontal="right" vertical="center"/>
    </xf>
    <xf numFmtId="167" fontId="32" fillId="5" borderId="87" xfId="53391" applyNumberFormat="1" applyFont="1" applyFill="1" applyBorder="1" applyAlignment="1">
      <alignment horizontal="center" vertical="center"/>
    </xf>
    <xf numFmtId="167" fontId="32" fillId="5" borderId="88" xfId="53391" applyNumberFormat="1" applyFont="1" applyFill="1" applyBorder="1" applyAlignment="1">
      <alignment horizontal="center" vertical="center"/>
    </xf>
    <xf numFmtId="0" fontId="32" fillId="0" borderId="87" xfId="0" applyFont="1" applyBorder="1" applyAlignment="1">
      <alignment horizontal="right" vertical="center"/>
    </xf>
    <xf numFmtId="0" fontId="32" fillId="0" borderId="88" xfId="0" applyFont="1" applyBorder="1" applyAlignment="1">
      <alignment horizontal="right" vertical="center"/>
    </xf>
    <xf numFmtId="0" fontId="32" fillId="5" borderId="86" xfId="0" applyFont="1" applyFill="1" applyBorder="1" applyAlignment="1">
      <alignment horizontal="center" vertical="center"/>
    </xf>
    <xf numFmtId="0" fontId="32" fillId="5" borderId="5" xfId="23" applyFont="1" applyFill="1" applyBorder="1"/>
    <xf numFmtId="0" fontId="37" fillId="0" borderId="0" xfId="23" quotePrefix="1" applyFont="1" applyAlignment="1">
      <alignment vertical="top"/>
    </xf>
    <xf numFmtId="0" fontId="37" fillId="0" borderId="0" xfId="23" applyFont="1" applyAlignment="1">
      <alignment vertical="top"/>
    </xf>
    <xf numFmtId="0" fontId="36" fillId="0" borderId="86" xfId="0" applyFont="1" applyBorder="1"/>
    <xf numFmtId="167" fontId="36" fillId="0" borderId="5" xfId="0" applyNumberFormat="1" applyFont="1" applyBorder="1"/>
    <xf numFmtId="167" fontId="36" fillId="0" borderId="0" xfId="0" applyNumberFormat="1" applyFont="1"/>
    <xf numFmtId="167" fontId="36" fillId="0" borderId="90" xfId="0" applyNumberFormat="1" applyFont="1" applyBorder="1"/>
    <xf numFmtId="0" fontId="37" fillId="5" borderId="0" xfId="38" applyFont="1" applyFill="1" applyAlignment="1">
      <alignment vertical="center"/>
    </xf>
    <xf numFmtId="0" fontId="37" fillId="5" borderId="0" xfId="25271" applyFont="1" applyFill="1" applyAlignment="1">
      <alignment vertical="center"/>
    </xf>
    <xf numFmtId="0" fontId="35" fillId="3" borderId="4" xfId="0" quotePrefix="1" applyFont="1" applyFill="1" applyBorder="1" applyAlignment="1">
      <alignment vertical="top"/>
    </xf>
    <xf numFmtId="288" fontId="36" fillId="0" borderId="0" xfId="0" applyNumberFormat="1" applyFont="1"/>
    <xf numFmtId="1" fontId="35" fillId="3" borderId="5" xfId="17" applyNumberFormat="1" applyFont="1" applyFill="1" applyBorder="1" applyAlignment="1">
      <alignment horizontal="center" vertical="center"/>
    </xf>
    <xf numFmtId="1" fontId="35" fillId="3" borderId="0" xfId="17" applyNumberFormat="1" applyFont="1" applyFill="1" applyBorder="1" applyAlignment="1">
      <alignment horizontal="center" vertical="center"/>
    </xf>
    <xf numFmtId="1" fontId="35" fillId="3" borderId="90" xfId="17" applyNumberFormat="1" applyFont="1" applyFill="1" applyBorder="1" applyAlignment="1">
      <alignment horizontal="center" vertical="center"/>
    </xf>
    <xf numFmtId="0" fontId="35" fillId="3" borderId="5" xfId="0" applyFont="1" applyFill="1" applyBorder="1" applyAlignment="1">
      <alignment horizontal="center" vertical="center"/>
    </xf>
    <xf numFmtId="17" fontId="35" fillId="3" borderId="5" xfId="0" quotePrefix="1" applyNumberFormat="1" applyFont="1" applyFill="1" applyBorder="1" applyAlignment="1">
      <alignment horizontal="center" vertical="center"/>
    </xf>
    <xf numFmtId="17" fontId="35" fillId="3" borderId="90" xfId="0" quotePrefix="1" applyNumberFormat="1" applyFont="1" applyFill="1" applyBorder="1" applyAlignment="1">
      <alignment horizontal="center" vertical="center"/>
    </xf>
    <xf numFmtId="10" fontId="37" fillId="0" borderId="0" xfId="13" applyNumberFormat="1" applyFont="1" applyAlignment="1">
      <alignment horizontal="left" vertical="center"/>
    </xf>
    <xf numFmtId="3" fontId="36" fillId="0" borderId="87" xfId="0" applyNumberFormat="1" applyFont="1" applyBorder="1" applyAlignment="1">
      <alignment horizontal="center"/>
    </xf>
    <xf numFmtId="3" fontId="36" fillId="0" borderId="93" xfId="0" applyNumberFormat="1" applyFont="1" applyBorder="1" applyAlignment="1">
      <alignment horizontal="center"/>
    </xf>
    <xf numFmtId="3" fontId="36" fillId="0" borderId="79" xfId="0" applyNumberFormat="1" applyFont="1" applyBorder="1" applyAlignment="1">
      <alignment horizontal="center"/>
    </xf>
    <xf numFmtId="3" fontId="36" fillId="0" borderId="76" xfId="0" applyNumberFormat="1" applyFont="1" applyBorder="1" applyAlignment="1">
      <alignment horizontal="center"/>
    </xf>
    <xf numFmtId="167" fontId="36" fillId="0" borderId="80" xfId="53391" applyNumberFormat="1" applyFont="1" applyBorder="1" applyAlignment="1">
      <alignment horizontal="center"/>
    </xf>
    <xf numFmtId="0" fontId="48" fillId="0" borderId="9" xfId="0" applyFont="1" applyBorder="1"/>
    <xf numFmtId="3" fontId="48" fillId="0" borderId="9" xfId="0" applyNumberFormat="1" applyFont="1" applyBorder="1" applyAlignment="1">
      <alignment horizontal="center"/>
    </xf>
    <xf numFmtId="3" fontId="48" fillId="0" borderId="8" xfId="0" applyNumberFormat="1" applyFont="1" applyBorder="1" applyAlignment="1">
      <alignment horizontal="center"/>
    </xf>
    <xf numFmtId="49" fontId="313" fillId="0" borderId="86" xfId="0" applyNumberFormat="1" applyFont="1" applyBorder="1" applyAlignment="1">
      <alignment horizontal="left" vertical="center" wrapText="1"/>
    </xf>
    <xf numFmtId="49" fontId="313" fillId="0" borderId="4" xfId="0" applyNumberFormat="1" applyFont="1" applyBorder="1" applyAlignment="1">
      <alignment horizontal="left" vertical="center" wrapText="1"/>
    </xf>
    <xf numFmtId="0" fontId="37" fillId="0" borderId="0" xfId="0" applyFont="1" applyAlignment="1">
      <alignment vertical="center"/>
    </xf>
    <xf numFmtId="10" fontId="38" fillId="5" borderId="87" xfId="36362" applyNumberFormat="1" applyFont="1" applyFill="1" applyBorder="1" applyAlignment="1">
      <alignment horizontal="center" vertical="center"/>
    </xf>
    <xf numFmtId="10" fontId="38" fillId="5" borderId="75" xfId="36362" applyNumberFormat="1" applyFont="1" applyFill="1" applyBorder="1" applyAlignment="1">
      <alignment horizontal="center" vertical="center"/>
    </xf>
    <xf numFmtId="10" fontId="38" fillId="5" borderId="88" xfId="36362" applyNumberFormat="1" applyFont="1" applyFill="1" applyBorder="1" applyAlignment="1">
      <alignment horizontal="center" vertical="center"/>
    </xf>
    <xf numFmtId="243" fontId="36" fillId="5" borderId="87" xfId="36333" applyNumberFormat="1" applyFont="1" applyFill="1" applyBorder="1" applyAlignment="1">
      <alignment horizontal="center" vertical="center"/>
    </xf>
    <xf numFmtId="243" fontId="36" fillId="5" borderId="88" xfId="36333" applyNumberFormat="1" applyFont="1" applyFill="1" applyBorder="1" applyAlignment="1">
      <alignment horizontal="center" vertical="center"/>
    </xf>
    <xf numFmtId="10" fontId="38" fillId="5" borderId="5" xfId="36333" applyNumberFormat="1" applyFont="1" applyFill="1" applyBorder="1" applyAlignment="1">
      <alignment horizontal="center" vertical="center"/>
    </xf>
    <xf numFmtId="10" fontId="38" fillId="5" borderId="0" xfId="36333" applyNumberFormat="1" applyFont="1" applyFill="1" applyAlignment="1">
      <alignment horizontal="center" vertical="center"/>
    </xf>
    <xf numFmtId="10" fontId="38" fillId="5" borderId="90" xfId="36333" applyNumberFormat="1" applyFont="1" applyFill="1" applyBorder="1" applyAlignment="1">
      <alignment horizontal="center" vertical="center"/>
    </xf>
    <xf numFmtId="243" fontId="36" fillId="5" borderId="5" xfId="36333" applyNumberFormat="1" applyFont="1" applyFill="1" applyBorder="1" applyAlignment="1">
      <alignment horizontal="center" vertical="center"/>
    </xf>
    <xf numFmtId="243" fontId="36" fillId="5" borderId="90" xfId="36333" applyNumberFormat="1" applyFont="1" applyFill="1" applyBorder="1" applyAlignment="1">
      <alignment horizontal="center" vertical="center"/>
    </xf>
    <xf numFmtId="10" fontId="38" fillId="5" borderId="79" xfId="36362" applyNumberFormat="1" applyFont="1" applyFill="1" applyBorder="1" applyAlignment="1">
      <alignment horizontal="center" vertical="center"/>
    </xf>
    <xf numFmtId="10" fontId="38" fillId="5" borderId="76" xfId="36362" applyNumberFormat="1" applyFont="1" applyFill="1" applyBorder="1" applyAlignment="1">
      <alignment horizontal="center" vertical="center"/>
    </xf>
    <xf numFmtId="10" fontId="38" fillId="5" borderId="77" xfId="36362" applyNumberFormat="1" applyFont="1" applyFill="1" applyBorder="1" applyAlignment="1">
      <alignment horizontal="center" vertical="center"/>
    </xf>
    <xf numFmtId="243" fontId="36" fillId="5" borderId="79" xfId="36333" applyNumberFormat="1" applyFont="1" applyFill="1" applyBorder="1" applyAlignment="1">
      <alignment horizontal="center" vertical="center"/>
    </xf>
    <xf numFmtId="243" fontId="36" fillId="5" borderId="77" xfId="36333" applyNumberFormat="1" applyFont="1" applyFill="1" applyBorder="1" applyAlignment="1">
      <alignment horizontal="center" vertical="center"/>
    </xf>
    <xf numFmtId="0" fontId="7" fillId="5" borderId="0" xfId="0" applyFont="1" applyFill="1" applyAlignment="1">
      <alignment horizontal="center" vertical="center"/>
    </xf>
    <xf numFmtId="0" fontId="7" fillId="5" borderId="0" xfId="0" applyFont="1" applyFill="1"/>
    <xf numFmtId="10" fontId="38" fillId="5" borderId="0" xfId="36362" applyNumberFormat="1" applyFont="1" applyFill="1" applyAlignment="1">
      <alignment horizontal="center" vertical="center"/>
    </xf>
    <xf numFmtId="10" fontId="36" fillId="5" borderId="0" xfId="47177" applyNumberFormat="1" applyFont="1" applyFill="1"/>
    <xf numFmtId="0" fontId="290" fillId="3" borderId="86" xfId="53395" applyFont="1" applyFill="1" applyBorder="1" applyAlignment="1" applyProtection="1">
      <alignment horizontal="center" vertical="center"/>
      <protection locked="0"/>
    </xf>
    <xf numFmtId="17" fontId="293" fillId="3" borderId="79" xfId="0" applyNumberFormat="1" applyFont="1" applyFill="1" applyBorder="1" applyAlignment="1">
      <alignment horizontal="center"/>
    </xf>
    <xf numFmtId="17" fontId="293" fillId="3" borderId="76" xfId="0" applyNumberFormat="1" applyFont="1" applyFill="1" applyBorder="1" applyAlignment="1">
      <alignment horizontal="center"/>
    </xf>
    <xf numFmtId="17" fontId="293" fillId="3" borderId="77" xfId="0" applyNumberFormat="1" applyFont="1" applyFill="1" applyBorder="1" applyAlignment="1">
      <alignment horizontal="center"/>
    </xf>
    <xf numFmtId="17" fontId="290" fillId="3" borderId="79" xfId="53395" quotePrefix="1" applyNumberFormat="1" applyFont="1" applyFill="1" applyBorder="1" applyAlignment="1" applyProtection="1">
      <alignment horizontal="center" vertical="center"/>
      <protection locked="0"/>
    </xf>
    <xf numFmtId="17" fontId="290" fillId="3" borderId="77" xfId="53395" quotePrefix="1" applyNumberFormat="1" applyFont="1" applyFill="1" applyBorder="1" applyAlignment="1" applyProtection="1">
      <alignment horizontal="center" vertical="center"/>
      <protection locked="0"/>
    </xf>
    <xf numFmtId="0" fontId="290" fillId="3" borderId="96" xfId="53395" quotePrefix="1" applyFont="1" applyFill="1" applyBorder="1" applyAlignment="1" applyProtection="1">
      <alignment horizontal="center" vertical="center"/>
      <protection locked="0"/>
    </xf>
    <xf numFmtId="202" fontId="42" fillId="0" borderId="5" xfId="12" applyNumberFormat="1" applyFont="1" applyBorder="1" applyAlignment="1">
      <alignment horizontal="center" vertical="center"/>
    </xf>
    <xf numFmtId="202" fontId="42" fillId="0" borderId="0" xfId="12" applyNumberFormat="1" applyFont="1" applyAlignment="1">
      <alignment horizontal="center" vertical="center"/>
    </xf>
    <xf numFmtId="202" fontId="42" fillId="0" borderId="90" xfId="12" applyNumberFormat="1" applyFont="1" applyBorder="1" applyAlignment="1">
      <alignment horizontal="center" vertical="center"/>
    </xf>
    <xf numFmtId="167" fontId="42" fillId="5" borderId="0" xfId="13" applyNumberFormat="1" applyFont="1" applyFill="1" applyAlignment="1">
      <alignment horizontal="center" vertical="center"/>
    </xf>
    <xf numFmtId="167" fontId="42" fillId="5" borderId="90" xfId="13" applyNumberFormat="1" applyFont="1" applyFill="1" applyBorder="1" applyAlignment="1">
      <alignment horizontal="center" vertical="center"/>
    </xf>
    <xf numFmtId="167" fontId="42" fillId="5" borderId="4" xfId="13" applyNumberFormat="1" applyFont="1" applyFill="1" applyBorder="1" applyAlignment="1">
      <alignment horizontal="center" vertical="center"/>
    </xf>
    <xf numFmtId="281" fontId="42" fillId="5" borderId="5" xfId="55" applyNumberFormat="1" applyFont="1" applyFill="1" applyBorder="1" applyAlignment="1">
      <alignment horizontal="center" vertical="center" wrapText="1"/>
    </xf>
    <xf numFmtId="281" fontId="42" fillId="5" borderId="0" xfId="55" applyNumberFormat="1" applyFont="1" applyFill="1" applyAlignment="1">
      <alignment horizontal="center" vertical="center" wrapText="1"/>
    </xf>
    <xf numFmtId="281" fontId="42" fillId="5" borderId="90" xfId="55" applyNumberFormat="1" applyFont="1" applyFill="1" applyBorder="1" applyAlignment="1">
      <alignment horizontal="center" vertical="center" wrapText="1"/>
    </xf>
    <xf numFmtId="202" fontId="292" fillId="0" borderId="5" xfId="12" applyNumberFormat="1" applyFont="1" applyBorder="1" applyAlignment="1">
      <alignment horizontal="center" vertical="center"/>
    </xf>
    <xf numFmtId="202" fontId="292" fillId="0" borderId="0" xfId="12" applyNumberFormat="1" applyFont="1" applyAlignment="1">
      <alignment horizontal="center" vertical="center"/>
    </xf>
    <xf numFmtId="202" fontId="292" fillId="0" borderId="90" xfId="12" applyNumberFormat="1" applyFont="1" applyBorder="1" applyAlignment="1">
      <alignment horizontal="center" vertical="center"/>
    </xf>
    <xf numFmtId="167" fontId="292" fillId="5" borderId="0" xfId="13" applyNumberFormat="1" applyFont="1" applyFill="1" applyAlignment="1">
      <alignment horizontal="center" vertical="center"/>
    </xf>
    <xf numFmtId="167" fontId="292" fillId="5" borderId="90" xfId="13" applyNumberFormat="1" applyFont="1" applyFill="1" applyBorder="1" applyAlignment="1">
      <alignment horizontal="center" vertical="center"/>
    </xf>
    <xf numFmtId="167" fontId="292" fillId="5" borderId="4" xfId="13" applyNumberFormat="1" applyFont="1" applyFill="1" applyBorder="1" applyAlignment="1">
      <alignment horizontal="center" vertical="center"/>
    </xf>
    <xf numFmtId="202" fontId="292" fillId="0" borderId="79" xfId="12" applyNumberFormat="1" applyFont="1" applyBorder="1" applyAlignment="1">
      <alignment horizontal="center" vertical="center"/>
    </xf>
    <xf numFmtId="202" fontId="292" fillId="0" borderId="76" xfId="12" applyNumberFormat="1" applyFont="1" applyBorder="1" applyAlignment="1">
      <alignment horizontal="center" vertical="center"/>
    </xf>
    <xf numFmtId="202" fontId="292" fillId="0" borderId="77" xfId="12" applyNumberFormat="1" applyFont="1" applyBorder="1" applyAlignment="1">
      <alignment horizontal="center" vertical="center"/>
    </xf>
    <xf numFmtId="167" fontId="292" fillId="5" borderId="76" xfId="13" applyNumberFormat="1" applyFont="1" applyFill="1" applyBorder="1" applyAlignment="1">
      <alignment horizontal="center" vertical="center"/>
    </xf>
    <xf numFmtId="167" fontId="292" fillId="5" borderId="77" xfId="13" applyNumberFormat="1" applyFont="1" applyFill="1" applyBorder="1" applyAlignment="1">
      <alignment horizontal="center" vertical="center"/>
    </xf>
    <xf numFmtId="167" fontId="292" fillId="5" borderId="96" xfId="13" applyNumberFormat="1" applyFont="1" applyFill="1" applyBorder="1" applyAlignment="1">
      <alignment horizontal="center" vertical="center"/>
    </xf>
    <xf numFmtId="0" fontId="46" fillId="0" borderId="0" xfId="0" applyFont="1"/>
    <xf numFmtId="167" fontId="42" fillId="5" borderId="0" xfId="53391" applyNumberFormat="1" applyFont="1" applyFill="1" applyBorder="1" applyAlignment="1">
      <alignment horizontal="center" vertical="center" wrapText="1"/>
    </xf>
    <xf numFmtId="167" fontId="42" fillId="5" borderId="90" xfId="53391" applyNumberFormat="1" applyFont="1" applyFill="1" applyBorder="1" applyAlignment="1">
      <alignment horizontal="center" vertical="center" wrapText="1"/>
    </xf>
    <xf numFmtId="167" fontId="292" fillId="0" borderId="9" xfId="53391" applyNumberFormat="1" applyFont="1" applyBorder="1" applyAlignment="1">
      <alignment horizontal="center" vertical="center"/>
    </xf>
    <xf numFmtId="167" fontId="292" fillId="0" borderId="8" xfId="53391" applyNumberFormat="1" applyFont="1" applyBorder="1" applyAlignment="1">
      <alignment horizontal="center" vertical="center"/>
    </xf>
    <xf numFmtId="10" fontId="292" fillId="0" borderId="9" xfId="53391" applyNumberFormat="1" applyFont="1" applyBorder="1" applyAlignment="1">
      <alignment horizontal="center" vertical="center" wrapText="1"/>
    </xf>
    <xf numFmtId="10" fontId="292" fillId="0" borderId="10" xfId="53391" applyNumberFormat="1" applyFont="1" applyBorder="1" applyAlignment="1">
      <alignment horizontal="center" vertical="center" wrapText="1"/>
    </xf>
    <xf numFmtId="10" fontId="292" fillId="0" borderId="7" xfId="53391" applyNumberFormat="1" applyFont="1" applyBorder="1" applyAlignment="1">
      <alignment horizontal="center" vertical="center" wrapText="1"/>
    </xf>
    <xf numFmtId="0" fontId="37" fillId="5" borderId="0" xfId="54" applyFont="1" applyFill="1" applyAlignment="1">
      <alignment horizontal="left" wrapText="1"/>
    </xf>
    <xf numFmtId="0" fontId="37" fillId="5" borderId="0" xfId="54" quotePrefix="1" applyFont="1" applyFill="1" applyAlignment="1">
      <alignment horizontal="left" vertical="top"/>
    </xf>
    <xf numFmtId="0" fontId="332" fillId="0" borderId="0" xfId="0" applyFont="1"/>
    <xf numFmtId="0" fontId="37" fillId="0" borderId="0" xfId="0" applyFont="1"/>
    <xf numFmtId="0" fontId="328" fillId="5" borderId="0" xfId="53396" applyFont="1" applyFill="1"/>
    <xf numFmtId="0" fontId="37" fillId="5" borderId="0" xfId="54" quotePrefix="1" applyFont="1" applyFill="1" applyAlignment="1">
      <alignment horizontal="left"/>
    </xf>
    <xf numFmtId="0" fontId="328" fillId="0" borderId="0" xfId="0" quotePrefix="1" applyFont="1"/>
    <xf numFmtId="0" fontId="318" fillId="0" borderId="0" xfId="0" applyFont="1"/>
    <xf numFmtId="0" fontId="32" fillId="5" borderId="87" xfId="25234" applyFont="1" applyFill="1" applyBorder="1" applyAlignment="1">
      <alignment vertical="center"/>
    </xf>
    <xf numFmtId="0" fontId="32" fillId="5" borderId="5" xfId="25234" applyFont="1" applyFill="1" applyBorder="1" applyAlignment="1">
      <alignment vertical="center"/>
    </xf>
    <xf numFmtId="0" fontId="34" fillId="5" borderId="5" xfId="25234" applyFont="1" applyFill="1" applyBorder="1" applyAlignment="1">
      <alignment vertical="center"/>
    </xf>
    <xf numFmtId="0" fontId="34" fillId="5" borderId="79" xfId="25234" applyFont="1" applyFill="1" applyBorder="1" applyAlignment="1">
      <alignment vertical="center"/>
    </xf>
    <xf numFmtId="0" fontId="48" fillId="0" borderId="87" xfId="0" applyFont="1" applyBorder="1" applyAlignment="1">
      <alignment horizontal="left" vertical="center" indent="1"/>
    </xf>
    <xf numFmtId="0" fontId="36" fillId="0" borderId="5" xfId="0" applyFont="1" applyBorder="1" applyAlignment="1">
      <alignment horizontal="left" vertical="center" indent="2"/>
    </xf>
    <xf numFmtId="0" fontId="36" fillId="0" borderId="5" xfId="0" applyFont="1" applyBorder="1" applyAlignment="1">
      <alignment horizontal="left" vertical="center" indent="1"/>
    </xf>
    <xf numFmtId="0" fontId="48" fillId="0" borderId="5" xfId="0" applyFont="1" applyBorder="1" applyAlignment="1">
      <alignment vertical="center"/>
    </xf>
    <xf numFmtId="0" fontId="36" fillId="0" borderId="5" xfId="0" applyFont="1" applyBorder="1" applyAlignment="1">
      <alignment vertical="center"/>
    </xf>
    <xf numFmtId="0" fontId="48" fillId="0" borderId="79" xfId="0" applyFont="1" applyBorder="1" applyAlignment="1">
      <alignment vertical="center"/>
    </xf>
    <xf numFmtId="0" fontId="36" fillId="0" borderId="87" xfId="0" applyFont="1" applyBorder="1" applyAlignment="1">
      <alignment vertical="center"/>
    </xf>
    <xf numFmtId="0" fontId="34" fillId="0" borderId="90" xfId="11" applyFont="1" applyBorder="1" applyAlignment="1">
      <alignment horizontal="center"/>
    </xf>
    <xf numFmtId="0" fontId="333" fillId="0" borderId="5" xfId="2" applyFont="1" applyBorder="1" applyAlignment="1">
      <alignment horizontal="left"/>
    </xf>
    <xf numFmtId="37" fontId="35" fillId="3" borderId="86" xfId="0" applyNumberFormat="1" applyFont="1" applyFill="1" applyBorder="1" applyAlignment="1" applyProtection="1">
      <alignment horizontal="center"/>
      <protection locked="0"/>
    </xf>
    <xf numFmtId="37" fontId="35" fillId="3" borderId="5" xfId="0" quotePrefix="1" applyNumberFormat="1" applyFont="1" applyFill="1" applyBorder="1" applyAlignment="1" applyProtection="1">
      <alignment horizontal="center"/>
      <protection locked="0"/>
    </xf>
    <xf numFmtId="37" fontId="35" fillId="3" borderId="90" xfId="0" quotePrefix="1" applyNumberFormat="1" applyFont="1" applyFill="1" applyBorder="1" applyAlignment="1" applyProtection="1">
      <alignment horizontal="center"/>
      <protection locked="0"/>
    </xf>
    <xf numFmtId="37" fontId="35" fillId="3" borderId="96" xfId="0" quotePrefix="1" applyNumberFormat="1" applyFont="1" applyFill="1" applyBorder="1" applyAlignment="1" applyProtection="1">
      <alignment horizontal="center"/>
      <protection locked="0"/>
    </xf>
    <xf numFmtId="282" fontId="32" fillId="5" borderId="93" xfId="13888" applyNumberFormat="1" applyFont="1" applyFill="1" applyBorder="1" applyAlignment="1">
      <alignment horizontal="center" vertical="center"/>
    </xf>
    <xf numFmtId="0" fontId="302" fillId="3" borderId="79" xfId="0" applyFont="1" applyFill="1" applyBorder="1" applyAlignment="1">
      <alignment horizontal="center" vertical="center"/>
    </xf>
    <xf numFmtId="0" fontId="302" fillId="3" borderId="98" xfId="0" applyFont="1" applyFill="1" applyBorder="1" applyAlignment="1">
      <alignment horizontal="center" vertical="center"/>
    </xf>
    <xf numFmtId="0" fontId="302" fillId="3" borderId="99" xfId="0" applyFont="1" applyFill="1" applyBorder="1" applyAlignment="1">
      <alignment horizontal="center" vertical="center"/>
    </xf>
    <xf numFmtId="0" fontId="302" fillId="3" borderId="98" xfId="0" quotePrefix="1" applyFont="1" applyFill="1" applyBorder="1" applyAlignment="1">
      <alignment horizontal="center" vertical="center"/>
    </xf>
    <xf numFmtId="0" fontId="302" fillId="3" borderId="99" xfId="0" quotePrefix="1" applyFont="1" applyFill="1" applyBorder="1" applyAlignment="1">
      <alignment horizontal="center" vertical="center"/>
    </xf>
    <xf numFmtId="0" fontId="38" fillId="0" borderId="4" xfId="0" applyFont="1" applyBorder="1" applyAlignment="1">
      <alignment vertical="center" wrapText="1"/>
    </xf>
    <xf numFmtId="0" fontId="38" fillId="0" borderId="96" xfId="0" applyFont="1" applyBorder="1" applyAlignment="1">
      <alignment vertical="center"/>
    </xf>
    <xf numFmtId="0" fontId="318" fillId="0" borderId="0" xfId="0" applyFont="1" applyAlignment="1">
      <alignment vertical="center" wrapText="1"/>
    </xf>
    <xf numFmtId="0" fontId="323" fillId="0" borderId="4" xfId="0" applyFont="1" applyBorder="1" applyAlignment="1">
      <alignment vertical="center"/>
    </xf>
    <xf numFmtId="0" fontId="323" fillId="0" borderId="96" xfId="0" applyFont="1" applyBorder="1" applyAlignment="1">
      <alignment vertical="center"/>
    </xf>
    <xf numFmtId="0" fontId="325" fillId="0" borderId="4" xfId="0" applyFont="1" applyBorder="1" applyAlignment="1">
      <alignment vertical="center"/>
    </xf>
    <xf numFmtId="0" fontId="325" fillId="0" borderId="86" xfId="0" applyFont="1" applyBorder="1" applyAlignment="1">
      <alignment vertical="center"/>
    </xf>
    <xf numFmtId="0" fontId="37" fillId="0" borderId="0" xfId="23" applyFont="1" applyAlignment="1">
      <alignment vertical="center" wrapText="1"/>
    </xf>
    <xf numFmtId="0" fontId="37" fillId="0" borderId="0" xfId="0" applyFont="1" applyAlignment="1">
      <alignment horizontal="left" vertical="center"/>
    </xf>
    <xf numFmtId="0" fontId="48" fillId="0" borderId="4" xfId="0" applyFont="1" applyBorder="1"/>
    <xf numFmtId="10" fontId="34" fillId="0" borderId="5" xfId="13" applyNumberFormat="1" applyFont="1" applyBorder="1" applyAlignment="1">
      <alignment horizontal="center" vertical="center"/>
    </xf>
    <xf numFmtId="10" fontId="34" fillId="0" borderId="0" xfId="13" applyNumberFormat="1" applyFont="1" applyAlignment="1">
      <alignment horizontal="center" vertical="center"/>
    </xf>
    <xf numFmtId="10" fontId="34" fillId="0" borderId="5" xfId="13" applyNumberFormat="1" applyFont="1" applyBorder="1" applyAlignment="1">
      <alignment horizontal="center"/>
    </xf>
    <xf numFmtId="10" fontId="34" fillId="0" borderId="0" xfId="13" applyNumberFormat="1" applyFont="1" applyAlignment="1">
      <alignment horizontal="center"/>
    </xf>
    <xf numFmtId="167" fontId="34" fillId="0" borderId="99" xfId="13" applyNumberFormat="1" applyFont="1" applyBorder="1" applyAlignment="1">
      <alignment horizontal="center" vertical="center"/>
    </xf>
    <xf numFmtId="0" fontId="32" fillId="0" borderId="93" xfId="0" applyFont="1" applyBorder="1" applyAlignment="1">
      <alignment vertical="center" wrapText="1"/>
    </xf>
    <xf numFmtId="0" fontId="32" fillId="0" borderId="0" xfId="0" applyFont="1" applyAlignment="1">
      <alignment vertical="center" wrapText="1"/>
    </xf>
    <xf numFmtId="10" fontId="32" fillId="0" borderId="9" xfId="48322" applyNumberFormat="1" applyFont="1" applyBorder="1" applyAlignment="1">
      <alignment horizontal="center"/>
    </xf>
    <xf numFmtId="10" fontId="32" fillId="0" borderId="8" xfId="48322" applyNumberFormat="1" applyFont="1" applyBorder="1" applyAlignment="1">
      <alignment horizontal="center"/>
    </xf>
    <xf numFmtId="10" fontId="32" fillId="0" borderId="10" xfId="48322" applyNumberFormat="1" applyFont="1" applyBorder="1" applyAlignment="1">
      <alignment horizontal="center"/>
    </xf>
    <xf numFmtId="14" fontId="35" fillId="3" borderId="5" xfId="0" applyNumberFormat="1" applyFont="1" applyFill="1" applyBorder="1" applyAlignment="1">
      <alignment horizontal="center"/>
    </xf>
    <xf numFmtId="14" fontId="35" fillId="3" borderId="77" xfId="0" applyNumberFormat="1" applyFont="1" applyFill="1" applyBorder="1" applyAlignment="1">
      <alignment horizontal="center"/>
    </xf>
    <xf numFmtId="17" fontId="35" fillId="3" borderId="76" xfId="0" quotePrefix="1" applyNumberFormat="1" applyFont="1" applyFill="1" applyBorder="1" applyAlignment="1">
      <alignment horizontal="center" vertical="center"/>
    </xf>
    <xf numFmtId="291" fontId="302" fillId="3" borderId="79" xfId="34" quotePrefix="1" applyNumberFormat="1" applyFont="1" applyFill="1" applyBorder="1" applyAlignment="1">
      <alignment horizontal="center" vertical="center"/>
    </xf>
    <xf numFmtId="291" fontId="302" fillId="3" borderId="77" xfId="34" quotePrefix="1" applyNumberFormat="1" applyFont="1" applyFill="1" applyBorder="1" applyAlignment="1">
      <alignment horizontal="center" vertical="center"/>
    </xf>
    <xf numFmtId="1" fontId="35" fillId="3" borderId="79" xfId="12" quotePrefix="1" applyNumberFormat="1" applyFont="1" applyFill="1" applyBorder="1" applyAlignment="1">
      <alignment horizontal="center" vertical="center"/>
    </xf>
    <xf numFmtId="1" fontId="35" fillId="3" borderId="76" xfId="12" quotePrefix="1" applyNumberFormat="1" applyFont="1" applyFill="1" applyBorder="1" applyAlignment="1">
      <alignment horizontal="center" vertical="center"/>
    </xf>
    <xf numFmtId="1" fontId="35" fillId="3" borderId="0" xfId="12" quotePrefix="1" applyNumberFormat="1" applyFont="1" applyFill="1" applyBorder="1" applyAlignment="1">
      <alignment horizontal="center" vertical="center"/>
    </xf>
    <xf numFmtId="0" fontId="35" fillId="3" borderId="0" xfId="39" quotePrefix="1" applyFont="1" applyFill="1" applyAlignment="1">
      <alignment horizontal="center"/>
    </xf>
    <xf numFmtId="49" fontId="35" fillId="3" borderId="5" xfId="23" quotePrefix="1" applyNumberFormat="1" applyFont="1" applyFill="1" applyBorder="1" applyAlignment="1">
      <alignment horizontal="center" vertical="center"/>
    </xf>
    <xf numFmtId="49" fontId="35" fillId="3" borderId="0" xfId="23" quotePrefix="1" applyNumberFormat="1" applyFont="1" applyFill="1" applyAlignment="1">
      <alignment horizontal="center" vertical="center"/>
    </xf>
    <xf numFmtId="49" fontId="35" fillId="131" borderId="79" xfId="12" quotePrefix="1" applyNumberFormat="1" applyFont="1" applyFill="1" applyBorder="1" applyAlignment="1" applyProtection="1">
      <alignment horizontal="center" vertical="center"/>
      <protection locked="0"/>
    </xf>
    <xf numFmtId="3" fontId="38" fillId="0" borderId="5" xfId="35" applyNumberFormat="1" applyFont="1" applyBorder="1" applyAlignment="1">
      <alignment horizontal="center" vertical="center"/>
    </xf>
    <xf numFmtId="3" fontId="38" fillId="0" borderId="90" xfId="35" applyNumberFormat="1" applyFont="1" applyBorder="1" applyAlignment="1">
      <alignment horizontal="center" vertical="center"/>
    </xf>
    <xf numFmtId="3" fontId="45" fillId="0" borderId="79" xfId="35" applyNumberFormat="1" applyFont="1" applyBorder="1" applyAlignment="1">
      <alignment horizontal="center" vertical="center"/>
    </xf>
    <xf numFmtId="3" fontId="45" fillId="0" borderId="99" xfId="35" applyNumberFormat="1" applyFont="1" applyBorder="1" applyAlignment="1">
      <alignment horizontal="center" vertical="center"/>
    </xf>
    <xf numFmtId="17" fontId="35" fillId="4" borderId="79" xfId="35" applyNumberFormat="1" applyFont="1" applyFill="1" applyBorder="1" applyAlignment="1">
      <alignment horizontal="center"/>
    </xf>
    <xf numFmtId="0" fontId="35" fillId="4" borderId="98" xfId="35" applyFont="1" applyFill="1" applyBorder="1" applyAlignment="1">
      <alignment horizontal="center"/>
    </xf>
    <xf numFmtId="0" fontId="35" fillId="3" borderId="98" xfId="35" applyFont="1" applyFill="1" applyBorder="1" applyAlignment="1">
      <alignment horizontal="center"/>
    </xf>
    <xf numFmtId="3" fontId="36" fillId="0" borderId="87" xfId="53392" applyNumberFormat="1" applyFont="1" applyFill="1" applyBorder="1" applyAlignment="1">
      <alignment horizontal="center" vertical="center"/>
    </xf>
    <xf numFmtId="3" fontId="36" fillId="0" borderId="88" xfId="37" applyNumberFormat="1" applyFont="1" applyFill="1" applyBorder="1" applyAlignment="1">
      <alignment horizontal="center" vertical="center"/>
    </xf>
    <xf numFmtId="167" fontId="36" fillId="0" borderId="93" xfId="37" applyNumberFormat="1" applyFont="1" applyFill="1" applyBorder="1" applyAlignment="1">
      <alignment horizontal="center" vertical="center"/>
    </xf>
    <xf numFmtId="167" fontId="36" fillId="0" borderId="88" xfId="37" applyNumberFormat="1" applyFont="1" applyFill="1" applyBorder="1" applyAlignment="1">
      <alignment horizontal="center" vertical="center"/>
    </xf>
    <xf numFmtId="3" fontId="36" fillId="0" borderId="5" xfId="53392" applyNumberFormat="1" applyFont="1" applyFill="1" applyBorder="1" applyAlignment="1">
      <alignment horizontal="center" vertical="center"/>
    </xf>
    <xf numFmtId="3" fontId="36" fillId="0" borderId="90" xfId="37" applyNumberFormat="1" applyFont="1" applyFill="1" applyBorder="1" applyAlignment="1">
      <alignment horizontal="center" vertical="center"/>
    </xf>
    <xf numFmtId="3" fontId="36" fillId="5" borderId="5" xfId="35" applyNumberFormat="1" applyFont="1" applyFill="1" applyBorder="1" applyAlignment="1">
      <alignment horizontal="center" vertical="center"/>
    </xf>
    <xf numFmtId="3" fontId="36" fillId="5" borderId="0" xfId="35" applyNumberFormat="1" applyFont="1" applyFill="1" applyAlignment="1">
      <alignment horizontal="center" vertical="center"/>
    </xf>
    <xf numFmtId="3" fontId="36" fillId="5" borderId="90" xfId="35" applyNumberFormat="1" applyFont="1" applyFill="1" applyBorder="1" applyAlignment="1">
      <alignment horizontal="center" vertical="center"/>
    </xf>
    <xf numFmtId="167" fontId="36" fillId="5" borderId="0" xfId="37" applyNumberFormat="1" applyFont="1" applyFill="1" applyBorder="1" applyAlignment="1">
      <alignment horizontal="center" vertical="center"/>
    </xf>
    <xf numFmtId="167" fontId="38" fillId="5" borderId="0" xfId="37" applyNumberFormat="1" applyFont="1" applyFill="1" applyBorder="1" applyAlignment="1">
      <alignment horizontal="center" vertical="center"/>
    </xf>
    <xf numFmtId="3" fontId="36" fillId="5" borderId="5" xfId="53392" applyNumberFormat="1" applyFont="1" applyFill="1" applyBorder="1" applyAlignment="1">
      <alignment horizontal="center" vertical="center"/>
    </xf>
    <xf numFmtId="3" fontId="36" fillId="5" borderId="90" xfId="37" applyNumberFormat="1" applyFont="1" applyFill="1" applyBorder="1" applyAlignment="1">
      <alignment horizontal="center" vertical="center"/>
    </xf>
    <xf numFmtId="167" fontId="36" fillId="5" borderId="90" xfId="37" applyNumberFormat="1" applyFont="1" applyFill="1" applyBorder="1" applyAlignment="1">
      <alignment horizontal="center" vertical="center"/>
    </xf>
    <xf numFmtId="3" fontId="36" fillId="5" borderId="79" xfId="53392" applyNumberFormat="1" applyFont="1" applyFill="1" applyBorder="1" applyAlignment="1">
      <alignment horizontal="center" vertical="center"/>
    </xf>
    <xf numFmtId="3" fontId="36" fillId="5" borderId="99" xfId="37" applyNumberFormat="1" applyFont="1" applyFill="1" applyBorder="1" applyAlignment="1">
      <alignment horizontal="center" vertical="center"/>
    </xf>
    <xf numFmtId="167" fontId="36" fillId="5" borderId="98" xfId="37" applyNumberFormat="1" applyFont="1" applyFill="1" applyBorder="1" applyAlignment="1">
      <alignment horizontal="center" vertical="center"/>
    </xf>
    <xf numFmtId="167" fontId="36" fillId="5" borderId="99" xfId="37" applyNumberFormat="1" applyFont="1" applyFill="1" applyBorder="1" applyAlignment="1">
      <alignment horizontal="center" vertical="center"/>
    </xf>
    <xf numFmtId="167" fontId="48" fillId="5" borderId="9" xfId="37" applyNumberFormat="1" applyFont="1" applyFill="1" applyBorder="1" applyAlignment="1">
      <alignment horizontal="center" vertical="center"/>
    </xf>
    <xf numFmtId="167" fontId="48" fillId="5" borderId="10" xfId="37" applyNumberFormat="1" applyFont="1" applyFill="1" applyBorder="1" applyAlignment="1">
      <alignment horizontal="center" vertical="center"/>
    </xf>
    <xf numFmtId="167" fontId="48" fillId="5" borderId="8" xfId="37" applyNumberFormat="1" applyFont="1" applyFill="1" applyBorder="1" applyAlignment="1">
      <alignment horizontal="center" vertical="center"/>
    </xf>
    <xf numFmtId="0" fontId="38" fillId="5" borderId="87" xfId="35" applyFont="1" applyFill="1" applyBorder="1" applyAlignment="1">
      <alignment vertical="center"/>
    </xf>
    <xf numFmtId="3" fontId="36" fillId="5" borderId="87" xfId="35" applyNumberFormat="1" applyFont="1" applyFill="1" applyBorder="1" applyAlignment="1">
      <alignment horizontal="center" vertical="center"/>
    </xf>
    <xf numFmtId="3" fontId="36" fillId="5" borderId="93" xfId="35" applyNumberFormat="1" applyFont="1" applyFill="1" applyBorder="1" applyAlignment="1">
      <alignment horizontal="center" vertical="center"/>
    </xf>
    <xf numFmtId="3" fontId="36" fillId="5" borderId="88" xfId="35" applyNumberFormat="1" applyFont="1" applyFill="1" applyBorder="1" applyAlignment="1">
      <alignment horizontal="center" vertical="center"/>
    </xf>
    <xf numFmtId="167" fontId="38" fillId="5" borderId="87" xfId="53391" applyNumberFormat="1" applyFont="1" applyFill="1" applyBorder="1" applyAlignment="1">
      <alignment horizontal="center" vertical="center"/>
    </xf>
    <xf numFmtId="167" fontId="38" fillId="5" borderId="88" xfId="53391" applyNumberFormat="1" applyFont="1" applyFill="1" applyBorder="1" applyAlignment="1">
      <alignment horizontal="center" vertical="center"/>
    </xf>
    <xf numFmtId="292" fontId="38" fillId="0" borderId="87" xfId="53392" applyNumberFormat="1" applyFont="1" applyFill="1" applyBorder="1" applyAlignment="1">
      <alignment horizontal="center" vertical="center"/>
    </xf>
    <xf numFmtId="292" fontId="38" fillId="0" borderId="88" xfId="53392" applyNumberFormat="1" applyFont="1" applyFill="1" applyBorder="1" applyAlignment="1">
      <alignment horizontal="center" vertical="center"/>
    </xf>
    <xf numFmtId="167" fontId="38" fillId="0" borderId="93" xfId="37" applyNumberFormat="1" applyFont="1" applyFill="1" applyBorder="1" applyAlignment="1">
      <alignment horizontal="center" vertical="center"/>
    </xf>
    <xf numFmtId="167" fontId="38" fillId="0" borderId="88" xfId="37" applyNumberFormat="1" applyFont="1" applyFill="1" applyBorder="1" applyAlignment="1">
      <alignment horizontal="center" vertical="center"/>
    </xf>
    <xf numFmtId="0" fontId="45" fillId="5" borderId="79" xfId="35" applyFont="1" applyFill="1" applyBorder="1" applyAlignment="1">
      <alignment vertical="center"/>
    </xf>
    <xf numFmtId="167" fontId="45" fillId="5" borderId="79" xfId="53391" applyNumberFormat="1" applyFont="1" applyFill="1" applyBorder="1" applyAlignment="1">
      <alignment horizontal="center" vertical="center"/>
    </xf>
    <xf numFmtId="167" fontId="45" fillId="5" borderId="99" xfId="53391" applyNumberFormat="1" applyFont="1" applyFill="1" applyBorder="1" applyAlignment="1">
      <alignment horizontal="center" vertical="center"/>
    </xf>
    <xf numFmtId="3" fontId="45" fillId="5" borderId="79" xfId="37" applyNumberFormat="1" applyFont="1" applyFill="1" applyBorder="1" applyAlignment="1">
      <alignment horizontal="center" vertical="center"/>
    </xf>
    <xf numFmtId="3" fontId="45" fillId="5" borderId="99" xfId="37" applyNumberFormat="1" applyFont="1" applyFill="1" applyBorder="1" applyAlignment="1">
      <alignment horizontal="center" vertical="center"/>
    </xf>
    <xf numFmtId="167" fontId="45" fillId="5" borderId="98" xfId="37" applyNumberFormat="1" applyFont="1" applyFill="1" applyBorder="1" applyAlignment="1">
      <alignment horizontal="center" vertical="center"/>
    </xf>
    <xf numFmtId="167" fontId="45" fillId="5" borderId="99" xfId="37" applyNumberFormat="1" applyFont="1" applyFill="1" applyBorder="1" applyAlignment="1">
      <alignment horizontal="center" vertical="center"/>
    </xf>
    <xf numFmtId="3" fontId="45" fillId="0" borderId="5" xfId="53392" applyNumberFormat="1" applyFont="1" applyFill="1" applyBorder="1" applyAlignment="1">
      <alignment horizontal="center" vertical="center"/>
    </xf>
    <xf numFmtId="3" fontId="32" fillId="0" borderId="5" xfId="53392" applyNumberFormat="1" applyFont="1" applyFill="1" applyBorder="1" applyAlignment="1">
      <alignment horizontal="center" vertical="center"/>
    </xf>
    <xf numFmtId="0" fontId="36" fillId="5" borderId="5" xfId="35" applyFont="1" applyFill="1" applyBorder="1" applyAlignment="1">
      <alignment horizontal="left" vertical="center" indent="1"/>
    </xf>
    <xf numFmtId="3" fontId="32" fillId="5" borderId="5" xfId="53392" applyNumberFormat="1" applyFont="1" applyFill="1" applyBorder="1" applyAlignment="1">
      <alignment horizontal="center" vertical="center"/>
    </xf>
    <xf numFmtId="3" fontId="48" fillId="5" borderId="79" xfId="53392" applyNumberFormat="1" applyFont="1" applyFill="1" applyBorder="1" applyAlignment="1">
      <alignment horizontal="center" vertical="center"/>
    </xf>
    <xf numFmtId="3" fontId="32" fillId="8" borderId="5" xfId="53392" applyNumberFormat="1" applyFont="1" applyFill="1" applyBorder="1" applyAlignment="1">
      <alignment horizontal="center" vertical="center"/>
    </xf>
    <xf numFmtId="167" fontId="36" fillId="8" borderId="90" xfId="37" applyNumberFormat="1" applyFont="1" applyFill="1" applyBorder="1" applyAlignment="1">
      <alignment horizontal="center" vertical="center"/>
    </xf>
    <xf numFmtId="167" fontId="32" fillId="5" borderId="5" xfId="53391" applyNumberFormat="1" applyFont="1" applyFill="1" applyBorder="1" applyAlignment="1">
      <alignment horizontal="center" vertical="center" wrapText="1"/>
    </xf>
    <xf numFmtId="167" fontId="34" fillId="5" borderId="5" xfId="53391" applyNumberFormat="1" applyFont="1" applyFill="1" applyBorder="1" applyAlignment="1">
      <alignment horizontal="center" vertical="center" wrapText="1"/>
    </xf>
    <xf numFmtId="167" fontId="34" fillId="5" borderId="79" xfId="53391" applyNumberFormat="1" applyFont="1" applyFill="1" applyBorder="1" applyAlignment="1">
      <alignment horizontal="center" vertical="center" wrapText="1"/>
    </xf>
    <xf numFmtId="167" fontId="34" fillId="5" borderId="99" xfId="53391" applyNumberFormat="1" applyFont="1" applyFill="1" applyBorder="1" applyAlignment="1">
      <alignment horizontal="center" vertical="center" wrapText="1"/>
    </xf>
    <xf numFmtId="281" fontId="34" fillId="5" borderId="98" xfId="53400" applyNumberFormat="1" applyFont="1" applyFill="1" applyBorder="1" applyAlignment="1">
      <alignment horizontal="center" vertical="center" wrapText="1"/>
    </xf>
    <xf numFmtId="281" fontId="34" fillId="5" borderId="99" xfId="53400" applyNumberFormat="1" applyFont="1" applyFill="1" applyBorder="1" applyAlignment="1">
      <alignment horizontal="center" vertical="center" wrapText="1"/>
    </xf>
    <xf numFmtId="281" fontId="32" fillId="0" borderId="5" xfId="53397" applyNumberFormat="1" applyFont="1" applyFill="1" applyBorder="1" applyAlignment="1">
      <alignment horizontal="center" vertical="center" wrapText="1"/>
    </xf>
    <xf numFmtId="281" fontId="32" fillId="0" borderId="0" xfId="53397" applyNumberFormat="1" applyFont="1" applyFill="1" applyBorder="1" applyAlignment="1">
      <alignment horizontal="center" vertical="center" wrapText="1"/>
    </xf>
    <xf numFmtId="9" fontId="36" fillId="0" borderId="90" xfId="53391" applyFont="1" applyFill="1" applyBorder="1" applyAlignment="1">
      <alignment horizontal="center"/>
    </xf>
    <xf numFmtId="281" fontId="32" fillId="0" borderId="79" xfId="53397" applyNumberFormat="1" applyFont="1" applyFill="1" applyBorder="1" applyAlignment="1">
      <alignment horizontal="center" vertical="center" wrapText="1"/>
    </xf>
    <xf numFmtId="281" fontId="32" fillId="0" borderId="76" xfId="53397" applyNumberFormat="1" applyFont="1" applyFill="1" applyBorder="1" applyAlignment="1">
      <alignment horizontal="center" vertical="center" wrapText="1"/>
    </xf>
    <xf numFmtId="9" fontId="36" fillId="0" borderId="77" xfId="53391" applyFont="1" applyFill="1" applyBorder="1" applyAlignment="1">
      <alignment horizontal="center"/>
    </xf>
    <xf numFmtId="10" fontId="34" fillId="5" borderId="92" xfId="13" applyNumberFormat="1" applyFont="1" applyFill="1" applyBorder="1" applyAlignment="1">
      <alignment horizontal="center" vertical="center"/>
    </xf>
    <xf numFmtId="10" fontId="34" fillId="5" borderId="89" xfId="13" applyNumberFormat="1" applyFont="1" applyFill="1" applyBorder="1" applyAlignment="1">
      <alignment horizontal="center" vertical="center"/>
    </xf>
    <xf numFmtId="10" fontId="34" fillId="5" borderId="79" xfId="13" applyNumberFormat="1" applyFont="1" applyFill="1" applyBorder="1" applyAlignment="1">
      <alignment horizontal="center" vertical="center"/>
    </xf>
    <xf numFmtId="10" fontId="34" fillId="5" borderId="76" xfId="13" applyNumberFormat="1" applyFont="1" applyFill="1" applyBorder="1" applyAlignment="1">
      <alignment horizontal="center" vertical="center"/>
    </xf>
    <xf numFmtId="1" fontId="302" fillId="3" borderId="77" xfId="34" applyNumberFormat="1" applyFont="1" applyFill="1" applyBorder="1" applyAlignment="1">
      <alignment horizontal="center" vertical="center"/>
    </xf>
    <xf numFmtId="172" fontId="292" fillId="3" borderId="96" xfId="55" applyNumberFormat="1" applyFont="1" applyFill="1" applyBorder="1" applyAlignment="1">
      <alignment horizontal="left" vertical="center"/>
    </xf>
    <xf numFmtId="169" fontId="32" fillId="5" borderId="93" xfId="55" applyNumberFormat="1" applyFont="1" applyFill="1" applyBorder="1" applyAlignment="1">
      <alignment horizontal="left" vertical="center"/>
    </xf>
    <xf numFmtId="281" fontId="34" fillId="5" borderId="0" xfId="55" applyNumberFormat="1" applyFont="1" applyFill="1" applyBorder="1" applyAlignment="1">
      <alignment horizontal="center" vertical="center" wrapText="1"/>
    </xf>
    <xf numFmtId="0" fontId="19" fillId="0" borderId="5" xfId="0" applyFont="1" applyBorder="1"/>
    <xf numFmtId="0" fontId="19" fillId="0" borderId="90" xfId="0" applyFont="1" applyBorder="1"/>
    <xf numFmtId="281" fontId="34" fillId="5" borderId="98" xfId="55" applyNumberFormat="1" applyFont="1" applyFill="1" applyBorder="1" applyAlignment="1">
      <alignment horizontal="center" vertical="center" wrapText="1"/>
    </xf>
    <xf numFmtId="281" fontId="34" fillId="5" borderId="99" xfId="55" applyNumberFormat="1" applyFont="1" applyFill="1" applyBorder="1" applyAlignment="1">
      <alignment horizontal="center" vertical="center" wrapText="1"/>
    </xf>
    <xf numFmtId="3" fontId="38" fillId="133" borderId="5" xfId="35" applyNumberFormat="1" applyFont="1" applyFill="1" applyBorder="1" applyAlignment="1">
      <alignment horizontal="center" vertical="center"/>
    </xf>
    <xf numFmtId="3" fontId="38" fillId="133" borderId="90" xfId="35" applyNumberFormat="1" applyFont="1" applyFill="1" applyBorder="1" applyAlignment="1">
      <alignment horizontal="center" vertical="center"/>
    </xf>
    <xf numFmtId="3" fontId="45" fillId="133" borderId="5" xfId="35" applyNumberFormat="1" applyFont="1" applyFill="1" applyBorder="1" applyAlignment="1">
      <alignment horizontal="center" vertical="center"/>
    </xf>
    <xf numFmtId="3" fontId="45" fillId="133" borderId="90" xfId="35" applyNumberFormat="1" applyFont="1" applyFill="1" applyBorder="1" applyAlignment="1">
      <alignment horizontal="center" vertical="center"/>
    </xf>
    <xf numFmtId="0" fontId="38" fillId="0" borderId="87" xfId="53392" applyNumberFormat="1" applyFont="1" applyBorder="1" applyAlignment="1">
      <alignment horizontal="center" vertical="center"/>
    </xf>
    <xf numFmtId="0" fontId="38" fillId="0" borderId="88" xfId="53392" applyNumberFormat="1" applyFont="1" applyBorder="1" applyAlignment="1">
      <alignment horizontal="center" vertical="center"/>
    </xf>
    <xf numFmtId="215" fontId="38" fillId="0" borderId="79" xfId="53392" applyNumberFormat="1" applyFont="1" applyBorder="1" applyAlignment="1">
      <alignment horizontal="center" vertical="center"/>
    </xf>
    <xf numFmtId="215" fontId="38" fillId="0" borderId="76" xfId="53392" applyNumberFormat="1" applyFont="1" applyBorder="1" applyAlignment="1">
      <alignment horizontal="center" vertical="center"/>
    </xf>
    <xf numFmtId="215" fontId="38" fillId="0" borderId="77" xfId="53392" applyNumberFormat="1" applyFont="1" applyBorder="1" applyAlignment="1">
      <alignment horizontal="center" vertical="center"/>
    </xf>
    <xf numFmtId="171" fontId="38" fillId="0" borderId="90" xfId="53392" applyNumberFormat="1" applyFont="1" applyBorder="1" applyAlignment="1">
      <alignment horizontal="center" vertical="center"/>
    </xf>
    <xf numFmtId="215" fontId="36" fillId="0" borderId="0" xfId="53392" applyNumberFormat="1" applyFont="1" applyAlignment="1">
      <alignment horizontal="center"/>
    </xf>
    <xf numFmtId="171" fontId="38" fillId="0" borderId="88" xfId="53392" applyNumberFormat="1" applyFont="1" applyFill="1" applyBorder="1" applyAlignment="1">
      <alignment horizontal="center" vertical="center"/>
    </xf>
    <xf numFmtId="215" fontId="38" fillId="0" borderId="93" xfId="53392" applyNumberFormat="1" applyFont="1" applyBorder="1" applyAlignment="1">
      <alignment horizontal="center" vertical="center"/>
    </xf>
    <xf numFmtId="171" fontId="38" fillId="0" borderId="90" xfId="53391" applyNumberFormat="1" applyFont="1" applyBorder="1" applyAlignment="1">
      <alignment horizontal="center" vertical="center"/>
    </xf>
    <xf numFmtId="167" fontId="38" fillId="0" borderId="90" xfId="53392" applyNumberFormat="1" applyFont="1" applyBorder="1" applyAlignment="1">
      <alignment horizontal="center" vertical="center"/>
    </xf>
    <xf numFmtId="1" fontId="38" fillId="0" borderId="5" xfId="53392" applyNumberFormat="1" applyFont="1" applyBorder="1" applyAlignment="1">
      <alignment horizontal="center" vertical="center"/>
    </xf>
    <xf numFmtId="1" fontId="38" fillId="0" borderId="0" xfId="53392" applyNumberFormat="1" applyFont="1" applyBorder="1" applyAlignment="1">
      <alignment horizontal="center" vertical="center"/>
    </xf>
    <xf numFmtId="1" fontId="38" fillId="0" borderId="90" xfId="53392" applyNumberFormat="1" applyFont="1" applyBorder="1" applyAlignment="1">
      <alignment horizontal="center" vertical="center"/>
    </xf>
    <xf numFmtId="3" fontId="38" fillId="0" borderId="0" xfId="53392" applyNumberFormat="1" applyFont="1" applyAlignment="1">
      <alignment horizontal="center" vertical="center"/>
    </xf>
    <xf numFmtId="3" fontId="38" fillId="0" borderId="0" xfId="53392" applyNumberFormat="1" applyFont="1" applyBorder="1" applyAlignment="1">
      <alignment horizontal="center" vertical="center"/>
    </xf>
    <xf numFmtId="3" fontId="38" fillId="0" borderId="5" xfId="53392" applyNumberFormat="1" applyFont="1" applyBorder="1" applyAlignment="1">
      <alignment horizontal="center" vertical="center"/>
    </xf>
    <xf numFmtId="3" fontId="38" fillId="0" borderId="90" xfId="53392" applyNumberFormat="1" applyFont="1" applyBorder="1" applyAlignment="1">
      <alignment horizontal="center" vertical="center"/>
    </xf>
    <xf numFmtId="173" fontId="38" fillId="0" borderId="87" xfId="0" applyNumberFormat="1" applyFont="1" applyBorder="1" applyAlignment="1">
      <alignment horizontal="center" vertical="center"/>
    </xf>
    <xf numFmtId="173" fontId="38" fillId="0" borderId="88" xfId="0" applyNumberFormat="1" applyFont="1" applyBorder="1" applyAlignment="1">
      <alignment horizontal="center" vertical="center"/>
    </xf>
    <xf numFmtId="173" fontId="38" fillId="0" borderId="5" xfId="0" applyNumberFormat="1" applyFont="1" applyBorder="1" applyAlignment="1">
      <alignment horizontal="center" vertical="center"/>
    </xf>
    <xf numFmtId="173" fontId="38" fillId="0" borderId="9" xfId="0" applyNumberFormat="1" applyFont="1" applyBorder="1" applyAlignment="1">
      <alignment horizontal="center" vertical="center"/>
    </xf>
    <xf numFmtId="173" fontId="38" fillId="0" borderId="10" xfId="0" applyNumberFormat="1" applyFont="1" applyBorder="1" applyAlignment="1">
      <alignment horizontal="center" vertical="center"/>
    </xf>
    <xf numFmtId="173" fontId="38" fillId="0" borderId="79" xfId="0" applyNumberFormat="1" applyFont="1" applyBorder="1" applyAlignment="1">
      <alignment horizontal="center" vertical="center"/>
    </xf>
    <xf numFmtId="173" fontId="38" fillId="0" borderId="76" xfId="0" applyNumberFormat="1" applyFont="1" applyBorder="1" applyAlignment="1">
      <alignment horizontal="center" vertical="center"/>
    </xf>
    <xf numFmtId="2" fontId="32" fillId="0" borderId="79" xfId="12" applyNumberFormat="1" applyFont="1" applyBorder="1" applyAlignment="1">
      <alignment horizontal="center" vertical="center"/>
    </xf>
    <xf numFmtId="2" fontId="32" fillId="0" borderId="0" xfId="12" applyNumberFormat="1" applyFont="1" applyBorder="1" applyAlignment="1">
      <alignment horizontal="center" vertical="center"/>
    </xf>
    <xf numFmtId="2" fontId="32" fillId="0" borderId="90" xfId="12" applyNumberFormat="1" applyFont="1" applyBorder="1" applyAlignment="1">
      <alignment horizontal="center" vertical="center"/>
    </xf>
    <xf numFmtId="167" fontId="38" fillId="0" borderId="0" xfId="0" applyNumberFormat="1" applyFont="1" applyAlignment="1">
      <alignment horizontal="center" vertical="center"/>
    </xf>
    <xf numFmtId="167" fontId="38" fillId="0" borderId="90" xfId="0" applyNumberFormat="1" applyFont="1" applyBorder="1" applyAlignment="1">
      <alignment horizontal="center" vertical="center"/>
    </xf>
    <xf numFmtId="9" fontId="36" fillId="0" borderId="0" xfId="0" applyNumberFormat="1" applyFont="1" applyAlignment="1">
      <alignment horizontal="center"/>
    </xf>
    <xf numFmtId="9" fontId="36" fillId="0" borderId="90" xfId="0" applyNumberFormat="1" applyFont="1" applyBorder="1" applyAlignment="1">
      <alignment horizontal="center"/>
    </xf>
    <xf numFmtId="9" fontId="38" fillId="0" borderId="0" xfId="0" applyNumberFormat="1" applyFont="1" applyAlignment="1">
      <alignment horizontal="center" vertical="center"/>
    </xf>
    <xf numFmtId="9" fontId="38" fillId="0" borderId="90" xfId="0" applyNumberFormat="1" applyFont="1" applyBorder="1" applyAlignment="1">
      <alignment horizontal="center" vertical="center"/>
    </xf>
    <xf numFmtId="173" fontId="38" fillId="0" borderId="98" xfId="53392" applyNumberFormat="1" applyFont="1" applyBorder="1" applyAlignment="1">
      <alignment horizontal="center" vertical="center"/>
    </xf>
    <xf numFmtId="173" fontId="38" fillId="0" borderId="99" xfId="53392" applyNumberFormat="1" applyFont="1" applyBorder="1" applyAlignment="1">
      <alignment horizontal="center" vertical="center"/>
    </xf>
    <xf numFmtId="290" fontId="38" fillId="0" borderId="0" xfId="53392" applyNumberFormat="1" applyFont="1" applyBorder="1" applyAlignment="1">
      <alignment horizontal="center" vertical="center"/>
    </xf>
    <xf numFmtId="202" fontId="34" fillId="0" borderId="0" xfId="5" applyNumberFormat="1" applyFont="1" applyBorder="1" applyAlignment="1">
      <alignment horizontal="center" vertical="center"/>
    </xf>
    <xf numFmtId="167" fontId="34" fillId="0" borderId="0" xfId="53378" applyNumberFormat="1" applyFont="1" applyBorder="1" applyAlignment="1">
      <alignment horizontal="center" vertical="center"/>
    </xf>
    <xf numFmtId="167" fontId="34" fillId="0" borderId="0" xfId="42" applyNumberFormat="1" applyFont="1" applyAlignment="1">
      <alignment horizontal="center" vertical="center"/>
    </xf>
    <xf numFmtId="0" fontId="34" fillId="0" borderId="93" xfId="49865" applyFont="1" applyBorder="1" applyAlignment="1">
      <alignment vertical="center"/>
    </xf>
    <xf numFmtId="0" fontId="34" fillId="0" borderId="98" xfId="49865" applyFont="1" applyBorder="1" applyAlignment="1">
      <alignment vertical="center"/>
    </xf>
    <xf numFmtId="0" fontId="38" fillId="0" borderId="5" xfId="3407" applyFont="1" applyBorder="1" applyAlignment="1">
      <alignment vertical="center"/>
    </xf>
    <xf numFmtId="1" fontId="35" fillId="3" borderId="98" xfId="45" quotePrefix="1" applyNumberFormat="1" applyFont="1" applyFill="1" applyBorder="1" applyAlignment="1">
      <alignment horizontal="center" vertical="center"/>
    </xf>
    <xf numFmtId="1" fontId="35" fillId="3" borderId="99" xfId="45" quotePrefix="1" applyNumberFormat="1" applyFont="1" applyFill="1" applyBorder="1" applyAlignment="1">
      <alignment horizontal="center" vertical="center"/>
    </xf>
    <xf numFmtId="0" fontId="35" fillId="3" borderId="98" xfId="53393" applyFont="1" applyFill="1" applyBorder="1" applyAlignment="1">
      <alignment horizontal="center"/>
    </xf>
    <xf numFmtId="167" fontId="34" fillId="0" borderId="9" xfId="12" applyNumberFormat="1" applyFont="1" applyFill="1" applyBorder="1" applyAlignment="1">
      <alignment horizontal="center" vertical="center"/>
    </xf>
    <xf numFmtId="167" fontId="34" fillId="0" borderId="8" xfId="12" applyNumberFormat="1" applyFont="1" applyFill="1" applyBorder="1" applyAlignment="1">
      <alignment horizontal="center" vertical="center"/>
    </xf>
    <xf numFmtId="1" fontId="302" fillId="3" borderId="98" xfId="34" quotePrefix="1" applyNumberFormat="1" applyFont="1" applyFill="1" applyBorder="1" applyAlignment="1">
      <alignment horizontal="center" vertical="center"/>
    </xf>
    <xf numFmtId="1" fontId="302" fillId="3" borderId="99" xfId="34" quotePrefix="1" applyNumberFormat="1" applyFont="1" applyFill="1" applyBorder="1" applyAlignment="1">
      <alignment horizontal="center" vertical="center"/>
    </xf>
    <xf numFmtId="0" fontId="34" fillId="2" borderId="9" xfId="0" applyFont="1" applyFill="1" applyBorder="1" applyAlignment="1">
      <alignment horizontal="left" vertical="center"/>
    </xf>
    <xf numFmtId="0" fontId="34" fillId="2" borderId="8" xfId="0" applyFont="1" applyFill="1" applyBorder="1" applyAlignment="1">
      <alignment horizontal="left" vertical="center"/>
    </xf>
    <xf numFmtId="0" fontId="34" fillId="2" borderId="10" xfId="0" applyFont="1" applyFill="1" applyBorder="1" applyAlignment="1">
      <alignment horizontal="left" vertical="center"/>
    </xf>
    <xf numFmtId="167" fontId="34" fillId="0" borderId="8" xfId="53391" applyNumberFormat="1" applyFont="1" applyBorder="1" applyAlignment="1">
      <alignment horizontal="center" vertical="center"/>
    </xf>
    <xf numFmtId="170" fontId="32" fillId="0" borderId="4" xfId="12" applyFont="1" applyBorder="1" applyAlignment="1">
      <alignment horizontal="center" vertical="center"/>
    </xf>
    <xf numFmtId="170" fontId="32" fillId="0" borderId="5" xfId="12" applyFont="1" applyBorder="1" applyAlignment="1">
      <alignment horizontal="center" vertical="center"/>
    </xf>
    <xf numFmtId="170" fontId="32" fillId="0" borderId="90" xfId="12" applyFont="1" applyBorder="1" applyAlignment="1">
      <alignment horizontal="center" vertical="center"/>
    </xf>
    <xf numFmtId="3" fontId="32" fillId="0" borderId="87" xfId="0" applyNumberFormat="1" applyFont="1" applyBorder="1" applyAlignment="1">
      <alignment horizontal="center"/>
    </xf>
    <xf numFmtId="3" fontId="32" fillId="0" borderId="88" xfId="0" applyNumberFormat="1" applyFont="1" applyBorder="1" applyAlignment="1">
      <alignment horizontal="center"/>
    </xf>
    <xf numFmtId="3" fontId="32" fillId="0" borderId="5" xfId="0" applyNumberFormat="1" applyFont="1" applyBorder="1" applyAlignment="1">
      <alignment horizontal="center"/>
    </xf>
    <xf numFmtId="3" fontId="32" fillId="0" borderId="90" xfId="0" applyNumberFormat="1" applyFont="1" applyBorder="1" applyAlignment="1">
      <alignment horizontal="center"/>
    </xf>
    <xf numFmtId="3" fontId="32" fillId="0" borderId="79" xfId="0" applyNumberFormat="1" applyFont="1" applyBorder="1" applyAlignment="1">
      <alignment horizontal="center"/>
    </xf>
    <xf numFmtId="3" fontId="32" fillId="0" borderId="99" xfId="0" applyNumberFormat="1" applyFont="1" applyBorder="1" applyAlignment="1">
      <alignment horizontal="center"/>
    </xf>
    <xf numFmtId="167" fontId="32" fillId="0" borderId="5" xfId="0" applyNumberFormat="1" applyFont="1" applyBorder="1" applyAlignment="1">
      <alignment horizontal="center" vertical="center"/>
    </xf>
    <xf numFmtId="167" fontId="32" fillId="0" borderId="90" xfId="0" applyNumberFormat="1" applyFont="1" applyBorder="1" applyAlignment="1">
      <alignment horizontal="center" vertical="center"/>
    </xf>
    <xf numFmtId="167" fontId="32" fillId="0" borderId="79" xfId="0" applyNumberFormat="1" applyFont="1" applyBorder="1" applyAlignment="1">
      <alignment horizontal="center" vertical="center"/>
    </xf>
    <xf numFmtId="167" fontId="32" fillId="0" borderId="99" xfId="0" applyNumberFormat="1" applyFont="1" applyBorder="1" applyAlignment="1">
      <alignment horizontal="center" vertical="center"/>
    </xf>
    <xf numFmtId="3" fontId="34" fillId="0" borderId="8" xfId="0" applyNumberFormat="1" applyFont="1" applyBorder="1" applyAlignment="1">
      <alignment horizontal="center"/>
    </xf>
    <xf numFmtId="3" fontId="34" fillId="0" borderId="10" xfId="0" applyNumberFormat="1" applyFont="1" applyBorder="1" applyAlignment="1">
      <alignment horizontal="center"/>
    </xf>
    <xf numFmtId="0" fontId="34" fillId="0" borderId="9" xfId="23" applyFont="1" applyBorder="1"/>
    <xf numFmtId="202" fontId="32" fillId="0" borderId="9" xfId="12" applyNumberFormat="1" applyFont="1" applyFill="1" applyBorder="1" applyAlignment="1">
      <alignment horizontal="center" vertical="center"/>
    </xf>
    <xf numFmtId="167" fontId="32" fillId="0" borderId="9" xfId="13" applyNumberFormat="1" applyFont="1" applyBorder="1" applyAlignment="1">
      <alignment horizontal="center"/>
    </xf>
    <xf numFmtId="167" fontId="32" fillId="0" borderId="10" xfId="13" applyNumberFormat="1" applyFont="1" applyBorder="1" applyAlignment="1">
      <alignment horizontal="center"/>
    </xf>
    <xf numFmtId="167" fontId="32" fillId="0" borderId="7" xfId="13" applyNumberFormat="1" applyFont="1" applyBorder="1" applyAlignment="1">
      <alignment horizontal="center"/>
    </xf>
    <xf numFmtId="170" fontId="32" fillId="0" borderId="5" xfId="12" quotePrefix="1" applyFont="1" applyFill="1" applyBorder="1" applyAlignment="1">
      <alignment horizontal="center" vertical="center"/>
    </xf>
    <xf numFmtId="170" fontId="32" fillId="0" borderId="90" xfId="12" quotePrefix="1" applyFont="1" applyFill="1" applyBorder="1" applyAlignment="1">
      <alignment horizontal="center" vertical="center"/>
    </xf>
    <xf numFmtId="170" fontId="32" fillId="0" borderId="4" xfId="12" quotePrefix="1" applyFont="1" applyFill="1" applyBorder="1" applyAlignment="1">
      <alignment horizontal="center" vertical="center"/>
    </xf>
    <xf numFmtId="0" fontId="35" fillId="4" borderId="93" xfId="0" applyFont="1" applyFill="1" applyBorder="1" applyAlignment="1">
      <alignment horizontal="center"/>
    </xf>
    <xf numFmtId="0" fontId="35" fillId="4" borderId="98" xfId="0" applyFont="1" applyFill="1" applyBorder="1" applyAlignment="1">
      <alignment horizontal="left"/>
    </xf>
    <xf numFmtId="49" fontId="35" fillId="3" borderId="0" xfId="23" applyNumberFormat="1" applyFont="1" applyFill="1" applyAlignment="1">
      <alignment horizontal="center" vertical="center"/>
    </xf>
    <xf numFmtId="14" fontId="35" fillId="131" borderId="99" xfId="39" applyNumberFormat="1" applyFont="1" applyFill="1" applyBorder="1" applyAlignment="1">
      <alignment horizontal="center" vertical="center"/>
    </xf>
    <xf numFmtId="49" fontId="35" fillId="131" borderId="98" xfId="12" quotePrefix="1" applyNumberFormat="1" applyFont="1" applyFill="1" applyBorder="1" applyAlignment="1" applyProtection="1">
      <alignment horizontal="center" vertical="center"/>
      <protection locked="0"/>
    </xf>
    <xf numFmtId="0" fontId="32" fillId="6" borderId="93" xfId="0" applyFont="1" applyFill="1" applyBorder="1"/>
    <xf numFmtId="0" fontId="32" fillId="5" borderId="93" xfId="23" applyFont="1" applyFill="1" applyBorder="1" applyAlignment="1">
      <alignment vertical="center"/>
    </xf>
    <xf numFmtId="0" fontId="32" fillId="6" borderId="0" xfId="0" applyFont="1" applyFill="1" applyAlignment="1">
      <alignment vertical="center"/>
    </xf>
    <xf numFmtId="0" fontId="34" fillId="0" borderId="0" xfId="0" applyFont="1"/>
    <xf numFmtId="0" fontId="34" fillId="6" borderId="0" xfId="0" applyFont="1" applyFill="1" applyAlignment="1">
      <alignment horizontal="center"/>
    </xf>
    <xf numFmtId="167" fontId="34" fillId="5" borderId="0" xfId="13" applyNumberFormat="1" applyFont="1" applyFill="1" applyAlignment="1">
      <alignment horizontal="center" vertical="center"/>
    </xf>
    <xf numFmtId="0" fontId="34" fillId="6" borderId="0" xfId="0" applyFont="1" applyFill="1"/>
    <xf numFmtId="0" fontId="34" fillId="0" borderId="0" xfId="0" applyFont="1" applyAlignment="1">
      <alignment horizontal="left"/>
    </xf>
    <xf numFmtId="0" fontId="32" fillId="0" borderId="98" xfId="0" applyFont="1" applyBorder="1"/>
    <xf numFmtId="202" fontId="34" fillId="0" borderId="98" xfId="12" applyNumberFormat="1" applyFont="1" applyBorder="1" applyAlignment="1">
      <alignment horizontal="center" vertical="center"/>
    </xf>
    <xf numFmtId="202" fontId="34" fillId="0" borderId="99" xfId="12" applyNumberFormat="1" applyFont="1" applyBorder="1" applyAlignment="1">
      <alignment horizontal="center" vertical="center"/>
    </xf>
    <xf numFmtId="167" fontId="34" fillId="5" borderId="98" xfId="13" applyNumberFormat="1" applyFont="1" applyFill="1" applyBorder="1" applyAlignment="1">
      <alignment horizontal="center" vertical="center"/>
    </xf>
    <xf numFmtId="167" fontId="34" fillId="5" borderId="99" xfId="13" applyNumberFormat="1" applyFont="1" applyFill="1" applyBorder="1" applyAlignment="1">
      <alignment horizontal="center" vertical="center"/>
    </xf>
    <xf numFmtId="0" fontId="48" fillId="5" borderId="5" xfId="53395" applyFont="1" applyFill="1" applyBorder="1"/>
    <xf numFmtId="9" fontId="36" fillId="0" borderId="99" xfId="53391" applyFont="1" applyBorder="1" applyAlignment="1">
      <alignment horizontal="center"/>
    </xf>
    <xf numFmtId="9" fontId="36" fillId="0" borderId="90" xfId="53391" applyFont="1" applyBorder="1" applyAlignment="1">
      <alignment horizontal="center"/>
    </xf>
    <xf numFmtId="167" fontId="34" fillId="0" borderId="9" xfId="0" applyNumberFormat="1" applyFont="1" applyBorder="1" applyAlignment="1">
      <alignment horizontal="center" vertical="center"/>
    </xf>
    <xf numFmtId="167" fontId="34" fillId="0" borderId="10" xfId="0" applyNumberFormat="1" applyFont="1" applyBorder="1" applyAlignment="1">
      <alignment horizontal="center" vertical="center"/>
    </xf>
    <xf numFmtId="3" fontId="32" fillId="134" borderId="5" xfId="53392" applyNumberFormat="1" applyFont="1" applyFill="1" applyBorder="1" applyAlignment="1">
      <alignment horizontal="center" vertical="center"/>
    </xf>
    <xf numFmtId="167" fontId="36" fillId="134" borderId="90" xfId="37" applyNumberFormat="1" applyFont="1" applyFill="1" applyBorder="1" applyAlignment="1">
      <alignment horizontal="center" vertical="center"/>
    </xf>
    <xf numFmtId="0" fontId="45" fillId="5" borderId="0" xfId="35" applyFont="1" applyFill="1" applyAlignment="1">
      <alignment vertical="center"/>
    </xf>
    <xf numFmtId="167" fontId="45" fillId="5" borderId="0" xfId="53391" applyNumberFormat="1" applyFont="1" applyFill="1" applyBorder="1" applyAlignment="1">
      <alignment horizontal="center" vertical="center"/>
    </xf>
    <xf numFmtId="3" fontId="45" fillId="5" borderId="0" xfId="37" applyNumberFormat="1" applyFont="1" applyFill="1" applyBorder="1" applyAlignment="1">
      <alignment horizontal="center" vertical="center"/>
    </xf>
    <xf numFmtId="167" fontId="45" fillId="5" borderId="0" xfId="37" applyNumberFormat="1" applyFont="1" applyFill="1" applyBorder="1" applyAlignment="1">
      <alignment horizontal="center" vertical="center"/>
    </xf>
    <xf numFmtId="0" fontId="319" fillId="0" borderId="0" xfId="0" applyFont="1" applyAlignment="1">
      <alignment vertical="center"/>
    </xf>
    <xf numFmtId="0" fontId="319" fillId="0" borderId="0" xfId="0" applyFont="1"/>
    <xf numFmtId="17" fontId="35" fillId="3" borderId="79" xfId="53396" quotePrefix="1" applyNumberFormat="1" applyFont="1" applyFill="1" applyBorder="1" applyAlignment="1">
      <alignment horizontal="center"/>
    </xf>
    <xf numFmtId="17" fontId="35" fillId="3" borderId="76" xfId="53396" quotePrefix="1" applyNumberFormat="1" applyFont="1" applyFill="1" applyBorder="1" applyAlignment="1">
      <alignment horizontal="center"/>
    </xf>
    <xf numFmtId="14" fontId="35" fillId="3" borderId="4" xfId="0" quotePrefix="1" applyNumberFormat="1" applyFont="1" applyFill="1" applyBorder="1" applyAlignment="1">
      <alignment horizontal="center"/>
    </xf>
    <xf numFmtId="202" fontId="32" fillId="5" borderId="87" xfId="12" applyNumberFormat="1" applyFont="1" applyFill="1" applyBorder="1" applyAlignment="1">
      <alignment horizontal="center" vertical="center"/>
    </xf>
    <xf numFmtId="202" fontId="32" fillId="5" borderId="93" xfId="12" applyNumberFormat="1" applyFont="1" applyFill="1" applyBorder="1" applyAlignment="1">
      <alignment horizontal="center" vertical="center"/>
    </xf>
    <xf numFmtId="202" fontId="32" fillId="5" borderId="88" xfId="12" applyNumberFormat="1" applyFont="1" applyFill="1" applyBorder="1" applyAlignment="1">
      <alignment horizontal="center" vertical="center"/>
    </xf>
    <xf numFmtId="165" fontId="32" fillId="5" borderId="88" xfId="12" applyNumberFormat="1" applyFont="1" applyFill="1" applyBorder="1" applyAlignment="1">
      <alignment horizontal="left" vertical="center"/>
    </xf>
    <xf numFmtId="202" fontId="32" fillId="5" borderId="5" xfId="12" applyNumberFormat="1" applyFont="1" applyFill="1" applyBorder="1" applyAlignment="1">
      <alignment horizontal="center" vertical="center"/>
    </xf>
    <xf numFmtId="202" fontId="32" fillId="5" borderId="0" xfId="12" applyNumberFormat="1" applyFont="1" applyFill="1" applyAlignment="1">
      <alignment horizontal="center" vertical="center"/>
    </xf>
    <xf numFmtId="202" fontId="32" fillId="5" borderId="90" xfId="12" applyNumberFormat="1" applyFont="1" applyFill="1" applyBorder="1" applyAlignment="1">
      <alignment horizontal="center" vertical="center"/>
    </xf>
    <xf numFmtId="202" fontId="32" fillId="5" borderId="79" xfId="12" applyNumberFormat="1" applyFont="1" applyFill="1" applyBorder="1" applyAlignment="1">
      <alignment horizontal="center" vertical="center"/>
    </xf>
    <xf numFmtId="202" fontId="32" fillId="5" borderId="98" xfId="12" applyNumberFormat="1" applyFont="1" applyFill="1" applyBorder="1" applyAlignment="1">
      <alignment horizontal="center" vertical="center"/>
    </xf>
    <xf numFmtId="202" fontId="32" fillId="5" borderId="77" xfId="12" applyNumberFormat="1" applyFont="1" applyFill="1" applyBorder="1" applyAlignment="1">
      <alignment horizontal="center" vertical="center"/>
    </xf>
    <xf numFmtId="202" fontId="32" fillId="5" borderId="76" xfId="12" applyNumberFormat="1" applyFont="1" applyFill="1" applyBorder="1" applyAlignment="1">
      <alignment horizontal="center" vertical="center"/>
    </xf>
    <xf numFmtId="202" fontId="34" fillId="5" borderId="79" xfId="12" applyNumberFormat="1" applyFont="1" applyFill="1" applyBorder="1" applyAlignment="1">
      <alignment horizontal="center" vertical="center"/>
    </xf>
    <xf numFmtId="202" fontId="34" fillId="5" borderId="98" xfId="12" applyNumberFormat="1" applyFont="1" applyFill="1" applyBorder="1" applyAlignment="1">
      <alignment horizontal="center" vertical="center"/>
    </xf>
    <xf numFmtId="202" fontId="34" fillId="5" borderId="77" xfId="12" applyNumberFormat="1" applyFont="1" applyFill="1" applyBorder="1" applyAlignment="1">
      <alignment horizontal="center" vertical="center"/>
    </xf>
    <xf numFmtId="202" fontId="34" fillId="5" borderId="8" xfId="12" applyNumberFormat="1" applyFont="1" applyFill="1" applyBorder="1" applyAlignment="1">
      <alignment horizontal="center" vertical="center"/>
    </xf>
    <xf numFmtId="202" fontId="34" fillId="5" borderId="10" xfId="12" applyNumberFormat="1" applyFont="1" applyFill="1" applyBorder="1" applyAlignment="1">
      <alignment horizontal="center" vertical="center"/>
    </xf>
    <xf numFmtId="0" fontId="36" fillId="5" borderId="0" xfId="0" applyFont="1" applyFill="1" applyAlignment="1">
      <alignment horizontal="center"/>
    </xf>
    <xf numFmtId="165" fontId="32" fillId="5" borderId="93" xfId="12" applyNumberFormat="1" applyFont="1" applyFill="1" applyBorder="1" applyAlignment="1">
      <alignment horizontal="left" vertical="center"/>
    </xf>
    <xf numFmtId="202" fontId="32" fillId="5" borderId="99" xfId="12" applyNumberFormat="1" applyFont="1" applyFill="1" applyBorder="1" applyAlignment="1">
      <alignment horizontal="center" vertical="center"/>
    </xf>
    <xf numFmtId="202" fontId="34" fillId="5" borderId="99" xfId="12" applyNumberFormat="1" applyFont="1" applyFill="1" applyBorder="1" applyAlignment="1">
      <alignment horizontal="center" vertical="center"/>
    </xf>
    <xf numFmtId="290" fontId="38" fillId="0" borderId="98" xfId="53392" applyNumberFormat="1" applyFont="1" applyBorder="1" applyAlignment="1">
      <alignment horizontal="left" vertical="center"/>
    </xf>
    <xf numFmtId="290" fontId="38" fillId="0" borderId="99" xfId="53392" applyNumberFormat="1" applyFont="1" applyBorder="1" applyAlignment="1">
      <alignment horizontal="left" vertical="center"/>
    </xf>
    <xf numFmtId="10" fontId="32" fillId="0" borderId="87" xfId="13" applyNumberFormat="1" applyFont="1" applyBorder="1" applyAlignment="1">
      <alignment horizontal="center" vertical="center"/>
    </xf>
    <xf numFmtId="10" fontId="32" fillId="0" borderId="93" xfId="13" applyNumberFormat="1" applyFont="1" applyBorder="1" applyAlignment="1">
      <alignment horizontal="center" vertical="center"/>
    </xf>
    <xf numFmtId="167" fontId="34" fillId="0" borderId="0" xfId="53391" applyNumberFormat="1" applyFont="1" applyBorder="1" applyAlignment="1">
      <alignment horizontal="center" vertical="center"/>
    </xf>
    <xf numFmtId="0" fontId="35" fillId="3" borderId="96" xfId="1" quotePrefix="1" applyFont="1" applyFill="1" applyBorder="1"/>
    <xf numFmtId="17" fontId="35" fillId="3" borderId="0" xfId="0" quotePrefix="1" applyNumberFormat="1" applyFont="1" applyFill="1" applyAlignment="1">
      <alignment horizontal="center" vertical="center"/>
    </xf>
    <xf numFmtId="202" fontId="32" fillId="0" borderId="87" xfId="34" applyNumberFormat="1" applyFont="1" applyBorder="1" applyAlignment="1">
      <alignment horizontal="center" vertical="center"/>
    </xf>
    <xf numFmtId="202" fontId="32" fillId="0" borderId="93" xfId="34" applyNumberFormat="1" applyFont="1" applyBorder="1" applyAlignment="1">
      <alignment horizontal="center" vertical="center"/>
    </xf>
    <xf numFmtId="167" fontId="32" fillId="0" borderId="87" xfId="0" applyNumberFormat="1" applyFont="1" applyBorder="1" applyAlignment="1">
      <alignment horizontal="center" vertical="center"/>
    </xf>
    <xf numFmtId="167" fontId="32" fillId="0" borderId="88" xfId="0" applyNumberFormat="1" applyFont="1" applyBorder="1" applyAlignment="1">
      <alignment horizontal="center" vertical="center"/>
    </xf>
    <xf numFmtId="202" fontId="32" fillId="0" borderId="5" xfId="34" applyNumberFormat="1" applyFont="1" applyBorder="1" applyAlignment="1">
      <alignment horizontal="center" vertical="center"/>
    </xf>
    <xf numFmtId="202" fontId="32" fillId="0" borderId="0" xfId="34" applyNumberFormat="1" applyFont="1" applyAlignment="1">
      <alignment horizontal="center" vertical="center"/>
    </xf>
    <xf numFmtId="202" fontId="32" fillId="0" borderId="79" xfId="34" applyNumberFormat="1" applyFont="1" applyBorder="1" applyAlignment="1">
      <alignment horizontal="center" vertical="center"/>
    </xf>
    <xf numFmtId="202" fontId="32" fillId="0" borderId="98" xfId="34" applyNumberFormat="1" applyFont="1" applyBorder="1" applyAlignment="1">
      <alignment horizontal="center" vertical="center"/>
    </xf>
    <xf numFmtId="202" fontId="34" fillId="0" borderId="79" xfId="34" applyNumberFormat="1" applyFont="1" applyBorder="1" applyAlignment="1">
      <alignment horizontal="center" vertical="center"/>
    </xf>
    <xf numFmtId="202" fontId="34" fillId="0" borderId="98" xfId="34" applyNumberFormat="1" applyFont="1" applyBorder="1" applyAlignment="1">
      <alignment horizontal="center" vertical="center"/>
    </xf>
    <xf numFmtId="202" fontId="34" fillId="0" borderId="99" xfId="34" applyNumberFormat="1" applyFont="1" applyBorder="1" applyAlignment="1">
      <alignment horizontal="center" vertical="center"/>
    </xf>
    <xf numFmtId="0" fontId="34" fillId="5" borderId="9" xfId="47170" applyFont="1" applyFill="1" applyBorder="1" applyAlignment="1">
      <alignment vertical="center"/>
    </xf>
    <xf numFmtId="0" fontId="35" fillId="3" borderId="79" xfId="0" quotePrefix="1" applyFont="1" applyFill="1" applyBorder="1" applyAlignment="1">
      <alignment horizontal="center" vertical="center"/>
    </xf>
    <xf numFmtId="17" fontId="35" fillId="3" borderId="79" xfId="0" quotePrefix="1" applyNumberFormat="1" applyFont="1" applyFill="1" applyBorder="1" applyAlignment="1">
      <alignment horizontal="center"/>
    </xf>
    <xf numFmtId="17" fontId="35" fillId="3" borderId="76" xfId="0" quotePrefix="1" applyNumberFormat="1" applyFont="1" applyFill="1" applyBorder="1" applyAlignment="1">
      <alignment horizontal="center"/>
    </xf>
    <xf numFmtId="0" fontId="35" fillId="3" borderId="5" xfId="48" quotePrefix="1" applyFont="1" applyFill="1" applyBorder="1" applyAlignment="1">
      <alignment horizontal="center" vertical="center"/>
    </xf>
    <xf numFmtId="0" fontId="35" fillId="3" borderId="90" xfId="48" quotePrefix="1" applyFont="1" applyFill="1" applyBorder="1" applyAlignment="1">
      <alignment horizontal="center" vertical="center"/>
    </xf>
    <xf numFmtId="0" fontId="302" fillId="4" borderId="90" xfId="0" quotePrefix="1" applyFont="1" applyFill="1" applyBorder="1" applyAlignment="1">
      <alignment horizontal="center" vertical="center"/>
    </xf>
    <xf numFmtId="3" fontId="32" fillId="135" borderId="93" xfId="34" applyNumberFormat="1" applyFont="1" applyFill="1" applyBorder="1" applyAlignment="1">
      <alignment horizontal="center" vertical="center"/>
    </xf>
    <xf numFmtId="3" fontId="32" fillId="135" borderId="90" xfId="34" applyNumberFormat="1" applyFont="1" applyFill="1" applyBorder="1" applyAlignment="1">
      <alignment horizontal="center" vertical="center"/>
    </xf>
    <xf numFmtId="173" fontId="32" fillId="135" borderId="0" xfId="34" applyNumberFormat="1" applyFont="1" applyFill="1" applyAlignment="1">
      <alignment horizontal="center" vertical="center"/>
    </xf>
    <xf numFmtId="173" fontId="32" fillId="135" borderId="90" xfId="34" applyNumberFormat="1" applyFont="1" applyFill="1" applyBorder="1" applyAlignment="1">
      <alignment horizontal="center" vertical="center"/>
    </xf>
    <xf numFmtId="3" fontId="32" fillId="135" borderId="0" xfId="34" applyNumberFormat="1" applyFont="1" applyFill="1" applyAlignment="1">
      <alignment horizontal="center" vertical="center"/>
    </xf>
    <xf numFmtId="1" fontId="32" fillId="135" borderId="0" xfId="34" applyNumberFormat="1" applyFont="1" applyFill="1" applyAlignment="1">
      <alignment horizontal="center" vertical="center"/>
    </xf>
    <xf numFmtId="1" fontId="32" fillId="135" borderId="90" xfId="34" applyNumberFormat="1" applyFont="1" applyFill="1" applyBorder="1" applyAlignment="1">
      <alignment horizontal="center" vertical="center"/>
    </xf>
    <xf numFmtId="173" fontId="32" fillId="135" borderId="8" xfId="34" applyNumberFormat="1" applyFont="1" applyFill="1" applyBorder="1" applyAlignment="1">
      <alignment horizontal="center" vertical="center"/>
    </xf>
    <xf numFmtId="173" fontId="32" fillId="135" borderId="10" xfId="34" applyNumberFormat="1" applyFont="1" applyFill="1" applyBorder="1" applyAlignment="1">
      <alignment horizontal="center" vertical="center"/>
    </xf>
    <xf numFmtId="2" fontId="32" fillId="135" borderId="0" xfId="34" applyNumberFormat="1" applyFont="1" applyFill="1" applyAlignment="1">
      <alignment horizontal="center" vertical="center"/>
    </xf>
    <xf numFmtId="2" fontId="32" fillId="135" borderId="90" xfId="34" applyNumberFormat="1" applyFont="1" applyFill="1" applyBorder="1" applyAlignment="1">
      <alignment horizontal="center" vertical="center"/>
    </xf>
    <xf numFmtId="167" fontId="32" fillId="135" borderId="93" xfId="53391" applyNumberFormat="1" applyFont="1" applyFill="1" applyBorder="1" applyAlignment="1">
      <alignment horizontal="center" vertical="center"/>
    </xf>
    <xf numFmtId="167" fontId="32" fillId="135" borderId="88" xfId="53391" applyNumberFormat="1" applyFont="1" applyFill="1" applyBorder="1" applyAlignment="1">
      <alignment horizontal="center" vertical="center"/>
    </xf>
    <xf numFmtId="3" fontId="32" fillId="135" borderId="88" xfId="34" applyNumberFormat="1" applyFont="1" applyFill="1" applyBorder="1" applyAlignment="1">
      <alignment horizontal="center" vertical="center"/>
    </xf>
    <xf numFmtId="167" fontId="32" fillId="135" borderId="0" xfId="53391" applyNumberFormat="1" applyFont="1" applyFill="1" applyAlignment="1">
      <alignment horizontal="center" vertical="center" wrapText="1" readingOrder="1"/>
    </xf>
    <xf numFmtId="167" fontId="32" fillId="135" borderId="90" xfId="53391" applyNumberFormat="1" applyFont="1" applyFill="1" applyBorder="1" applyAlignment="1">
      <alignment horizontal="center" vertical="center" wrapText="1" readingOrder="1"/>
    </xf>
    <xf numFmtId="167" fontId="32" fillId="135" borderId="0" xfId="53391" applyNumberFormat="1" applyFont="1" applyFill="1" applyAlignment="1">
      <alignment horizontal="center" vertical="center"/>
    </xf>
    <xf numFmtId="167" fontId="32" fillId="135" borderId="90" xfId="53391" applyNumberFormat="1" applyFont="1" applyFill="1" applyBorder="1" applyAlignment="1">
      <alignment horizontal="center" vertical="center"/>
    </xf>
    <xf numFmtId="3" fontId="32" fillId="0" borderId="0" xfId="34" applyNumberFormat="1" applyFont="1" applyBorder="1" applyAlignment="1">
      <alignment horizontal="center" vertical="center"/>
    </xf>
    <xf numFmtId="3" fontId="32" fillId="0" borderId="0" xfId="34" applyNumberFormat="1" applyFont="1" applyAlignment="1">
      <alignment horizontal="center" vertical="center"/>
    </xf>
    <xf numFmtId="3" fontId="32" fillId="135" borderId="0" xfId="34" applyNumberFormat="1" applyFont="1" applyFill="1" applyBorder="1" applyAlignment="1">
      <alignment horizontal="center" vertical="center"/>
    </xf>
    <xf numFmtId="173" fontId="32" fillId="0" borderId="0" xfId="34" applyNumberFormat="1" applyFont="1" applyAlignment="1">
      <alignment horizontal="center" vertical="center"/>
    </xf>
    <xf numFmtId="1" fontId="32" fillId="0" borderId="0" xfId="34" applyNumberFormat="1" applyFont="1" applyAlignment="1">
      <alignment horizontal="center" vertical="center"/>
    </xf>
    <xf numFmtId="173" fontId="32" fillId="0" borderId="8" xfId="34" applyNumberFormat="1" applyFont="1" applyBorder="1" applyAlignment="1">
      <alignment horizontal="center" vertical="center"/>
    </xf>
    <xf numFmtId="2" fontId="32" fillId="0" borderId="98" xfId="34" applyNumberFormat="1" applyFont="1" applyBorder="1" applyAlignment="1">
      <alignment horizontal="center" vertical="center"/>
    </xf>
    <xf numFmtId="2" fontId="32" fillId="135" borderId="98" xfId="34" applyNumberFormat="1" applyFont="1" applyFill="1" applyBorder="1" applyAlignment="1">
      <alignment horizontal="center" vertical="center"/>
    </xf>
    <xf numFmtId="2" fontId="32" fillId="135" borderId="99" xfId="34" applyNumberFormat="1" applyFont="1" applyFill="1" applyBorder="1" applyAlignment="1">
      <alignment horizontal="center" vertical="center"/>
    </xf>
    <xf numFmtId="2" fontId="32" fillId="0" borderId="0" xfId="34" applyNumberFormat="1" applyFont="1" applyAlignment="1">
      <alignment horizontal="center" vertical="center"/>
    </xf>
    <xf numFmtId="167" fontId="32" fillId="0" borderId="93" xfId="53391" applyNumberFormat="1" applyFont="1" applyBorder="1" applyAlignment="1">
      <alignment horizontal="center" vertical="center"/>
    </xf>
    <xf numFmtId="3" fontId="32" fillId="0" borderId="93" xfId="34" applyNumberFormat="1" applyFont="1" applyBorder="1" applyAlignment="1">
      <alignment horizontal="center" vertical="center"/>
    </xf>
    <xf numFmtId="167" fontId="32" fillId="0" borderId="0" xfId="53391" applyNumberFormat="1" applyFont="1" applyAlignment="1">
      <alignment horizontal="center" vertical="center" wrapText="1" readingOrder="1"/>
    </xf>
    <xf numFmtId="167" fontId="32" fillId="0" borderId="0" xfId="53391" applyNumberFormat="1" applyFont="1" applyAlignment="1">
      <alignment horizontal="center" vertical="center"/>
    </xf>
    <xf numFmtId="1" fontId="32" fillId="0" borderId="98" xfId="34" applyNumberFormat="1" applyFont="1" applyBorder="1" applyAlignment="1">
      <alignment horizontal="center" vertical="center"/>
    </xf>
    <xf numFmtId="1" fontId="32" fillId="135" borderId="98" xfId="34" applyNumberFormat="1" applyFont="1" applyFill="1" applyBorder="1" applyAlignment="1">
      <alignment horizontal="center" vertical="center"/>
    </xf>
    <xf numFmtId="1" fontId="32" fillId="135" borderId="99" xfId="34" applyNumberFormat="1" applyFont="1" applyFill="1" applyBorder="1" applyAlignment="1">
      <alignment horizontal="center" vertical="center"/>
    </xf>
    <xf numFmtId="0" fontId="32" fillId="5" borderId="86" xfId="0" applyFont="1" applyFill="1" applyBorder="1" applyAlignment="1">
      <alignment horizontal="left" vertical="center" wrapText="1" readingOrder="1"/>
    </xf>
    <xf numFmtId="0" fontId="32" fillId="5" borderId="4" xfId="0" applyFont="1" applyFill="1" applyBorder="1" applyAlignment="1">
      <alignment horizontal="left" vertical="center" wrapText="1" readingOrder="1"/>
    </xf>
    <xf numFmtId="0" fontId="32" fillId="5" borderId="7" xfId="0" applyFont="1" applyFill="1" applyBorder="1" applyAlignment="1">
      <alignment horizontal="left" vertical="center" wrapText="1" readingOrder="1"/>
    </xf>
    <xf numFmtId="0" fontId="32" fillId="5" borderId="80" xfId="0" applyFont="1" applyFill="1" applyBorder="1" applyAlignment="1">
      <alignment horizontal="left" vertical="center" wrapText="1" readingOrder="1"/>
    </xf>
    <xf numFmtId="0" fontId="35" fillId="3" borderId="87" xfId="2" applyFont="1" applyFill="1" applyBorder="1" applyAlignment="1">
      <alignment horizontal="center" vertical="top"/>
    </xf>
    <xf numFmtId="0" fontId="35" fillId="3" borderId="88" xfId="2" applyFont="1" applyFill="1" applyBorder="1" applyAlignment="1">
      <alignment horizontal="center" vertical="top"/>
    </xf>
    <xf numFmtId="0" fontId="35" fillId="3" borderId="86" xfId="0" applyFont="1" applyFill="1" applyBorder="1" applyAlignment="1">
      <alignment horizontal="left" vertical="center" wrapText="1"/>
    </xf>
    <xf numFmtId="0" fontId="35" fillId="3" borderId="96" xfId="0" applyFont="1" applyFill="1" applyBorder="1" applyAlignment="1">
      <alignment horizontal="left" vertical="center" wrapText="1"/>
    </xf>
    <xf numFmtId="0" fontId="35" fillId="3" borderId="87" xfId="0" applyFont="1" applyFill="1" applyBorder="1" applyAlignment="1">
      <alignment horizontal="center" vertical="center"/>
    </xf>
    <xf numFmtId="0" fontId="35" fillId="3" borderId="88" xfId="0" applyFont="1" applyFill="1" applyBorder="1" applyAlignment="1">
      <alignment horizontal="center" vertical="center"/>
    </xf>
    <xf numFmtId="0" fontId="318" fillId="0" borderId="93" xfId="0" applyFont="1" applyBorder="1" applyAlignment="1">
      <alignment horizontal="left" vertical="center" wrapText="1"/>
    </xf>
    <xf numFmtId="0" fontId="318" fillId="0" borderId="0" xfId="0" applyFont="1" applyAlignment="1">
      <alignment horizontal="left" vertical="center" wrapText="1"/>
    </xf>
    <xf numFmtId="0" fontId="35" fillId="3" borderId="80" xfId="0" applyFont="1" applyFill="1" applyBorder="1" applyAlignment="1">
      <alignment horizontal="left" vertical="center" wrapText="1"/>
    </xf>
    <xf numFmtId="0" fontId="35" fillId="3" borderId="93" xfId="0" applyFont="1" applyFill="1" applyBorder="1" applyAlignment="1">
      <alignment horizontal="center" vertical="center"/>
    </xf>
    <xf numFmtId="0" fontId="302" fillId="3" borderId="86" xfId="0" applyFont="1" applyFill="1" applyBorder="1" applyAlignment="1">
      <alignment horizontal="left" vertical="center" wrapText="1"/>
    </xf>
    <xf numFmtId="0" fontId="302" fillId="3" borderId="96" xfId="0" applyFont="1" applyFill="1" applyBorder="1" applyAlignment="1">
      <alignment horizontal="left" vertical="center" wrapText="1"/>
    </xf>
    <xf numFmtId="0" fontId="325" fillId="0" borderId="9" xfId="0" applyFont="1" applyBorder="1" applyAlignment="1">
      <alignment vertical="center" wrapText="1"/>
    </xf>
    <xf numFmtId="0" fontId="325" fillId="0" borderId="8" xfId="0" applyFont="1" applyBorder="1" applyAlignment="1">
      <alignment vertical="center" wrapText="1"/>
    </xf>
    <xf numFmtId="0" fontId="325" fillId="0" borderId="10" xfId="0" applyFont="1" applyBorder="1" applyAlignment="1">
      <alignment vertical="center" wrapText="1"/>
    </xf>
    <xf numFmtId="0" fontId="325" fillId="0" borderId="9" xfId="0" applyFont="1" applyBorder="1" applyAlignment="1">
      <alignment vertical="center"/>
    </xf>
    <xf numFmtId="0" fontId="325" fillId="0" borderId="8" xfId="0" applyFont="1" applyBorder="1" applyAlignment="1">
      <alignment vertical="center"/>
    </xf>
    <xf numFmtId="0" fontId="325" fillId="0" borderId="10" xfId="0" applyFont="1" applyBorder="1" applyAlignment="1">
      <alignment vertical="center"/>
    </xf>
    <xf numFmtId="0" fontId="37" fillId="0" borderId="0" xfId="23" quotePrefix="1" applyFont="1" applyAlignment="1">
      <alignment horizontal="left" vertical="top" wrapText="1"/>
    </xf>
    <xf numFmtId="0" fontId="37" fillId="0" borderId="0" xfId="23" applyFont="1" applyAlignment="1">
      <alignment horizontal="left" vertical="top" wrapText="1"/>
    </xf>
    <xf numFmtId="0" fontId="35" fillId="3" borderId="87" xfId="23" applyFont="1" applyFill="1" applyBorder="1" applyAlignment="1">
      <alignment horizontal="center" vertical="top"/>
    </xf>
    <xf numFmtId="0" fontId="35" fillId="3" borderId="93" xfId="23" applyFont="1" applyFill="1" applyBorder="1" applyAlignment="1">
      <alignment horizontal="center" vertical="top"/>
    </xf>
    <xf numFmtId="0" fontId="35" fillId="3" borderId="88" xfId="23" applyFont="1" applyFill="1" applyBorder="1" applyAlignment="1">
      <alignment horizontal="center" vertical="top"/>
    </xf>
    <xf numFmtId="0" fontId="35" fillId="3" borderId="75" xfId="0" applyFont="1" applyFill="1" applyBorder="1" applyAlignment="1">
      <alignment horizontal="center" vertical="center"/>
    </xf>
    <xf numFmtId="0" fontId="12" fillId="0" borderId="0" xfId="0" applyFont="1" applyAlignment="1">
      <alignment horizontal="left" vertical="center" wrapText="1"/>
    </xf>
    <xf numFmtId="0" fontId="37" fillId="0" borderId="0" xfId="53402" quotePrefix="1" applyFont="1" applyAlignment="1">
      <alignment horizontal="left" vertical="center" wrapText="1"/>
    </xf>
    <xf numFmtId="0" fontId="37" fillId="0" borderId="0" xfId="53402" applyFont="1" applyAlignment="1">
      <alignment horizontal="left" vertical="center" wrapText="1"/>
    </xf>
    <xf numFmtId="0" fontId="35" fillId="3" borderId="86" xfId="0" applyFont="1" applyFill="1" applyBorder="1" applyAlignment="1">
      <alignment horizontal="center" vertical="center"/>
    </xf>
    <xf numFmtId="0" fontId="35" fillId="3" borderId="80" xfId="0" applyFont="1" applyFill="1" applyBorder="1" applyAlignment="1">
      <alignment horizontal="center" vertical="center"/>
    </xf>
    <xf numFmtId="0" fontId="35" fillId="3" borderId="87" xfId="0" applyFont="1" applyFill="1" applyBorder="1" applyAlignment="1">
      <alignment horizontal="center"/>
    </xf>
    <xf numFmtId="0" fontId="35" fillId="3" borderId="88" xfId="0" applyFont="1" applyFill="1" applyBorder="1" applyAlignment="1">
      <alignment horizontal="center"/>
    </xf>
    <xf numFmtId="0" fontId="35" fillId="4" borderId="86" xfId="35" applyFont="1" applyFill="1" applyBorder="1" applyAlignment="1">
      <alignment horizontal="left" vertical="center" wrapText="1"/>
    </xf>
    <xf numFmtId="0" fontId="35" fillId="4" borderId="4" xfId="35" applyFont="1" applyFill="1" applyBorder="1" applyAlignment="1">
      <alignment horizontal="left" vertical="center"/>
    </xf>
    <xf numFmtId="0" fontId="35" fillId="4" borderId="96" xfId="35" applyFont="1" applyFill="1" applyBorder="1" applyAlignment="1">
      <alignment horizontal="left" vertical="center"/>
    </xf>
    <xf numFmtId="0" fontId="35" fillId="4" borderId="87" xfId="35" applyFont="1" applyFill="1" applyBorder="1" applyAlignment="1">
      <alignment horizontal="center" vertical="center" wrapText="1"/>
    </xf>
    <xf numFmtId="0" fontId="35" fillId="4" borderId="93" xfId="35" applyFont="1" applyFill="1" applyBorder="1" applyAlignment="1">
      <alignment horizontal="center" vertical="center" wrapText="1"/>
    </xf>
    <xf numFmtId="0" fontId="35" fillId="4" borderId="5" xfId="35" applyFont="1" applyFill="1" applyBorder="1" applyAlignment="1">
      <alignment horizontal="center" vertical="center" wrapText="1"/>
    </xf>
    <xf numFmtId="0" fontId="35" fillId="4" borderId="0" xfId="35" applyFont="1" applyFill="1" applyAlignment="1">
      <alignment horizontal="center" vertical="center" wrapText="1"/>
    </xf>
    <xf numFmtId="0" fontId="35" fillId="4" borderId="88" xfId="35" applyFont="1" applyFill="1" applyBorder="1" applyAlignment="1">
      <alignment horizontal="center" vertical="center" wrapText="1"/>
    </xf>
    <xf numFmtId="0" fontId="35" fillId="4" borderId="90" xfId="35" applyFont="1" applyFill="1" applyBorder="1" applyAlignment="1">
      <alignment horizontal="center" vertical="center" wrapText="1"/>
    </xf>
    <xf numFmtId="0" fontId="35" fillId="4" borderId="87" xfId="35" applyFont="1" applyFill="1" applyBorder="1" applyAlignment="1">
      <alignment horizontal="center" vertical="center"/>
    </xf>
    <xf numFmtId="0" fontId="35" fillId="4" borderId="88" xfId="35" applyFont="1" applyFill="1" applyBorder="1" applyAlignment="1">
      <alignment horizontal="center" vertical="center"/>
    </xf>
    <xf numFmtId="0" fontId="35" fillId="4" borderId="5" xfId="35" applyFont="1" applyFill="1" applyBorder="1" applyAlignment="1">
      <alignment horizontal="center" vertical="center"/>
    </xf>
    <xf numFmtId="0" fontId="35" fillId="4" borderId="90" xfId="35" applyFont="1" applyFill="1" applyBorder="1" applyAlignment="1">
      <alignment horizontal="center" vertical="center"/>
    </xf>
    <xf numFmtId="0" fontId="302" fillId="3" borderId="87" xfId="91" applyFont="1" applyFill="1" applyBorder="1" applyAlignment="1">
      <alignment horizontal="center" vertical="center"/>
    </xf>
    <xf numFmtId="0" fontId="302" fillId="3" borderId="75" xfId="91" applyFont="1" applyFill="1" applyBorder="1" applyAlignment="1">
      <alignment horizontal="center" vertical="center"/>
    </xf>
    <xf numFmtId="0" fontId="302" fillId="3" borderId="88" xfId="91" applyFont="1" applyFill="1" applyBorder="1" applyAlignment="1">
      <alignment horizontal="center" vertical="center"/>
    </xf>
    <xf numFmtId="0" fontId="35" fillId="3" borderId="87" xfId="53393" applyFont="1" applyFill="1" applyBorder="1" applyAlignment="1">
      <alignment horizontal="center" vertical="center"/>
    </xf>
    <xf numFmtId="0" fontId="35" fillId="3" borderId="75" xfId="53393" applyFont="1" applyFill="1" applyBorder="1" applyAlignment="1">
      <alignment horizontal="center" vertical="center"/>
    </xf>
    <xf numFmtId="0" fontId="35" fillId="3" borderId="88" xfId="53393" applyFont="1" applyFill="1" applyBorder="1" applyAlignment="1">
      <alignment horizontal="center" vertical="center"/>
    </xf>
    <xf numFmtId="0" fontId="35" fillId="3" borderId="87" xfId="53393" applyFont="1" applyFill="1" applyBorder="1" applyAlignment="1">
      <alignment horizontal="center" vertical="center" wrapText="1"/>
    </xf>
    <xf numFmtId="0" fontId="35" fillId="3" borderId="88" xfId="53393" applyFont="1" applyFill="1" applyBorder="1" applyAlignment="1">
      <alignment horizontal="center" vertical="center" wrapText="1"/>
    </xf>
    <xf numFmtId="0" fontId="34" fillId="2" borderId="9" xfId="0" applyFont="1" applyFill="1" applyBorder="1" applyAlignment="1">
      <alignment horizontal="left" vertical="center"/>
    </xf>
    <xf numFmtId="0" fontId="34" fillId="2" borderId="8" xfId="0" applyFont="1" applyFill="1" applyBorder="1" applyAlignment="1">
      <alignment horizontal="left" vertical="center"/>
    </xf>
    <xf numFmtId="0" fontId="34" fillId="2" borderId="10" xfId="0" applyFont="1" applyFill="1" applyBorder="1" applyAlignment="1">
      <alignment horizontal="left" vertical="center"/>
    </xf>
    <xf numFmtId="0" fontId="35" fillId="4" borderId="87" xfId="0" applyFont="1" applyFill="1" applyBorder="1" applyAlignment="1">
      <alignment horizontal="center" vertical="top"/>
    </xf>
    <xf numFmtId="0" fontId="35" fillId="4" borderId="75" xfId="0" applyFont="1" applyFill="1" applyBorder="1" applyAlignment="1">
      <alignment horizontal="center" vertical="top"/>
    </xf>
    <xf numFmtId="0" fontId="35" fillId="4" borderId="88" xfId="0" applyFont="1" applyFill="1" applyBorder="1" applyAlignment="1">
      <alignment horizontal="center" vertical="top"/>
    </xf>
    <xf numFmtId="1" fontId="35" fillId="3" borderId="87" xfId="0" quotePrefix="1" applyNumberFormat="1" applyFont="1" applyFill="1" applyBorder="1" applyAlignment="1">
      <alignment horizontal="center" vertical="center"/>
    </xf>
    <xf numFmtId="1" fontId="35" fillId="3" borderId="75" xfId="0" applyNumberFormat="1" applyFont="1" applyFill="1" applyBorder="1" applyAlignment="1">
      <alignment horizontal="center" vertical="center"/>
    </xf>
    <xf numFmtId="1" fontId="35" fillId="3" borderId="88" xfId="0" applyNumberFormat="1" applyFont="1" applyFill="1" applyBorder="1" applyAlignment="1">
      <alignment horizontal="center" vertical="center"/>
    </xf>
    <xf numFmtId="1" fontId="35" fillId="3" borderId="87" xfId="0" applyNumberFormat="1" applyFont="1" applyFill="1" applyBorder="1" applyAlignment="1">
      <alignment horizontal="center" vertical="center"/>
    </xf>
    <xf numFmtId="0" fontId="35" fillId="3" borderId="90" xfId="0" applyFont="1" applyFill="1" applyBorder="1" applyAlignment="1">
      <alignment horizontal="center" vertical="center"/>
    </xf>
    <xf numFmtId="0" fontId="35" fillId="3" borderId="77" xfId="0" applyFont="1" applyFill="1" applyBorder="1" applyAlignment="1">
      <alignment horizontal="center" vertical="center"/>
    </xf>
    <xf numFmtId="0" fontId="35" fillId="3" borderId="87" xfId="0" quotePrefix="1" applyFont="1" applyFill="1" applyBorder="1" applyAlignment="1">
      <alignment horizontal="center" vertical="center"/>
    </xf>
    <xf numFmtId="1" fontId="35" fillId="3" borderId="0" xfId="12" applyNumberFormat="1" applyFont="1" applyFill="1" applyAlignment="1">
      <alignment horizontal="center" vertical="center"/>
    </xf>
    <xf numFmtId="1" fontId="35" fillId="3" borderId="0" xfId="12" applyNumberFormat="1" applyFont="1" applyFill="1" applyBorder="1" applyAlignment="1">
      <alignment horizontal="center" vertical="center"/>
    </xf>
    <xf numFmtId="1" fontId="35" fillId="3" borderId="76" xfId="12" applyNumberFormat="1" applyFont="1" applyFill="1" applyBorder="1" applyAlignment="1">
      <alignment horizontal="center" vertical="center"/>
    </xf>
    <xf numFmtId="1" fontId="35" fillId="3" borderId="86" xfId="0" applyNumberFormat="1" applyFont="1" applyFill="1" applyBorder="1" applyAlignment="1">
      <alignment horizontal="center" vertical="center"/>
    </xf>
    <xf numFmtId="0" fontId="1" fillId="3" borderId="87" xfId="0" applyFont="1" applyFill="1" applyBorder="1" applyAlignment="1">
      <alignment horizontal="center"/>
    </xf>
    <xf numFmtId="0" fontId="1" fillId="3" borderId="88" xfId="0" applyFont="1" applyFill="1" applyBorder="1" applyAlignment="1">
      <alignment horizontal="center"/>
    </xf>
    <xf numFmtId="0" fontId="35" fillId="3" borderId="87" xfId="0" applyFont="1" applyFill="1" applyBorder="1" applyAlignment="1">
      <alignment horizontal="center" vertical="top"/>
    </xf>
    <xf numFmtId="0" fontId="35" fillId="3" borderId="86" xfId="0" applyFont="1" applyFill="1" applyBorder="1" applyAlignment="1">
      <alignment horizontal="center" vertical="top"/>
    </xf>
    <xf numFmtId="0" fontId="35" fillId="3" borderId="86" xfId="0" applyFont="1" applyFill="1" applyBorder="1" applyAlignment="1">
      <alignment horizontal="left" vertical="center"/>
    </xf>
    <xf numFmtId="0" fontId="35" fillId="3" borderId="4" xfId="0" applyFont="1" applyFill="1" applyBorder="1" applyAlignment="1">
      <alignment horizontal="left" vertical="center"/>
    </xf>
    <xf numFmtId="0" fontId="35" fillId="3" borderId="75" xfId="0" applyFont="1" applyFill="1" applyBorder="1" applyAlignment="1">
      <alignment horizontal="center"/>
    </xf>
    <xf numFmtId="0" fontId="302" fillId="3" borderId="87" xfId="91" quotePrefix="1" applyFont="1" applyFill="1" applyBorder="1" applyAlignment="1">
      <alignment horizontal="center" vertical="center"/>
    </xf>
    <xf numFmtId="0" fontId="37" fillId="0" borderId="93" xfId="20" applyFont="1" applyBorder="1" applyAlignment="1">
      <alignment horizontal="left" vertical="top" wrapText="1"/>
    </xf>
    <xf numFmtId="0" fontId="37" fillId="0" borderId="0" xfId="0" applyFont="1" applyAlignment="1">
      <alignment horizontal="left" vertical="center" wrapText="1"/>
    </xf>
    <xf numFmtId="0" fontId="37" fillId="0" borderId="93" xfId="0" applyFont="1" applyBorder="1" applyAlignment="1">
      <alignment horizontal="left" vertical="center" wrapText="1"/>
    </xf>
    <xf numFmtId="0" fontId="35" fillId="3" borderId="93" xfId="0" applyFont="1" applyFill="1" applyBorder="1" applyAlignment="1">
      <alignment horizontal="center" vertical="top"/>
    </xf>
    <xf numFmtId="0" fontId="35" fillId="3" borderId="88" xfId="0" applyFont="1" applyFill="1" applyBorder="1" applyAlignment="1">
      <alignment horizontal="center" vertical="top"/>
    </xf>
    <xf numFmtId="0" fontId="35" fillId="3" borderId="75" xfId="0" applyFont="1" applyFill="1" applyBorder="1" applyAlignment="1">
      <alignment horizontal="center" vertical="top"/>
    </xf>
    <xf numFmtId="0" fontId="32" fillId="0" borderId="93" xfId="0" applyFont="1" applyBorder="1" applyAlignment="1">
      <alignment horizontal="left" vertical="center" wrapText="1"/>
    </xf>
    <xf numFmtId="0" fontId="319" fillId="0" borderId="93" xfId="0" applyFont="1" applyBorder="1" applyAlignment="1">
      <alignment horizontal="left" vertical="center" wrapText="1"/>
    </xf>
    <xf numFmtId="0" fontId="0" fillId="0" borderId="0" xfId="0" applyAlignment="1">
      <alignment horizontal="center"/>
    </xf>
    <xf numFmtId="0" fontId="32" fillId="0" borderId="86" xfId="0" applyFont="1" applyBorder="1" applyAlignment="1">
      <alignment horizontal="center" vertical="center"/>
    </xf>
    <xf numFmtId="0" fontId="32" fillId="0" borderId="4" xfId="0" applyFont="1" applyBorder="1" applyAlignment="1">
      <alignment horizontal="center" vertical="center"/>
    </xf>
    <xf numFmtId="0" fontId="32" fillId="0" borderId="80" xfId="0" applyFont="1" applyBorder="1" applyAlignment="1">
      <alignment horizontal="center" vertical="center"/>
    </xf>
    <xf numFmtId="0" fontId="35" fillId="3" borderId="75" xfId="23" applyFont="1" applyFill="1" applyBorder="1" applyAlignment="1">
      <alignment horizontal="center" vertical="top" wrapText="1"/>
    </xf>
    <xf numFmtId="0" fontId="35" fillId="3" borderId="88" xfId="23" applyFont="1" applyFill="1" applyBorder="1" applyAlignment="1">
      <alignment horizontal="center" vertical="top" wrapText="1"/>
    </xf>
    <xf numFmtId="0" fontId="35" fillId="3" borderId="87" xfId="23" applyFont="1" applyFill="1" applyBorder="1" applyAlignment="1">
      <alignment horizontal="center" vertical="top" wrapText="1"/>
    </xf>
    <xf numFmtId="0" fontId="35" fillId="3" borderId="93" xfId="23" applyFont="1" applyFill="1" applyBorder="1" applyAlignment="1">
      <alignment horizontal="center" vertical="top" wrapText="1"/>
    </xf>
    <xf numFmtId="0" fontId="35" fillId="3" borderId="87" xfId="23" applyFont="1" applyFill="1" applyBorder="1" applyAlignment="1">
      <alignment horizontal="left" vertical="top" wrapText="1"/>
    </xf>
    <xf numFmtId="0" fontId="35" fillId="3" borderId="88" xfId="23" applyFont="1" applyFill="1" applyBorder="1" applyAlignment="1">
      <alignment horizontal="left" vertical="top" wrapText="1"/>
    </xf>
    <xf numFmtId="0" fontId="35" fillId="3" borderId="75" xfId="48" applyFont="1" applyFill="1" applyBorder="1" applyAlignment="1">
      <alignment horizontal="center" vertical="top"/>
    </xf>
    <xf numFmtId="0" fontId="35" fillId="3" borderId="87" xfId="48" applyFont="1" applyFill="1" applyBorder="1" applyAlignment="1">
      <alignment horizontal="center" vertical="top"/>
    </xf>
    <xf numFmtId="0" fontId="35" fillId="3" borderId="88" xfId="48" applyFont="1" applyFill="1" applyBorder="1" applyAlignment="1">
      <alignment horizontal="center" vertical="top"/>
    </xf>
    <xf numFmtId="0" fontId="328" fillId="0" borderId="0" xfId="0" applyFont="1" applyAlignment="1">
      <alignment horizontal="left" vertical="center" wrapText="1"/>
    </xf>
    <xf numFmtId="0" fontId="321" fillId="3" borderId="87" xfId="0" applyFont="1" applyFill="1" applyBorder="1" applyAlignment="1">
      <alignment horizontal="center" vertical="center" wrapText="1"/>
    </xf>
    <xf numFmtId="0" fontId="321" fillId="3" borderId="93" xfId="0" applyFont="1" applyFill="1" applyBorder="1" applyAlignment="1">
      <alignment horizontal="center" vertical="center" wrapText="1"/>
    </xf>
    <xf numFmtId="0" fontId="321" fillId="3" borderId="88" xfId="0" applyFont="1" applyFill="1" applyBorder="1" applyAlignment="1">
      <alignment horizontal="center" vertical="center" wrapText="1"/>
    </xf>
    <xf numFmtId="0" fontId="38" fillId="2" borderId="0" xfId="0" applyFont="1" applyFill="1" applyAlignment="1">
      <alignment horizontal="left" vertical="center" wrapText="1"/>
    </xf>
    <xf numFmtId="0" fontId="32" fillId="5" borderId="0" xfId="20" applyFont="1" applyFill="1" applyAlignment="1">
      <alignment horizontal="left" vertical="top" wrapText="1"/>
    </xf>
    <xf numFmtId="0" fontId="37" fillId="2" borderId="75" xfId="0" applyFont="1" applyFill="1" applyBorder="1" applyAlignment="1">
      <alignment horizontal="left" vertical="center" wrapText="1"/>
    </xf>
    <xf numFmtId="0" fontId="37" fillId="2" borderId="0" xfId="0" applyFont="1" applyFill="1" applyAlignment="1">
      <alignment horizontal="left" vertical="center" wrapText="1"/>
    </xf>
    <xf numFmtId="3" fontId="35" fillId="4" borderId="86" xfId="49" applyNumberFormat="1" applyFont="1" applyFill="1" applyBorder="1" applyAlignment="1">
      <alignment horizontal="center" vertical="center" wrapText="1"/>
    </xf>
    <xf numFmtId="3" fontId="35" fillId="4" borderId="80" xfId="49" applyNumberFormat="1" applyFont="1" applyFill="1" applyBorder="1" applyAlignment="1">
      <alignment horizontal="center" vertical="center" wrapText="1"/>
    </xf>
    <xf numFmtId="17" fontId="35" fillId="3" borderId="87" xfId="47177" applyNumberFormat="1" applyFont="1" applyFill="1" applyBorder="1" applyAlignment="1">
      <alignment horizontal="center" vertical="center" wrapText="1"/>
    </xf>
    <xf numFmtId="17" fontId="35" fillId="3" borderId="88" xfId="47177" applyNumberFormat="1" applyFont="1" applyFill="1" applyBorder="1" applyAlignment="1">
      <alignment horizontal="center" vertical="center" wrapText="1"/>
    </xf>
    <xf numFmtId="0" fontId="2" fillId="0" borderId="0" xfId="0" applyFont="1" applyAlignment="1">
      <alignment horizontal="center"/>
    </xf>
    <xf numFmtId="17" fontId="35" fillId="3" borderId="87" xfId="47177" applyNumberFormat="1" applyFont="1" applyFill="1" applyBorder="1" applyAlignment="1">
      <alignment horizontal="center" vertical="center"/>
    </xf>
    <xf numFmtId="17" fontId="35" fillId="3" borderId="88" xfId="47177" applyNumberFormat="1" applyFont="1" applyFill="1" applyBorder="1" applyAlignment="1">
      <alignment horizontal="center" vertical="center"/>
    </xf>
    <xf numFmtId="17" fontId="35" fillId="3" borderId="75" xfId="47177" applyNumberFormat="1" applyFont="1" applyFill="1" applyBorder="1" applyAlignment="1">
      <alignment horizontal="center"/>
    </xf>
    <xf numFmtId="0" fontId="35" fillId="3" borderId="88" xfId="47177" applyFont="1" applyFill="1" applyBorder="1" applyAlignment="1">
      <alignment horizontal="center"/>
    </xf>
    <xf numFmtId="0" fontId="48" fillId="0" borderId="0" xfId="0" applyFont="1" applyAlignment="1">
      <alignment horizontal="center" wrapText="1"/>
    </xf>
    <xf numFmtId="0" fontId="48" fillId="0" borderId="0" xfId="0" applyFont="1" applyAlignment="1">
      <alignment horizontal="center"/>
    </xf>
    <xf numFmtId="0" fontId="318" fillId="0" borderId="0" xfId="0" applyFont="1" applyAlignment="1">
      <alignment horizontal="left" vertical="center"/>
    </xf>
    <xf numFmtId="0" fontId="45" fillId="0" borderId="0" xfId="0" applyFont="1" applyAlignment="1">
      <alignment horizontal="center" vertical="center" wrapText="1"/>
    </xf>
    <xf numFmtId="0" fontId="45" fillId="0" borderId="0" xfId="0" applyFont="1" applyAlignment="1">
      <alignment horizontal="center" vertical="center"/>
    </xf>
    <xf numFmtId="17" fontId="35" fillId="3" borderId="87" xfId="47177" applyNumberFormat="1" applyFont="1" applyFill="1" applyBorder="1" applyAlignment="1">
      <alignment horizontal="center"/>
    </xf>
    <xf numFmtId="0" fontId="302" fillId="4" borderId="86" xfId="0" applyFont="1" applyFill="1" applyBorder="1" applyAlignment="1">
      <alignment horizontal="center" vertical="center"/>
    </xf>
    <xf numFmtId="0" fontId="302" fillId="4" borderId="96" xfId="0" applyFont="1" applyFill="1" applyBorder="1" applyAlignment="1">
      <alignment horizontal="center" vertical="center"/>
    </xf>
    <xf numFmtId="0" fontId="302" fillId="3" borderId="93" xfId="0" applyFont="1" applyFill="1" applyBorder="1" applyAlignment="1">
      <alignment horizontal="center" vertical="center" wrapText="1"/>
    </xf>
    <xf numFmtId="0" fontId="302" fillId="3" borderId="98" xfId="0" applyFont="1" applyFill="1" applyBorder="1" applyAlignment="1">
      <alignment horizontal="center" vertical="center" wrapText="1"/>
    </xf>
    <xf numFmtId="0" fontId="302" fillId="3" borderId="88" xfId="0" applyFont="1" applyFill="1" applyBorder="1" applyAlignment="1">
      <alignment horizontal="center" vertical="center" wrapText="1"/>
    </xf>
    <xf numFmtId="0" fontId="302" fillId="3" borderId="99" xfId="0" applyFont="1" applyFill="1" applyBorder="1" applyAlignment="1">
      <alignment horizontal="center" vertical="center" wrapText="1"/>
    </xf>
    <xf numFmtId="0" fontId="2" fillId="0" borderId="0" xfId="0" applyFont="1" applyAlignment="1">
      <alignment horizontal="center" wrapText="1"/>
    </xf>
    <xf numFmtId="0" fontId="328" fillId="0" borderId="0" xfId="0" applyFont="1" applyAlignment="1">
      <alignment horizontal="left" wrapText="1"/>
    </xf>
    <xf numFmtId="0" fontId="302" fillId="4" borderId="87" xfId="0" applyFont="1" applyFill="1" applyBorder="1" applyAlignment="1">
      <alignment horizontal="center" vertical="top"/>
    </xf>
    <xf numFmtId="0" fontId="302" fillId="4" borderId="75" xfId="0" applyFont="1" applyFill="1" applyBorder="1" applyAlignment="1">
      <alignment horizontal="center" vertical="top"/>
    </xf>
    <xf numFmtId="0" fontId="302" fillId="4" borderId="88" xfId="0" applyFont="1" applyFill="1" applyBorder="1" applyAlignment="1">
      <alignment horizontal="center" vertical="top"/>
    </xf>
    <xf numFmtId="0" fontId="302" fillId="4" borderId="87" xfId="0" applyFont="1" applyFill="1" applyBorder="1" applyAlignment="1">
      <alignment horizontal="center" vertical="center"/>
    </xf>
    <xf numFmtId="0" fontId="302" fillId="4" borderId="75" xfId="0" applyFont="1" applyFill="1" applyBorder="1" applyAlignment="1">
      <alignment horizontal="center" vertical="center"/>
    </xf>
    <xf numFmtId="0" fontId="302" fillId="4" borderId="88" xfId="0" applyFont="1" applyFill="1" applyBorder="1" applyAlignment="1">
      <alignment horizontal="center" vertical="center"/>
    </xf>
    <xf numFmtId="0" fontId="34" fillId="5" borderId="5" xfId="0" applyFont="1" applyFill="1" applyBorder="1" applyAlignment="1">
      <alignment horizontal="center"/>
    </xf>
    <xf numFmtId="0" fontId="34" fillId="5" borderId="0" xfId="0" applyFont="1" applyFill="1" applyAlignment="1">
      <alignment horizontal="center"/>
    </xf>
    <xf numFmtId="0" fontId="34" fillId="5" borderId="87" xfId="0" applyFont="1" applyFill="1" applyBorder="1" applyAlignment="1">
      <alignment horizontal="left"/>
    </xf>
    <xf numFmtId="0" fontId="34" fillId="5" borderId="75" xfId="0" applyFont="1" applyFill="1" applyBorder="1" applyAlignment="1">
      <alignment horizontal="left"/>
    </xf>
    <xf numFmtId="0" fontId="37" fillId="0" borderId="0" xfId="0" applyFont="1" applyAlignment="1">
      <alignment horizontal="left" vertical="top" wrapText="1"/>
    </xf>
    <xf numFmtId="0" fontId="34" fillId="5" borderId="5" xfId="0" applyFont="1" applyFill="1" applyBorder="1" applyAlignment="1">
      <alignment horizontal="left"/>
    </xf>
    <xf numFmtId="0" fontId="34" fillId="5" borderId="0" xfId="0" applyFont="1" applyFill="1" applyAlignment="1">
      <alignment horizontal="left"/>
    </xf>
    <xf numFmtId="0" fontId="41" fillId="2" borderId="0" xfId="0" applyFont="1" applyFill="1"/>
    <xf numFmtId="0" fontId="34" fillId="0" borderId="5" xfId="0" applyFont="1" applyBorder="1" applyAlignment="1">
      <alignment horizontal="left" vertical="center" wrapText="1"/>
    </xf>
    <xf numFmtId="0" fontId="34" fillId="0" borderId="0" xfId="0" applyFont="1" applyAlignment="1">
      <alignment horizontal="left" vertical="center" wrapText="1"/>
    </xf>
    <xf numFmtId="0" fontId="34" fillId="0" borderId="5" xfId="0" applyFont="1" applyBorder="1" applyAlignment="1">
      <alignment horizontal="left"/>
    </xf>
    <xf numFmtId="0" fontId="34" fillId="0" borderId="0" xfId="0" applyFont="1" applyAlignment="1">
      <alignment horizontal="left"/>
    </xf>
    <xf numFmtId="0" fontId="32" fillId="0" borderId="0" xfId="0" applyFont="1" applyAlignment="1">
      <alignment horizontal="left" vertical="center" wrapText="1"/>
    </xf>
    <xf numFmtId="0" fontId="35" fillId="131" borderId="93" xfId="23" applyFont="1" applyFill="1" applyBorder="1" applyAlignment="1" applyProtection="1">
      <alignment horizontal="center" vertical="center"/>
      <protection locked="0"/>
    </xf>
    <xf numFmtId="0" fontId="291" fillId="0" borderId="0" xfId="1" applyFont="1" applyAlignment="1">
      <alignment horizontal="left"/>
    </xf>
    <xf numFmtId="0" fontId="308" fillId="0" borderId="76" xfId="1" applyFont="1" applyBorder="1" applyAlignment="1">
      <alignment horizontal="left"/>
    </xf>
    <xf numFmtId="0" fontId="307" fillId="0" borderId="0" xfId="0" applyFont="1" applyAlignment="1">
      <alignment horizontal="center" wrapText="1"/>
    </xf>
    <xf numFmtId="0" fontId="307" fillId="0" borderId="0" xfId="0" applyFont="1" applyAlignment="1">
      <alignment horizontal="center"/>
    </xf>
    <xf numFmtId="0" fontId="35" fillId="3" borderId="87" xfId="0" applyFont="1" applyFill="1" applyBorder="1" applyAlignment="1">
      <alignment horizontal="center" vertical="center" wrapText="1"/>
    </xf>
    <xf numFmtId="0" fontId="35" fillId="3" borderId="93" xfId="0" applyFont="1" applyFill="1" applyBorder="1" applyAlignment="1">
      <alignment horizontal="center" vertical="center" wrapText="1"/>
    </xf>
    <xf numFmtId="0" fontId="35" fillId="3" borderId="88" xfId="0" applyFont="1" applyFill="1" applyBorder="1" applyAlignment="1">
      <alignment horizontal="center" vertical="center" wrapText="1"/>
    </xf>
    <xf numFmtId="0" fontId="35" fillId="3" borderId="87" xfId="0" applyFont="1" applyFill="1" applyBorder="1" applyAlignment="1">
      <alignment horizontal="center" wrapText="1"/>
    </xf>
    <xf numFmtId="0" fontId="35" fillId="3" borderId="88" xfId="0" applyFont="1" applyFill="1" applyBorder="1" applyAlignment="1">
      <alignment horizontal="center" wrapText="1"/>
    </xf>
    <xf numFmtId="0" fontId="35" fillId="3" borderId="87" xfId="20" applyFont="1" applyFill="1" applyBorder="1" applyAlignment="1">
      <alignment horizontal="center" vertical="center"/>
    </xf>
    <xf numFmtId="0" fontId="35" fillId="3" borderId="75" xfId="20" applyFont="1" applyFill="1" applyBorder="1" applyAlignment="1">
      <alignment horizontal="center" vertical="center"/>
    </xf>
    <xf numFmtId="0" fontId="290" fillId="3" borderId="87" xfId="53395" applyFont="1" applyFill="1" applyBorder="1" applyAlignment="1" applyProtection="1">
      <alignment horizontal="center" vertical="center"/>
      <protection locked="0"/>
    </xf>
    <xf numFmtId="0" fontId="290" fillId="3" borderId="88" xfId="53395" applyFont="1" applyFill="1" applyBorder="1" applyAlignment="1" applyProtection="1">
      <alignment horizontal="center" vertical="center"/>
      <protection locked="0"/>
    </xf>
    <xf numFmtId="0" fontId="293" fillId="3" borderId="87" xfId="3" applyFont="1" applyFill="1" applyBorder="1" applyAlignment="1">
      <alignment horizontal="center" vertical="center"/>
    </xf>
    <xf numFmtId="0" fontId="293" fillId="3" borderId="75" xfId="3" applyFont="1" applyFill="1" applyBorder="1" applyAlignment="1">
      <alignment horizontal="center" vertical="center"/>
    </xf>
    <xf numFmtId="0" fontId="293" fillId="3" borderId="88" xfId="3" applyFont="1" applyFill="1" applyBorder="1" applyAlignment="1">
      <alignment horizontal="center" vertical="center"/>
    </xf>
    <xf numFmtId="0" fontId="290" fillId="3" borderId="87" xfId="91" applyFont="1" applyFill="1" applyBorder="1" applyAlignment="1">
      <alignment horizontal="center" vertical="center"/>
    </xf>
    <xf numFmtId="0" fontId="290" fillId="3" borderId="88" xfId="91" applyFont="1" applyFill="1" applyBorder="1" applyAlignment="1">
      <alignment horizontal="center" vertical="center"/>
    </xf>
    <xf numFmtId="0" fontId="32" fillId="0" borderId="0" xfId="0" applyFont="1" applyAlignment="1">
      <alignment horizontal="left" vertical="top" wrapText="1"/>
    </xf>
    <xf numFmtId="0" fontId="48" fillId="0" borderId="0" xfId="0" applyFont="1" applyAlignment="1">
      <alignment horizontal="center" vertical="center" wrapText="1"/>
    </xf>
    <xf numFmtId="0" fontId="308" fillId="0" borderId="0" xfId="1" applyFont="1" applyAlignment="1">
      <alignment horizontal="left" vertical="center"/>
    </xf>
    <xf numFmtId="0" fontId="35" fillId="3" borderId="87" xfId="53394" applyFont="1" applyFill="1" applyBorder="1" applyAlignment="1">
      <alignment horizontal="center" vertical="center"/>
    </xf>
    <xf numFmtId="0" fontId="35" fillId="3" borderId="75" xfId="53394" applyFont="1" applyFill="1" applyBorder="1" applyAlignment="1">
      <alignment horizontal="center" vertical="center"/>
    </xf>
    <xf numFmtId="0" fontId="35" fillId="3" borderId="88" xfId="53394" applyFont="1" applyFill="1" applyBorder="1" applyAlignment="1">
      <alignment horizontal="center" vertical="center"/>
    </xf>
    <xf numFmtId="0" fontId="302" fillId="3" borderId="87" xfId="53395" applyFont="1" applyFill="1" applyBorder="1" applyAlignment="1">
      <alignment horizontal="center" vertical="center"/>
    </xf>
    <xf numFmtId="0" fontId="302" fillId="3" borderId="88" xfId="53395" applyFont="1" applyFill="1" applyBorder="1" applyAlignment="1">
      <alignment horizontal="center" vertical="center"/>
    </xf>
    <xf numFmtId="0" fontId="302" fillId="3" borderId="93" xfId="53395" applyFont="1" applyFill="1" applyBorder="1" applyAlignment="1">
      <alignment horizontal="center" vertical="center"/>
    </xf>
    <xf numFmtId="0" fontId="37" fillId="0" borderId="0" xfId="22" quotePrefix="1" applyFont="1" applyAlignment="1">
      <alignment horizontal="left" vertical="center" wrapText="1"/>
    </xf>
    <xf numFmtId="0" fontId="37" fillId="0" borderId="0" xfId="22" applyFont="1" applyAlignment="1">
      <alignment horizontal="left" vertical="center" wrapText="1"/>
    </xf>
    <xf numFmtId="0" fontId="48" fillId="0" borderId="0" xfId="0" applyFont="1" applyAlignment="1">
      <alignment horizontal="center" vertical="center"/>
    </xf>
    <xf numFmtId="0" fontId="35" fillId="3" borderId="87" xfId="22" applyFont="1" applyFill="1" applyBorder="1" applyAlignment="1">
      <alignment horizontal="center"/>
    </xf>
    <xf numFmtId="0" fontId="35" fillId="3" borderId="75" xfId="22" applyFont="1" applyFill="1" applyBorder="1" applyAlignment="1">
      <alignment horizontal="center"/>
    </xf>
    <xf numFmtId="0" fontId="35" fillId="3" borderId="88" xfId="22" applyFont="1" applyFill="1" applyBorder="1" applyAlignment="1">
      <alignment horizontal="center"/>
    </xf>
    <xf numFmtId="0" fontId="35" fillId="3" borderId="88" xfId="20" applyFont="1" applyFill="1" applyBorder="1" applyAlignment="1">
      <alignment horizontal="center" vertical="center"/>
    </xf>
    <xf numFmtId="0" fontId="37" fillId="0" borderId="0" xfId="22" quotePrefix="1" applyFont="1" applyAlignment="1">
      <alignment horizontal="left" wrapText="1"/>
    </xf>
    <xf numFmtId="0" fontId="37" fillId="0" borderId="0" xfId="22" applyFont="1" applyAlignment="1">
      <alignment horizontal="left" wrapText="1"/>
    </xf>
    <xf numFmtId="0" fontId="34" fillId="5" borderId="5" xfId="0" applyFont="1" applyFill="1" applyBorder="1" applyAlignment="1">
      <alignment horizontal="left" indent="1"/>
    </xf>
    <xf numFmtId="0" fontId="34" fillId="5" borderId="0" xfId="0" applyFont="1" applyFill="1" applyAlignment="1">
      <alignment horizontal="left" indent="1"/>
    </xf>
    <xf numFmtId="0" fontId="34" fillId="3" borderId="79" xfId="0" applyFont="1" applyFill="1" applyBorder="1" applyAlignment="1">
      <alignment horizontal="left"/>
    </xf>
    <xf numFmtId="0" fontId="34" fillId="3" borderId="76" xfId="0" applyFont="1" applyFill="1" applyBorder="1" applyAlignment="1">
      <alignment horizontal="left"/>
    </xf>
    <xf numFmtId="0" fontId="34" fillId="3" borderId="77" xfId="0" applyFont="1" applyFill="1" applyBorder="1" applyAlignment="1">
      <alignment horizontal="left"/>
    </xf>
    <xf numFmtId="0" fontId="34" fillId="0" borderId="5" xfId="22" applyFont="1" applyBorder="1" applyAlignment="1">
      <alignment horizontal="center"/>
    </xf>
    <xf numFmtId="0" fontId="34" fillId="0" borderId="0" xfId="22" applyFont="1" applyAlignment="1">
      <alignment horizontal="center"/>
    </xf>
    <xf numFmtId="0" fontId="35" fillId="3" borderId="87" xfId="3" applyFont="1" applyFill="1" applyBorder="1" applyAlignment="1">
      <alignment horizontal="center" vertical="top"/>
    </xf>
    <xf numFmtId="0" fontId="35" fillId="3" borderId="75" xfId="3" applyFont="1" applyFill="1" applyBorder="1" applyAlignment="1">
      <alignment horizontal="center" vertical="top"/>
    </xf>
    <xf numFmtId="0" fontId="35" fillId="3" borderId="88" xfId="3" applyFont="1" applyFill="1" applyBorder="1" applyAlignment="1">
      <alignment horizontal="center" vertical="top"/>
    </xf>
    <xf numFmtId="0" fontId="34" fillId="0" borderId="0" xfId="0" applyFont="1" applyAlignment="1">
      <alignment horizontal="center"/>
    </xf>
    <xf numFmtId="0" fontId="35" fillId="3" borderId="87" xfId="3" applyFont="1" applyFill="1" applyBorder="1" applyAlignment="1">
      <alignment horizontal="center" vertical="center"/>
    </xf>
    <xf numFmtId="0" fontId="35" fillId="3" borderId="75" xfId="3" applyFont="1" applyFill="1" applyBorder="1" applyAlignment="1">
      <alignment horizontal="center" vertical="center"/>
    </xf>
    <xf numFmtId="0" fontId="35" fillId="3" borderId="88" xfId="3" applyFont="1" applyFill="1" applyBorder="1" applyAlignment="1">
      <alignment horizontal="center" vertical="center"/>
    </xf>
    <xf numFmtId="0" fontId="35" fillId="3" borderId="87" xfId="0" applyFont="1" applyFill="1" applyBorder="1" applyAlignment="1" applyProtection="1">
      <alignment horizontal="center" vertical="center"/>
      <protection locked="0"/>
    </xf>
    <xf numFmtId="0" fontId="35" fillId="3" borderId="88" xfId="0" applyFont="1" applyFill="1" applyBorder="1" applyAlignment="1" applyProtection="1">
      <alignment horizontal="center" vertical="center"/>
      <protection locked="0"/>
    </xf>
    <xf numFmtId="0" fontId="35" fillId="4" borderId="87" xfId="0" applyFont="1" applyFill="1" applyBorder="1" applyAlignment="1">
      <alignment horizontal="center" vertical="center"/>
    </xf>
    <xf numFmtId="0" fontId="35" fillId="4" borderId="75" xfId="0" applyFont="1" applyFill="1" applyBorder="1" applyAlignment="1">
      <alignment horizontal="center" vertical="center"/>
    </xf>
    <xf numFmtId="0" fontId="35" fillId="4" borderId="93" xfId="0" applyFont="1" applyFill="1" applyBorder="1" applyAlignment="1">
      <alignment horizontal="center" vertical="center"/>
    </xf>
    <xf numFmtId="0" fontId="34" fillId="0" borderId="0" xfId="0" applyFont="1" applyAlignment="1">
      <alignment horizontal="center" wrapText="1"/>
    </xf>
    <xf numFmtId="0" fontId="35" fillId="4" borderId="88" xfId="0" applyFont="1" applyFill="1" applyBorder="1" applyAlignment="1">
      <alignment horizontal="center" vertical="center"/>
    </xf>
    <xf numFmtId="0" fontId="35" fillId="3" borderId="87" xfId="48" applyFont="1" applyFill="1" applyBorder="1" applyAlignment="1">
      <alignment horizontal="center" vertical="center"/>
    </xf>
    <xf numFmtId="0" fontId="35" fillId="3" borderId="75" xfId="48" applyFont="1" applyFill="1" applyBorder="1" applyAlignment="1">
      <alignment horizontal="center" vertical="center"/>
    </xf>
    <xf numFmtId="0" fontId="35" fillId="3" borderId="88" xfId="48" applyFont="1" applyFill="1" applyBorder="1" applyAlignment="1">
      <alignment horizontal="center" vertical="center"/>
    </xf>
    <xf numFmtId="0" fontId="328" fillId="0" borderId="0" xfId="0" applyFont="1" applyAlignment="1">
      <alignment horizontal="left" vertical="top" wrapText="1"/>
    </xf>
    <xf numFmtId="0" fontId="328" fillId="0" borderId="0" xfId="0" quotePrefix="1" applyFont="1" applyAlignment="1">
      <alignment horizontal="left" vertical="top" wrapText="1"/>
    </xf>
    <xf numFmtId="0" fontId="35" fillId="3" borderId="75" xfId="2" applyFont="1" applyFill="1" applyBorder="1" applyAlignment="1">
      <alignment horizontal="center" vertical="top"/>
    </xf>
    <xf numFmtId="0" fontId="308" fillId="0" borderId="0" xfId="1" applyFont="1" applyFill="1" applyBorder="1" applyAlignment="1">
      <alignment horizontal="center"/>
    </xf>
    <xf numFmtId="0" fontId="35" fillId="3" borderId="87" xfId="2" applyFont="1" applyFill="1" applyBorder="1" applyAlignment="1">
      <alignment horizontal="center" vertical="top" wrapText="1"/>
    </xf>
    <xf numFmtId="0" fontId="35" fillId="3" borderId="88" xfId="2" applyFont="1" applyFill="1" applyBorder="1" applyAlignment="1">
      <alignment horizontal="center" vertical="top" wrapText="1"/>
    </xf>
    <xf numFmtId="0" fontId="19" fillId="0" borderId="0" xfId="0" applyFont="1" applyAlignment="1">
      <alignment horizontal="center"/>
    </xf>
    <xf numFmtId="37" fontId="35" fillId="3" borderId="87" xfId="0" applyNumberFormat="1" applyFont="1" applyFill="1" applyBorder="1" applyAlignment="1" applyProtection="1">
      <alignment horizontal="center"/>
      <protection locked="0"/>
    </xf>
    <xf numFmtId="37" fontId="35" fillId="3" borderId="88" xfId="0" applyNumberFormat="1" applyFont="1" applyFill="1" applyBorder="1" applyAlignment="1" applyProtection="1">
      <alignment horizontal="center"/>
      <protection locked="0"/>
    </xf>
  </cellXfs>
  <cellStyles count="53405">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2" xfId="12688" xr:uid="{E628A7A0-0BA1-4C88-BEED-86A61494F372}"/>
    <cellStyle name="Accent1 2 2" xfId="41959" xr:uid="{EC51BAF6-0048-459E-8F6E-952F08203136}"/>
    <cellStyle name="Accent1 2 3" xfId="49613" xr:uid="{6A1CF959-DE8F-4A14-84F7-33659D0F4F73}"/>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2" xfId="12712" xr:uid="{D3F3B79B-FA9B-4D86-B4EA-F9ECABABBE4E}"/>
    <cellStyle name="Accent2 2 2" xfId="49620" xr:uid="{C8588601-B56E-4C58-A1FF-DA765DAAF994}"/>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2" xfId="12736" xr:uid="{00B23A09-68E3-4934-8786-AF8C8EBB1719}"/>
    <cellStyle name="Accent3 2 2" xfId="49623" xr:uid="{49E6A623-9688-4FBC-B4E5-50FD5D12B073}"/>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2" xfId="12760" xr:uid="{07E59617-89FB-4062-A42B-B63937987A45}"/>
    <cellStyle name="Accent4 2 2" xfId="41993" xr:uid="{879E943F-3555-46B9-BF5F-2E850E45641C}"/>
    <cellStyle name="Accent4 2 3" xfId="49625" xr:uid="{C5F14E36-D138-4C29-998B-8EC4963C4D6C}"/>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2" xfId="12806" xr:uid="{0F85827F-3786-4208-81C5-01076723FF6B}"/>
    <cellStyle name="Accent6 2 2" xfId="42032" xr:uid="{9D2A8888-EB2A-4921-9D72-8DB29BEEC71C}"/>
    <cellStyle name="Accent6 2 3" xfId="49629" xr:uid="{04313935-05B5-489C-9807-D1B0D9D9590B}"/>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4"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19"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392"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2"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3" xr:uid="{880E7457-9034-4127-ABDF-1AB4392E8044}"/>
    <cellStyle name="Millares 10 2 10" xfId="15"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7"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29" xr:uid="{81A7301C-CCA7-4D67-A35F-AEA9EC489FF8}"/>
    <cellStyle name="Millares 15 2 3 2" xfId="53229" xr:uid="{0835A589-4FD4-4C91-A5E4-9B1C25F78D4D}"/>
    <cellStyle name="Millares 15 2 3 3" xfId="52509" xr:uid="{BF570758-223D-4BFF-9B4B-D27329E9E795}"/>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1" xr:uid="{21D3A1F2-A802-4015-B346-1261A34B9ABA}"/>
    <cellStyle name="Millares 19 37 10" xfId="53398" xr:uid="{F54C049B-9254-4A14-B684-4576365AFA84}"/>
    <cellStyle name="Millares 19 37 2" xfId="53385" xr:uid="{6F13EC3E-F641-430F-A277-0DE3CE22D993}"/>
    <cellStyle name="Millares 19 37 2 7" xfId="53397" xr:uid="{6CEFAD07-ACF2-48EB-9001-602A1104E008}"/>
    <cellStyle name="Millares 19 37 2 7 2" xfId="53400" xr:uid="{1E436DB3-10A2-4A34-80A2-C5E306E0FF85}"/>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6"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399" xfId="53404" xr:uid="{75295F73-8E1C-4C5C-85EF-F91022385A00}"/>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4"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5" xfId="1880" xr:uid="{9D74FEC2-28B8-4926-9D13-4CFBB280A367}"/>
    <cellStyle name="Normal 10 5 2" xfId="23"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8"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394" xr:uid="{4AF6121C-CB61-4C16-AAB0-D36BFB4498F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2"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8"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0"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0" xr:uid="{EBA18BD7-1CD1-4D2A-AE12-36CA8A282634}"/>
    <cellStyle name="Normal 417 2 6" xfId="53393" xr:uid="{D580EAEE-84B9-44F6-9ACD-C1F64A6E31BF}"/>
    <cellStyle name="Normal 417 3" xfId="47170" xr:uid="{058862CF-8B56-4D06-AA2D-37F2289853FC}"/>
    <cellStyle name="Normal 417 4" xfId="53377" xr:uid="{CDADF521-6F30-4AF2-8C7F-286D77A255CB}"/>
    <cellStyle name="Normal 417 8" xfId="53395" xr:uid="{E1A316CF-78C2-4388-922D-F05B9C68C41A}"/>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5" xr:uid="{720B0C77-7CBD-4D6D-85DA-CD181D86AA90}"/>
    <cellStyle name="Normal 452 2" xfId="53386" xr:uid="{9A5DF823-C533-4710-A7BD-DC2030CF306F}"/>
    <cellStyle name="Normal 453" xfId="58" xr:uid="{249DD3B9-E1D7-403D-8CE1-259854427D84}"/>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2"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396" xr:uid="{76FA133D-74B8-410D-814F-E94A5BC0F6A1}"/>
    <cellStyle name="Normal 539 2" xfId="53399" xr:uid="{F9707A00-2B91-4C6A-9887-6760652EF366}"/>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4" xfId="4553" xr:uid="{2693D0CB-8F38-4134-B672-9A202DDB5D62}"/>
    <cellStyle name="Normal 9 4 2" xfId="4554" xr:uid="{DE80608B-3ED8-41B1-A8EF-EBFEB600AAB8}"/>
    <cellStyle name="Normal 9 4 3" xfId="49219" xr:uid="{FE343E98-1330-4290-8CB1-176CA19D115A}"/>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39" xr:uid="{69FF7338-18EB-45CB-8CA5-47A2E11F76EC}"/>
    <cellStyle name="Normal_bapRepFIN (3) 2" xfId="54" xr:uid="{23057757-2EFA-4A4E-A124-A856A0FAE5AF}"/>
    <cellStyle name="Normal_Cuadros BAP trimestrales 4Q05" xfId="44" xr:uid="{4D301B95-384F-4C73-8168-DD6335D1AC92}"/>
    <cellStyle name="Normal_Cuadros BAP trimestrales 4Q05 2" xfId="53402" xr:uid="{683B109A-4131-41D7-8050-F53418032AC7}"/>
    <cellStyle name="Normal_Hoja1" xfId="11" xr:uid="{78ABD1B1-A929-724F-8588-4178DF7E037A}"/>
    <cellStyle name="Normal_Hoja1 2" xfId="48" xr:uid="{75B6BE7F-997A-4114-9EA5-3B66D4A2C0E9}"/>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1"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2"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1" xfId="53401" xr:uid="{5E22838D-DEE8-479F-AC59-EC746AD107D8}"/>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1" builtinId="5"/>
    <cellStyle name="Porcentaje 10" xfId="13"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8" xr:uid="{F8D1A1E7-669C-144A-9580-D0EE97314CA4}"/>
    <cellStyle name="Porcentaje 2 10 3" xfId="53403" xr:uid="{2E20CFD9-8FDB-44CA-96BE-4CC5B57038F4}"/>
    <cellStyle name="Porcentaje 2 11" xfId="48404" xr:uid="{7AE3E8B5-516A-4652-B53B-5B67A75EE0A5}"/>
    <cellStyle name="Porcentaje 2 12" xfId="49490" xr:uid="{802A7811-A947-4E28-B80A-0295A00013D1}"/>
    <cellStyle name="Porcentaje 2 13" xfId="4905" xr:uid="{77061207-A951-4A05-9115-AC7D96341A19}"/>
    <cellStyle name="Porcentaje 2 2" xfId="25"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3"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1"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7"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7" xr:uid="{C4E002B8-2E45-4C33-A6B4-F71FE066AB43}"/>
    <cellStyle name="Porcentaje 48" xfId="53381" xr:uid="{0ADC9F24-B445-425B-AF12-7EAAF52E4FB6}"/>
    <cellStyle name="Porcentaje 5" xfId="30"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6"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4"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6"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65772</xdr:colOff>
      <xdr:row>32</xdr:row>
      <xdr:rowOff>137963</xdr:rowOff>
    </xdr:from>
    <xdr:to>
      <xdr:col>10</xdr:col>
      <xdr:colOff>303430</xdr:colOff>
      <xdr:row>34</xdr:row>
      <xdr:rowOff>134009</xdr:rowOff>
    </xdr:to>
    <xdr:grpSp>
      <xdr:nvGrpSpPr>
        <xdr:cNvPr id="2" name="Grupo 1" descr="P49#y1">
          <a:extLst>
            <a:ext uri="{FF2B5EF4-FFF2-40B4-BE49-F238E27FC236}">
              <a16:creationId xmlns:a16="http://schemas.microsoft.com/office/drawing/2014/main" id="{439FFD65-8389-544D-85A9-58CBF42E194C}"/>
            </a:ext>
          </a:extLst>
        </xdr:cNvPr>
        <xdr:cNvGrpSpPr/>
      </xdr:nvGrpSpPr>
      <xdr:grpSpPr>
        <a:xfrm>
          <a:off x="10347169" y="6245169"/>
          <a:ext cx="1918540" cy="369575"/>
          <a:chOff x="1067769" y="-372089"/>
          <a:chExt cx="1651368" cy="358934"/>
        </a:xfrm>
      </xdr:grpSpPr>
      <xdr:sp macro="" textlink="">
        <xdr:nvSpPr>
          <xdr:cNvPr id="3" name="Cuadro de texto 244975377">
            <a:extLst>
              <a:ext uri="{FF2B5EF4-FFF2-40B4-BE49-F238E27FC236}">
                <a16:creationId xmlns:a16="http://schemas.microsoft.com/office/drawing/2014/main" id="{E4FDA7BE-B798-1A93-3C05-DEC6F4E3E863}"/>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51D4360B-1487-8439-D183-383F7D9A4FF4}"/>
              </a:ext>
            </a:extLst>
          </xdr:cNvPr>
          <xdr:cNvGrpSpPr/>
        </xdr:nvGrpSpPr>
        <xdr:grpSpPr>
          <a:xfrm>
            <a:off x="1067769" y="-309667"/>
            <a:ext cx="247651" cy="296512"/>
            <a:chOff x="1067769" y="-341474"/>
            <a:chExt cx="247651" cy="296560"/>
          </a:xfrm>
        </xdr:grpSpPr>
        <xdr:sp macro="" textlink="">
          <xdr:nvSpPr>
            <xdr:cNvPr id="5" name="Rectángulo 4">
              <a:extLst>
                <a:ext uri="{FF2B5EF4-FFF2-40B4-BE49-F238E27FC236}">
                  <a16:creationId xmlns:a16="http://schemas.microsoft.com/office/drawing/2014/main" id="{B102A5BB-93C6-5564-A76C-38481B9F4888}"/>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A6ECCC93-0BB5-AA98-7B65-14D5AFE2FB20}"/>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twoCellAnchor>
    <xdr:from>
      <xdr:col>8</xdr:col>
      <xdr:colOff>0</xdr:colOff>
      <xdr:row>51</xdr:row>
      <xdr:rowOff>0</xdr:rowOff>
    </xdr:from>
    <xdr:to>
      <xdr:col>10</xdr:col>
      <xdr:colOff>237658</xdr:colOff>
      <xdr:row>52</xdr:row>
      <xdr:rowOff>176519</xdr:rowOff>
    </xdr:to>
    <xdr:grpSp>
      <xdr:nvGrpSpPr>
        <xdr:cNvPr id="7" name="Grupo 6" descr="P49#y1">
          <a:extLst>
            <a:ext uri="{FF2B5EF4-FFF2-40B4-BE49-F238E27FC236}">
              <a16:creationId xmlns:a16="http://schemas.microsoft.com/office/drawing/2014/main" id="{A1621883-1AFB-49DD-9379-8111021AF0BC}"/>
            </a:ext>
          </a:extLst>
        </xdr:cNvPr>
        <xdr:cNvGrpSpPr/>
      </xdr:nvGrpSpPr>
      <xdr:grpSpPr>
        <a:xfrm>
          <a:off x="10281397" y="9646397"/>
          <a:ext cx="1918540" cy="363284"/>
          <a:chOff x="1067769" y="-372089"/>
          <a:chExt cx="1651368" cy="358934"/>
        </a:xfrm>
      </xdr:grpSpPr>
      <xdr:sp macro="" textlink="">
        <xdr:nvSpPr>
          <xdr:cNvPr id="8" name="Cuadro de texto 244975377">
            <a:extLst>
              <a:ext uri="{FF2B5EF4-FFF2-40B4-BE49-F238E27FC236}">
                <a16:creationId xmlns:a16="http://schemas.microsoft.com/office/drawing/2014/main" id="{A95B12FD-D84A-F76D-8F49-8EB89061F794}"/>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9" name="Grupo 8">
            <a:extLst>
              <a:ext uri="{FF2B5EF4-FFF2-40B4-BE49-F238E27FC236}">
                <a16:creationId xmlns:a16="http://schemas.microsoft.com/office/drawing/2014/main" id="{A5F6EC05-4297-4458-8308-21263E308CD6}"/>
              </a:ext>
            </a:extLst>
          </xdr:cNvPr>
          <xdr:cNvGrpSpPr/>
        </xdr:nvGrpSpPr>
        <xdr:grpSpPr>
          <a:xfrm>
            <a:off x="1067769" y="-309667"/>
            <a:ext cx="247651" cy="296512"/>
            <a:chOff x="1067769" y="-341474"/>
            <a:chExt cx="247651" cy="296560"/>
          </a:xfrm>
        </xdr:grpSpPr>
        <xdr:sp macro="" textlink="">
          <xdr:nvSpPr>
            <xdr:cNvPr id="10" name="Rectángulo 9">
              <a:extLst>
                <a:ext uri="{FF2B5EF4-FFF2-40B4-BE49-F238E27FC236}">
                  <a16:creationId xmlns:a16="http://schemas.microsoft.com/office/drawing/2014/main" id="{4F5DC652-B81D-97DA-C8E2-697CE598CBBB}"/>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11" name="Rectángulo 10">
              <a:extLst>
                <a:ext uri="{FF2B5EF4-FFF2-40B4-BE49-F238E27FC236}">
                  <a16:creationId xmlns:a16="http://schemas.microsoft.com/office/drawing/2014/main" id="{B2A1361A-6426-EFC5-207F-C92DF03C67F1}"/>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408215</xdr:colOff>
      <xdr:row>22</xdr:row>
      <xdr:rowOff>45358</xdr:rowOff>
    </xdr:from>
    <xdr:to>
      <xdr:col>12</xdr:col>
      <xdr:colOff>84912</xdr:colOff>
      <xdr:row>22</xdr:row>
      <xdr:rowOff>414934</xdr:rowOff>
    </xdr:to>
    <xdr:grpSp>
      <xdr:nvGrpSpPr>
        <xdr:cNvPr id="2" name="Grupo 1" descr="P49#y1">
          <a:extLst>
            <a:ext uri="{FF2B5EF4-FFF2-40B4-BE49-F238E27FC236}">
              <a16:creationId xmlns:a16="http://schemas.microsoft.com/office/drawing/2014/main" id="{A986A94A-AE1C-4EF7-9EF3-203C175F7FE0}"/>
            </a:ext>
          </a:extLst>
        </xdr:cNvPr>
        <xdr:cNvGrpSpPr/>
      </xdr:nvGrpSpPr>
      <xdr:grpSpPr>
        <a:xfrm>
          <a:off x="7483929" y="4082144"/>
          <a:ext cx="1955894" cy="369576"/>
          <a:chOff x="1067769" y="-372089"/>
          <a:chExt cx="1651368" cy="358934"/>
        </a:xfrm>
      </xdr:grpSpPr>
      <xdr:sp macro="" textlink="">
        <xdr:nvSpPr>
          <xdr:cNvPr id="3" name="Cuadro de texto 244975377">
            <a:extLst>
              <a:ext uri="{FF2B5EF4-FFF2-40B4-BE49-F238E27FC236}">
                <a16:creationId xmlns:a16="http://schemas.microsoft.com/office/drawing/2014/main" id="{62C3FD7E-4995-70AF-2EC1-9620226F1E13}"/>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A35A0ED6-B695-D582-C56E-523CD73BF77F}"/>
              </a:ext>
            </a:extLst>
          </xdr:cNvPr>
          <xdr:cNvGrpSpPr/>
        </xdr:nvGrpSpPr>
        <xdr:grpSpPr>
          <a:xfrm>
            <a:off x="1067769" y="-309667"/>
            <a:ext cx="247651" cy="296512"/>
            <a:chOff x="1067769" y="-341474"/>
            <a:chExt cx="247651" cy="296560"/>
          </a:xfrm>
        </xdr:grpSpPr>
        <xdr:sp macro="" textlink="">
          <xdr:nvSpPr>
            <xdr:cNvPr id="5" name="Rectángulo 4">
              <a:extLst>
                <a:ext uri="{FF2B5EF4-FFF2-40B4-BE49-F238E27FC236}">
                  <a16:creationId xmlns:a16="http://schemas.microsoft.com/office/drawing/2014/main" id="{E06BF5DA-DD5C-C439-8469-CD4BBD0D5F07}"/>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D086C51F-B5AF-3402-F711-3CF6B48157E9}"/>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codeName="Hoja1">
    <tabColor rgb="FF2AD2C9"/>
  </sheetPr>
  <dimension ref="A1:E39"/>
  <sheetViews>
    <sheetView showGridLines="0" zoomScale="55" zoomScaleNormal="55" workbookViewId="0">
      <selection activeCell="N37" sqref="N37"/>
    </sheetView>
  </sheetViews>
  <sheetFormatPr baseColWidth="10" defaultColWidth="11.453125" defaultRowHeight="14.5"/>
  <cols>
    <col min="2" max="2" width="10.54296875" style="4"/>
  </cols>
  <sheetData>
    <row r="1" spans="1:5" s="1" customFormat="1">
      <c r="A1" s="3"/>
      <c r="B1" s="6"/>
      <c r="C1" s="3"/>
      <c r="D1" s="3"/>
      <c r="E1" s="3"/>
    </row>
    <row r="2" spans="1:5" s="1" customFormat="1" ht="48.75" customHeight="1">
      <c r="A2" s="3"/>
      <c r="B2" s="6"/>
      <c r="C2" s="3"/>
      <c r="D2" s="3"/>
      <c r="E2" s="3"/>
    </row>
    <row r="3" spans="1:5" s="2" customFormat="1" ht="25.5" thickBot="1">
      <c r="A3" s="36" t="s">
        <v>804</v>
      </c>
      <c r="B3" s="37"/>
      <c r="C3" s="38"/>
      <c r="D3" s="39"/>
      <c r="E3" s="39"/>
    </row>
    <row r="4" spans="1:5">
      <c r="A4" s="4"/>
      <c r="B4" s="5"/>
      <c r="C4" s="4"/>
      <c r="D4" s="4"/>
      <c r="E4" s="4"/>
    </row>
    <row r="5" spans="1:5">
      <c r="A5" s="4"/>
      <c r="B5" s="5"/>
      <c r="C5" s="4"/>
      <c r="D5" s="4"/>
      <c r="E5" s="4"/>
    </row>
    <row r="6" spans="1:5">
      <c r="A6" s="4"/>
      <c r="B6" s="7" t="s">
        <v>0</v>
      </c>
      <c r="C6" s="4"/>
      <c r="D6" s="4"/>
      <c r="E6" s="4"/>
    </row>
    <row r="7" spans="1:5">
      <c r="A7" s="4"/>
      <c r="B7" s="1421" t="s">
        <v>635</v>
      </c>
      <c r="C7" s="4"/>
      <c r="D7" s="4"/>
      <c r="E7" s="4"/>
    </row>
    <row r="8" spans="1:5">
      <c r="A8" s="4"/>
      <c r="B8" s="1421" t="s">
        <v>1</v>
      </c>
      <c r="C8" s="4"/>
      <c r="D8" s="4"/>
      <c r="E8" s="4"/>
    </row>
    <row r="9" spans="1:5">
      <c r="A9" s="4"/>
      <c r="B9" s="1421" t="s">
        <v>2</v>
      </c>
      <c r="C9" s="4"/>
      <c r="D9" s="4"/>
      <c r="E9" s="4"/>
    </row>
    <row r="10" spans="1:5">
      <c r="A10" s="4"/>
      <c r="B10" s="1421" t="s">
        <v>3</v>
      </c>
      <c r="C10" s="4"/>
      <c r="D10" s="4"/>
      <c r="E10" s="4"/>
    </row>
    <row r="11" spans="1:5">
      <c r="A11" s="4"/>
      <c r="B11" s="1421" t="s">
        <v>4</v>
      </c>
      <c r="C11" s="4"/>
      <c r="D11" s="4"/>
      <c r="E11" s="4"/>
    </row>
    <row r="12" spans="1:5">
      <c r="A12" s="4"/>
      <c r="B12" s="1421" t="s">
        <v>5</v>
      </c>
      <c r="C12" s="4"/>
      <c r="D12" s="4"/>
      <c r="E12" s="4"/>
    </row>
    <row r="13" spans="1:5">
      <c r="A13" s="4"/>
      <c r="B13" s="1421" t="s">
        <v>6</v>
      </c>
      <c r="C13" s="4"/>
      <c r="D13" s="4"/>
      <c r="E13" s="4"/>
    </row>
    <row r="14" spans="1:5">
      <c r="A14" s="4"/>
      <c r="B14" s="1421" t="s">
        <v>7</v>
      </c>
      <c r="C14" s="4"/>
      <c r="E14" s="4"/>
    </row>
    <row r="15" spans="1:5">
      <c r="A15" s="4"/>
      <c r="B15" s="1421" t="s">
        <v>8</v>
      </c>
      <c r="C15" s="4"/>
      <c r="D15" s="4"/>
      <c r="E15" s="4"/>
    </row>
    <row r="16" spans="1:5">
      <c r="A16" s="4"/>
      <c r="B16" s="1421" t="s">
        <v>9</v>
      </c>
      <c r="C16" s="4"/>
      <c r="D16" s="4"/>
      <c r="E16" s="4"/>
    </row>
    <row r="17" spans="1:5">
      <c r="A17" s="4"/>
      <c r="B17" s="1421" t="s">
        <v>10</v>
      </c>
      <c r="C17" s="4"/>
      <c r="D17" s="4"/>
      <c r="E17" s="4"/>
    </row>
    <row r="18" spans="1:5">
      <c r="A18" s="4"/>
      <c r="B18" s="1421" t="s">
        <v>11</v>
      </c>
      <c r="C18" s="4"/>
      <c r="D18" s="4"/>
      <c r="E18" s="4"/>
    </row>
    <row r="19" spans="1:5">
      <c r="A19" s="4"/>
      <c r="B19" s="1421" t="s">
        <v>12</v>
      </c>
      <c r="C19" s="4"/>
      <c r="D19" s="4"/>
      <c r="E19" s="4"/>
    </row>
    <row r="20" spans="1:5">
      <c r="A20" s="4"/>
      <c r="B20" s="1421" t="s">
        <v>13</v>
      </c>
      <c r="C20" s="4"/>
      <c r="D20" s="4"/>
      <c r="E20" s="4"/>
    </row>
    <row r="21" spans="1:5">
      <c r="A21" s="4"/>
      <c r="B21" s="1421" t="s">
        <v>14</v>
      </c>
      <c r="C21" s="4"/>
      <c r="D21" s="4"/>
      <c r="E21" s="4"/>
    </row>
    <row r="22" spans="1:5">
      <c r="A22" s="4"/>
      <c r="B22" s="1421" t="s">
        <v>15</v>
      </c>
      <c r="C22" s="4"/>
      <c r="D22" s="4"/>
      <c r="E22" s="4"/>
    </row>
    <row r="23" spans="1:5">
      <c r="A23" s="4"/>
      <c r="B23" s="1421" t="s">
        <v>16</v>
      </c>
      <c r="C23" s="4"/>
      <c r="D23" s="4"/>
      <c r="E23" s="4"/>
    </row>
    <row r="24" spans="1:5">
      <c r="A24" s="4"/>
      <c r="B24" s="1421" t="s">
        <v>17</v>
      </c>
      <c r="C24" s="4"/>
      <c r="D24" s="4"/>
      <c r="E24" s="4"/>
    </row>
    <row r="25" spans="1:5">
      <c r="A25" s="4"/>
      <c r="B25" s="1421" t="s">
        <v>18</v>
      </c>
      <c r="C25" s="4"/>
      <c r="D25" s="4"/>
      <c r="E25" s="4"/>
    </row>
    <row r="26" spans="1:5">
      <c r="B26" s="1421" t="s">
        <v>19</v>
      </c>
      <c r="C26" s="14"/>
    </row>
    <row r="27" spans="1:5">
      <c r="B27" s="1421" t="s">
        <v>20</v>
      </c>
      <c r="C27" s="14"/>
    </row>
    <row r="28" spans="1:5">
      <c r="B28" s="10"/>
      <c r="C28" s="14"/>
    </row>
    <row r="29" spans="1:5">
      <c r="B29" s="10"/>
      <c r="C29" s="14"/>
    </row>
    <row r="30" spans="1:5">
      <c r="B30" s="10"/>
      <c r="C30" s="14"/>
    </row>
    <row r="31" spans="1:5">
      <c r="B31" s="10"/>
      <c r="C31" s="14"/>
    </row>
    <row r="32" spans="1:5">
      <c r="B32" s="10"/>
      <c r="C32" s="14"/>
    </row>
    <row r="33" spans="2:4">
      <c r="B33" s="1422"/>
      <c r="C33" s="1422"/>
      <c r="D33" s="35"/>
    </row>
    <row r="34" spans="2:4">
      <c r="B34" s="14"/>
      <c r="C34" s="14"/>
    </row>
    <row r="35" spans="2:4">
      <c r="B35" s="1422"/>
      <c r="C35" s="1422"/>
      <c r="D35" s="35"/>
    </row>
    <row r="36" spans="2:4">
      <c r="C36" s="14"/>
    </row>
    <row r="37" spans="2:4">
      <c r="C37" s="14"/>
    </row>
    <row r="38" spans="2:4">
      <c r="C38" s="14"/>
    </row>
    <row r="39" spans="2:4">
      <c r="C39" s="14"/>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7" location="'Digital Strategy'!A1" display="Digital Strategy" xr:uid="{ACDA0C08-736E-4C60-BFA7-83C476C46396}"/>
    <hyperlink ref="B11" location="'1.1.Loans'!A1" display="1.1. Loans" xr:uid="{3D104C7D-C431-4825-A8A1-5019295230E6}"/>
    <hyperlink ref="B12" location="'1.2.Portfolio Quality'!A1" display="1.2. Portfolio Quality" xr:uid="{C934F1F8-84C1-4590-94B1-E66AFFD4CFF9}"/>
    <hyperlink ref="B13" location="'2.Deposits'!A1" display="2. Deposits" xr:uid="{77DEC587-3869-4E92-8C30-00B68B6B6A0C}"/>
    <hyperlink ref="B15" location="'3.2. Funding'!A1" display="3.2. Funding" xr:uid="{4E5CC112-126B-4E13-9C9F-4FA420E12E39}"/>
    <hyperlink ref="B14" location="'3.1.IEA'!A1" display="3.1. IEAs" xr:uid="{82C44384-B1AE-4445-9F07-2B93F6634B0C}"/>
    <hyperlink ref="B16" location="'4.Net Interest Income'!A1" display="4. Net Interest Income" xr:uid="{0C80630D-D210-4AA0-8CB0-F7CA0AB1F617}"/>
    <hyperlink ref="B17" location="'5.Provisions'!A1" display="5. Provisions" xr:uid="{99483732-1D50-416C-98FB-7AAE29303F27}"/>
    <hyperlink ref="B18" location="'6.1.Other Core Income'!A1" display="6.1. Other Income - core" xr:uid="{8A130D09-BFF2-464C-85FD-51E281C090A4}"/>
    <hyperlink ref="B20" location="'7.Underwriting Results'!A1" display="7. Underwriting result" xr:uid="{2E8162DF-CAB6-466D-97AA-CE898A243B46}"/>
    <hyperlink ref="B21" location="'8.Operating Expenses'!A1" display="8. Operating Expenses" xr:uid="{99DED7D1-59A4-426D-A62D-70EB57373863}"/>
    <hyperlink ref="B22" location="'9.Operating Efficiency'!A1" display="9. Operating Efficiency" xr:uid="{47C130B3-0785-44B0-A360-FF3BC7701C6A}"/>
    <hyperlink ref="B23" location="'10.1.Regulatory Capital BAP'!A1" display="10.1. Regulatory Capital BAP" xr:uid="{87B54CDF-A0F9-4A77-A2E1-72317D405B85}"/>
    <hyperlink ref="B26" location="'11.Economic Perspectives'!A1" display="11. Economic Perspectives" xr:uid="{687C67FA-5E17-4826-871F-492EC63A9A02}"/>
    <hyperlink ref="B27" location="'Annexes &gt;&gt;'!A1" display="12. Annexes" xr:uid="{AD4750E5-AC97-4E77-A604-950247B68725}"/>
    <hyperlink ref="B19" location="'6.2.Other Non-Core Income  '!A1" display="6.2. Other Income - non core" xr:uid="{CBB6DD58-4214-4C02-B016-75CEDF5B22AB}"/>
    <hyperlink ref="B24" location="'10.2. Regulatory Capital BCP '!A1" display="10.2. Regulatory Capital BCP" xr:uid="{30545D75-2130-4EFB-AC95-61A35E821F60}"/>
    <hyperlink ref="B25" location="'10.3. Regulatory Capital Mb'!A1" display="10.3. Regulatory Capital Mb" xr:uid="{D005C667-51A7-4613-9D56-F807376CDC43}"/>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codeName="Hoja9">
    <tabColor rgb="FF2AD2C9"/>
  </sheetPr>
  <dimension ref="A1:G21"/>
  <sheetViews>
    <sheetView showGridLines="0" zoomScale="85" zoomScaleNormal="85" workbookViewId="0">
      <pane xSplit="2" topLeftCell="C1" activePane="topRight" state="frozen"/>
      <selection pane="topRight" activeCell="D11" sqref="D11"/>
    </sheetView>
  </sheetViews>
  <sheetFormatPr baseColWidth="10" defaultColWidth="11.453125" defaultRowHeight="14.5"/>
  <cols>
    <col min="2" max="2" width="56.08984375" customWidth="1"/>
    <col min="3" max="5" width="16.453125" customWidth="1"/>
    <col min="6" max="7" width="11.54296875" bestFit="1" customWidth="1"/>
  </cols>
  <sheetData>
    <row r="1" spans="1:7">
      <c r="A1" s="145" t="s">
        <v>21</v>
      </c>
    </row>
    <row r="3" spans="1:7" ht="15" customHeight="1" thickBot="1"/>
    <row r="4" spans="1:7" ht="14.9" customHeight="1">
      <c r="B4" s="399" t="s">
        <v>792</v>
      </c>
      <c r="C4" s="1902" t="s">
        <v>43</v>
      </c>
      <c r="D4" s="1907"/>
      <c r="E4" s="1903"/>
      <c r="F4" s="1902" t="s">
        <v>42</v>
      </c>
      <c r="G4" s="1903"/>
    </row>
    <row r="5" spans="1:7" ht="15" thickBot="1">
      <c r="B5" s="1839" t="s">
        <v>44</v>
      </c>
      <c r="C5" s="1491" t="s">
        <v>730</v>
      </c>
      <c r="D5" s="1840" t="s">
        <v>641</v>
      </c>
      <c r="E5" s="1492" t="s">
        <v>731</v>
      </c>
      <c r="F5" s="164" t="s">
        <v>26</v>
      </c>
      <c r="G5" s="945" t="s">
        <v>27</v>
      </c>
    </row>
    <row r="6" spans="1:7">
      <c r="B6" s="107" t="s">
        <v>136</v>
      </c>
      <c r="C6" s="1841">
        <v>37007966</v>
      </c>
      <c r="D6" s="1842">
        <v>34206000</v>
      </c>
      <c r="E6" s="1842">
        <v>35862184</v>
      </c>
      <c r="F6" s="1843">
        <v>4.8417938373384706E-2</v>
      </c>
      <c r="G6" s="1844">
        <v>-3.0960415387324969E-2</v>
      </c>
    </row>
    <row r="7" spans="1:7">
      <c r="B7" s="107" t="s">
        <v>137</v>
      </c>
      <c r="C7" s="1845">
        <v>53328873</v>
      </c>
      <c r="D7" s="1846">
        <v>51603447</v>
      </c>
      <c r="E7" s="1846">
        <v>51186579</v>
      </c>
      <c r="F7" s="1766">
        <v>-8.0782975602385898E-3</v>
      </c>
      <c r="G7" s="1767">
        <v>-4.0171372082061452E-2</v>
      </c>
    </row>
    <row r="8" spans="1:7">
      <c r="B8" s="107" t="s">
        <v>138</v>
      </c>
      <c r="C8" s="1845">
        <v>1419305</v>
      </c>
      <c r="D8" s="1846">
        <v>4593501</v>
      </c>
      <c r="E8" s="1846">
        <v>3404639</v>
      </c>
      <c r="F8" s="1766">
        <v>-0.25881391992730596</v>
      </c>
      <c r="G8" s="1767">
        <v>1.398807162660598</v>
      </c>
    </row>
    <row r="9" spans="1:7" ht="15" thickBot="1">
      <c r="B9" s="108" t="s">
        <v>116</v>
      </c>
      <c r="C9" s="1847">
        <v>142568785</v>
      </c>
      <c r="D9" s="1848">
        <v>140961978</v>
      </c>
      <c r="E9" s="1848">
        <v>144752254</v>
      </c>
      <c r="F9" s="1768">
        <v>2.6888640850371681E-2</v>
      </c>
      <c r="G9" s="1769">
        <v>1.5315196801319431E-2</v>
      </c>
    </row>
    <row r="10" spans="1:7" ht="15" thickBot="1">
      <c r="B10" s="109" t="s">
        <v>139</v>
      </c>
      <c r="C10" s="1849">
        <v>234324929</v>
      </c>
      <c r="D10" s="1850">
        <v>231364926</v>
      </c>
      <c r="E10" s="1851">
        <v>235205656</v>
      </c>
      <c r="F10" s="1801">
        <v>1.6600312183878696E-2</v>
      </c>
      <c r="G10" s="1802">
        <v>3.7585715005166165E-3</v>
      </c>
    </row>
    <row r="11" spans="1:7" ht="15" thickBot="1">
      <c r="B11" s="109" t="s">
        <v>793</v>
      </c>
      <c r="C11" s="1849">
        <v>234324929</v>
      </c>
      <c r="D11" s="1850">
        <v>237642758</v>
      </c>
      <c r="E11" s="1851">
        <v>239824996</v>
      </c>
      <c r="F11" s="1801">
        <v>9.1828508403357656E-3</v>
      </c>
      <c r="G11" s="1802">
        <v>2.3471966996733817E-2</v>
      </c>
    </row>
    <row r="12" spans="1:7" ht="15" thickBot="1">
      <c r="B12" s="1950" t="s">
        <v>794</v>
      </c>
      <c r="C12" s="1951"/>
      <c r="D12" s="1951"/>
      <c r="E12" s="1952"/>
      <c r="F12" s="1756">
        <v>1.8437809722316567E-2</v>
      </c>
      <c r="G12" s="874">
        <v>5.4638668296211224E-2</v>
      </c>
    </row>
    <row r="13" spans="1:7">
      <c r="C13" s="821"/>
      <c r="D13" s="821"/>
      <c r="E13" s="821"/>
      <c r="F13" s="821"/>
    </row>
    <row r="14" spans="1:7" ht="15" thickBot="1">
      <c r="B14" s="400"/>
      <c r="C14" s="400"/>
      <c r="D14" s="400"/>
      <c r="E14" s="400"/>
      <c r="F14" s="400"/>
      <c r="G14" s="400"/>
    </row>
    <row r="15" spans="1:7">
      <c r="B15" s="399" t="s">
        <v>140</v>
      </c>
      <c r="C15" s="1902" t="s">
        <v>43</v>
      </c>
      <c r="D15" s="1921"/>
      <c r="E15" s="1903"/>
      <c r="F15" s="1902" t="s">
        <v>42</v>
      </c>
      <c r="G15" s="1903"/>
    </row>
    <row r="16" spans="1:7" ht="15" thickBot="1">
      <c r="B16" s="820" t="s">
        <v>44</v>
      </c>
      <c r="C16" s="343" t="s">
        <v>809</v>
      </c>
      <c r="D16" s="401" t="s">
        <v>641</v>
      </c>
      <c r="E16" s="347" t="s">
        <v>810</v>
      </c>
      <c r="F16" s="105" t="s">
        <v>26</v>
      </c>
      <c r="G16" s="106" t="s">
        <v>27</v>
      </c>
    </row>
    <row r="17" spans="2:7">
      <c r="B17" s="107" t="s">
        <v>141</v>
      </c>
      <c r="C17" s="381">
        <v>4642905</v>
      </c>
      <c r="D17" s="382">
        <v>4819230</v>
      </c>
      <c r="E17" s="919">
        <v>4356311</v>
      </c>
      <c r="F17" s="383">
        <v>-9.6056631453572461E-2</v>
      </c>
      <c r="G17" s="855">
        <v>-6.1727302195500489E-2</v>
      </c>
    </row>
    <row r="18" spans="2:7">
      <c r="B18" s="107" t="s">
        <v>142</v>
      </c>
      <c r="C18" s="381">
        <v>39832274</v>
      </c>
      <c r="D18" s="382">
        <v>37852722</v>
      </c>
      <c r="E18" s="919">
        <v>38005522</v>
      </c>
      <c r="F18" s="383">
        <v>4.0366978100017104E-3</v>
      </c>
      <c r="G18" s="855">
        <v>-4.5861102481871807E-2</v>
      </c>
    </row>
    <row r="19" spans="2:7" ht="15" thickBot="1">
      <c r="B19" s="110" t="s">
        <v>143</v>
      </c>
      <c r="C19" s="384">
        <v>8853694</v>
      </c>
      <c r="D19" s="385">
        <v>8931495</v>
      </c>
      <c r="E19" s="386">
        <v>8824746</v>
      </c>
      <c r="F19" s="822">
        <v>-1.1951974445487568E-2</v>
      </c>
      <c r="G19" s="823">
        <v>-3.2695957190298497E-3</v>
      </c>
    </row>
    <row r="20" spans="2:7" ht="15" thickBot="1">
      <c r="B20" s="109" t="s">
        <v>137</v>
      </c>
      <c r="C20" s="804">
        <v>53328873</v>
      </c>
      <c r="D20" s="805">
        <v>51603447</v>
      </c>
      <c r="E20" s="806">
        <v>51186579</v>
      </c>
      <c r="F20" s="807">
        <v>-8.0782975602385898E-3</v>
      </c>
      <c r="G20" s="808">
        <v>-4.0171372082061452E-2</v>
      </c>
    </row>
    <row r="21" spans="2:7">
      <c r="C21" s="31"/>
      <c r="D21" s="31"/>
      <c r="E21" s="31"/>
    </row>
  </sheetData>
  <mergeCells count="5">
    <mergeCell ref="C4:E4"/>
    <mergeCell ref="F4:G4"/>
    <mergeCell ref="C15:E15"/>
    <mergeCell ref="F15:G15"/>
    <mergeCell ref="B12:E12"/>
  </mergeCells>
  <hyperlinks>
    <hyperlink ref="A1" location="Index!A1" display="Back to index" xr:uid="{E9FBF696-7E85-446F-B180-4A8B798BB205}"/>
  </hyperlinks>
  <pageMargins left="0.7" right="0.7" top="0.75" bottom="0.75" header="0.3" footer="0.3"/>
  <headerFooter>
    <oddFooter>&amp;C_x000D_&amp;1#&amp;"Calibri"&amp;8&amp;K0000FF Datos elaborados por BCP para uso Interno</oddFooter>
  </headerFooter>
  <ignoredErrors>
    <ignoredError sqref="B1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codeName="Hoja10">
    <tabColor rgb="FF2AD2C9"/>
  </sheetPr>
  <dimension ref="A1:M21"/>
  <sheetViews>
    <sheetView showGridLines="0" zoomScale="63" zoomScaleNormal="100" workbookViewId="0">
      <pane xSplit="2" topLeftCell="C1" activePane="topRight" state="frozen"/>
      <selection pane="topRight" activeCell="E18" sqref="E18"/>
    </sheetView>
  </sheetViews>
  <sheetFormatPr baseColWidth="10" defaultColWidth="11.453125" defaultRowHeight="14.5"/>
  <cols>
    <col min="2" max="2" width="49.08984375" customWidth="1"/>
    <col min="3" max="5" width="15.54296875" customWidth="1"/>
    <col min="6" max="6" width="11.54296875" customWidth="1"/>
    <col min="7" max="7" width="11.54296875" bestFit="1" customWidth="1"/>
    <col min="10" max="10" width="17.453125" customWidth="1"/>
  </cols>
  <sheetData>
    <row r="1" spans="1:13">
      <c r="A1" s="145" t="s">
        <v>21</v>
      </c>
    </row>
    <row r="3" spans="1:13" ht="15" thickBot="1"/>
    <row r="4" spans="1:13">
      <c r="B4" s="406" t="s">
        <v>144</v>
      </c>
      <c r="C4" s="1902" t="s">
        <v>43</v>
      </c>
      <c r="D4" s="1921"/>
      <c r="E4" s="1903"/>
      <c r="F4" s="1902" t="s">
        <v>42</v>
      </c>
      <c r="G4" s="1903"/>
      <c r="H4" s="19"/>
      <c r="I4" s="19"/>
      <c r="J4" s="19"/>
    </row>
    <row r="5" spans="1:13" ht="15" thickBot="1">
      <c r="B5" s="1485" t="s">
        <v>44</v>
      </c>
      <c r="C5" s="1613" t="s">
        <v>730</v>
      </c>
      <c r="D5" s="1613" t="s">
        <v>641</v>
      </c>
      <c r="E5" s="1613" t="s">
        <v>731</v>
      </c>
      <c r="F5" s="105" t="s">
        <v>26</v>
      </c>
      <c r="G5" s="106" t="s">
        <v>27</v>
      </c>
      <c r="H5" s="19"/>
      <c r="I5" s="19"/>
      <c r="J5" s="19"/>
    </row>
    <row r="6" spans="1:13">
      <c r="B6" s="402" t="s">
        <v>60</v>
      </c>
      <c r="C6" s="381">
        <v>154435451</v>
      </c>
      <c r="D6" s="382">
        <v>154723334</v>
      </c>
      <c r="E6" s="919">
        <v>158430455</v>
      </c>
      <c r="F6" s="383">
        <v>2.3959676308422884E-2</v>
      </c>
      <c r="G6" s="855">
        <v>2.5868438717480791E-2</v>
      </c>
      <c r="H6" s="1486"/>
      <c r="I6" s="19"/>
      <c r="J6" s="19"/>
    </row>
    <row r="7" spans="1:13">
      <c r="B7" s="122" t="s">
        <v>145</v>
      </c>
      <c r="C7" s="381">
        <v>12704234</v>
      </c>
      <c r="D7" s="382">
        <v>11152813</v>
      </c>
      <c r="E7" s="919">
        <v>11241079</v>
      </c>
      <c r="F7" s="383">
        <v>7.9142365249018631E-3</v>
      </c>
      <c r="G7" s="855">
        <v>-0.11517065885278877</v>
      </c>
      <c r="H7" s="1486"/>
      <c r="I7" s="19"/>
      <c r="J7" s="19"/>
    </row>
    <row r="8" spans="1:13">
      <c r="B8" s="122" t="s">
        <v>146</v>
      </c>
      <c r="C8" s="381">
        <v>4788939</v>
      </c>
      <c r="D8" s="382">
        <v>5096459</v>
      </c>
      <c r="E8" s="919">
        <v>6643892</v>
      </c>
      <c r="F8" s="383">
        <v>0.30362904911037258</v>
      </c>
      <c r="G8" s="855">
        <v>0.38734112086205319</v>
      </c>
      <c r="H8" s="1486"/>
      <c r="I8" s="19"/>
      <c r="J8" s="19"/>
    </row>
    <row r="9" spans="1:13">
      <c r="B9" s="122" t="s">
        <v>147</v>
      </c>
      <c r="C9" s="381">
        <v>2594165</v>
      </c>
      <c r="D9" s="382">
        <v>6168934</v>
      </c>
      <c r="E9" s="919">
        <v>3537281</v>
      </c>
      <c r="F9" s="383">
        <v>-0.42659769094628019</v>
      </c>
      <c r="G9" s="855">
        <v>0.36355281950068719</v>
      </c>
      <c r="H9" s="1486"/>
      <c r="I9" s="19"/>
      <c r="J9" s="19"/>
    </row>
    <row r="10" spans="1:13" ht="15" thickBot="1">
      <c r="B10" s="403" t="s">
        <v>148</v>
      </c>
      <c r="C10" s="381">
        <v>16952011</v>
      </c>
      <c r="D10" s="382">
        <v>12112403</v>
      </c>
      <c r="E10" s="919">
        <v>12209724</v>
      </c>
      <c r="F10" s="383">
        <v>8.0348218268497806E-3</v>
      </c>
      <c r="G10" s="855">
        <v>-0.27974775382106587</v>
      </c>
      <c r="H10" s="1486"/>
      <c r="I10" s="19"/>
      <c r="J10" s="19"/>
    </row>
    <row r="11" spans="1:13" ht="15" thickBot="1">
      <c r="B11" s="404" t="s">
        <v>149</v>
      </c>
      <c r="C11" s="804">
        <v>191474800</v>
      </c>
      <c r="D11" s="805">
        <v>189253943</v>
      </c>
      <c r="E11" s="806">
        <v>192062431</v>
      </c>
      <c r="F11" s="807">
        <v>1.4839785927207805E-2</v>
      </c>
      <c r="G11" s="808">
        <v>3.068973045016854E-3</v>
      </c>
      <c r="H11" s="1486"/>
      <c r="I11" s="19"/>
      <c r="J11" s="19"/>
    </row>
    <row r="12" spans="1:13" ht="15" thickBot="1">
      <c r="B12" s="1852" t="s">
        <v>795</v>
      </c>
      <c r="C12" s="805">
        <v>191474800</v>
      </c>
      <c r="D12" s="805">
        <v>196368181</v>
      </c>
      <c r="E12" s="806">
        <v>197503936</v>
      </c>
      <c r="F12" s="1756">
        <v>5.7838036397557246E-3</v>
      </c>
      <c r="G12" s="874">
        <v>3.1487882478529849E-2</v>
      </c>
      <c r="H12" s="1486"/>
      <c r="I12" s="19"/>
      <c r="J12" s="19"/>
    </row>
    <row r="13" spans="1:13" ht="15" thickBot="1">
      <c r="B13" s="1753" t="s">
        <v>796</v>
      </c>
      <c r="C13" s="1754"/>
      <c r="D13" s="1754"/>
      <c r="E13" s="1755"/>
      <c r="F13" s="1756">
        <v>1.5802673127298661E-2</v>
      </c>
      <c r="G13" s="874">
        <v>6.5594889952004909E-2</v>
      </c>
      <c r="H13" s="1486"/>
      <c r="I13" s="19"/>
      <c r="J13" s="19"/>
    </row>
    <row r="14" spans="1:13">
      <c r="B14" s="708"/>
      <c r="C14" s="708"/>
      <c r="D14" s="708"/>
      <c r="E14" s="708"/>
      <c r="F14" s="1838"/>
      <c r="G14" s="1838"/>
      <c r="H14" s="1486"/>
      <c r="I14" s="19"/>
      <c r="J14" s="19"/>
    </row>
    <row r="15" spans="1:13" ht="15" thickBot="1">
      <c r="B15" s="19"/>
      <c r="C15" s="19"/>
      <c r="D15" s="19"/>
      <c r="E15" s="19"/>
      <c r="F15" s="19"/>
      <c r="G15" s="19"/>
      <c r="H15" s="19"/>
      <c r="I15" s="19"/>
      <c r="J15" s="19"/>
      <c r="M15" t="s">
        <v>800</v>
      </c>
    </row>
    <row r="16" spans="1:13">
      <c r="B16" s="1925" t="s">
        <v>150</v>
      </c>
      <c r="C16" s="1953" t="s">
        <v>23</v>
      </c>
      <c r="D16" s="1954"/>
      <c r="E16" s="1955"/>
      <c r="F16" s="1953" t="s">
        <v>42</v>
      </c>
      <c r="G16" s="1955"/>
      <c r="H16" s="1927" t="s">
        <v>43</v>
      </c>
      <c r="I16" s="1928"/>
      <c r="J16" s="1384" t="s">
        <v>24</v>
      </c>
    </row>
    <row r="17" spans="2:10" ht="15" thickBot="1">
      <c r="B17" s="1926"/>
      <c r="C17" s="1487" t="s">
        <v>732</v>
      </c>
      <c r="D17" s="1488" t="s">
        <v>640</v>
      </c>
      <c r="E17" s="1489" t="s">
        <v>733</v>
      </c>
      <c r="F17" s="1490" t="s">
        <v>26</v>
      </c>
      <c r="G17" s="1387" t="s">
        <v>27</v>
      </c>
      <c r="H17" s="1491" t="s">
        <v>730</v>
      </c>
      <c r="I17" s="1492" t="s">
        <v>731</v>
      </c>
      <c r="J17" s="1248" t="str">
        <f>+CONCATENATE(I17," / ",H17)</f>
        <v>Sep 25 / Sep 24</v>
      </c>
    </row>
    <row r="18" spans="2:10" ht="15" thickBot="1">
      <c r="B18" s="641" t="s">
        <v>150</v>
      </c>
      <c r="C18" s="1608">
        <v>2.6756289462401682E-2</v>
      </c>
      <c r="D18" s="1609">
        <v>2.443728790019014E-2</v>
      </c>
      <c r="E18" s="1610">
        <v>2.4303598355312168E-2</v>
      </c>
      <c r="F18" s="827" t="str">
        <f>CONCATENATE(ROUND(E18*10000,0)-ROUND(D18*10000,0)," bps")</f>
        <v>-1 bps</v>
      </c>
      <c r="G18" s="828" t="str">
        <f>CONCATENATE(ROUND(E18*10000,0)-ROUND(C18*10000,0)," bps")</f>
        <v>-25 bps</v>
      </c>
      <c r="H18" s="1609">
        <v>2.8327482709239279E-2</v>
      </c>
      <c r="I18" s="1609">
        <v>2.3962833883991699E-2</v>
      </c>
      <c r="J18" s="1192" t="str">
        <f>CONCATENATE(ROUND(I18*10000,0)-ROUND(H18*10000,0)," bps")</f>
        <v>-43 bps</v>
      </c>
    </row>
    <row r="19" spans="2:10">
      <c r="F19" s="826"/>
    </row>
    <row r="21" spans="2:10">
      <c r="E21" s="45"/>
    </row>
  </sheetData>
  <mergeCells count="6">
    <mergeCell ref="H16:I16"/>
    <mergeCell ref="B16:B17"/>
    <mergeCell ref="C16:E16"/>
    <mergeCell ref="F16:G16"/>
    <mergeCell ref="C4:E4"/>
    <mergeCell ref="F4:G4"/>
  </mergeCells>
  <hyperlinks>
    <hyperlink ref="A1" location="Index!A1" display="Back to index" xr:uid="{E7021A24-5BD4-42F4-9792-6194F6D5AA57}"/>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codeName="Hoja11">
    <tabColor rgb="FF2AD2C9"/>
  </sheetPr>
  <dimension ref="A1:AC81"/>
  <sheetViews>
    <sheetView showGridLines="0" zoomScale="58" zoomScaleNormal="48" workbookViewId="0">
      <pane xSplit="2" topLeftCell="U1" activePane="topRight" state="frozen"/>
      <selection pane="topRight" activeCell="B49" sqref="B49"/>
    </sheetView>
  </sheetViews>
  <sheetFormatPr baseColWidth="10" defaultColWidth="11.453125" defaultRowHeight="14.5"/>
  <cols>
    <col min="2" max="2" width="55.90625" style="5" customWidth="1"/>
    <col min="3" max="5" width="12.453125" style="5" customWidth="1"/>
    <col min="6" max="7" width="8.453125" style="5" customWidth="1"/>
    <col min="8" max="8" width="12.90625" customWidth="1"/>
    <col min="9" max="9" width="11.08984375" customWidth="1"/>
    <col min="10" max="10" width="15" customWidth="1"/>
    <col min="11" max="11" width="12.08984375" customWidth="1"/>
    <col min="12" max="12" width="7.90625" customWidth="1"/>
    <col min="13" max="13" width="27.08984375" customWidth="1"/>
    <col min="14" max="18" width="11.453125" bestFit="1" customWidth="1"/>
    <col min="24" max="29" width="11.453125" customWidth="1"/>
  </cols>
  <sheetData>
    <row r="1" spans="1:29">
      <c r="A1" s="405" t="s">
        <v>21</v>
      </c>
    </row>
    <row r="2" spans="1:29" ht="15" thickBot="1">
      <c r="A2" s="405"/>
    </row>
    <row r="3" spans="1:29">
      <c r="B3" s="406" t="s">
        <v>151</v>
      </c>
      <c r="C3" s="1969" t="s">
        <v>23</v>
      </c>
      <c r="D3" s="1969"/>
      <c r="E3" s="1969"/>
      <c r="F3" s="1969" t="s">
        <v>42</v>
      </c>
      <c r="G3" s="1970"/>
      <c r="H3" s="1973" t="s">
        <v>25</v>
      </c>
      <c r="I3" s="1928"/>
      <c r="J3" s="1384" t="s">
        <v>152</v>
      </c>
      <c r="L3" s="5"/>
      <c r="M3" s="1971" t="s">
        <v>177</v>
      </c>
      <c r="N3" s="1956" t="s">
        <v>732</v>
      </c>
      <c r="O3" s="1959"/>
      <c r="P3" s="1959"/>
      <c r="Q3" s="1956" t="s">
        <v>640</v>
      </c>
      <c r="R3" s="1959"/>
      <c r="S3" s="1958"/>
      <c r="T3" s="1962" t="s">
        <v>733</v>
      </c>
      <c r="U3" s="1921"/>
      <c r="V3" s="1903"/>
      <c r="W3" s="19"/>
      <c r="X3" s="818"/>
      <c r="Y3" s="838" t="s">
        <v>730</v>
      </c>
      <c r="Z3" s="819"/>
      <c r="AA3" s="818"/>
      <c r="AB3" s="839" t="s">
        <v>731</v>
      </c>
      <c r="AC3" s="819"/>
    </row>
    <row r="4" spans="1:29" ht="15" thickBot="1">
      <c r="B4" s="125" t="s">
        <v>44</v>
      </c>
      <c r="C4" s="1616" t="s">
        <v>732</v>
      </c>
      <c r="D4" s="1617" t="s">
        <v>640</v>
      </c>
      <c r="E4" s="1618" t="s">
        <v>733</v>
      </c>
      <c r="F4" s="407" t="s">
        <v>26</v>
      </c>
      <c r="G4" s="740" t="s">
        <v>27</v>
      </c>
      <c r="H4" s="1619" t="s">
        <v>730</v>
      </c>
      <c r="I4" s="1619" t="s">
        <v>731</v>
      </c>
      <c r="J4" s="642" t="str">
        <f>I4&amp;" / "&amp;H4</f>
        <v>Sep 25 / Sep 24</v>
      </c>
      <c r="L4" s="5"/>
      <c r="M4" s="1972"/>
      <c r="N4" s="840" t="s">
        <v>178</v>
      </c>
      <c r="O4" s="1964" t="s">
        <v>179</v>
      </c>
      <c r="P4" s="1960" t="s">
        <v>172</v>
      </c>
      <c r="Q4" s="840" t="s">
        <v>178</v>
      </c>
      <c r="R4" s="1964" t="s">
        <v>179</v>
      </c>
      <c r="S4" s="1960" t="s">
        <v>172</v>
      </c>
      <c r="T4" s="840" t="s">
        <v>178</v>
      </c>
      <c r="U4" s="1964" t="s">
        <v>179</v>
      </c>
      <c r="V4" s="1960" t="s">
        <v>172</v>
      </c>
      <c r="W4" s="19"/>
      <c r="X4" s="124" t="s">
        <v>178</v>
      </c>
      <c r="Y4" s="841"/>
      <c r="Z4" s="1387"/>
      <c r="AA4" s="1388" t="s">
        <v>178</v>
      </c>
      <c r="AB4" s="841"/>
      <c r="AC4" s="1387"/>
    </row>
    <row r="5" spans="1:29" ht="15" thickBot="1">
      <c r="B5" s="408" t="s">
        <v>153</v>
      </c>
      <c r="C5" s="716">
        <v>4995971</v>
      </c>
      <c r="D5" s="717">
        <v>4922292</v>
      </c>
      <c r="E5" s="718">
        <v>4987693</v>
      </c>
      <c r="F5" s="710">
        <v>1.3286696522676835E-2</v>
      </c>
      <c r="G5" s="409">
        <v>-1.6569351583505989E-3</v>
      </c>
      <c r="H5" s="716">
        <v>14857135</v>
      </c>
      <c r="I5" s="718">
        <v>14804775</v>
      </c>
      <c r="J5" s="643">
        <v>-3.5242326330076424E-3</v>
      </c>
      <c r="L5" s="5"/>
      <c r="M5" s="125" t="s">
        <v>102</v>
      </c>
      <c r="N5" s="842" t="s">
        <v>180</v>
      </c>
      <c r="O5" s="1965"/>
      <c r="P5" s="1961"/>
      <c r="Q5" s="842" t="s">
        <v>180</v>
      </c>
      <c r="R5" s="1965"/>
      <c r="S5" s="1961"/>
      <c r="T5" s="842" t="s">
        <v>180</v>
      </c>
      <c r="U5" s="1965"/>
      <c r="V5" s="1961"/>
      <c r="W5" s="19"/>
      <c r="X5" s="721" t="s">
        <v>180</v>
      </c>
      <c r="Y5" s="1390" t="s">
        <v>179</v>
      </c>
      <c r="Z5" s="93" t="s">
        <v>172</v>
      </c>
      <c r="AA5" s="1390" t="s">
        <v>180</v>
      </c>
      <c r="AB5" s="1390" t="s">
        <v>179</v>
      </c>
      <c r="AC5" s="93" t="s">
        <v>172</v>
      </c>
    </row>
    <row r="6" spans="1:29">
      <c r="A6" s="741"/>
      <c r="B6" s="111" t="s">
        <v>154</v>
      </c>
      <c r="C6" s="542">
        <v>3924222</v>
      </c>
      <c r="D6" s="711">
        <v>3840725</v>
      </c>
      <c r="E6" s="752">
        <v>3960980</v>
      </c>
      <c r="F6" s="333">
        <v>3.1310494763358482E-2</v>
      </c>
      <c r="G6" s="779">
        <v>9.3669522264540582E-3</v>
      </c>
      <c r="H6" s="542">
        <v>11714388</v>
      </c>
      <c r="I6" s="752">
        <v>11649345</v>
      </c>
      <c r="J6" s="112">
        <v>-5.5524027375565841E-3</v>
      </c>
      <c r="L6" s="5"/>
      <c r="M6" s="1363" t="s">
        <v>648</v>
      </c>
      <c r="N6" s="1360"/>
      <c r="O6" s="1361"/>
      <c r="P6" s="1362"/>
      <c r="Q6" s="1360"/>
      <c r="R6" s="1361"/>
      <c r="S6" s="1362"/>
      <c r="T6" s="1360"/>
      <c r="U6" s="1361"/>
      <c r="V6" s="1362"/>
      <c r="W6" s="19"/>
      <c r="X6" s="1364"/>
      <c r="Y6" s="1361"/>
      <c r="Z6" s="1362"/>
      <c r="AA6" s="1361"/>
      <c r="AB6" s="1361"/>
      <c r="AC6" s="1362"/>
    </row>
    <row r="7" spans="1:29">
      <c r="B7" s="111" t="s">
        <v>155</v>
      </c>
      <c r="C7" s="542">
        <v>13187</v>
      </c>
      <c r="D7" s="711">
        <v>22923</v>
      </c>
      <c r="E7" s="752">
        <v>19179</v>
      </c>
      <c r="F7" s="333">
        <v>-0.16332940714566158</v>
      </c>
      <c r="G7" s="779">
        <v>0.45438689618563738</v>
      </c>
      <c r="H7" s="542">
        <v>34184</v>
      </c>
      <c r="I7" s="752">
        <v>67211</v>
      </c>
      <c r="J7" s="112">
        <v>0.96615375614322485</v>
      </c>
      <c r="L7" s="5"/>
      <c r="M7" s="122" t="s">
        <v>181</v>
      </c>
      <c r="N7" s="843">
        <v>32083</v>
      </c>
      <c r="O7" s="844">
        <v>365</v>
      </c>
      <c r="P7" s="930">
        <v>4.550696630614344E-2</v>
      </c>
      <c r="Q7" s="843">
        <v>35864</v>
      </c>
      <c r="R7" s="844">
        <v>342</v>
      </c>
      <c r="S7" s="930">
        <v>3.8144099933080523E-2</v>
      </c>
      <c r="T7" s="843">
        <v>35034</v>
      </c>
      <c r="U7" s="844">
        <v>316</v>
      </c>
      <c r="V7" s="930">
        <v>3.6079237312325173E-2</v>
      </c>
      <c r="W7" s="19"/>
      <c r="X7" s="843">
        <v>31494</v>
      </c>
      <c r="Y7" s="844">
        <v>1019</v>
      </c>
      <c r="Z7" s="930">
        <v>4.3140492368916837E-2</v>
      </c>
      <c r="AA7" s="843">
        <v>37991</v>
      </c>
      <c r="AB7" s="844">
        <v>1003</v>
      </c>
      <c r="AC7" s="930">
        <v>3.5201319610785008E-2</v>
      </c>
    </row>
    <row r="8" spans="1:29">
      <c r="B8" s="111" t="s">
        <v>156</v>
      </c>
      <c r="C8" s="542">
        <v>365361</v>
      </c>
      <c r="D8" s="711">
        <v>342323</v>
      </c>
      <c r="E8" s="752">
        <v>316420</v>
      </c>
      <c r="F8" s="333">
        <v>-7.5668301574828456E-2</v>
      </c>
      <c r="G8" s="779">
        <v>-0.13395244703183976</v>
      </c>
      <c r="H8" s="542">
        <v>1019649</v>
      </c>
      <c r="I8" s="752">
        <v>1003365</v>
      </c>
      <c r="J8" s="112">
        <v>-1.5970201510519796E-2</v>
      </c>
      <c r="L8" s="5"/>
      <c r="M8" s="122" t="s">
        <v>182</v>
      </c>
      <c r="N8" s="843">
        <v>1598</v>
      </c>
      <c r="O8" s="844">
        <v>26</v>
      </c>
      <c r="P8" s="930">
        <v>6.5081351689612016E-2</v>
      </c>
      <c r="Q8" s="843">
        <v>3215</v>
      </c>
      <c r="R8" s="844">
        <v>69</v>
      </c>
      <c r="S8" s="930">
        <v>8.5847589424572324E-2</v>
      </c>
      <c r="T8" s="843">
        <v>3999</v>
      </c>
      <c r="U8" s="844">
        <v>68</v>
      </c>
      <c r="V8" s="930">
        <v>6.801700425106276E-2</v>
      </c>
      <c r="W8" s="19"/>
      <c r="X8" s="843">
        <v>1415</v>
      </c>
      <c r="Y8" s="844">
        <v>80</v>
      </c>
      <c r="Z8" s="930">
        <v>7.5382803297997639E-2</v>
      </c>
      <c r="AA8" s="843">
        <v>2219</v>
      </c>
      <c r="AB8" s="844">
        <v>157</v>
      </c>
      <c r="AC8" s="930">
        <v>9.43367883430975E-2</v>
      </c>
    </row>
    <row r="9" spans="1:29">
      <c r="B9" s="111" t="s">
        <v>157</v>
      </c>
      <c r="C9" s="542">
        <v>667195</v>
      </c>
      <c r="D9" s="711">
        <v>647186</v>
      </c>
      <c r="E9" s="752">
        <v>623216</v>
      </c>
      <c r="F9" s="333">
        <v>-3.7037265948274528E-2</v>
      </c>
      <c r="G9" s="779">
        <v>-6.5916261362869932E-2</v>
      </c>
      <c r="H9" s="542">
        <v>2008167</v>
      </c>
      <c r="I9" s="752">
        <v>1928274</v>
      </c>
      <c r="J9" s="112">
        <v>-3.9784041865044091E-2</v>
      </c>
      <c r="L9" s="5"/>
      <c r="M9" s="122" t="s">
        <v>183</v>
      </c>
      <c r="N9" s="843">
        <v>52877</v>
      </c>
      <c r="O9" s="844">
        <v>681</v>
      </c>
      <c r="P9" s="930">
        <v>5.1515781908958523E-2</v>
      </c>
      <c r="Q9" s="843">
        <v>53604</v>
      </c>
      <c r="R9" s="844">
        <v>670</v>
      </c>
      <c r="S9" s="930">
        <v>4.999626893515409E-2</v>
      </c>
      <c r="T9" s="843">
        <v>51396</v>
      </c>
      <c r="U9" s="844">
        <v>643</v>
      </c>
      <c r="V9" s="930">
        <v>5.0042804887539885E-2</v>
      </c>
      <c r="W9" s="19"/>
      <c r="X9" s="843">
        <v>52772</v>
      </c>
      <c r="Y9" s="844">
        <v>2042</v>
      </c>
      <c r="Z9" s="930">
        <v>5.1593016498648274E-2</v>
      </c>
      <c r="AA9" s="843">
        <v>52506</v>
      </c>
      <c r="AB9" s="844">
        <v>1996</v>
      </c>
      <c r="AC9" s="930">
        <v>5.0686270775403441E-2</v>
      </c>
    </row>
    <row r="10" spans="1:29" ht="15" thickBot="1">
      <c r="B10" s="111" t="s">
        <v>158</v>
      </c>
      <c r="C10" s="542">
        <v>26006</v>
      </c>
      <c r="D10" s="711">
        <v>69135</v>
      </c>
      <c r="E10" s="752">
        <v>67898</v>
      </c>
      <c r="F10" s="333">
        <v>-1.7892529109712882E-2</v>
      </c>
      <c r="G10" s="779">
        <v>1.6108590325309544</v>
      </c>
      <c r="H10" s="542">
        <v>80747</v>
      </c>
      <c r="I10" s="752">
        <v>156580</v>
      </c>
      <c r="J10" s="112">
        <v>0.9391432499040212</v>
      </c>
      <c r="L10" s="5"/>
      <c r="M10" s="122" t="s">
        <v>59</v>
      </c>
      <c r="N10" s="843">
        <v>144757</v>
      </c>
      <c r="O10" s="844">
        <v>3924</v>
      </c>
      <c r="P10" s="930">
        <v>0.10842998956872552</v>
      </c>
      <c r="Q10" s="843">
        <v>141079</v>
      </c>
      <c r="R10" s="844">
        <v>3841</v>
      </c>
      <c r="S10" s="930">
        <v>0.10890352214007755</v>
      </c>
      <c r="T10" s="843">
        <v>142857</v>
      </c>
      <c r="U10" s="844">
        <v>3961</v>
      </c>
      <c r="V10" s="930">
        <v>0.11090811090811091</v>
      </c>
      <c r="W10" s="620"/>
      <c r="X10" s="843">
        <v>143773</v>
      </c>
      <c r="Y10" s="844">
        <v>11715</v>
      </c>
      <c r="Z10" s="930">
        <v>0.10864348660736022</v>
      </c>
      <c r="AA10" s="843">
        <v>145242</v>
      </c>
      <c r="AB10" s="844">
        <v>11649</v>
      </c>
      <c r="AC10" s="930">
        <v>0.1069387642692885</v>
      </c>
    </row>
    <row r="11" spans="1:29" ht="15" thickBot="1">
      <c r="B11" s="113" t="s">
        <v>159</v>
      </c>
      <c r="C11" s="544">
        <v>1405221</v>
      </c>
      <c r="D11" s="719">
        <v>1306921</v>
      </c>
      <c r="E11" s="754">
        <v>1299864</v>
      </c>
      <c r="F11" s="410">
        <v>-5.3997142903052285E-3</v>
      </c>
      <c r="G11" s="786">
        <v>-7.4975395329275607E-2</v>
      </c>
      <c r="H11" s="544">
        <v>4371798</v>
      </c>
      <c r="I11" s="754">
        <v>3929563</v>
      </c>
      <c r="J11" s="114">
        <v>-0.1011563205802281</v>
      </c>
      <c r="L11" s="5"/>
      <c r="M11" s="845" t="s">
        <v>184</v>
      </c>
      <c r="N11" s="846">
        <v>231315</v>
      </c>
      <c r="O11" s="847">
        <v>4996</v>
      </c>
      <c r="P11" s="848">
        <v>8.6393013855564929E-2</v>
      </c>
      <c r="Q11" s="846">
        <v>233762</v>
      </c>
      <c r="R11" s="847">
        <v>4922</v>
      </c>
      <c r="S11" s="848">
        <v>8.4222414250391425E-2</v>
      </c>
      <c r="T11" s="846">
        <v>233286</v>
      </c>
      <c r="U11" s="847">
        <v>4988</v>
      </c>
      <c r="V11" s="848">
        <v>8.5525920972540137E-2</v>
      </c>
      <c r="W11" s="19"/>
      <c r="X11" s="846">
        <v>229454</v>
      </c>
      <c r="Y11" s="847">
        <v>14856</v>
      </c>
      <c r="Z11" s="848">
        <v>8.6326671141056591E-2</v>
      </c>
      <c r="AA11" s="846">
        <v>237958</v>
      </c>
      <c r="AB11" s="847">
        <v>14805</v>
      </c>
      <c r="AC11" s="848">
        <v>8.2955815732188035E-2</v>
      </c>
    </row>
    <row r="12" spans="1:29" ht="15" thickBot="1">
      <c r="B12" s="115" t="s">
        <v>160</v>
      </c>
      <c r="C12" s="544">
        <v>1276643</v>
      </c>
      <c r="D12" s="719">
        <v>1167866</v>
      </c>
      <c r="E12" s="754">
        <v>1158421</v>
      </c>
      <c r="F12" s="410">
        <v>-8.0874004380639564E-3</v>
      </c>
      <c r="G12" s="786">
        <v>-9.2603805449134963E-2</v>
      </c>
      <c r="H12" s="544">
        <v>3996530</v>
      </c>
      <c r="I12" s="754">
        <v>3513443</v>
      </c>
      <c r="J12" s="114">
        <v>-0.12087661045957368</v>
      </c>
      <c r="L12" s="5"/>
      <c r="M12" s="849" t="s">
        <v>185</v>
      </c>
      <c r="N12" s="850">
        <v>0.5568510472731989</v>
      </c>
      <c r="O12" s="851">
        <v>0.6883506805444356</v>
      </c>
      <c r="P12" s="852">
        <v>0.10679460903049499</v>
      </c>
      <c r="Q12" s="850">
        <v>0.56537418399911021</v>
      </c>
      <c r="R12" s="851">
        <v>0.71068671271840711</v>
      </c>
      <c r="S12" s="852">
        <v>0.10586926749544123</v>
      </c>
      <c r="T12" s="850">
        <v>0.56726078718825823</v>
      </c>
      <c r="U12" s="851">
        <v>0.7135124298315958</v>
      </c>
      <c r="V12" s="852">
        <v>0.10757628425045718</v>
      </c>
      <c r="W12" s="19"/>
      <c r="X12" s="850">
        <v>0.56258335003965931</v>
      </c>
      <c r="Y12" s="851">
        <v>0.69379375336564353</v>
      </c>
      <c r="Z12" s="852">
        <v>0.10646050079920261</v>
      </c>
      <c r="AA12" s="850">
        <v>0.55770346027450224</v>
      </c>
      <c r="AB12" s="851">
        <v>0.70982776089159072</v>
      </c>
      <c r="AC12" s="852">
        <v>0.10558360334564088</v>
      </c>
    </row>
    <row r="13" spans="1:29" ht="15" thickBot="1">
      <c r="B13" s="116" t="s">
        <v>161</v>
      </c>
      <c r="C13" s="542">
        <v>677509</v>
      </c>
      <c r="D13" s="711">
        <v>541014</v>
      </c>
      <c r="E13" s="752">
        <v>565344</v>
      </c>
      <c r="F13" s="333">
        <v>4.4971109804921867E-2</v>
      </c>
      <c r="G13" s="779">
        <v>-0.16555499631739209</v>
      </c>
      <c r="H13" s="542">
        <v>2195045</v>
      </c>
      <c r="I13" s="752">
        <v>1725971</v>
      </c>
      <c r="J13" s="112">
        <v>-0.21369675792523615</v>
      </c>
      <c r="L13" s="5"/>
      <c r="M13" s="849" t="s">
        <v>186</v>
      </c>
      <c r="N13" s="850">
        <v>0.4431489527268011</v>
      </c>
      <c r="O13" s="851">
        <v>0.31164931945556446</v>
      </c>
      <c r="P13" s="852">
        <v>6.0756826363077644E-2</v>
      </c>
      <c r="Q13" s="850">
        <v>0.43462581600088979</v>
      </c>
      <c r="R13" s="851">
        <v>0.28931328728159283</v>
      </c>
      <c r="S13" s="852">
        <v>5.6063543932519021E-2</v>
      </c>
      <c r="T13" s="850">
        <v>0.43273921281174182</v>
      </c>
      <c r="U13" s="851">
        <v>0.28648757016840415</v>
      </c>
      <c r="V13" s="852">
        <v>5.6620968381012757E-2</v>
      </c>
      <c r="W13" s="19"/>
      <c r="X13" s="850">
        <v>0.43741664996034063</v>
      </c>
      <c r="Y13" s="851">
        <v>0.30620624663435647</v>
      </c>
      <c r="Z13" s="852">
        <v>6.0431549546497688E-2</v>
      </c>
      <c r="AA13" s="850">
        <v>0.44229653972549776</v>
      </c>
      <c r="AB13" s="851">
        <v>0.29017223910840934</v>
      </c>
      <c r="AC13" s="852">
        <v>5.4423837032532681E-2</v>
      </c>
    </row>
    <row r="14" spans="1:29">
      <c r="B14" s="116" t="s">
        <v>162</v>
      </c>
      <c r="C14" s="542">
        <v>262319</v>
      </c>
      <c r="D14" s="711">
        <v>265710</v>
      </c>
      <c r="E14" s="752">
        <v>252490</v>
      </c>
      <c r="F14" s="333">
        <v>-4.9753490647698621E-2</v>
      </c>
      <c r="G14" s="779">
        <v>-3.7469645736679387E-2</v>
      </c>
      <c r="H14" s="542">
        <v>794488</v>
      </c>
      <c r="I14" s="752">
        <v>784402</v>
      </c>
      <c r="J14" s="112">
        <v>-1.2694968331806144E-2</v>
      </c>
      <c r="L14" s="5"/>
      <c r="M14" s="19"/>
      <c r="N14" s="19"/>
      <c r="O14" s="19"/>
      <c r="P14" s="19"/>
      <c r="Q14" s="19"/>
      <c r="R14" s="19"/>
      <c r="S14" s="19"/>
      <c r="T14" s="19"/>
      <c r="U14" s="19"/>
      <c r="V14" s="19"/>
      <c r="W14" s="19"/>
      <c r="X14" s="19"/>
      <c r="Y14" s="19"/>
      <c r="Z14" s="19"/>
      <c r="AA14" s="19"/>
      <c r="AB14" s="19"/>
      <c r="AC14" s="19"/>
    </row>
    <row r="15" spans="1:29">
      <c r="B15" s="116" t="s">
        <v>163</v>
      </c>
      <c r="C15" s="542">
        <v>200801</v>
      </c>
      <c r="D15" s="711">
        <v>193125</v>
      </c>
      <c r="E15" s="752">
        <v>164653</v>
      </c>
      <c r="F15" s="333">
        <v>-0.14742783171521034</v>
      </c>
      <c r="G15" s="779">
        <v>-0.18001902380964238</v>
      </c>
      <c r="H15" s="542">
        <v>598170</v>
      </c>
      <c r="I15" s="752">
        <v>525802</v>
      </c>
      <c r="J15" s="112">
        <v>-0.1209823294381196</v>
      </c>
      <c r="M15" s="19"/>
      <c r="N15" s="19"/>
      <c r="O15" s="19"/>
      <c r="P15" s="19"/>
      <c r="Q15" s="19"/>
      <c r="R15" s="19"/>
      <c r="S15" s="19"/>
      <c r="T15" s="19"/>
      <c r="U15" s="19"/>
      <c r="V15" s="19"/>
      <c r="W15" s="19"/>
      <c r="X15" s="19"/>
      <c r="Y15" s="19"/>
      <c r="Z15" s="19"/>
      <c r="AA15" s="19"/>
      <c r="AB15" s="19"/>
      <c r="AC15" s="19"/>
    </row>
    <row r="16" spans="1:29" ht="15" thickBot="1">
      <c r="B16" s="117" t="s">
        <v>164</v>
      </c>
      <c r="C16" s="542">
        <v>136014</v>
      </c>
      <c r="D16" s="711">
        <v>168017</v>
      </c>
      <c r="E16" s="752">
        <v>175934</v>
      </c>
      <c r="F16" s="333">
        <v>4.7120231881297728E-2</v>
      </c>
      <c r="G16" s="779">
        <v>0.2934991986119076</v>
      </c>
      <c r="H16" s="542">
        <v>408827</v>
      </c>
      <c r="I16" s="752">
        <v>477268</v>
      </c>
      <c r="J16" s="112">
        <v>0.16740821912447074</v>
      </c>
      <c r="M16" s="19"/>
      <c r="N16" s="19"/>
      <c r="O16" s="19"/>
      <c r="P16" s="19"/>
      <c r="Q16" s="19"/>
      <c r="R16" s="19"/>
      <c r="S16" s="19"/>
      <c r="T16" s="19"/>
      <c r="U16" s="19"/>
      <c r="V16" s="19"/>
      <c r="W16" s="19"/>
      <c r="X16" s="19"/>
      <c r="Y16" s="19"/>
      <c r="Z16" s="19"/>
      <c r="AA16" s="19"/>
      <c r="AB16" s="19"/>
      <c r="AC16" s="19"/>
    </row>
    <row r="17" spans="2:29" ht="15" thickBot="1">
      <c r="B17" s="115" t="s">
        <v>165</v>
      </c>
      <c r="C17" s="544">
        <v>128578</v>
      </c>
      <c r="D17" s="719">
        <v>139055</v>
      </c>
      <c r="E17" s="754">
        <v>141443</v>
      </c>
      <c r="F17" s="410">
        <v>1.717306101902125E-2</v>
      </c>
      <c r="G17" s="786">
        <v>0.10005599713792405</v>
      </c>
      <c r="H17" s="544">
        <v>375268</v>
      </c>
      <c r="I17" s="754">
        <v>416120</v>
      </c>
      <c r="J17" s="114">
        <v>0.10886086743340759</v>
      </c>
      <c r="M17" s="1971" t="s">
        <v>187</v>
      </c>
      <c r="N17" s="1959" t="str">
        <f>+N3</f>
        <v>3Q24</v>
      </c>
      <c r="O17" s="1959"/>
      <c r="P17" s="1966"/>
      <c r="Q17" s="1959" t="str">
        <f>+Q3</f>
        <v>2Q25</v>
      </c>
      <c r="R17" s="1959"/>
      <c r="S17" s="1958"/>
      <c r="T17" s="1959" t="str">
        <f>+T3</f>
        <v>3Q25</v>
      </c>
      <c r="U17" s="1957"/>
      <c r="V17" s="1958"/>
      <c r="W17" s="19"/>
      <c r="X17" s="1956" t="str">
        <f>+Y3</f>
        <v>Sep 24</v>
      </c>
      <c r="Y17" s="1957"/>
      <c r="Z17" s="1958"/>
      <c r="AA17" s="1956" t="str">
        <f>+AB3</f>
        <v>Sep 25</v>
      </c>
      <c r="AB17" s="1957"/>
      <c r="AC17" s="1958"/>
    </row>
    <row r="18" spans="2:29" ht="15" thickBot="1">
      <c r="B18" s="118" t="s">
        <v>45</v>
      </c>
      <c r="C18" s="714">
        <v>3590750</v>
      </c>
      <c r="D18" s="715">
        <v>3615371</v>
      </c>
      <c r="E18" s="739">
        <v>3687829</v>
      </c>
      <c r="F18" s="659">
        <v>2.004164994408596E-2</v>
      </c>
      <c r="G18" s="660">
        <v>2.7035856018937546E-2</v>
      </c>
      <c r="H18" s="714">
        <v>10485337</v>
      </c>
      <c r="I18" s="739">
        <v>10875212</v>
      </c>
      <c r="J18" s="661">
        <v>3.7182877383912412E-2</v>
      </c>
      <c r="M18" s="1972"/>
      <c r="N18" s="124" t="s">
        <v>178</v>
      </c>
      <c r="O18" s="1963" t="s">
        <v>188</v>
      </c>
      <c r="P18" s="1960" t="s">
        <v>172</v>
      </c>
      <c r="Q18" s="853" t="s">
        <v>178</v>
      </c>
      <c r="R18" s="1963" t="s">
        <v>188</v>
      </c>
      <c r="S18" s="1960" t="s">
        <v>172</v>
      </c>
      <c r="T18" s="853" t="s">
        <v>178</v>
      </c>
      <c r="U18" s="1963" t="s">
        <v>188</v>
      </c>
      <c r="V18" s="1960" t="s">
        <v>172</v>
      </c>
      <c r="W18" s="19"/>
      <c r="X18" s="124" t="s">
        <v>178</v>
      </c>
      <c r="Y18" s="841"/>
      <c r="Z18" s="1387"/>
      <c r="AA18" s="1388" t="s">
        <v>178</v>
      </c>
      <c r="AB18" s="841"/>
      <c r="AC18" s="1387"/>
    </row>
    <row r="19" spans="2:29" ht="15" thickBot="1">
      <c r="B19" s="1114" t="s">
        <v>353</v>
      </c>
      <c r="C19" s="1117">
        <v>868081</v>
      </c>
      <c r="D19" s="1118">
        <v>575159</v>
      </c>
      <c r="E19" s="1119">
        <v>602918</v>
      </c>
      <c r="F19" s="119">
        <v>0</v>
      </c>
      <c r="G19" s="1605">
        <v>0</v>
      </c>
      <c r="H19" s="714">
        <v>2776151</v>
      </c>
      <c r="I19" s="739">
        <v>1759970</v>
      </c>
      <c r="J19" s="661">
        <v>0</v>
      </c>
      <c r="M19" s="125" t="s">
        <v>102</v>
      </c>
      <c r="N19" s="124" t="s">
        <v>180</v>
      </c>
      <c r="O19" s="1963"/>
      <c r="P19" s="1960"/>
      <c r="Q19" s="840" t="s">
        <v>180</v>
      </c>
      <c r="R19" s="1963"/>
      <c r="S19" s="1960"/>
      <c r="T19" s="840" t="s">
        <v>180</v>
      </c>
      <c r="U19" s="1964"/>
      <c r="V19" s="1960"/>
      <c r="W19" s="19"/>
      <c r="X19" s="124" t="s">
        <v>180</v>
      </c>
      <c r="Y19" s="1389" t="s">
        <v>188</v>
      </c>
      <c r="Z19" s="1387" t="s">
        <v>172</v>
      </c>
      <c r="AA19" s="1389" t="s">
        <v>180</v>
      </c>
      <c r="AB19" s="1389" t="s">
        <v>188</v>
      </c>
      <c r="AC19" s="1387" t="s">
        <v>172</v>
      </c>
    </row>
    <row r="20" spans="2:29" ht="26.5" thickBot="1">
      <c r="B20" s="1114" t="s">
        <v>355</v>
      </c>
      <c r="C20" s="714">
        <v>2722669</v>
      </c>
      <c r="D20" s="715">
        <v>3040212</v>
      </c>
      <c r="E20" s="739">
        <v>3084911</v>
      </c>
      <c r="F20" s="1115">
        <v>1.4702593108638477E-2</v>
      </c>
      <c r="G20" s="1116">
        <v>0.13304665385325942</v>
      </c>
      <c r="H20" s="716">
        <v>7709186</v>
      </c>
      <c r="I20" s="718">
        <v>9115242</v>
      </c>
      <c r="J20" s="1377">
        <v>0.18238708989509397</v>
      </c>
      <c r="M20" s="1365" t="s">
        <v>648</v>
      </c>
      <c r="N20" s="1366"/>
      <c r="O20" s="1367"/>
      <c r="P20" s="1368"/>
      <c r="Q20" s="1369"/>
      <c r="R20" s="1367"/>
      <c r="S20" s="1368"/>
      <c r="T20" s="1369"/>
      <c r="U20" s="1367"/>
      <c r="V20" s="1368"/>
      <c r="W20" s="19"/>
      <c r="X20" s="1366"/>
      <c r="Y20" s="1367"/>
      <c r="Z20" s="1368"/>
      <c r="AA20" s="1367"/>
      <c r="AB20" s="1367"/>
      <c r="AC20" s="1368"/>
    </row>
    <row r="21" spans="2:29" ht="15" thickBot="1">
      <c r="B21" s="411" t="s">
        <v>167</v>
      </c>
      <c r="C21" s="712">
        <v>231316507</v>
      </c>
      <c r="D21" s="713">
        <v>233761957</v>
      </c>
      <c r="E21" s="742">
        <v>233285291</v>
      </c>
      <c r="F21" s="412">
        <v>-2.0391085278260225E-3</v>
      </c>
      <c r="G21" s="1315">
        <v>8.5112127341608178E-3</v>
      </c>
      <c r="H21" s="713">
        <v>229452866</v>
      </c>
      <c r="I21" s="713">
        <v>237958450.5</v>
      </c>
      <c r="J21" s="644">
        <v>3.7068983483518572E-2</v>
      </c>
      <c r="M21" s="122" t="s">
        <v>189</v>
      </c>
      <c r="N21" s="829">
        <v>153203</v>
      </c>
      <c r="O21" s="830">
        <v>678</v>
      </c>
      <c r="P21" s="831">
        <v>1.7702003224479939E-2</v>
      </c>
      <c r="Q21" s="829">
        <v>156171</v>
      </c>
      <c r="R21" s="830">
        <v>541</v>
      </c>
      <c r="S21" s="831">
        <v>1.3856605899943012E-2</v>
      </c>
      <c r="T21" s="829">
        <v>156577</v>
      </c>
      <c r="U21" s="830">
        <v>565</v>
      </c>
      <c r="V21" s="831">
        <v>1.4433792958097293E-2</v>
      </c>
      <c r="W21" s="19"/>
      <c r="X21" s="829">
        <v>151070</v>
      </c>
      <c r="Y21" s="830">
        <v>2195</v>
      </c>
      <c r="Z21" s="831">
        <v>1.9372917632002825E-2</v>
      </c>
      <c r="AA21" s="829">
        <v>160136</v>
      </c>
      <c r="AB21" s="830">
        <v>1726</v>
      </c>
      <c r="AC21" s="831">
        <v>1.4371117883132672E-2</v>
      </c>
    </row>
    <row r="22" spans="2:29" ht="15">
      <c r="B22" s="413" t="s">
        <v>683</v>
      </c>
      <c r="C22" s="1603">
        <v>6.4315825069933288E-2</v>
      </c>
      <c r="D22" s="1604">
        <v>6.4243575784232509E-2</v>
      </c>
      <c r="E22" s="1604">
        <v>6.5658181595341134E-2</v>
      </c>
      <c r="F22" s="418" t="s">
        <v>811</v>
      </c>
      <c r="G22" s="923" t="s">
        <v>812</v>
      </c>
      <c r="H22" s="1604">
        <v>6.3110158173690742E-2</v>
      </c>
      <c r="I22" s="1604">
        <v>6.3267807054968761E-2</v>
      </c>
      <c r="J22" s="645" t="s">
        <v>813</v>
      </c>
      <c r="M22" s="122" t="s">
        <v>190</v>
      </c>
      <c r="N22" s="829">
        <v>17828</v>
      </c>
      <c r="O22" s="830">
        <v>262</v>
      </c>
      <c r="P22" s="831">
        <v>5.8783935382544311E-2</v>
      </c>
      <c r="Q22" s="829">
        <v>17107</v>
      </c>
      <c r="R22" s="830">
        <v>265</v>
      </c>
      <c r="S22" s="831">
        <v>6.1962939147717305E-2</v>
      </c>
      <c r="T22" s="829">
        <v>17067</v>
      </c>
      <c r="U22" s="830">
        <v>253</v>
      </c>
      <c r="V22" s="831">
        <v>5.9295716880529675E-2</v>
      </c>
      <c r="W22" s="19"/>
      <c r="X22" s="829">
        <v>18617</v>
      </c>
      <c r="Y22" s="830">
        <v>794</v>
      </c>
      <c r="Z22" s="831">
        <v>5.686558879876815E-2</v>
      </c>
      <c r="AA22" s="829">
        <v>17643</v>
      </c>
      <c r="AB22" s="830">
        <v>785</v>
      </c>
      <c r="AC22" s="831">
        <v>5.9324755804946248E-2</v>
      </c>
    </row>
    <row r="23" spans="2:29" ht="15">
      <c r="B23" s="120" t="s">
        <v>684</v>
      </c>
      <c r="C23" s="1603">
        <v>4.9304687105620179E-2</v>
      </c>
      <c r="D23" s="1604">
        <v>5.4401786172589235E-2</v>
      </c>
      <c r="E23" s="1604">
        <v>5.5320315930248685E-2</v>
      </c>
      <c r="F23" s="418" t="s">
        <v>814</v>
      </c>
      <c r="G23" s="923" t="s">
        <v>815</v>
      </c>
      <c r="H23" s="1604">
        <v>4.6978153674489292E-2</v>
      </c>
      <c r="I23" s="1604">
        <v>5.3406309546744447E-2</v>
      </c>
      <c r="J23" s="645" t="s">
        <v>816</v>
      </c>
      <c r="M23" s="122" t="s">
        <v>191</v>
      </c>
      <c r="N23" s="829">
        <v>17453</v>
      </c>
      <c r="O23" s="830">
        <v>201</v>
      </c>
      <c r="P23" s="831">
        <v>4.6066578811665614E-2</v>
      </c>
      <c r="Q23" s="829">
        <v>13252</v>
      </c>
      <c r="R23" s="830">
        <v>193</v>
      </c>
      <c r="S23" s="831">
        <v>5.825535768185934E-2</v>
      </c>
      <c r="T23" s="829">
        <v>12161</v>
      </c>
      <c r="U23" s="830">
        <v>165</v>
      </c>
      <c r="V23" s="831">
        <v>5.4271852643697063E-2</v>
      </c>
      <c r="W23" s="620"/>
      <c r="X23" s="829">
        <v>15773</v>
      </c>
      <c r="Y23" s="830">
        <v>598</v>
      </c>
      <c r="Z23" s="831">
        <v>5.0550518819079016E-2</v>
      </c>
      <c r="AA23" s="829">
        <v>14739</v>
      </c>
      <c r="AB23" s="830">
        <v>525</v>
      </c>
      <c r="AC23" s="831">
        <v>4.7493045661171046E-2</v>
      </c>
    </row>
    <row r="24" spans="2:29" ht="15" thickBot="1">
      <c r="B24" s="121" t="s">
        <v>685</v>
      </c>
      <c r="C24" s="419">
        <v>0.24175478660446981</v>
      </c>
      <c r="D24" s="1176">
        <v>0.1590871310302594</v>
      </c>
      <c r="E24" s="1176">
        <v>0.16348859993237214</v>
      </c>
      <c r="F24" s="419" t="s">
        <v>817</v>
      </c>
      <c r="G24" s="1176" t="s">
        <v>818</v>
      </c>
      <c r="H24" s="419">
        <v>0.26476507145168532</v>
      </c>
      <c r="I24" s="1176">
        <v>0.16183316702239919</v>
      </c>
      <c r="J24" s="720" t="s">
        <v>819</v>
      </c>
      <c r="M24" s="122" t="s">
        <v>192</v>
      </c>
      <c r="N24" s="829">
        <v>2371</v>
      </c>
      <c r="O24" s="830">
        <v>264</v>
      </c>
      <c r="P24" s="831">
        <v>0.44538169548713624</v>
      </c>
      <c r="Q24" s="829">
        <v>4632</v>
      </c>
      <c r="R24" s="830">
        <v>307</v>
      </c>
      <c r="S24" s="831">
        <v>0.26511226252158893</v>
      </c>
      <c r="T24" s="829">
        <v>4853</v>
      </c>
      <c r="U24" s="830">
        <v>317</v>
      </c>
      <c r="V24" s="831">
        <v>0.26128168143416441</v>
      </c>
      <c r="W24" s="19"/>
      <c r="X24" s="829">
        <v>2651</v>
      </c>
      <c r="Y24" s="830">
        <v>785</v>
      </c>
      <c r="Z24" s="831">
        <v>0.39481956494404624</v>
      </c>
      <c r="AA24" s="829">
        <v>2976</v>
      </c>
      <c r="AB24" s="830">
        <v>894</v>
      </c>
      <c r="AC24" s="831">
        <v>0.40053763440860218</v>
      </c>
    </row>
    <row r="25" spans="2:29" ht="15" thickBot="1">
      <c r="B25" s="1493" t="s">
        <v>649</v>
      </c>
      <c r="C25"/>
      <c r="D25"/>
      <c r="E25"/>
      <c r="F25" s="35"/>
      <c r="G25" s="35"/>
      <c r="M25" s="845" t="s">
        <v>193</v>
      </c>
      <c r="N25" s="832">
        <v>190855</v>
      </c>
      <c r="O25" s="833">
        <v>1405</v>
      </c>
      <c r="P25" s="834">
        <v>2.9446438395640668E-2</v>
      </c>
      <c r="Q25" s="832">
        <v>191162</v>
      </c>
      <c r="R25" s="833">
        <v>1306</v>
      </c>
      <c r="S25" s="834">
        <v>2.7327606951172305E-2</v>
      </c>
      <c r="T25" s="832">
        <v>190658</v>
      </c>
      <c r="U25" s="833">
        <v>1300</v>
      </c>
      <c r="V25" s="834">
        <v>2.7273966998499932E-2</v>
      </c>
      <c r="W25" s="19"/>
      <c r="X25" s="832">
        <v>188111</v>
      </c>
      <c r="Y25" s="833">
        <v>4372</v>
      </c>
      <c r="Z25" s="834">
        <v>3.0988795622442777E-2</v>
      </c>
      <c r="AA25" s="832">
        <v>195494</v>
      </c>
      <c r="AB25" s="833">
        <v>3930</v>
      </c>
      <c r="AC25" s="834">
        <v>2.6803891679540035E-2</v>
      </c>
    </row>
    <row r="26" spans="2:29" ht="15" thickBot="1">
      <c r="B26" s="414"/>
      <c r="D26" s="415"/>
      <c r="E26" s="264"/>
      <c r="F26" s="416"/>
      <c r="G26" s="35"/>
      <c r="M26" s="849" t="s">
        <v>194</v>
      </c>
      <c r="N26" s="835">
        <v>0.49257813523355426</v>
      </c>
      <c r="O26" s="836">
        <v>0.48540925266903917</v>
      </c>
      <c r="P26" s="837">
        <v>2.9017880886279265E-2</v>
      </c>
      <c r="Q26" s="835">
        <v>0.52367102248354802</v>
      </c>
      <c r="R26" s="836">
        <v>0.51914241960183771</v>
      </c>
      <c r="S26" s="837">
        <v>2.7091283239765847E-2</v>
      </c>
      <c r="T26" s="835">
        <v>0.52617251833125278</v>
      </c>
      <c r="U26" s="836">
        <v>0.52846153846153843</v>
      </c>
      <c r="V26" s="837">
        <v>2.7392617550015451E-2</v>
      </c>
      <c r="W26" s="19"/>
      <c r="X26" s="835">
        <v>0.49271972399274894</v>
      </c>
      <c r="Y26" s="836">
        <v>0.50754803293687101</v>
      </c>
      <c r="Z26" s="837">
        <v>3.1921397694006287E-2</v>
      </c>
      <c r="AA26" s="835">
        <v>0.51928447931905841</v>
      </c>
      <c r="AB26" s="836">
        <v>0.52697201017811701</v>
      </c>
      <c r="AC26" s="837">
        <v>2.7200698733545445E-2</v>
      </c>
    </row>
    <row r="27" spans="2:29" ht="15" thickBot="1">
      <c r="B27" s="414"/>
      <c r="D27" s="415"/>
      <c r="E27" s="415"/>
      <c r="F27" s="416"/>
      <c r="G27" s="416"/>
      <c r="M27" s="849" t="s">
        <v>195</v>
      </c>
      <c r="N27" s="835">
        <v>0.50742186476644568</v>
      </c>
      <c r="O27" s="836">
        <v>0.51459074733096088</v>
      </c>
      <c r="P27" s="837">
        <v>2.9862459212754534E-2</v>
      </c>
      <c r="Q27" s="835">
        <v>0.47632897751645203</v>
      </c>
      <c r="R27" s="836">
        <v>0.48085758039816234</v>
      </c>
      <c r="S27" s="837">
        <v>2.7587418731330169E-2</v>
      </c>
      <c r="T27" s="835">
        <v>0.47382748166874716</v>
      </c>
      <c r="U27" s="836">
        <v>0.47153846153846152</v>
      </c>
      <c r="V27" s="837">
        <v>2.7142208791330433E-2</v>
      </c>
      <c r="W27" s="620"/>
      <c r="X27" s="835">
        <v>0.50728027600725101</v>
      </c>
      <c r="Y27" s="836">
        <v>0.49245196706312899</v>
      </c>
      <c r="Z27" s="837">
        <v>3.0082962186708584E-2</v>
      </c>
      <c r="AA27" s="835">
        <v>0.48071552068094159</v>
      </c>
      <c r="AB27" s="836">
        <v>0.47302798982188293</v>
      </c>
      <c r="AC27" s="837">
        <v>2.6375247844330707E-2</v>
      </c>
    </row>
    <row r="28" spans="2:29" ht="15" thickBot="1">
      <c r="B28" s="414"/>
      <c r="D28" s="415"/>
      <c r="E28" s="415"/>
      <c r="F28" s="416"/>
      <c r="G28" s="416"/>
      <c r="M28" s="19"/>
      <c r="N28" s="163"/>
      <c r="O28" s="163"/>
      <c r="P28" s="163"/>
      <c r="Q28" s="163"/>
      <c r="R28" s="163"/>
      <c r="S28" s="163"/>
      <c r="T28" s="163"/>
      <c r="U28" s="163"/>
      <c r="V28" s="163"/>
      <c r="W28" s="19"/>
      <c r="X28" s="19"/>
      <c r="Y28" s="19"/>
      <c r="Z28" s="19"/>
      <c r="AA28" s="19"/>
      <c r="AB28" s="19"/>
      <c r="AC28" s="19"/>
    </row>
    <row r="29" spans="2:29" ht="15" thickBot="1">
      <c r="B29"/>
      <c r="C29"/>
      <c r="D29"/>
      <c r="E29"/>
      <c r="F29"/>
      <c r="G29"/>
      <c r="M29" s="845" t="s">
        <v>688</v>
      </c>
      <c r="N29" s="832">
        <v>231315</v>
      </c>
      <c r="O29" s="833">
        <v>3591</v>
      </c>
      <c r="P29" s="834">
        <v>6.2097140263277346E-2</v>
      </c>
      <c r="Q29" s="832">
        <v>233762</v>
      </c>
      <c r="R29" s="833">
        <v>3616</v>
      </c>
      <c r="S29" s="834">
        <v>6.1874898400937704E-2</v>
      </c>
      <c r="T29" s="832">
        <v>233286</v>
      </c>
      <c r="U29" s="833">
        <v>3688</v>
      </c>
      <c r="V29" s="834">
        <v>6.3235684953233368E-2</v>
      </c>
      <c r="W29" s="19"/>
      <c r="X29" s="832">
        <v>229454</v>
      </c>
      <c r="Y29" s="833">
        <v>10484</v>
      </c>
      <c r="Z29" s="834">
        <v>6.092143378048178E-2</v>
      </c>
      <c r="AA29" s="832">
        <v>237958</v>
      </c>
      <c r="AB29" s="833">
        <v>10875</v>
      </c>
      <c r="AC29" s="834">
        <v>6.0935123004900026E-2</v>
      </c>
    </row>
    <row r="30" spans="2:29" ht="15" thickBot="1">
      <c r="B30" s="406" t="s">
        <v>168</v>
      </c>
      <c r="C30" s="1969" t="s">
        <v>23</v>
      </c>
      <c r="D30" s="1969"/>
      <c r="E30" s="1969"/>
      <c r="F30" s="1969" t="s">
        <v>42</v>
      </c>
      <c r="G30" s="1970"/>
      <c r="H30" s="1967" t="s">
        <v>25</v>
      </c>
      <c r="I30" s="1968"/>
      <c r="J30" s="1386" t="s">
        <v>152</v>
      </c>
      <c r="M30" s="845" t="s">
        <v>196</v>
      </c>
      <c r="N30" s="1749">
        <v>0.5568510472731989</v>
      </c>
      <c r="O30" s="1750">
        <v>0.76775271512113619</v>
      </c>
      <c r="P30" s="834">
        <v>8.5615800260853359E-2</v>
      </c>
      <c r="Q30" s="1749">
        <v>0.56537418399911021</v>
      </c>
      <c r="R30" s="1750">
        <v>0.77986725663716816</v>
      </c>
      <c r="S30" s="834">
        <v>8.5349152183288812E-2</v>
      </c>
      <c r="T30" s="1749">
        <v>0.56726078718825823</v>
      </c>
      <c r="U30" s="1750">
        <v>0.77874186550976143</v>
      </c>
      <c r="V30" s="834">
        <v>8.6810645790197524E-2</v>
      </c>
      <c r="W30" s="620"/>
      <c r="X30" s="1749">
        <v>0.56258335003965931</v>
      </c>
      <c r="Y30" s="1750">
        <v>0.77146127432277756</v>
      </c>
      <c r="Z30" s="834">
        <v>8.3540557918303157E-2</v>
      </c>
      <c r="AA30" s="1749">
        <v>0.55770346027450224</v>
      </c>
      <c r="AB30" s="1750">
        <v>0.77590804597701146</v>
      </c>
      <c r="AC30" s="834">
        <v>8.4776329339662934E-2</v>
      </c>
    </row>
    <row r="31" spans="2:29" ht="15" thickBot="1">
      <c r="B31" s="125" t="s">
        <v>44</v>
      </c>
      <c r="C31" s="1616" t="s">
        <v>732</v>
      </c>
      <c r="D31" s="1617" t="s">
        <v>640</v>
      </c>
      <c r="E31" s="1618" t="s">
        <v>733</v>
      </c>
      <c r="F31" s="407" t="s">
        <v>26</v>
      </c>
      <c r="G31" s="740" t="s">
        <v>27</v>
      </c>
      <c r="H31" s="1619" t="s">
        <v>730</v>
      </c>
      <c r="I31" s="744" t="s">
        <v>731</v>
      </c>
      <c r="J31" s="642" t="str">
        <f>I31&amp;" / "&amp;H31</f>
        <v>Sep 25 / Sep 24</v>
      </c>
      <c r="M31" s="845" t="s">
        <v>197</v>
      </c>
      <c r="N31" s="1749">
        <v>0.4431489527268011</v>
      </c>
      <c r="O31" s="1750">
        <v>0.23224728487886381</v>
      </c>
      <c r="P31" s="834">
        <v>3.2544118938218854E-2</v>
      </c>
      <c r="Q31" s="1749">
        <v>0.43462581600088979</v>
      </c>
      <c r="R31" s="1750">
        <v>0.22013274336283187</v>
      </c>
      <c r="S31" s="834">
        <v>3.1338891130818218E-2</v>
      </c>
      <c r="T31" s="1749">
        <v>0.43273921281174182</v>
      </c>
      <c r="U31" s="1750">
        <v>0.22125813449023862</v>
      </c>
      <c r="V31" s="834">
        <v>3.2332197479990492E-2</v>
      </c>
      <c r="W31" s="620"/>
      <c r="X31" s="1749">
        <v>0.43741664996034063</v>
      </c>
      <c r="Y31" s="1750">
        <v>0.22853872567722244</v>
      </c>
      <c r="Z31" s="834">
        <v>3.1829851113081654E-2</v>
      </c>
      <c r="AA31" s="1749">
        <v>0.44229653972549776</v>
      </c>
      <c r="AB31" s="1750">
        <v>0.22409195402298851</v>
      </c>
      <c r="AC31" s="834">
        <v>3.0873112394851524E-2</v>
      </c>
    </row>
    <row r="32" spans="2:29">
      <c r="B32" s="111" t="s">
        <v>603</v>
      </c>
      <c r="C32" s="730">
        <v>4995971</v>
      </c>
      <c r="D32" s="731">
        <v>4922292</v>
      </c>
      <c r="E32" s="1038">
        <v>4987693</v>
      </c>
      <c r="F32" s="695">
        <v>1.3286696522676835E-2</v>
      </c>
      <c r="G32" s="782">
        <v>-1.6569351583505989E-3</v>
      </c>
      <c r="H32" s="730">
        <v>14857135</v>
      </c>
      <c r="I32" s="732">
        <v>14804775</v>
      </c>
      <c r="J32" s="696">
        <v>-3.5242326330076424E-3</v>
      </c>
      <c r="M32" s="1099" t="s">
        <v>665</v>
      </c>
    </row>
    <row r="33" spans="2:10">
      <c r="B33" s="111" t="s">
        <v>604</v>
      </c>
      <c r="C33" s="728">
        <v>-1405221</v>
      </c>
      <c r="D33" s="729">
        <v>-1306921</v>
      </c>
      <c r="E33" s="1039">
        <v>-1299864</v>
      </c>
      <c r="F33" s="333">
        <v>-5.3997142903052285E-3</v>
      </c>
      <c r="G33" s="779">
        <v>-7.4975395329275607E-2</v>
      </c>
      <c r="H33" s="728">
        <v>-4371798</v>
      </c>
      <c r="I33" s="924">
        <v>-3929563</v>
      </c>
      <c r="J33" s="112">
        <v>-0.1011563205802281</v>
      </c>
    </row>
    <row r="34" spans="2:10">
      <c r="B34" s="586" t="s">
        <v>605</v>
      </c>
      <c r="C34" s="728">
        <v>-1276643</v>
      </c>
      <c r="D34" s="729">
        <v>-1167866</v>
      </c>
      <c r="E34" s="1039">
        <v>-1158421</v>
      </c>
      <c r="F34" s="333">
        <v>-8.0874004380639564E-3</v>
      </c>
      <c r="G34" s="779">
        <v>-9.2603805449134963E-2</v>
      </c>
      <c r="H34" s="728">
        <v>-3996530</v>
      </c>
      <c r="I34" s="924">
        <v>-3513443</v>
      </c>
      <c r="J34" s="112">
        <v>-0.12087661045957368</v>
      </c>
    </row>
    <row r="35" spans="2:10" ht="15" thickBot="1">
      <c r="B35" s="111" t="s">
        <v>606</v>
      </c>
      <c r="C35" s="728">
        <v>-128578</v>
      </c>
      <c r="D35" s="729">
        <v>-139055</v>
      </c>
      <c r="E35" s="1039">
        <v>-141443</v>
      </c>
      <c r="F35" s="333">
        <v>1.717306101902125E-2</v>
      </c>
      <c r="G35" s="779">
        <v>0.10005599713792405</v>
      </c>
      <c r="H35" s="728">
        <v>-375268</v>
      </c>
      <c r="I35" s="924">
        <v>-416120</v>
      </c>
      <c r="J35" s="112">
        <v>0.10886086743340759</v>
      </c>
    </row>
    <row r="36" spans="2:10">
      <c r="B36" s="1092" t="s">
        <v>607</v>
      </c>
      <c r="C36" s="1096">
        <v>3590750</v>
      </c>
      <c r="D36" s="1097">
        <v>3615371</v>
      </c>
      <c r="E36" s="1098">
        <v>3687829</v>
      </c>
      <c r="F36" s="710">
        <v>2.004164994408596E-2</v>
      </c>
      <c r="G36" s="409">
        <v>2.7035856018937546E-2</v>
      </c>
      <c r="H36" s="1097">
        <v>10485337</v>
      </c>
      <c r="I36" s="1098">
        <v>10875212</v>
      </c>
      <c r="J36" s="643">
        <v>3.7182877383912412E-2</v>
      </c>
    </row>
    <row r="37" spans="2:10" ht="15" thickBot="1">
      <c r="B37" s="1093"/>
      <c r="C37" s="1094"/>
      <c r="D37" s="1095"/>
      <c r="E37" s="1095"/>
      <c r="F37" s="119"/>
      <c r="G37" s="1043"/>
      <c r="H37" s="1095"/>
      <c r="I37" s="1095"/>
      <c r="J37" s="1260"/>
    </row>
    <row r="38" spans="2:10">
      <c r="B38" s="257" t="s">
        <v>169</v>
      </c>
      <c r="C38" s="722"/>
      <c r="D38" s="723"/>
      <c r="E38" s="1040"/>
      <c r="F38" s="420"/>
      <c r="G38" s="926"/>
      <c r="H38" s="722"/>
      <c r="I38" s="925"/>
      <c r="J38" s="926"/>
    </row>
    <row r="39" spans="2:10">
      <c r="B39" s="123" t="s">
        <v>170</v>
      </c>
      <c r="C39" s="728">
        <v>231316507</v>
      </c>
      <c r="D39" s="743">
        <v>233761957</v>
      </c>
      <c r="E39" s="729">
        <v>233285291</v>
      </c>
      <c r="F39" s="417">
        <v>-2.0391085278260225E-3</v>
      </c>
      <c r="G39" s="928">
        <v>8.5112127341608178E-3</v>
      </c>
      <c r="H39" s="728">
        <v>229452866</v>
      </c>
      <c r="I39" s="745">
        <v>237958450.5</v>
      </c>
      <c r="J39" s="87">
        <v>3.7068983483518572E-2</v>
      </c>
    </row>
    <row r="40" spans="2:10">
      <c r="B40" s="123" t="s">
        <v>171</v>
      </c>
      <c r="C40" s="728">
        <v>190855163.5</v>
      </c>
      <c r="D40" s="729">
        <v>191161475.5</v>
      </c>
      <c r="E40" s="729">
        <v>190658187</v>
      </c>
      <c r="F40" s="417">
        <v>-2.6327925053079015E-3</v>
      </c>
      <c r="G40" s="928">
        <v>-1.0320732035106822E-3</v>
      </c>
      <c r="H40" s="728">
        <v>188110843.5</v>
      </c>
      <c r="I40" s="745">
        <v>195494017.5</v>
      </c>
      <c r="J40" s="87">
        <v>3.9249061152607082E-2</v>
      </c>
    </row>
    <row r="41" spans="2:10">
      <c r="B41" s="218"/>
      <c r="C41" s="725"/>
      <c r="D41" s="724"/>
      <c r="E41" s="1041"/>
      <c r="F41" s="417"/>
      <c r="G41" s="928"/>
      <c r="H41" s="725"/>
      <c r="I41" s="927"/>
      <c r="J41" s="928"/>
    </row>
    <row r="42" spans="2:10">
      <c r="B42" s="258" t="s">
        <v>172</v>
      </c>
      <c r="C42" s="726"/>
      <c r="D42" s="727"/>
      <c r="E42" s="727"/>
      <c r="F42" s="417"/>
      <c r="G42" s="928"/>
      <c r="H42" s="726"/>
      <c r="I42" s="929"/>
      <c r="J42" s="928"/>
    </row>
    <row r="43" spans="2:10">
      <c r="B43" s="123" t="s">
        <v>173</v>
      </c>
      <c r="C43" s="727">
        <v>8.6391949537782009E-2</v>
      </c>
      <c r="D43" s="727">
        <v>8.4227426278776399E-2</v>
      </c>
      <c r="E43" s="727">
        <v>8.5520916961712767E-2</v>
      </c>
      <c r="F43" s="417" t="s">
        <v>820</v>
      </c>
      <c r="G43" s="928" t="s">
        <v>821</v>
      </c>
      <c r="H43" s="726">
        <v>8.6333693183563598E-2</v>
      </c>
      <c r="I43" s="727">
        <v>8.2954397956966019E-2</v>
      </c>
      <c r="J43" s="87" t="s">
        <v>822</v>
      </c>
    </row>
    <row r="44" spans="2:10" ht="15.5">
      <c r="B44" s="123" t="s">
        <v>686</v>
      </c>
      <c r="C44" s="727">
        <v>2.6756289462401682E-2</v>
      </c>
      <c r="D44" s="727">
        <v>2.443728790019014E-2</v>
      </c>
      <c r="E44" s="727">
        <v>2.4303598355312168E-2</v>
      </c>
      <c r="F44" s="417" t="s">
        <v>823</v>
      </c>
      <c r="G44" s="928" t="s">
        <v>824</v>
      </c>
      <c r="H44" s="726">
        <v>2.8327482709239279E-2</v>
      </c>
      <c r="I44" s="727">
        <v>2.3962833883991699E-2</v>
      </c>
      <c r="J44" s="87" t="s">
        <v>825</v>
      </c>
    </row>
    <row r="45" spans="2:10">
      <c r="B45" s="746" t="s">
        <v>174</v>
      </c>
      <c r="C45" s="1601">
        <v>6.4315825069933288E-2</v>
      </c>
      <c r="D45" s="1602">
        <v>6.4243575784232509E-2</v>
      </c>
      <c r="E45" s="1602">
        <v>6.5658181595341134E-2</v>
      </c>
      <c r="F45" s="420" t="s">
        <v>811</v>
      </c>
      <c r="G45" s="926" t="s">
        <v>812</v>
      </c>
      <c r="H45" s="1601">
        <v>6.3110158173690742E-2</v>
      </c>
      <c r="I45" s="1602">
        <v>6.3267807054968761E-2</v>
      </c>
      <c r="J45" s="646" t="s">
        <v>813</v>
      </c>
    </row>
    <row r="46" spans="2:10" ht="15.5">
      <c r="B46" s="747" t="s">
        <v>687</v>
      </c>
      <c r="C46" s="1601">
        <v>4.9304687105620179E-2</v>
      </c>
      <c r="D46" s="1602">
        <v>5.4401786172589235E-2</v>
      </c>
      <c r="E46" s="1602">
        <v>5.5320315930248685E-2</v>
      </c>
      <c r="F46" s="420" t="s">
        <v>814</v>
      </c>
      <c r="G46" s="926" t="s">
        <v>815</v>
      </c>
      <c r="H46" s="1601">
        <v>4.6978153674489292E-2</v>
      </c>
      <c r="I46" s="1602">
        <v>5.3406309546744447E-2</v>
      </c>
      <c r="J46" s="646" t="s">
        <v>816</v>
      </c>
    </row>
    <row r="47" spans="2:10">
      <c r="B47" s="746" t="s">
        <v>175</v>
      </c>
      <c r="C47" s="1687">
        <v>5.2499999999999998E-2</v>
      </c>
      <c r="D47" s="1688">
        <v>4.4999999999999998E-2</v>
      </c>
      <c r="E47" s="1688">
        <v>4.2500000000000003E-2</v>
      </c>
      <c r="F47" s="748" t="str">
        <f>CONCATENATE(ROUND(E47*10000,0)-ROUND(D47*10000,0)," bps")</f>
        <v>-25 bps</v>
      </c>
      <c r="G47" s="1042" t="str">
        <f>CONCATENATE(ROUND(E47*10000,0)-ROUND(C47*10000,0)," bps")</f>
        <v>-100 bps</v>
      </c>
      <c r="H47" s="1687">
        <v>5.2499999999999998E-2</v>
      </c>
      <c r="I47" s="1688">
        <v>4.2500000000000003E-2</v>
      </c>
      <c r="J47" s="749" t="str">
        <f>CONCATENATE(ROUND(I47*10000,0)-ROUND(H47*10000,0)," bps")</f>
        <v>-100 bps</v>
      </c>
    </row>
    <row r="48" spans="2:10" ht="15" thickBot="1">
      <c r="B48" s="750" t="s">
        <v>176</v>
      </c>
      <c r="C48" s="1689">
        <v>0.05</v>
      </c>
      <c r="D48" s="1690">
        <v>4.4999999999999998E-2</v>
      </c>
      <c r="E48" s="1690">
        <v>4.2500000000000003E-2</v>
      </c>
      <c r="F48" s="119" t="str">
        <f>CONCATENATE(ROUND(E48*10000,0)-ROUND(D48*10000,0)," bps")</f>
        <v>-25 bps</v>
      </c>
      <c r="G48" s="1043" t="str">
        <f>CONCATENATE(ROUND(E48*10000,0)-ROUND(C48*10000,0)," bps")</f>
        <v>-75 bps</v>
      </c>
      <c r="H48" s="1689">
        <v>0.05</v>
      </c>
      <c r="I48" s="1690">
        <v>4.2500000000000003E-2</v>
      </c>
      <c r="J48" s="751" t="str">
        <f>CONCATENATE(ROUND(I48*10000,0)-ROUND(H48*10000,0)," bps")</f>
        <v>-75 bps</v>
      </c>
    </row>
    <row r="49" spans="1:29">
      <c r="A49" s="405"/>
      <c r="B49" s="1099" t="s">
        <v>657</v>
      </c>
      <c r="C49"/>
      <c r="D49"/>
      <c r="E49"/>
      <c r="F49"/>
      <c r="G49"/>
    </row>
    <row r="50" spans="1:29">
      <c r="B50"/>
      <c r="C50"/>
      <c r="D50"/>
      <c r="E50"/>
      <c r="F50"/>
      <c r="G50"/>
    </row>
    <row r="51" spans="1:29" s="5" customFormat="1">
      <c r="B51"/>
      <c r="C51"/>
      <c r="D51"/>
      <c r="E51"/>
      <c r="F51"/>
      <c r="G51"/>
      <c r="M51"/>
      <c r="N51"/>
      <c r="O51"/>
      <c r="P51"/>
      <c r="Q51"/>
      <c r="R51"/>
      <c r="S51"/>
      <c r="T51"/>
      <c r="U51"/>
      <c r="V51"/>
      <c r="X51"/>
      <c r="Y51"/>
      <c r="Z51"/>
      <c r="AA51"/>
      <c r="AB51"/>
      <c r="AC51"/>
    </row>
    <row r="52" spans="1:29" s="5" customFormat="1">
      <c r="M52"/>
      <c r="N52"/>
      <c r="O52"/>
      <c r="P52"/>
      <c r="Q52"/>
      <c r="R52"/>
      <c r="S52"/>
      <c r="T52"/>
      <c r="U52"/>
      <c r="V52"/>
      <c r="X52"/>
      <c r="Y52"/>
      <c r="Z52"/>
      <c r="AA52"/>
      <c r="AB52"/>
      <c r="AC52"/>
    </row>
    <row r="53" spans="1:29" s="5" customFormat="1" ht="14"/>
    <row r="54" spans="1:29" s="5" customFormat="1" ht="14"/>
    <row r="55" spans="1:29" s="5" customFormat="1" ht="14"/>
    <row r="56" spans="1:29" s="5" customFormat="1" ht="14"/>
    <row r="57" spans="1:29" s="5" customFormat="1" ht="14"/>
    <row r="58" spans="1:29" s="5" customFormat="1" ht="14"/>
    <row r="59" spans="1:29" s="5" customFormat="1" ht="14"/>
    <row r="60" spans="1:29" s="5" customFormat="1" ht="14"/>
    <row r="61" spans="1:29" s="5" customFormat="1" ht="14"/>
    <row r="62" spans="1:29" s="5" customFormat="1" ht="14"/>
    <row r="63" spans="1:29">
      <c r="M63" s="5"/>
      <c r="N63" s="5"/>
      <c r="O63" s="5"/>
      <c r="P63" s="5"/>
      <c r="Q63" s="5"/>
      <c r="R63" s="5"/>
      <c r="S63" s="5"/>
      <c r="T63" s="5"/>
      <c r="U63" s="5"/>
      <c r="V63" s="5"/>
      <c r="X63" s="5"/>
      <c r="Y63" s="5"/>
      <c r="Z63" s="5"/>
      <c r="AA63" s="5"/>
      <c r="AB63" s="5"/>
      <c r="AC63" s="5"/>
    </row>
    <row r="64" spans="1:29">
      <c r="M64" s="5"/>
      <c r="N64" s="5"/>
      <c r="O64" s="5"/>
      <c r="P64" s="5"/>
      <c r="Q64" s="5"/>
      <c r="R64" s="5"/>
      <c r="S64" s="5"/>
      <c r="T64" s="5"/>
      <c r="U64" s="5"/>
      <c r="V64" s="5"/>
      <c r="X64" s="5"/>
      <c r="Y64" s="5"/>
      <c r="Z64" s="5"/>
      <c r="AA64" s="5"/>
      <c r="AB64" s="5"/>
      <c r="AC64" s="5"/>
    </row>
    <row r="80" customFormat="1"/>
    <row r="81" customFormat="1"/>
  </sheetData>
  <mergeCells count="28">
    <mergeCell ref="H30:I30"/>
    <mergeCell ref="P4:P5"/>
    <mergeCell ref="S4:S5"/>
    <mergeCell ref="F30:G30"/>
    <mergeCell ref="C30:E30"/>
    <mergeCell ref="P18:P19"/>
    <mergeCell ref="S18:S19"/>
    <mergeCell ref="M3:M4"/>
    <mergeCell ref="M17:M18"/>
    <mergeCell ref="C3:E3"/>
    <mergeCell ref="F3:G3"/>
    <mergeCell ref="H3:I3"/>
    <mergeCell ref="V18:V19"/>
    <mergeCell ref="N3:P3"/>
    <mergeCell ref="Q3:S3"/>
    <mergeCell ref="T3:V3"/>
    <mergeCell ref="R18:R19"/>
    <mergeCell ref="O18:O19"/>
    <mergeCell ref="R4:R5"/>
    <mergeCell ref="O4:O5"/>
    <mergeCell ref="N17:P17"/>
    <mergeCell ref="U4:U5"/>
    <mergeCell ref="U18:U19"/>
    <mergeCell ref="X17:Z17"/>
    <mergeCell ref="AA17:AC17"/>
    <mergeCell ref="Q17:S17"/>
    <mergeCell ref="T17:V17"/>
    <mergeCell ref="V4:V5"/>
  </mergeCells>
  <hyperlinks>
    <hyperlink ref="A1" location="Index!A1" display="Back to index" xr:uid="{A43ECD28-35C8-4D75-9545-B84420EE51DB}"/>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B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codeName="Hoja12">
    <tabColor rgb="FF2AD2C9"/>
  </sheetPr>
  <dimension ref="A1:J19"/>
  <sheetViews>
    <sheetView showGridLines="0" zoomScale="58" zoomScaleNormal="25" workbookViewId="0">
      <pane xSplit="2" topLeftCell="C1" activePane="topRight" state="frozen"/>
      <selection activeCell="N35" sqref="N35"/>
      <selection pane="topRight" activeCell="E6" sqref="E6"/>
    </sheetView>
  </sheetViews>
  <sheetFormatPr baseColWidth="10" defaultColWidth="11.453125" defaultRowHeight="14"/>
  <cols>
    <col min="1" max="1" width="11.453125" style="8"/>
    <col min="2" max="2" width="54.54296875" style="8" customWidth="1"/>
    <col min="3" max="5" width="15.54296875" style="8" bestFit="1" customWidth="1"/>
    <col min="6" max="7" width="11.54296875" style="8" bestFit="1" customWidth="1"/>
    <col min="8" max="9" width="11.453125" style="8"/>
    <col min="10" max="10" width="12.90625" style="8" bestFit="1" customWidth="1"/>
    <col min="11" max="16384" width="11.453125" style="8"/>
  </cols>
  <sheetData>
    <row r="1" spans="1:10" ht="14.5">
      <c r="A1" s="145" t="s">
        <v>21</v>
      </c>
    </row>
    <row r="2" spans="1:10" ht="14.5" thickBot="1"/>
    <row r="3" spans="1:10" customFormat="1" ht="15" customHeight="1">
      <c r="B3" s="931" t="s">
        <v>198</v>
      </c>
      <c r="C3" s="1942" t="s">
        <v>199</v>
      </c>
      <c r="D3" s="1943"/>
      <c r="E3" s="1944"/>
      <c r="F3" s="1942" t="s">
        <v>42</v>
      </c>
      <c r="G3" s="1944"/>
      <c r="H3" s="1974" t="s">
        <v>25</v>
      </c>
      <c r="I3" s="1944"/>
      <c r="J3" s="1193" t="s">
        <v>42</v>
      </c>
    </row>
    <row r="4" spans="1:10" customFormat="1" ht="15" customHeight="1" thickBot="1">
      <c r="B4" s="126" t="s">
        <v>44</v>
      </c>
      <c r="C4" s="127" t="s">
        <v>732</v>
      </c>
      <c r="D4" s="128" t="s">
        <v>640</v>
      </c>
      <c r="E4" s="128" t="s">
        <v>733</v>
      </c>
      <c r="F4" s="346" t="s">
        <v>26</v>
      </c>
      <c r="G4" s="769" t="s">
        <v>27</v>
      </c>
      <c r="H4" s="127" t="s">
        <v>730</v>
      </c>
      <c r="I4" s="1691" t="s">
        <v>731</v>
      </c>
      <c r="J4" s="1189" t="s">
        <v>741</v>
      </c>
    </row>
    <row r="5" spans="1:10" customFormat="1" ht="14.5">
      <c r="B5" s="362" t="s">
        <v>200</v>
      </c>
      <c r="C5" s="377">
        <v>-981870</v>
      </c>
      <c r="D5" s="378">
        <v>-683965</v>
      </c>
      <c r="E5" s="378">
        <v>-720445</v>
      </c>
      <c r="F5" s="380">
        <v>5.3336062517818972E-2</v>
      </c>
      <c r="G5" s="376">
        <v>-0.26625215150681858</v>
      </c>
      <c r="H5" s="1085">
        <v>-3085607</v>
      </c>
      <c r="I5" s="1085">
        <v>-2100143</v>
      </c>
      <c r="J5" s="1196">
        <v>-0.31937443750937822</v>
      </c>
    </row>
    <row r="6" spans="1:10" customFormat="1" ht="14.5">
      <c r="B6" s="129" t="s">
        <v>201</v>
      </c>
      <c r="C6" s="381">
        <v>113789</v>
      </c>
      <c r="D6" s="382">
        <v>108806</v>
      </c>
      <c r="E6" s="382">
        <v>117527</v>
      </c>
      <c r="F6" s="383">
        <v>8.0151829862323831E-2</v>
      </c>
      <c r="G6" s="855">
        <v>3.2850275509935134E-2</v>
      </c>
      <c r="H6" s="382">
        <v>309456</v>
      </c>
      <c r="I6" s="382">
        <v>340173</v>
      </c>
      <c r="J6" s="1197">
        <v>9.9261284318287624E-2</v>
      </c>
    </row>
    <row r="7" spans="1:10" customFormat="1" ht="15" thickBot="1">
      <c r="B7" s="130" t="s">
        <v>46</v>
      </c>
      <c r="C7" s="421">
        <v>-868081</v>
      </c>
      <c r="D7" s="422">
        <v>-575159</v>
      </c>
      <c r="E7" s="422">
        <v>-602918</v>
      </c>
      <c r="F7" s="392">
        <v>4.8263175921788637E-2</v>
      </c>
      <c r="G7" s="394">
        <v>-0.30545882239099809</v>
      </c>
      <c r="H7" s="422">
        <v>-2776151</v>
      </c>
      <c r="I7" s="422">
        <v>-1759970</v>
      </c>
      <c r="J7" s="1314">
        <v>-0.36603952738881995</v>
      </c>
    </row>
    <row r="8" spans="1:10" customFormat="1" ht="15.5" thickBot="1">
      <c r="B8" s="131" t="s">
        <v>689</v>
      </c>
      <c r="C8" s="423">
        <v>2.3987151132939484E-2</v>
      </c>
      <c r="D8" s="424">
        <v>1.630739452429425E-2</v>
      </c>
      <c r="E8" s="425">
        <v>1.6881707173760949E-2</v>
      </c>
      <c r="F8" s="423" t="s">
        <v>850</v>
      </c>
      <c r="G8" s="426" t="s">
        <v>851</v>
      </c>
      <c r="H8" s="424">
        <v>2.574579128707891E-2</v>
      </c>
      <c r="I8" s="1195">
        <v>1.6156637951780933E-2</v>
      </c>
      <c r="J8" s="1199" t="s">
        <v>852</v>
      </c>
    </row>
    <row r="9" spans="1:10" ht="24" customHeight="1">
      <c r="B9" s="1975" t="s">
        <v>754</v>
      </c>
      <c r="C9" s="1975"/>
      <c r="D9" s="1975"/>
      <c r="E9" s="1975"/>
      <c r="F9" s="1975"/>
      <c r="G9" s="1975"/>
      <c r="H9" s="1975"/>
      <c r="I9" s="1975"/>
      <c r="J9" s="1975"/>
    </row>
    <row r="10" spans="1:10" customFormat="1" ht="25.4" customHeight="1">
      <c r="B10" s="34"/>
      <c r="C10" s="46"/>
      <c r="D10" s="46"/>
      <c r="E10" s="46"/>
      <c r="F10" s="14"/>
      <c r="G10" s="14"/>
    </row>
    <row r="11" spans="1:10" ht="14.5">
      <c r="B11" s="14"/>
      <c r="C11" s="14"/>
      <c r="D11" s="14"/>
      <c r="E11" s="14"/>
      <c r="F11" s="14"/>
      <c r="G11" s="14"/>
    </row>
    <row r="12" spans="1:10" ht="14.5">
      <c r="B12" s="14"/>
      <c r="C12" s="14"/>
      <c r="D12" s="14"/>
      <c r="E12" s="14"/>
      <c r="F12" s="14"/>
      <c r="G12" s="14"/>
    </row>
    <row r="13" spans="1:10" ht="14.5">
      <c r="B13" s="14"/>
      <c r="C13" s="14"/>
      <c r="D13" s="14"/>
      <c r="E13" s="14"/>
      <c r="F13" s="14"/>
      <c r="G13" s="14"/>
    </row>
    <row r="14" spans="1:10" ht="14.5">
      <c r="B14" s="14"/>
      <c r="C14" s="14"/>
      <c r="D14" s="14"/>
      <c r="E14" s="14"/>
      <c r="F14" s="14"/>
      <c r="G14" s="14"/>
    </row>
    <row r="15" spans="1:10" ht="14.5">
      <c r="B15" s="14"/>
      <c r="C15" s="14"/>
      <c r="D15" s="14"/>
      <c r="E15" s="14"/>
      <c r="F15" s="14"/>
      <c r="G15" s="14"/>
    </row>
    <row r="16" spans="1:10" ht="14.5">
      <c r="B16" s="14"/>
      <c r="C16" s="14"/>
      <c r="D16" s="14"/>
      <c r="E16" s="14"/>
      <c r="F16" s="14"/>
      <c r="G16" s="14"/>
    </row>
    <row r="17" spans="2:7" ht="14.5">
      <c r="B17" s="14"/>
      <c r="C17" s="14"/>
      <c r="D17" s="14"/>
      <c r="E17" s="14"/>
      <c r="F17" s="14"/>
      <c r="G17" s="14"/>
    </row>
    <row r="18" spans="2:7" ht="14.5">
      <c r="B18" s="14"/>
      <c r="C18" s="14"/>
      <c r="D18" s="14"/>
      <c r="E18" s="14"/>
      <c r="F18" s="14"/>
      <c r="G18" s="14"/>
    </row>
    <row r="19" spans="2:7" ht="14.5">
      <c r="B19" s="14"/>
      <c r="C19" s="14"/>
      <c r="D19" s="14"/>
      <c r="E19" s="14"/>
      <c r="F19" s="14"/>
      <c r="G19" s="14"/>
    </row>
  </sheetData>
  <mergeCells count="4">
    <mergeCell ref="C3:E3"/>
    <mergeCell ref="F3:G3"/>
    <mergeCell ref="H3:I3"/>
    <mergeCell ref="B9:J9"/>
  </mergeCells>
  <hyperlinks>
    <hyperlink ref="A1" location="Index!A1" display="Back to index" xr:uid="{60E8B29B-C855-4C49-A386-6554C4F8A5AE}"/>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codeName="Hoja13">
    <tabColor rgb="FF2AD2C9"/>
  </sheetPr>
  <dimension ref="A1:J49"/>
  <sheetViews>
    <sheetView showGridLines="0" topLeftCell="A22" zoomScale="69" zoomScaleNormal="69" workbookViewId="0">
      <pane xSplit="1" topLeftCell="B1" activePane="topRight" state="frozen"/>
      <selection activeCell="K11" sqref="K11"/>
      <selection pane="topRight" activeCell="B45" sqref="B45:J45"/>
    </sheetView>
  </sheetViews>
  <sheetFormatPr baseColWidth="10" defaultColWidth="11.453125" defaultRowHeight="14.5"/>
  <cols>
    <col min="2" max="2" width="35.08984375" customWidth="1"/>
    <col min="3" max="3" width="11.453125" customWidth="1"/>
    <col min="10" max="10" width="13.453125" customWidth="1"/>
  </cols>
  <sheetData>
    <row r="1" spans="1:10">
      <c r="A1" s="145" t="s">
        <v>21</v>
      </c>
    </row>
    <row r="2" spans="1:10" ht="15" thickBot="1"/>
    <row r="3" spans="1:10">
      <c r="B3" s="427" t="s">
        <v>528</v>
      </c>
      <c r="C3" s="1969" t="s">
        <v>23</v>
      </c>
      <c r="D3" s="1978"/>
      <c r="E3" s="1978"/>
      <c r="F3" s="1969" t="s">
        <v>152</v>
      </c>
      <c r="G3" s="1979"/>
      <c r="H3" s="1974" t="s">
        <v>25</v>
      </c>
      <c r="I3" s="1944"/>
      <c r="J3" s="1193" t="s">
        <v>152</v>
      </c>
    </row>
    <row r="4" spans="1:10" ht="15" thickBot="1">
      <c r="B4" s="432" t="s">
        <v>582</v>
      </c>
      <c r="C4" s="305" t="s">
        <v>732</v>
      </c>
      <c r="D4" s="306" t="s">
        <v>640</v>
      </c>
      <c r="E4" s="306" t="s">
        <v>733</v>
      </c>
      <c r="F4" s="305" t="s">
        <v>26</v>
      </c>
      <c r="G4" s="306" t="s">
        <v>27</v>
      </c>
      <c r="H4" s="1201" t="s">
        <v>730</v>
      </c>
      <c r="I4" s="1194" t="s">
        <v>731</v>
      </c>
      <c r="J4" s="1189" t="str">
        <f>+CONCATENATE(I4," / ",H4)</f>
        <v>Sep 25 / Sep 24</v>
      </c>
    </row>
    <row r="5" spans="1:10">
      <c r="B5" s="652" t="s">
        <v>579</v>
      </c>
      <c r="C5" s="1494">
        <v>1302675</v>
      </c>
      <c r="D5" s="1495">
        <v>1401569</v>
      </c>
      <c r="E5" s="1495">
        <v>1457604</v>
      </c>
      <c r="F5" s="428">
        <v>3.9980193625857918E-2</v>
      </c>
      <c r="G5" s="429">
        <v>0.11893142955840874</v>
      </c>
      <c r="H5" s="1495">
        <v>3761186</v>
      </c>
      <c r="I5" s="1495">
        <v>4197011</v>
      </c>
      <c r="J5" s="1299">
        <v>0.11587435452540773</v>
      </c>
    </row>
    <row r="6" spans="1:10" ht="15" thickBot="1">
      <c r="B6" s="771" t="s">
        <v>211</v>
      </c>
      <c r="C6" s="1496">
        <v>242670</v>
      </c>
      <c r="D6" s="1497">
        <v>275804</v>
      </c>
      <c r="E6" s="1497">
        <v>196587</v>
      </c>
      <c r="F6" s="1380">
        <v>-0.28722208524894488</v>
      </c>
      <c r="G6" s="1382">
        <v>-0.18989986401285697</v>
      </c>
      <c r="H6" s="1497">
        <v>768047</v>
      </c>
      <c r="I6" s="1497">
        <v>824769</v>
      </c>
      <c r="J6" s="1498">
        <v>7.3852251229416854E-2</v>
      </c>
    </row>
    <row r="7" spans="1:10" ht="15" thickBot="1">
      <c r="B7" s="1499" t="s">
        <v>580</v>
      </c>
      <c r="C7" s="1500">
        <v>1545345</v>
      </c>
      <c r="D7" s="1501">
        <v>1677373</v>
      </c>
      <c r="E7" s="1501">
        <v>1654191</v>
      </c>
      <c r="F7" s="900">
        <v>-1.3820420383540255E-2</v>
      </c>
      <c r="G7" s="901">
        <v>7.0434757287207717E-2</v>
      </c>
      <c r="H7" s="1501">
        <v>4529233</v>
      </c>
      <c r="I7" s="1501">
        <v>5021780</v>
      </c>
      <c r="J7" s="1301">
        <v>0.10874843488952757</v>
      </c>
    </row>
    <row r="8" spans="1:10" ht="34.5" customHeight="1">
      <c r="B8" s="1981"/>
      <c r="C8" s="1981"/>
      <c r="D8" s="1981"/>
      <c r="E8" s="1981"/>
      <c r="F8" s="1981"/>
      <c r="G8" s="1981"/>
      <c r="H8" s="19"/>
      <c r="I8" s="19"/>
      <c r="J8" s="19"/>
    </row>
    <row r="9" spans="1:10" ht="15" thickBot="1">
      <c r="B9" s="141"/>
      <c r="C9" s="430"/>
      <c r="D9" s="430"/>
      <c r="E9" s="430"/>
      <c r="F9" s="431"/>
      <c r="G9" s="431"/>
      <c r="H9" s="19"/>
      <c r="I9" s="19"/>
      <c r="J9" s="19"/>
    </row>
    <row r="10" spans="1:10">
      <c r="B10" s="427" t="s">
        <v>726</v>
      </c>
      <c r="C10" s="1969" t="s">
        <v>23</v>
      </c>
      <c r="D10" s="1969"/>
      <c r="E10" s="1969"/>
      <c r="F10" s="1969" t="s">
        <v>152</v>
      </c>
      <c r="G10" s="1979"/>
      <c r="H10" s="1974" t="s">
        <v>25</v>
      </c>
      <c r="I10" s="1944"/>
      <c r="J10" s="1193" t="s">
        <v>42</v>
      </c>
    </row>
    <row r="11" spans="1:10" ht="15" thickBot="1">
      <c r="B11" s="432" t="s">
        <v>582</v>
      </c>
      <c r="C11" s="305" t="str">
        <f>C4</f>
        <v>3Q24</v>
      </c>
      <c r="D11" s="306" t="str">
        <f>D4</f>
        <v>2Q25</v>
      </c>
      <c r="E11" s="307" t="str">
        <f>E4</f>
        <v>3Q25</v>
      </c>
      <c r="F11" s="305" t="s">
        <v>26</v>
      </c>
      <c r="G11" s="306" t="s">
        <v>27</v>
      </c>
      <c r="H11" s="1201" t="str">
        <f>H4</f>
        <v>Sep 24</v>
      </c>
      <c r="I11" s="1194" t="str">
        <f>I4</f>
        <v>Sep 25</v>
      </c>
      <c r="J11" s="1189" t="str">
        <f>+CONCATENATE(I11," / ",H11)</f>
        <v>Sep 25 / Sep 24</v>
      </c>
    </row>
    <row r="12" spans="1:10">
      <c r="B12" s="652" t="s">
        <v>591</v>
      </c>
      <c r="C12" s="377">
        <v>982818</v>
      </c>
      <c r="D12" s="378">
        <v>1024553</v>
      </c>
      <c r="E12" s="378">
        <v>1063032</v>
      </c>
      <c r="F12" s="380">
        <v>3.7556866262653088E-2</v>
      </c>
      <c r="G12" s="376">
        <v>8.1616331813214593E-2</v>
      </c>
      <c r="H12" s="1085">
        <v>2786611</v>
      </c>
      <c r="I12" s="1085">
        <v>3081609</v>
      </c>
      <c r="J12" s="1196">
        <v>0.10586264103601106</v>
      </c>
    </row>
    <row r="13" spans="1:10" ht="15" thickBot="1">
      <c r="B13" s="771" t="s">
        <v>592</v>
      </c>
      <c r="C13" s="384">
        <v>319856</v>
      </c>
      <c r="D13" s="385">
        <v>377016</v>
      </c>
      <c r="E13" s="385">
        <v>394572</v>
      </c>
      <c r="F13" s="822">
        <v>4.6565662995734947E-2</v>
      </c>
      <c r="G13" s="823">
        <v>0.23359261667750486</v>
      </c>
      <c r="H13" s="385">
        <v>974575</v>
      </c>
      <c r="I13" s="385">
        <v>1115402</v>
      </c>
      <c r="J13" s="1202">
        <v>0.14450093630556915</v>
      </c>
    </row>
    <row r="14" spans="1:10" ht="15" thickBot="1">
      <c r="B14" s="1499" t="s">
        <v>593</v>
      </c>
      <c r="C14" s="421">
        <v>1302674</v>
      </c>
      <c r="D14" s="422">
        <v>1401569</v>
      </c>
      <c r="E14" s="422">
        <v>1457604</v>
      </c>
      <c r="F14" s="392">
        <v>3.9980193625857918E-2</v>
      </c>
      <c r="G14" s="394">
        <v>0.11893228850809945</v>
      </c>
      <c r="H14" s="422">
        <v>3761186</v>
      </c>
      <c r="I14" s="422">
        <v>4197011</v>
      </c>
      <c r="J14" s="1198">
        <v>0.11587435452540773</v>
      </c>
    </row>
    <row r="15" spans="1:10" ht="34.5" customHeight="1">
      <c r="B15" s="1977" t="s">
        <v>727</v>
      </c>
      <c r="C15" s="1977"/>
      <c r="D15" s="1977"/>
      <c r="E15" s="1977"/>
      <c r="F15" s="1977"/>
      <c r="G15" s="1977"/>
      <c r="H15" s="19"/>
      <c r="I15" s="19"/>
      <c r="J15" s="19"/>
    </row>
    <row r="16" spans="1:10" ht="15" thickBot="1">
      <c r="B16" s="141"/>
      <c r="C16" s="430"/>
      <c r="D16" s="430"/>
      <c r="E16" s="430"/>
      <c r="F16" s="431"/>
      <c r="G16" s="431"/>
      <c r="H16" s="19"/>
      <c r="I16" s="19"/>
      <c r="J16" s="19"/>
    </row>
    <row r="17" spans="1:10">
      <c r="B17" s="427" t="s">
        <v>581</v>
      </c>
      <c r="C17" s="1969" t="s">
        <v>23</v>
      </c>
      <c r="D17" s="1978"/>
      <c r="E17" s="1978"/>
      <c r="F17" s="1969" t="s">
        <v>152</v>
      </c>
      <c r="G17" s="1979"/>
      <c r="H17" s="1974" t="s">
        <v>25</v>
      </c>
      <c r="I17" s="1944"/>
      <c r="J17" s="1193" t="s">
        <v>152</v>
      </c>
    </row>
    <row r="18" spans="1:10" ht="15" thickBot="1">
      <c r="B18" s="432" t="s">
        <v>582</v>
      </c>
      <c r="C18" s="433" t="str">
        <f>+C11</f>
        <v>3Q24</v>
      </c>
      <c r="D18" s="306" t="str">
        <f>+D11</f>
        <v>2Q25</v>
      </c>
      <c r="E18" s="306" t="str">
        <f>+E11</f>
        <v>3Q25</v>
      </c>
      <c r="F18" s="305" t="s">
        <v>26</v>
      </c>
      <c r="G18" s="306" t="s">
        <v>27</v>
      </c>
      <c r="H18" s="1201" t="str">
        <f>H11</f>
        <v>Sep 24</v>
      </c>
      <c r="I18" s="1194" t="str">
        <f>I11</f>
        <v>Sep 25</v>
      </c>
      <c r="J18" s="1189" t="str">
        <f>+CONCATENATE(I18," / ",H18)</f>
        <v>Sep 25 / Sep 24</v>
      </c>
    </row>
    <row r="19" spans="1:10" ht="15">
      <c r="A19" s="331"/>
      <c r="B19" s="652" t="s">
        <v>690</v>
      </c>
      <c r="C19" s="377">
        <v>804058</v>
      </c>
      <c r="D19" s="1085">
        <v>853720</v>
      </c>
      <c r="E19" s="1085">
        <v>873187</v>
      </c>
      <c r="F19" s="380">
        <v>2.2802558215808455E-2</v>
      </c>
      <c r="G19" s="376">
        <v>8.5975141096786611E-2</v>
      </c>
      <c r="H19" s="1085">
        <v>2251040</v>
      </c>
      <c r="I19" s="1085">
        <v>2558334</v>
      </c>
      <c r="J19" s="1196">
        <v>0.13651201222546017</v>
      </c>
    </row>
    <row r="20" spans="1:10" ht="15">
      <c r="A20" s="331"/>
      <c r="B20" s="89" t="s">
        <v>691</v>
      </c>
      <c r="C20" s="381">
        <v>18380</v>
      </c>
      <c r="D20" s="824">
        <v>14552</v>
      </c>
      <c r="E20" s="824">
        <v>10244</v>
      </c>
      <c r="F20" s="383">
        <v>-0.2960417811984607</v>
      </c>
      <c r="G20" s="855">
        <v>-0.44265505984766051</v>
      </c>
      <c r="H20" s="382">
        <v>54363</v>
      </c>
      <c r="I20" s="382">
        <v>37640</v>
      </c>
      <c r="J20" s="1197">
        <v>-0.30761731324614172</v>
      </c>
    </row>
    <row r="21" spans="1:10">
      <c r="A21" s="331"/>
      <c r="B21" s="89" t="s">
        <v>22</v>
      </c>
      <c r="C21" s="381">
        <v>18412</v>
      </c>
      <c r="D21" s="824">
        <v>27633</v>
      </c>
      <c r="E21" s="824">
        <v>28873</v>
      </c>
      <c r="F21" s="383">
        <v>4.4873882676510046E-2</v>
      </c>
      <c r="G21" s="855">
        <v>0.5681620682163806</v>
      </c>
      <c r="H21" s="382">
        <v>64358</v>
      </c>
      <c r="I21" s="382">
        <v>84845</v>
      </c>
      <c r="J21" s="1197">
        <v>0.3183287237017931</v>
      </c>
    </row>
    <row r="22" spans="1:10">
      <c r="A22" s="331"/>
      <c r="B22" s="89" t="s">
        <v>113</v>
      </c>
      <c r="C22" s="381">
        <v>12333</v>
      </c>
      <c r="D22" s="824">
        <v>12395</v>
      </c>
      <c r="E22" s="824">
        <v>14314</v>
      </c>
      <c r="F22" s="383">
        <v>0.1548204921339249</v>
      </c>
      <c r="G22" s="855">
        <v>0.1606259628638611</v>
      </c>
      <c r="H22" s="382">
        <v>34625</v>
      </c>
      <c r="I22" s="382">
        <v>35835</v>
      </c>
      <c r="J22" s="1197">
        <v>3.4945848375451227E-2</v>
      </c>
    </row>
    <row r="23" spans="1:10">
      <c r="A23" s="331"/>
      <c r="B23" s="89" t="s">
        <v>204</v>
      </c>
      <c r="C23" s="381">
        <v>-3218</v>
      </c>
      <c r="D23" s="824">
        <v>-6287</v>
      </c>
      <c r="E23" s="824">
        <v>-5123</v>
      </c>
      <c r="F23" s="383">
        <v>-0.18514394782885324</v>
      </c>
      <c r="G23" s="855">
        <v>0.59198259788688623</v>
      </c>
      <c r="H23" s="382">
        <v>-8905</v>
      </c>
      <c r="I23" s="382">
        <v>-15167</v>
      </c>
      <c r="J23" s="1197">
        <v>0.70320044918585056</v>
      </c>
    </row>
    <row r="24" spans="1:10">
      <c r="A24" s="331"/>
      <c r="B24" s="89" t="s">
        <v>205</v>
      </c>
      <c r="C24" s="381">
        <v>90748</v>
      </c>
      <c r="D24" s="824">
        <v>97233</v>
      </c>
      <c r="E24" s="824">
        <v>95006</v>
      </c>
      <c r="F24" s="383">
        <v>-2.2903746670369096E-2</v>
      </c>
      <c r="G24" s="855">
        <v>4.6921144267642267E-2</v>
      </c>
      <c r="H24" s="382">
        <v>284379</v>
      </c>
      <c r="I24" s="382">
        <v>286311</v>
      </c>
      <c r="J24" s="1197">
        <v>6.7937505933981512E-3</v>
      </c>
    </row>
    <row r="25" spans="1:10">
      <c r="A25" s="331"/>
      <c r="B25" s="89" t="s">
        <v>206</v>
      </c>
      <c r="C25" s="381">
        <v>15760</v>
      </c>
      <c r="D25" s="824">
        <v>12841</v>
      </c>
      <c r="E25" s="824">
        <v>12615</v>
      </c>
      <c r="F25" s="383">
        <v>-1.759987539911223E-2</v>
      </c>
      <c r="G25" s="855">
        <v>-0.19955583756345174</v>
      </c>
      <c r="H25" s="382">
        <v>48307</v>
      </c>
      <c r="I25" s="382">
        <v>39282</v>
      </c>
      <c r="J25" s="1197">
        <v>-0.18682592584925584</v>
      </c>
    </row>
    <row r="26" spans="1:10">
      <c r="A26" s="331"/>
      <c r="B26" s="89" t="s">
        <v>207</v>
      </c>
      <c r="C26" s="381">
        <v>141657</v>
      </c>
      <c r="D26" s="824">
        <v>134297</v>
      </c>
      <c r="E26" s="824">
        <v>148115</v>
      </c>
      <c r="F26" s="383">
        <v>0.10289135274801375</v>
      </c>
      <c r="G26" s="855">
        <v>4.5588993131296052E-2</v>
      </c>
      <c r="H26" s="382">
        <v>423287</v>
      </c>
      <c r="I26" s="382">
        <v>418676</v>
      </c>
      <c r="J26" s="1197">
        <v>-1.0893318245067785E-2</v>
      </c>
    </row>
    <row r="27" spans="1:10" ht="15.5" thickBot="1">
      <c r="A27" s="331"/>
      <c r="B27" s="771" t="s">
        <v>692</v>
      </c>
      <c r="C27" s="381">
        <v>-115312</v>
      </c>
      <c r="D27" s="824">
        <v>-121831</v>
      </c>
      <c r="E27" s="824">
        <v>-114199</v>
      </c>
      <c r="F27" s="383">
        <v>-6.264415460761219E-2</v>
      </c>
      <c r="G27" s="855">
        <v>-9.6520743721382196E-3</v>
      </c>
      <c r="H27" s="382">
        <v>-364843</v>
      </c>
      <c r="I27" s="382">
        <v>-364147</v>
      </c>
      <c r="J27" s="1197">
        <v>-1.9076698744391329E-3</v>
      </c>
    </row>
    <row r="28" spans="1:10" ht="15" thickBot="1">
      <c r="A28" s="331"/>
      <c r="B28" s="1499" t="s">
        <v>583</v>
      </c>
      <c r="C28" s="804">
        <v>982818</v>
      </c>
      <c r="D28" s="805">
        <v>1024553</v>
      </c>
      <c r="E28" s="805">
        <v>1063032</v>
      </c>
      <c r="F28" s="807">
        <v>3.7556866262653088E-2</v>
      </c>
      <c r="G28" s="808">
        <v>8.1616331813214593E-2</v>
      </c>
      <c r="H28" s="805">
        <v>2786611</v>
      </c>
      <c r="I28" s="805">
        <v>3081609</v>
      </c>
      <c r="J28" s="1203">
        <v>0.10586264103601106</v>
      </c>
    </row>
    <row r="29" spans="1:10" ht="21.65" customHeight="1">
      <c r="A29" s="331"/>
      <c r="B29" s="1977" t="s">
        <v>659</v>
      </c>
      <c r="C29" s="1977"/>
      <c r="D29" s="1977"/>
      <c r="E29" s="1977"/>
      <c r="F29" s="1977"/>
      <c r="G29" s="1977"/>
      <c r="H29" s="1977"/>
      <c r="I29" s="1977"/>
      <c r="J29" s="1977"/>
    </row>
    <row r="30" spans="1:10" ht="21.9" customHeight="1">
      <c r="A30" s="331"/>
      <c r="B30" s="1976" t="s">
        <v>660</v>
      </c>
      <c r="C30" s="1976"/>
      <c r="D30" s="1976"/>
      <c r="E30" s="1976"/>
      <c r="F30" s="1976"/>
      <c r="G30" s="1976"/>
      <c r="H30" s="1976"/>
      <c r="I30" s="1976"/>
      <c r="J30" s="1976"/>
    </row>
    <row r="31" spans="1:10" ht="15.65" customHeight="1">
      <c r="A31" s="331"/>
      <c r="B31" s="1976" t="s">
        <v>658</v>
      </c>
      <c r="C31" s="1976"/>
      <c r="D31" s="1976"/>
      <c r="E31" s="1976"/>
      <c r="F31" s="1976"/>
      <c r="G31" s="1976"/>
      <c r="H31" s="1442"/>
      <c r="I31" s="1442"/>
      <c r="J31" s="1442"/>
    </row>
    <row r="32" spans="1:10" ht="15" thickBot="1">
      <c r="A32" s="331"/>
    </row>
    <row r="33" spans="1:10">
      <c r="A33" s="331"/>
      <c r="B33" s="434" t="s">
        <v>208</v>
      </c>
      <c r="C33" s="1980" t="s">
        <v>23</v>
      </c>
      <c r="D33" s="1980"/>
      <c r="E33" s="1979"/>
      <c r="F33" s="1969" t="s">
        <v>152</v>
      </c>
      <c r="G33" s="1979"/>
      <c r="H33" s="1974" t="s">
        <v>25</v>
      </c>
      <c r="I33" s="1944"/>
      <c r="J33" s="1193" t="s">
        <v>42</v>
      </c>
    </row>
    <row r="34" spans="1:10" ht="15" thickBot="1">
      <c r="A34" s="331"/>
      <c r="B34" s="438" t="s">
        <v>584</v>
      </c>
      <c r="C34" s="856" t="str">
        <f>+C11</f>
        <v>3Q24</v>
      </c>
      <c r="D34" s="856" t="str">
        <f>+D11</f>
        <v>2Q25</v>
      </c>
      <c r="E34" s="857" t="str">
        <f>+E11</f>
        <v>3Q25</v>
      </c>
      <c r="F34" s="858" t="s">
        <v>26</v>
      </c>
      <c r="G34" s="1200" t="s">
        <v>27</v>
      </c>
      <c r="H34" s="1614" t="s">
        <v>730</v>
      </c>
      <c r="I34" s="1615" t="s">
        <v>731</v>
      </c>
      <c r="J34" s="1189" t="str">
        <f>+CONCATENATE(I34," / ",H34)</f>
        <v>Sep 25 / Sep 24</v>
      </c>
    </row>
    <row r="35" spans="1:10">
      <c r="A35" s="331"/>
      <c r="B35" s="435" t="s">
        <v>585</v>
      </c>
      <c r="C35" s="377">
        <v>299.99038477785405</v>
      </c>
      <c r="D35" s="378">
        <v>286.63166927684091</v>
      </c>
      <c r="E35" s="378">
        <v>270.35872021619656</v>
      </c>
      <c r="F35" s="380">
        <v>-5.6773032448578675E-2</v>
      </c>
      <c r="G35" s="376">
        <v>-9.8775381029628795E-2</v>
      </c>
      <c r="H35" s="1085">
        <v>834.94814064987372</v>
      </c>
      <c r="I35" s="1085">
        <v>840.05638357169892</v>
      </c>
      <c r="J35" s="1196">
        <v>6.1180361667123595E-3</v>
      </c>
    </row>
    <row r="36" spans="1:10">
      <c r="A36" s="331"/>
      <c r="B36" s="435" t="s">
        <v>586</v>
      </c>
      <c r="C36" s="381">
        <v>94.457307300682601</v>
      </c>
      <c r="D36" s="824">
        <v>131.68932995364085</v>
      </c>
      <c r="E36" s="824">
        <v>164.9495734968732</v>
      </c>
      <c r="F36" s="383">
        <v>0.25256597140361414</v>
      </c>
      <c r="G36" s="855">
        <v>0.74628706037315951</v>
      </c>
      <c r="H36" s="382">
        <v>218.21783063255921</v>
      </c>
      <c r="I36" s="382">
        <v>417.32383440479464</v>
      </c>
      <c r="J36" s="1197">
        <v>0.91241858282192911</v>
      </c>
    </row>
    <row r="37" spans="1:10">
      <c r="A37" s="331"/>
      <c r="B37" s="435" t="s">
        <v>587</v>
      </c>
      <c r="C37" s="381">
        <v>198.02566472599997</v>
      </c>
      <c r="D37" s="824">
        <v>200.89148835200001</v>
      </c>
      <c r="E37" s="824">
        <v>204.30370507800001</v>
      </c>
      <c r="F37" s="383">
        <v>1.6985372322102288E-2</v>
      </c>
      <c r="G37" s="855">
        <v>3.1703165146228507E-2</v>
      </c>
      <c r="H37" s="382">
        <v>567.49760467199997</v>
      </c>
      <c r="I37" s="382">
        <v>602.06927506400007</v>
      </c>
      <c r="J37" s="1197">
        <v>6.0919500113100433E-2</v>
      </c>
    </row>
    <row r="38" spans="1:10">
      <c r="A38" s="331"/>
      <c r="B38" s="436" t="s">
        <v>588</v>
      </c>
      <c r="C38" s="381">
        <v>96.068781235000003</v>
      </c>
      <c r="D38" s="824">
        <v>104.092921988</v>
      </c>
      <c r="E38" s="824">
        <v>102.89757364599998</v>
      </c>
      <c r="F38" s="383">
        <v>-1.1483473796016774E-2</v>
      </c>
      <c r="G38" s="855">
        <v>7.1082325842102945E-2</v>
      </c>
      <c r="H38" s="382">
        <v>286.582011341</v>
      </c>
      <c r="I38" s="382">
        <v>304.59112002300003</v>
      </c>
      <c r="J38" s="1197">
        <v>6.28410296854649E-2</v>
      </c>
    </row>
    <row r="39" spans="1:10">
      <c r="A39" s="331"/>
      <c r="B39" s="435" t="s">
        <v>209</v>
      </c>
      <c r="C39" s="381">
        <v>56.529791406999998</v>
      </c>
      <c r="D39" s="824">
        <v>52.901337128000002</v>
      </c>
      <c r="E39" s="824">
        <v>53.585921749999997</v>
      </c>
      <c r="F39" s="383">
        <v>1.2940781068417451E-2</v>
      </c>
      <c r="G39" s="855">
        <v>-5.2076428794949781E-2</v>
      </c>
      <c r="H39" s="382">
        <v>168.877097596</v>
      </c>
      <c r="I39" s="382">
        <v>162.716981154</v>
      </c>
      <c r="J39" s="1197">
        <v>-3.6476920373990973E-2</v>
      </c>
    </row>
    <row r="40" spans="1:10">
      <c r="A40" s="331"/>
      <c r="B40" s="435" t="s">
        <v>210</v>
      </c>
      <c r="C40" s="381">
        <v>33.920607769999997</v>
      </c>
      <c r="D40" s="824">
        <v>39.541354330000004</v>
      </c>
      <c r="E40" s="824">
        <v>34.732642369999986</v>
      </c>
      <c r="F40" s="383">
        <v>-0.12161222197570631</v>
      </c>
      <c r="G40" s="855">
        <v>2.3939270354647491E-2</v>
      </c>
      <c r="H40" s="382">
        <v>102.27091363000002</v>
      </c>
      <c r="I40" s="382">
        <v>122.39557814999998</v>
      </c>
      <c r="J40" s="1197">
        <v>0.19677798707076977</v>
      </c>
    </row>
    <row r="41" spans="1:10">
      <c r="A41" s="331"/>
      <c r="B41" s="435" t="s">
        <v>589</v>
      </c>
      <c r="C41" s="381">
        <v>12.682086256</v>
      </c>
      <c r="D41" s="824">
        <v>19.788665084999998</v>
      </c>
      <c r="E41" s="824">
        <v>19.173217799</v>
      </c>
      <c r="F41" s="383">
        <v>-3.1101000666614587E-2</v>
      </c>
      <c r="G41" s="855">
        <v>0.51183467861441101</v>
      </c>
      <c r="H41" s="382">
        <v>39.694522242999994</v>
      </c>
      <c r="I41" s="382">
        <v>53.893725858000003</v>
      </c>
      <c r="J41" s="1197">
        <v>0.35771191622048049</v>
      </c>
    </row>
    <row r="42" spans="1:10" ht="15" thickBot="1">
      <c r="A42" s="331"/>
      <c r="B42" s="435" t="s">
        <v>590</v>
      </c>
      <c r="C42" s="381">
        <v>12.391610171463249</v>
      </c>
      <c r="D42" s="824">
        <v>18.223885423518276</v>
      </c>
      <c r="E42" s="824">
        <v>23.188874337930272</v>
      </c>
      <c r="F42" s="383">
        <v>0.27244403698920228</v>
      </c>
      <c r="G42" s="855">
        <v>0.87133665577473862</v>
      </c>
      <c r="H42" s="382">
        <v>33.262906891566509</v>
      </c>
      <c r="I42" s="382">
        <v>55.345139089506574</v>
      </c>
      <c r="J42" s="1197">
        <v>0.66386958511851546</v>
      </c>
    </row>
    <row r="43" spans="1:10" ht="15" thickBot="1">
      <c r="B43" s="437" t="s">
        <v>115</v>
      </c>
      <c r="C43" s="804">
        <v>804.06623364399979</v>
      </c>
      <c r="D43" s="805">
        <v>853.76065153700006</v>
      </c>
      <c r="E43" s="805">
        <v>873.19022869399998</v>
      </c>
      <c r="F43" s="807">
        <v>2.2757639535180507E-2</v>
      </c>
      <c r="G43" s="808">
        <v>8.5968036161315542E-2</v>
      </c>
      <c r="H43" s="805">
        <v>2251.3510276559996</v>
      </c>
      <c r="I43" s="805">
        <v>2558.3920373149999</v>
      </c>
      <c r="J43" s="1203">
        <v>0.16500000000000001</v>
      </c>
    </row>
    <row r="44" spans="1:10">
      <c r="B44" s="1175" t="s">
        <v>636</v>
      </c>
      <c r="C44" s="1173"/>
      <c r="D44" s="1173"/>
      <c r="E44" s="1173"/>
      <c r="F44" s="1174"/>
      <c r="G44" s="1174"/>
    </row>
    <row r="45" spans="1:10" s="205" customFormat="1" ht="36.9" customHeight="1">
      <c r="B45" s="1905" t="s">
        <v>661</v>
      </c>
      <c r="C45" s="1905"/>
      <c r="D45" s="1905"/>
      <c r="E45" s="1905"/>
      <c r="F45" s="1905"/>
      <c r="G45" s="1905"/>
      <c r="H45" s="1905"/>
      <c r="I45" s="1905"/>
      <c r="J45" s="1905"/>
    </row>
    <row r="46" spans="1:10" ht="24.9" customHeight="1">
      <c r="B46" s="1905" t="s">
        <v>662</v>
      </c>
      <c r="C46" s="1905"/>
      <c r="D46" s="1905"/>
      <c r="E46" s="1905"/>
      <c r="F46" s="1905"/>
      <c r="G46" s="1905"/>
      <c r="H46" s="1905"/>
      <c r="I46" s="1905"/>
      <c r="J46" s="1905"/>
    </row>
    <row r="47" spans="1:10">
      <c r="B47" s="1905" t="s">
        <v>594</v>
      </c>
      <c r="C47" s="1905"/>
      <c r="D47" s="1905"/>
      <c r="E47" s="1905"/>
      <c r="F47" s="1905"/>
      <c r="G47" s="1905"/>
    </row>
    <row r="48" spans="1:10">
      <c r="B48" s="1905" t="s">
        <v>595</v>
      </c>
      <c r="C48" s="1905"/>
      <c r="D48" s="1905"/>
      <c r="E48" s="1905"/>
      <c r="F48" s="1905"/>
      <c r="G48" s="1905"/>
    </row>
    <row r="49" spans="2:7">
      <c r="B49" s="1905" t="s">
        <v>596</v>
      </c>
      <c r="C49" s="1905"/>
      <c r="D49" s="1905"/>
      <c r="E49" s="1905"/>
      <c r="F49" s="1905"/>
      <c r="G49" s="1905"/>
    </row>
  </sheetData>
  <mergeCells count="22">
    <mergeCell ref="B47:G47"/>
    <mergeCell ref="B48:G48"/>
    <mergeCell ref="B49:G49"/>
    <mergeCell ref="C3:E3"/>
    <mergeCell ref="F3:G3"/>
    <mergeCell ref="C10:E10"/>
    <mergeCell ref="F10:G10"/>
    <mergeCell ref="C33:E33"/>
    <mergeCell ref="F33:G33"/>
    <mergeCell ref="C17:E17"/>
    <mergeCell ref="F17:G17"/>
    <mergeCell ref="B8:G8"/>
    <mergeCell ref="B15:G15"/>
    <mergeCell ref="B46:J46"/>
    <mergeCell ref="H3:I3"/>
    <mergeCell ref="H10:I10"/>
    <mergeCell ref="B45:J45"/>
    <mergeCell ref="H17:I17"/>
    <mergeCell ref="H33:I33"/>
    <mergeCell ref="B31:G31"/>
    <mergeCell ref="B29:J29"/>
    <mergeCell ref="B30:J30"/>
  </mergeCells>
  <hyperlinks>
    <hyperlink ref="A1" location="Index!A1" display="Back to index" xr:uid="{2D049E7E-99FB-4B4C-91F6-6DEB40DDDB49}"/>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codeName="Hoja14">
    <tabColor rgb="FF2AD2C9"/>
  </sheetPr>
  <dimension ref="A1:J19"/>
  <sheetViews>
    <sheetView showGridLines="0" zoomScale="60" zoomScaleNormal="60" workbookViewId="0">
      <pane xSplit="2" topLeftCell="C1" activePane="topRight" state="frozen"/>
      <selection activeCell="K11" sqref="K11"/>
      <selection pane="topRight" activeCell="B13" sqref="B13:J13"/>
    </sheetView>
  </sheetViews>
  <sheetFormatPr baseColWidth="10" defaultColWidth="11.453125" defaultRowHeight="14.5"/>
  <cols>
    <col min="2" max="2" width="36.08984375" style="5" customWidth="1"/>
    <col min="3" max="3" width="12.54296875" style="5" customWidth="1"/>
    <col min="4" max="4" width="13.453125" style="5" customWidth="1"/>
    <col min="5" max="5" width="12.54296875" style="5" bestFit="1" customWidth="1"/>
    <col min="6" max="6" width="9.90625" style="5" customWidth="1"/>
    <col min="7" max="7" width="9.54296875" style="5" bestFit="1" customWidth="1"/>
    <col min="10" max="10" width="12.453125" bestFit="1" customWidth="1"/>
  </cols>
  <sheetData>
    <row r="1" spans="1:10">
      <c r="A1" s="145" t="s">
        <v>21</v>
      </c>
    </row>
    <row r="2" spans="1:10" ht="15" thickBot="1"/>
    <row r="3" spans="1:10">
      <c r="B3" s="427" t="s">
        <v>211</v>
      </c>
      <c r="C3" s="1969" t="s">
        <v>23</v>
      </c>
      <c r="D3" s="1969"/>
      <c r="E3" s="1970"/>
      <c r="F3" s="1969" t="s">
        <v>42</v>
      </c>
      <c r="G3" s="1979"/>
      <c r="H3" s="1974" t="s">
        <v>25</v>
      </c>
      <c r="I3" s="1944"/>
      <c r="J3" s="1193" t="s">
        <v>42</v>
      </c>
    </row>
    <row r="4" spans="1:10" ht="15" thickBot="1">
      <c r="B4" s="432" t="s">
        <v>582</v>
      </c>
      <c r="C4" s="1016" t="s">
        <v>732</v>
      </c>
      <c r="D4" s="1017" t="s">
        <v>640</v>
      </c>
      <c r="E4" s="1018" t="s">
        <v>733</v>
      </c>
      <c r="F4" s="132" t="s">
        <v>26</v>
      </c>
      <c r="G4" s="40" t="s">
        <v>27</v>
      </c>
      <c r="H4" s="1201" t="s">
        <v>730</v>
      </c>
      <c r="I4" s="1194" t="s">
        <v>731</v>
      </c>
      <c r="J4" s="1189" t="str">
        <f>+CONCATENATE(I4," / ",H4)</f>
        <v>Sep 25 / Sep 24</v>
      </c>
    </row>
    <row r="5" spans="1:10">
      <c r="B5" s="89" t="s">
        <v>797</v>
      </c>
      <c r="C5" s="377">
        <v>120033</v>
      </c>
      <c r="D5" s="378">
        <v>179174</v>
      </c>
      <c r="E5" s="378">
        <v>111977</v>
      </c>
      <c r="F5" s="380">
        <v>-0.37503767287664502</v>
      </c>
      <c r="G5" s="376">
        <v>-6.7114876742229268E-2</v>
      </c>
      <c r="H5" s="1085">
        <v>274489</v>
      </c>
      <c r="I5" s="1085">
        <v>263002</v>
      </c>
      <c r="J5" s="1196">
        <v>-4.1848671531463877E-2</v>
      </c>
    </row>
    <row r="6" spans="1:10" ht="15">
      <c r="B6" s="89" t="s">
        <v>693</v>
      </c>
      <c r="C6" s="381">
        <v>35600</v>
      </c>
      <c r="D6" s="824">
        <v>6556</v>
      </c>
      <c r="E6" s="824">
        <v>5192</v>
      </c>
      <c r="F6" s="383">
        <v>-0.20805369127516782</v>
      </c>
      <c r="G6" s="855">
        <v>-0.85415730337078655</v>
      </c>
      <c r="H6" s="382">
        <v>96623</v>
      </c>
      <c r="I6" s="382">
        <v>35816</v>
      </c>
      <c r="J6" s="1197">
        <v>-0.62932221106775821</v>
      </c>
    </row>
    <row r="7" spans="1:10" ht="15">
      <c r="B7" s="89" t="s">
        <v>737</v>
      </c>
      <c r="C7" s="381">
        <v>-3499</v>
      </c>
      <c r="D7" s="824">
        <v>21418</v>
      </c>
      <c r="E7" s="824">
        <v>244</v>
      </c>
      <c r="F7" s="383">
        <v>-0.98860771313848161</v>
      </c>
      <c r="G7" s="855">
        <v>-1.0697342097742213</v>
      </c>
      <c r="H7" s="382">
        <v>78233</v>
      </c>
      <c r="I7" s="382">
        <v>40161</v>
      </c>
      <c r="J7" s="1197">
        <v>-0.48664885662060764</v>
      </c>
    </row>
    <row r="8" spans="1:10">
      <c r="B8" s="89" t="s">
        <v>738</v>
      </c>
      <c r="C8" s="381">
        <v>-6139</v>
      </c>
      <c r="D8" s="824">
        <v>10195</v>
      </c>
      <c r="E8" s="824">
        <v>7518</v>
      </c>
      <c r="F8" s="383">
        <v>-0.26257969592937713</v>
      </c>
      <c r="G8" s="855">
        <v>-2.2246294184720639</v>
      </c>
      <c r="H8" s="382">
        <v>-19693</v>
      </c>
      <c r="I8" s="382">
        <v>33672</v>
      </c>
      <c r="J8" s="1197">
        <v>-2.7098461382217032</v>
      </c>
    </row>
    <row r="9" spans="1:10" ht="15" thickBot="1">
      <c r="B9" s="89" t="s">
        <v>597</v>
      </c>
      <c r="C9" s="381">
        <v>96675</v>
      </c>
      <c r="D9" s="824">
        <v>58461</v>
      </c>
      <c r="E9" s="824">
        <v>71656</v>
      </c>
      <c r="F9" s="383">
        <v>0.22570602623971547</v>
      </c>
      <c r="G9" s="855">
        <v>-0.25879493147142485</v>
      </c>
      <c r="H9" s="382">
        <v>338395</v>
      </c>
      <c r="I9" s="382">
        <v>452118</v>
      </c>
      <c r="J9" s="1197">
        <v>0.33606584021631525</v>
      </c>
    </row>
    <row r="10" spans="1:10" ht="15" thickBot="1">
      <c r="B10" s="1499" t="s">
        <v>213</v>
      </c>
      <c r="C10" s="804">
        <v>242670</v>
      </c>
      <c r="D10" s="805">
        <v>275804</v>
      </c>
      <c r="E10" s="805">
        <v>196587</v>
      </c>
      <c r="F10" s="807">
        <v>-0.28722208524894488</v>
      </c>
      <c r="G10" s="808">
        <v>-0.18989986401285697</v>
      </c>
      <c r="H10" s="805">
        <v>768047</v>
      </c>
      <c r="I10" s="805">
        <v>824769</v>
      </c>
      <c r="J10" s="1203">
        <v>7.3852251229416854E-2</v>
      </c>
    </row>
    <row r="11" spans="1:10" ht="18.899999999999999" customHeight="1">
      <c r="B11" s="1982"/>
      <c r="C11" s="1982"/>
      <c r="D11" s="1982"/>
      <c r="E11" s="1982"/>
      <c r="F11" s="1982"/>
      <c r="G11" s="1982"/>
    </row>
    <row r="12" spans="1:10" ht="21" customHeight="1">
      <c r="B12" s="1905" t="s">
        <v>779</v>
      </c>
      <c r="C12" s="1905"/>
      <c r="D12" s="1905"/>
      <c r="E12" s="1905"/>
      <c r="F12" s="1905"/>
      <c r="G12" s="1905"/>
      <c r="H12" s="1905"/>
      <c r="I12" s="1905"/>
      <c r="J12" s="1905"/>
    </row>
    <row r="13" spans="1:10" ht="19.5" customHeight="1">
      <c r="B13" s="1905" t="s">
        <v>663</v>
      </c>
      <c r="C13" s="1905"/>
      <c r="D13" s="1905"/>
      <c r="E13" s="1905"/>
      <c r="F13" s="1905"/>
      <c r="G13" s="1905"/>
      <c r="H13" s="1905"/>
      <c r="I13" s="1905"/>
      <c r="J13" s="1905"/>
    </row>
    <row r="14" spans="1:10">
      <c r="B14"/>
      <c r="C14"/>
      <c r="D14"/>
      <c r="E14"/>
      <c r="F14"/>
      <c r="G14"/>
    </row>
    <row r="15" spans="1:10">
      <c r="B15"/>
    </row>
    <row r="16" spans="1:10">
      <c r="B16"/>
    </row>
    <row r="17" spans="2:2">
      <c r="B17"/>
    </row>
    <row r="18" spans="2:2">
      <c r="B18"/>
    </row>
    <row r="19" spans="2:2">
      <c r="B19"/>
    </row>
  </sheetData>
  <mergeCells count="6">
    <mergeCell ref="B13:J13"/>
    <mergeCell ref="H3:I3"/>
    <mergeCell ref="C3:E3"/>
    <mergeCell ref="F3:G3"/>
    <mergeCell ref="B11:G11"/>
    <mergeCell ref="B12:J12"/>
  </mergeCells>
  <hyperlinks>
    <hyperlink ref="A1" location="Index!A1" display="Back to index" xr:uid="{F56635BA-00E1-4730-8603-ACD88F7D0E8E}"/>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codeName="Hoja15">
    <tabColor rgb="FF2AD2C9"/>
  </sheetPr>
  <dimension ref="B1:N33"/>
  <sheetViews>
    <sheetView showGridLines="0" zoomScale="61" zoomScaleNormal="97" workbookViewId="0">
      <pane xSplit="3" topLeftCell="D1" activePane="topRight" state="frozen"/>
      <selection pane="topRight" activeCell="K16" sqref="K16"/>
    </sheetView>
  </sheetViews>
  <sheetFormatPr baseColWidth="10" defaultColWidth="11.453125" defaultRowHeight="14.5"/>
  <cols>
    <col min="2" max="2" width="13" customWidth="1"/>
    <col min="3" max="3" width="31.08984375" style="5" customWidth="1"/>
    <col min="4" max="6" width="11" style="5" customWidth="1"/>
    <col min="7" max="8" width="9.08984375" style="5" customWidth="1"/>
    <col min="9" max="10" width="12.453125" style="5" customWidth="1"/>
    <col min="11" max="11" width="13.453125" style="5" customWidth="1"/>
    <col min="12" max="12" width="11.453125" style="5"/>
    <col min="16" max="16" width="17.54296875" bestFit="1" customWidth="1"/>
    <col min="19" max="21" width="13.54296875" customWidth="1"/>
  </cols>
  <sheetData>
    <row r="1" spans="2:14">
      <c r="B1" s="145" t="s">
        <v>21</v>
      </c>
    </row>
    <row r="2" spans="2:14">
      <c r="C2"/>
      <c r="D2"/>
      <c r="E2"/>
      <c r="F2"/>
      <c r="G2"/>
      <c r="H2"/>
      <c r="I2"/>
      <c r="J2"/>
      <c r="K2"/>
      <c r="L2"/>
    </row>
    <row r="3" spans="2:14" ht="15" thickBot="1">
      <c r="C3"/>
      <c r="D3"/>
      <c r="E3"/>
      <c r="F3"/>
      <c r="G3"/>
      <c r="H3"/>
      <c r="I3"/>
      <c r="J3"/>
      <c r="K3"/>
      <c r="L3" s="1983"/>
      <c r="M3" s="1983"/>
      <c r="N3" s="1983"/>
    </row>
    <row r="4" spans="2:14">
      <c r="B4" s="1991" t="s">
        <v>214</v>
      </c>
      <c r="C4" s="1992"/>
      <c r="D4" s="1987" t="s">
        <v>215</v>
      </c>
      <c r="E4" s="1987"/>
      <c r="F4" s="1988"/>
      <c r="G4" s="1989" t="s">
        <v>152</v>
      </c>
      <c r="H4" s="1988"/>
      <c r="I4" s="1989" t="s">
        <v>25</v>
      </c>
      <c r="J4" s="1990"/>
      <c r="K4" s="1264" t="s">
        <v>216</v>
      </c>
      <c r="L4" s="1983"/>
      <c r="M4" s="1983"/>
      <c r="N4" s="1983" t="s">
        <v>644</v>
      </c>
    </row>
    <row r="5" spans="2:14" ht="15" thickBot="1">
      <c r="B5" s="259" t="s">
        <v>102</v>
      </c>
      <c r="C5" s="260"/>
      <c r="D5" s="1036" t="s">
        <v>732</v>
      </c>
      <c r="E5" s="1037" t="s">
        <v>640</v>
      </c>
      <c r="F5" s="1036" t="s">
        <v>733</v>
      </c>
      <c r="G5" s="854" t="s">
        <v>26</v>
      </c>
      <c r="H5" s="766" t="s">
        <v>27</v>
      </c>
      <c r="I5" s="302" t="s">
        <v>730</v>
      </c>
      <c r="J5" s="1261" t="s">
        <v>731</v>
      </c>
      <c r="K5" s="303" t="str">
        <f>+J5&amp;" / "&amp;I5</f>
        <v>Sep 25 / Sep 24</v>
      </c>
      <c r="L5" s="1983"/>
      <c r="M5" s="1983">
        <v>45717</v>
      </c>
      <c r="N5" s="1983" t="s">
        <v>645</v>
      </c>
    </row>
    <row r="6" spans="2:14">
      <c r="B6" s="1984" t="s">
        <v>115</v>
      </c>
      <c r="C6" s="142" t="s">
        <v>608</v>
      </c>
      <c r="D6" s="859">
        <v>940.93913475820887</v>
      </c>
      <c r="E6" s="860">
        <v>1185.6422658683186</v>
      </c>
      <c r="F6" s="860">
        <v>1212.42262516764</v>
      </c>
      <c r="G6" s="865">
        <f>+F6/E6-1</f>
        <v>2.2587217131390336E-2</v>
      </c>
      <c r="H6" s="866">
        <f t="shared" ref="H6" si="0">+F6/D6-1</f>
        <v>0.28852396545202019</v>
      </c>
      <c r="I6" s="860">
        <v>2788.0012842464103</v>
      </c>
      <c r="J6" s="1262">
        <v>3385.9726070541201</v>
      </c>
      <c r="K6" s="871">
        <f t="shared" ref="K6:K21" si="1">+J6/I6-1</f>
        <v>0.21448028958470866</v>
      </c>
      <c r="L6" s="1983"/>
      <c r="M6" s="1983">
        <v>0</v>
      </c>
      <c r="N6" s="1983" t="e">
        <f t="shared" ref="N6:N21" si="2">+(M6-L6)/L6</f>
        <v>#DIV/0!</v>
      </c>
    </row>
    <row r="7" spans="2:14">
      <c r="B7" s="1985"/>
      <c r="C7" s="142" t="s">
        <v>609</v>
      </c>
      <c r="D7" s="861">
        <v>-514.73285986558415</v>
      </c>
      <c r="E7" s="862">
        <v>-738.80762088830011</v>
      </c>
      <c r="F7" s="862">
        <v>-746.63862645977201</v>
      </c>
      <c r="G7" s="867">
        <f t="shared" ref="G7:G9" si="3">+F7/E7-1</f>
        <v>1.0599519211857089E-2</v>
      </c>
      <c r="H7" s="868">
        <f t="shared" ref="H7:H21" si="4">+F7/D7-1</f>
        <v>0.45053616094132209</v>
      </c>
      <c r="I7" s="862">
        <v>-1487.0570539276607</v>
      </c>
      <c r="J7" s="862">
        <v>-2057.24765775059</v>
      </c>
      <c r="K7" s="872">
        <f t="shared" si="1"/>
        <v>0.38343559335327737</v>
      </c>
      <c r="L7" s="1983"/>
      <c r="M7" s="1983">
        <v>0</v>
      </c>
      <c r="N7" s="1983" t="e">
        <f t="shared" si="2"/>
        <v>#DIV/0!</v>
      </c>
    </row>
    <row r="8" spans="2:14">
      <c r="B8" s="1985"/>
      <c r="C8" s="142" t="s">
        <v>217</v>
      </c>
      <c r="D8" s="861">
        <v>-134.43129696031895</v>
      </c>
      <c r="E8" s="862">
        <v>-95.962083250024506</v>
      </c>
      <c r="F8" s="862">
        <v>-77.434413081019798</v>
      </c>
      <c r="G8" s="867">
        <f t="shared" si="3"/>
        <v>-0.19307282148858496</v>
      </c>
      <c r="H8" s="868">
        <f t="shared" si="4"/>
        <v>-0.42398522641735226</v>
      </c>
      <c r="I8" s="862">
        <v>-414.60623025866607</v>
      </c>
      <c r="J8" s="862">
        <v>-260.36799999999999</v>
      </c>
      <c r="K8" s="872">
        <f t="shared" si="1"/>
        <v>-0.37201136645351263</v>
      </c>
      <c r="L8" s="1983"/>
      <c r="M8" s="1983">
        <v>0</v>
      </c>
      <c r="N8" s="1983" t="e">
        <f t="shared" si="2"/>
        <v>#DIV/0!</v>
      </c>
    </row>
    <row r="9" spans="2:14" ht="15" thickBot="1">
      <c r="B9" s="1985"/>
      <c r="C9" s="1100" t="s">
        <v>218</v>
      </c>
      <c r="D9" s="863">
        <f>+SUM(D6:D8)</f>
        <v>291.77497793230577</v>
      </c>
      <c r="E9" s="864">
        <f t="shared" ref="E9:F9" si="5">+SUM(E6:E8)</f>
        <v>350.872561729994</v>
      </c>
      <c r="F9" s="864">
        <f t="shared" si="5"/>
        <v>388.34958562684824</v>
      </c>
      <c r="G9" s="869">
        <f t="shared" si="3"/>
        <v>0.1068109279108973</v>
      </c>
      <c r="H9" s="870">
        <f t="shared" si="4"/>
        <v>0.33099002655720722</v>
      </c>
      <c r="I9" s="864">
        <f>+SUM(I6:I8)</f>
        <v>886.33800006008346</v>
      </c>
      <c r="J9" s="1263">
        <f>+SUM(J6:J8)</f>
        <v>1068.3569493035302</v>
      </c>
      <c r="K9" s="1265">
        <f t="shared" si="1"/>
        <v>0.20536065161496841</v>
      </c>
      <c r="L9" s="1983"/>
      <c r="M9" s="1983">
        <f>+M6+M7+M8</f>
        <v>0</v>
      </c>
      <c r="N9" s="1983" t="e">
        <f t="shared" si="2"/>
        <v>#DIV/0!</v>
      </c>
    </row>
    <row r="10" spans="2:14">
      <c r="B10" s="1984" t="s">
        <v>219</v>
      </c>
      <c r="C10" s="142" t="s">
        <v>608</v>
      </c>
      <c r="D10" s="859">
        <v>471.14385883580121</v>
      </c>
      <c r="E10" s="860">
        <v>479.99426704099386</v>
      </c>
      <c r="F10" s="860">
        <v>490.08231631288373</v>
      </c>
      <c r="G10" s="867">
        <f t="shared" ref="G10:G25" si="6">+F10/E10-1</f>
        <v>2.1017020336678849E-2</v>
      </c>
      <c r="H10" s="868">
        <f t="shared" si="4"/>
        <v>4.0196761821069904E-2</v>
      </c>
      <c r="I10" s="860">
        <v>1382.8312533404965</v>
      </c>
      <c r="J10" s="1262">
        <v>1460.1176011363877</v>
      </c>
      <c r="K10" s="872">
        <f t="shared" si="1"/>
        <v>5.5889934226747595E-2</v>
      </c>
      <c r="L10" s="1983"/>
      <c r="M10" s="1983">
        <v>0</v>
      </c>
      <c r="N10" s="1983" t="e">
        <f t="shared" si="2"/>
        <v>#DIV/0!</v>
      </c>
    </row>
    <row r="11" spans="2:14">
      <c r="B11" s="1985"/>
      <c r="C11" s="142" t="s">
        <v>609</v>
      </c>
      <c r="D11" s="861">
        <v>-278.77527171710136</v>
      </c>
      <c r="E11" s="862">
        <v>-298.68030648196458</v>
      </c>
      <c r="F11" s="862">
        <v>-319.74193280296021</v>
      </c>
      <c r="G11" s="867">
        <f t="shared" si="6"/>
        <v>7.0515617748863502E-2</v>
      </c>
      <c r="H11" s="868">
        <f t="shared" si="4"/>
        <v>0.1469522774869052</v>
      </c>
      <c r="I11" s="862">
        <v>-818.67073685673381</v>
      </c>
      <c r="J11" s="862">
        <v>-943.73656952815793</v>
      </c>
      <c r="K11" s="872">
        <f t="shared" si="1"/>
        <v>0.15276695140174579</v>
      </c>
      <c r="L11" s="1983"/>
      <c r="M11" s="1983">
        <v>0</v>
      </c>
      <c r="N11" s="1983" t="e">
        <f t="shared" si="2"/>
        <v>#DIV/0!</v>
      </c>
    </row>
    <row r="12" spans="2:14">
      <c r="B12" s="1985"/>
      <c r="C12" s="1101" t="s">
        <v>217</v>
      </c>
      <c r="D12" s="861">
        <v>-113.98926540512365</v>
      </c>
      <c r="E12" s="862">
        <v>-88.692535982255251</v>
      </c>
      <c r="F12" s="862">
        <v>-72.87427665550193</v>
      </c>
      <c r="G12" s="867">
        <f t="shared" si="6"/>
        <v>-0.17834938590456006</v>
      </c>
      <c r="H12" s="868">
        <f t="shared" si="4"/>
        <v>-0.36069175990824187</v>
      </c>
      <c r="I12" s="862">
        <v>-334.16602587062295</v>
      </c>
      <c r="J12" s="862">
        <v>-233.95948722028993</v>
      </c>
      <c r="K12" s="872">
        <f t="shared" si="1"/>
        <v>-0.29987051612819959</v>
      </c>
      <c r="L12" s="1983"/>
      <c r="M12" s="1983">
        <v>0</v>
      </c>
      <c r="N12" s="1983" t="e">
        <f t="shared" si="2"/>
        <v>#DIV/0!</v>
      </c>
    </row>
    <row r="13" spans="2:14" ht="15" thickBot="1">
      <c r="B13" s="1986"/>
      <c r="C13" s="1102" t="s">
        <v>218</v>
      </c>
      <c r="D13" s="863">
        <v>78.400000000000006</v>
      </c>
      <c r="E13" s="864">
        <f t="shared" ref="E13" si="7">+SUM(E10:E12)</f>
        <v>92.621424576774032</v>
      </c>
      <c r="F13" s="864">
        <f t="shared" ref="F13" si="8">+SUM(F10:F12)</f>
        <v>97.466106854421596</v>
      </c>
      <c r="G13" s="869">
        <f t="shared" si="6"/>
        <v>5.2306281184779202E-2</v>
      </c>
      <c r="H13" s="870">
        <f t="shared" si="4"/>
        <v>0.24319013844925497</v>
      </c>
      <c r="I13" s="864">
        <v>230</v>
      </c>
      <c r="J13" s="1263">
        <f>+SUM(J10:J12)</f>
        <v>282.42154438793989</v>
      </c>
      <c r="K13" s="1265">
        <f t="shared" si="1"/>
        <v>0.22791975820843424</v>
      </c>
      <c r="L13" s="1983"/>
      <c r="M13" s="1983">
        <f>+M10+M11+M12</f>
        <v>0</v>
      </c>
      <c r="N13" s="1983" t="e">
        <f t="shared" si="2"/>
        <v>#DIV/0!</v>
      </c>
    </row>
    <row r="14" spans="2:14">
      <c r="B14" s="1984" t="s">
        <v>220</v>
      </c>
      <c r="C14" s="142" t="s">
        <v>608</v>
      </c>
      <c r="D14" s="859">
        <v>453.00876204828512</v>
      </c>
      <c r="E14" s="860">
        <v>330.90069541759823</v>
      </c>
      <c r="F14" s="860">
        <v>326.74412791770226</v>
      </c>
      <c r="G14" s="867">
        <f t="shared" si="6"/>
        <v>-1.2561374326065855E-2</v>
      </c>
      <c r="H14" s="868">
        <f t="shared" si="4"/>
        <v>-0.27872448550371443</v>
      </c>
      <c r="I14" s="860">
        <v>1347.2375909508935</v>
      </c>
      <c r="J14" s="1262">
        <v>990.51424130201883</v>
      </c>
      <c r="K14" s="872">
        <f t="shared" si="1"/>
        <v>-0.26478132145726119</v>
      </c>
      <c r="L14" s="1983"/>
      <c r="M14" s="1983">
        <v>0</v>
      </c>
      <c r="N14" s="1983" t="e">
        <f t="shared" si="2"/>
        <v>#DIV/0!</v>
      </c>
    </row>
    <row r="15" spans="2:14">
      <c r="B15" s="1985"/>
      <c r="C15" s="142" t="s">
        <v>609</v>
      </c>
      <c r="D15" s="861">
        <v>-233.84255811579141</v>
      </c>
      <c r="E15" s="862">
        <v>-79.03206085676365</v>
      </c>
      <c r="F15" s="862">
        <v>-37.967708239966534</v>
      </c>
      <c r="G15" s="867">
        <f t="shared" si="6"/>
        <v>-0.5195910643304803</v>
      </c>
      <c r="H15" s="868">
        <f t="shared" si="4"/>
        <v>-0.83763559317048641</v>
      </c>
      <c r="I15" s="862">
        <v>-671.08612981657041</v>
      </c>
      <c r="J15" s="862">
        <v>-229.30964906676508</v>
      </c>
      <c r="K15" s="872">
        <f t="shared" si="1"/>
        <v>-0.65830071748101426</v>
      </c>
      <c r="L15" s="1983"/>
      <c r="M15" s="1983">
        <v>0</v>
      </c>
      <c r="N15" s="1983" t="e">
        <f t="shared" si="2"/>
        <v>#DIV/0!</v>
      </c>
    </row>
    <row r="16" spans="2:14">
      <c r="B16" s="1985"/>
      <c r="C16" s="1101" t="s">
        <v>217</v>
      </c>
      <c r="D16" s="861">
        <v>-15.766626952963547</v>
      </c>
      <c r="E16" s="862">
        <v>-7.5883439569570497</v>
      </c>
      <c r="F16" s="862">
        <v>-28.916720026217856</v>
      </c>
      <c r="G16" s="867">
        <f t="shared" si="6"/>
        <v>2.8106759775572367</v>
      </c>
      <c r="H16" s="868">
        <f t="shared" si="4"/>
        <v>0.83404605896269879</v>
      </c>
      <c r="I16" s="862">
        <v>-66.149154238089196</v>
      </c>
      <c r="J16" s="862">
        <v>-49.823414615888701</v>
      </c>
      <c r="K16" s="872">
        <f t="shared" si="1"/>
        <v>-0.24680194040636738</v>
      </c>
      <c r="L16" s="1983"/>
      <c r="M16" s="1983">
        <v>0</v>
      </c>
      <c r="N16" s="1983" t="e">
        <f t="shared" si="2"/>
        <v>#DIV/0!</v>
      </c>
    </row>
    <row r="17" spans="2:14" ht="15" thickBot="1">
      <c r="B17" s="1986"/>
      <c r="C17" s="1102" t="s">
        <v>218</v>
      </c>
      <c r="D17" s="863">
        <f>+SUM(D14:D16)</f>
        <v>203.39957697953017</v>
      </c>
      <c r="E17" s="864">
        <f t="shared" ref="E17" si="9">+SUM(E14:E16)</f>
        <v>244.28029060387752</v>
      </c>
      <c r="F17" s="864">
        <v>259.89999999999998</v>
      </c>
      <c r="G17" s="869">
        <f t="shared" si="6"/>
        <v>6.394175050925921E-2</v>
      </c>
      <c r="H17" s="870">
        <f t="shared" si="4"/>
        <v>0.27778043523736495</v>
      </c>
      <c r="I17" s="864">
        <f>+SUM(I14:I16)</f>
        <v>610.0023068962339</v>
      </c>
      <c r="J17" s="1263">
        <f>+SUM(J14:J16)</f>
        <v>711.38117761936508</v>
      </c>
      <c r="K17" s="1265">
        <f t="shared" si="1"/>
        <v>0.1661942415250186</v>
      </c>
      <c r="L17" s="1983"/>
      <c r="M17" s="1983">
        <f>+M14+M15+M16</f>
        <v>0</v>
      </c>
      <c r="N17" s="1983" t="e">
        <f t="shared" si="2"/>
        <v>#DIV/0!</v>
      </c>
    </row>
    <row r="18" spans="2:14">
      <c r="B18" s="1984" t="s">
        <v>221</v>
      </c>
      <c r="C18" s="142" t="s">
        <v>608</v>
      </c>
      <c r="D18" s="859">
        <v>23.489213447820902</v>
      </c>
      <c r="E18" s="860">
        <v>13.261123729394996</v>
      </c>
      <c r="F18" s="860">
        <v>14.807411594544392</v>
      </c>
      <c r="G18" s="867">
        <f t="shared" si="6"/>
        <v>0.11660307955063032</v>
      </c>
      <c r="H18" s="868">
        <f t="shared" si="4"/>
        <v>-0.36960802764053058</v>
      </c>
      <c r="I18" s="860">
        <v>73.858756532775004</v>
      </c>
      <c r="J18" s="1262">
        <v>45.438198253405801</v>
      </c>
      <c r="K18" s="872">
        <f t="shared" si="1"/>
        <v>-0.38479605687319562</v>
      </c>
      <c r="L18" s="1983"/>
      <c r="M18" s="1983">
        <v>0</v>
      </c>
      <c r="N18" s="1983" t="e">
        <f t="shared" si="2"/>
        <v>#DIV/0!</v>
      </c>
    </row>
    <row r="19" spans="2:14">
      <c r="B19" s="1985"/>
      <c r="C19" s="142" t="s">
        <v>609</v>
      </c>
      <c r="D19" s="861">
        <v>-7.0967663755831998</v>
      </c>
      <c r="E19" s="862">
        <v>-4.1714815840002002</v>
      </c>
      <c r="F19" s="862">
        <v>-2.1586067397714022</v>
      </c>
      <c r="G19" s="867">
        <f t="shared" si="6"/>
        <v>-0.48253235779566162</v>
      </c>
      <c r="H19" s="868">
        <f t="shared" si="4"/>
        <v>-0.69583235159069023</v>
      </c>
      <c r="I19" s="862">
        <v>-12.7118058476598</v>
      </c>
      <c r="J19" s="862">
        <v>-12.165162166294699</v>
      </c>
      <c r="K19" s="872">
        <f t="shared" si="1"/>
        <v>-4.30028343664276E-2</v>
      </c>
      <c r="L19" s="1983"/>
      <c r="M19" s="1983">
        <v>0</v>
      </c>
      <c r="N19" s="1983" t="e">
        <f t="shared" si="2"/>
        <v>#DIV/0!</v>
      </c>
    </row>
    <row r="20" spans="2:14">
      <c r="B20" s="1985"/>
      <c r="C20" s="218" t="s">
        <v>217</v>
      </c>
      <c r="D20" s="861">
        <v>-11.240225340331001</v>
      </c>
      <c r="E20" s="862">
        <v>-3.8074655297551998</v>
      </c>
      <c r="F20" s="862">
        <v>-2.8909147710197995</v>
      </c>
      <c r="G20" s="867">
        <f t="shared" si="6"/>
        <v>-0.24072463731387472</v>
      </c>
      <c r="H20" s="868">
        <f t="shared" si="4"/>
        <v>-0.74280633319272327</v>
      </c>
      <c r="I20" s="862">
        <v>-29.826165578281099</v>
      </c>
      <c r="J20" s="862">
        <v>-9.5324501510442996</v>
      </c>
      <c r="K20" s="872">
        <f t="shared" si="1"/>
        <v>-0.6803997441097267</v>
      </c>
      <c r="L20" s="1983"/>
      <c r="M20" s="1983">
        <v>0</v>
      </c>
      <c r="N20" s="1983" t="e">
        <f t="shared" si="2"/>
        <v>#DIV/0!</v>
      </c>
    </row>
    <row r="21" spans="2:14" ht="15" thickBot="1">
      <c r="B21" s="1986"/>
      <c r="C21" s="121" t="s">
        <v>218</v>
      </c>
      <c r="D21" s="863">
        <f>+SUM(D18:D20)</f>
        <v>5.1522217319066996</v>
      </c>
      <c r="E21" s="864">
        <f t="shared" ref="E21" si="10">+SUM(E18:E20)</f>
        <v>5.2821766156395942</v>
      </c>
      <c r="F21" s="864">
        <v>9.8000000000000007</v>
      </c>
      <c r="G21" s="869">
        <f t="shared" si="6"/>
        <v>0.85529578298914277</v>
      </c>
      <c r="H21" s="870">
        <f t="shared" si="4"/>
        <v>0.90209205075754428</v>
      </c>
      <c r="I21" s="864">
        <f>+SUM(I18:I20)</f>
        <v>31.320785106834101</v>
      </c>
      <c r="J21" s="1263">
        <f>+SUM(J18:J20)</f>
        <v>23.7405859360668</v>
      </c>
      <c r="K21" s="1265">
        <f t="shared" si="1"/>
        <v>-0.24201817243442358</v>
      </c>
      <c r="L21" s="1983"/>
      <c r="M21" s="1983">
        <f>+M18+M19+M20</f>
        <v>0</v>
      </c>
      <c r="N21" s="1983" t="e">
        <f t="shared" si="2"/>
        <v>#DIV/0!</v>
      </c>
    </row>
    <row r="22" spans="2:14">
      <c r="B22" s="1984" t="s">
        <v>610</v>
      </c>
      <c r="C22" s="142" t="s">
        <v>608</v>
      </c>
      <c r="D22" s="859">
        <v>0</v>
      </c>
      <c r="E22" s="860">
        <v>383.26507571000002</v>
      </c>
      <c r="F22" s="860">
        <v>401.08081251000004</v>
      </c>
      <c r="G22" s="867">
        <f t="shared" si="6"/>
        <v>4.6484112247890952E-2</v>
      </c>
      <c r="H22" s="868" t="s">
        <v>543</v>
      </c>
      <c r="I22" s="860">
        <v>0</v>
      </c>
      <c r="J22" s="1262">
        <v>914.47255423000001</v>
      </c>
      <c r="K22" s="872" t="s">
        <v>543</v>
      </c>
      <c r="L22" s="1983"/>
      <c r="M22" s="1983">
        <v>0</v>
      </c>
      <c r="N22" s="1983">
        <f>+IFERROR((M22-L22)/L22,0)</f>
        <v>0</v>
      </c>
    </row>
    <row r="23" spans="2:14">
      <c r="B23" s="1985"/>
      <c r="C23" s="142" t="s">
        <v>609</v>
      </c>
      <c r="D23" s="861">
        <v>0</v>
      </c>
      <c r="E23" s="862">
        <v>-357.29027899000005</v>
      </c>
      <c r="F23" s="862">
        <v>-369.48483497000001</v>
      </c>
      <c r="G23" s="867">
        <f t="shared" si="6"/>
        <v>3.4130668246759921E-2</v>
      </c>
      <c r="H23" s="868" t="s">
        <v>543</v>
      </c>
      <c r="I23" s="862">
        <v>0</v>
      </c>
      <c r="J23" s="862">
        <v>-849.66790269000001</v>
      </c>
      <c r="K23" s="872" t="s">
        <v>543</v>
      </c>
      <c r="L23" s="1983"/>
      <c r="M23" s="1983">
        <v>0</v>
      </c>
      <c r="N23" s="1983">
        <f>+IFERROR((M23-L23)/L23,0)</f>
        <v>0</v>
      </c>
    </row>
    <row r="24" spans="2:14">
      <c r="B24" s="1985"/>
      <c r="C24" s="218" t="s">
        <v>217</v>
      </c>
      <c r="D24" s="861">
        <v>0</v>
      </c>
      <c r="E24" s="862">
        <v>-1.2564282699999998</v>
      </c>
      <c r="F24" s="862">
        <v>1.6827155400000002</v>
      </c>
      <c r="G24" s="867">
        <f t="shared" si="6"/>
        <v>-2.3392850035123773</v>
      </c>
      <c r="H24" s="868" t="s">
        <v>543</v>
      </c>
      <c r="I24" s="862">
        <v>0</v>
      </c>
      <c r="J24" s="862">
        <v>0</v>
      </c>
      <c r="K24" s="872" t="s">
        <v>543</v>
      </c>
      <c r="L24" s="1983"/>
      <c r="M24" s="1983">
        <v>0</v>
      </c>
      <c r="N24" s="1983">
        <f>+IFERROR((M24-L24)/L24,0)</f>
        <v>0</v>
      </c>
    </row>
    <row r="25" spans="2:14" ht="15" thickBot="1">
      <c r="B25" s="1986"/>
      <c r="C25" s="121" t="s">
        <v>218</v>
      </c>
      <c r="D25" s="863">
        <f>+SUM(D22:D24)</f>
        <v>0</v>
      </c>
      <c r="E25" s="864">
        <f t="shared" ref="E25" si="11">+SUM(E22:E24)</f>
        <v>24.718368449999971</v>
      </c>
      <c r="F25" s="864">
        <f t="shared" ref="F25" si="12">+SUM(F22:F24)</f>
        <v>33.278693080000039</v>
      </c>
      <c r="G25" s="869">
        <f t="shared" si="6"/>
        <v>0.34631430659817997</v>
      </c>
      <c r="H25" s="870" t="s">
        <v>543</v>
      </c>
      <c r="I25" s="864">
        <f>+SUM(I22:I24)</f>
        <v>0</v>
      </c>
      <c r="J25" s="1263">
        <f>+SUM(J22:J24)</f>
        <v>64.804651540000009</v>
      </c>
      <c r="K25" s="1265" t="s">
        <v>543</v>
      </c>
      <c r="L25" s="1983"/>
      <c r="M25" s="1983">
        <v>0</v>
      </c>
      <c r="N25" s="1983">
        <f>+IFERROR((M25-L25)/L25,0)</f>
        <v>0</v>
      </c>
    </row>
    <row r="26" spans="2:14">
      <c r="C26"/>
      <c r="D26"/>
      <c r="E26"/>
      <c r="F26"/>
      <c r="G26"/>
      <c r="H26"/>
      <c r="I26"/>
      <c r="J26"/>
      <c r="K26"/>
      <c r="L26" s="1983"/>
      <c r="M26" s="1983"/>
      <c r="N26" s="1983"/>
    </row>
    <row r="27" spans="2:14">
      <c r="C27"/>
      <c r="D27"/>
      <c r="E27"/>
      <c r="F27"/>
      <c r="G27"/>
      <c r="H27"/>
      <c r="I27"/>
      <c r="J27"/>
      <c r="K27"/>
      <c r="L27" s="1983"/>
      <c r="M27" s="1983"/>
      <c r="N27" s="1983"/>
    </row>
    <row r="28" spans="2:14">
      <c r="C28"/>
      <c r="D28"/>
      <c r="E28"/>
      <c r="F28"/>
      <c r="G28"/>
      <c r="H28"/>
      <c r="I28"/>
      <c r="J28"/>
      <c r="K28"/>
      <c r="L28" s="1983"/>
      <c r="M28" s="1983"/>
      <c r="N28" s="1983"/>
    </row>
    <row r="29" spans="2:14">
      <c r="C29"/>
      <c r="D29"/>
      <c r="E29"/>
      <c r="F29"/>
      <c r="G29"/>
      <c r="H29"/>
      <c r="I29"/>
      <c r="J29"/>
      <c r="K29"/>
      <c r="L29" s="1983"/>
      <c r="M29" s="1983"/>
      <c r="N29" s="1983"/>
    </row>
    <row r="30" spans="2:14">
      <c r="C30"/>
      <c r="D30"/>
      <c r="E30"/>
      <c r="F30"/>
      <c r="G30"/>
      <c r="H30"/>
      <c r="I30"/>
      <c r="J30"/>
      <c r="K30"/>
      <c r="L30" s="1983"/>
      <c r="M30" s="1983"/>
      <c r="N30" s="1983"/>
    </row>
    <row r="31" spans="2:14">
      <c r="C31"/>
      <c r="D31"/>
      <c r="E31"/>
      <c r="F31"/>
      <c r="G31"/>
      <c r="H31"/>
      <c r="I31"/>
      <c r="J31"/>
      <c r="K31"/>
      <c r="L31"/>
    </row>
    <row r="32" spans="2:14">
      <c r="C32"/>
      <c r="D32"/>
      <c r="E32"/>
      <c r="F32"/>
      <c r="G32"/>
      <c r="H32"/>
      <c r="I32"/>
      <c r="J32"/>
      <c r="K32"/>
      <c r="L32"/>
    </row>
    <row r="33" customFormat="1"/>
  </sheetData>
  <mergeCells count="37">
    <mergeCell ref="L3:N3"/>
    <mergeCell ref="L4:N4"/>
    <mergeCell ref="L5:N5"/>
    <mergeCell ref="L6:N6"/>
    <mergeCell ref="B22:B25"/>
    <mergeCell ref="B18:B21"/>
    <mergeCell ref="D4:F4"/>
    <mergeCell ref="G4:H4"/>
    <mergeCell ref="I4:J4"/>
    <mergeCell ref="B4:C4"/>
    <mergeCell ref="B6:B9"/>
    <mergeCell ref="B10:B13"/>
    <mergeCell ref="B14:B17"/>
    <mergeCell ref="L7:N7"/>
    <mergeCell ref="L8:N8"/>
    <mergeCell ref="L9:N9"/>
    <mergeCell ref="L10:N10"/>
    <mergeCell ref="L11:N11"/>
    <mergeCell ref="L12:N12"/>
    <mergeCell ref="L13:N13"/>
    <mergeCell ref="L14:N14"/>
    <mergeCell ref="L15:N15"/>
    <mergeCell ref="L16:N16"/>
    <mergeCell ref="L17:N17"/>
    <mergeCell ref="L18:N18"/>
    <mergeCell ref="L19:N19"/>
    <mergeCell ref="L20:N20"/>
    <mergeCell ref="L21:N21"/>
    <mergeCell ref="L27:N27"/>
    <mergeCell ref="L28:N28"/>
    <mergeCell ref="L29:N29"/>
    <mergeCell ref="L30:N30"/>
    <mergeCell ref="L22:N22"/>
    <mergeCell ref="L23:N23"/>
    <mergeCell ref="L24:N24"/>
    <mergeCell ref="L25:N25"/>
    <mergeCell ref="L26:N26"/>
  </mergeCells>
  <hyperlinks>
    <hyperlink ref="B1" location="Index!A1" display="Back to index" xr:uid="{75487385-7137-4954-9BEF-BDAC8BB36EF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codeName="Hoja16">
    <tabColor rgb="FF2AD2C9"/>
  </sheetPr>
  <dimension ref="A1:J41"/>
  <sheetViews>
    <sheetView showGridLines="0" zoomScale="58" zoomScaleNormal="50" workbookViewId="0">
      <pane xSplit="2" topLeftCell="C1" activePane="topRight" state="frozen"/>
      <selection pane="topRight" activeCell="B41" sqref="B41:E41"/>
    </sheetView>
  </sheetViews>
  <sheetFormatPr baseColWidth="10" defaultColWidth="11.453125" defaultRowHeight="14.5"/>
  <cols>
    <col min="2" max="2" width="50" customWidth="1"/>
    <col min="7" max="7" width="11.453125" customWidth="1"/>
    <col min="8" max="8" width="14" customWidth="1"/>
    <col min="9" max="9" width="12.453125" customWidth="1"/>
    <col min="10" max="10" width="22.453125" customWidth="1"/>
  </cols>
  <sheetData>
    <row r="1" spans="1:10">
      <c r="A1" s="145" t="s">
        <v>21</v>
      </c>
    </row>
    <row r="2" spans="1:10" ht="15" thickBot="1"/>
    <row r="3" spans="1:10">
      <c r="B3" s="443" t="s">
        <v>222</v>
      </c>
      <c r="C3" s="1980" t="s">
        <v>23</v>
      </c>
      <c r="D3" s="1980"/>
      <c r="E3" s="1979"/>
      <c r="F3" s="1969" t="s">
        <v>42</v>
      </c>
      <c r="G3" s="1979"/>
      <c r="H3" s="1969" t="s">
        <v>25</v>
      </c>
      <c r="I3" s="1979"/>
      <c r="J3" s="1391" t="s">
        <v>42</v>
      </c>
    </row>
    <row r="4" spans="1:10" ht="15" thickBot="1">
      <c r="B4" s="133" t="s">
        <v>44</v>
      </c>
      <c r="C4" s="1020" t="s">
        <v>732</v>
      </c>
      <c r="D4" s="1020" t="s">
        <v>640</v>
      </c>
      <c r="E4" s="1021" t="s">
        <v>733</v>
      </c>
      <c r="F4" s="319" t="s">
        <v>26</v>
      </c>
      <c r="G4" s="999" t="s">
        <v>27</v>
      </c>
      <c r="H4" s="647" t="s">
        <v>734</v>
      </c>
      <c r="I4" s="648" t="s">
        <v>731</v>
      </c>
      <c r="J4" s="649" t="str">
        <f>+CONCATENATE(I4," / ",H4)</f>
        <v>Sep 25 / Sep  24</v>
      </c>
    </row>
    <row r="5" spans="1:10">
      <c r="B5" s="17" t="s">
        <v>223</v>
      </c>
      <c r="C5" s="381">
        <v>1155966</v>
      </c>
      <c r="D5" s="824">
        <v>1304466</v>
      </c>
      <c r="E5" s="824">
        <v>1341137</v>
      </c>
      <c r="F5" s="867">
        <v>2.8111886396425811E-2</v>
      </c>
      <c r="G5" s="868">
        <v>0.16018723734089058</v>
      </c>
      <c r="H5" s="824">
        <v>3404858</v>
      </c>
      <c r="I5" s="824">
        <v>4007293</v>
      </c>
      <c r="J5" s="872">
        <v>0.17693395730453365</v>
      </c>
    </row>
    <row r="6" spans="1:10">
      <c r="B6" s="17" t="s">
        <v>420</v>
      </c>
      <c r="C6" s="381">
        <v>971449</v>
      </c>
      <c r="D6" s="824">
        <v>965994</v>
      </c>
      <c r="E6" s="824">
        <v>1068459</v>
      </c>
      <c r="F6" s="867">
        <v>0.10607208740426954</v>
      </c>
      <c r="G6" s="868">
        <v>9.9861135273184631E-2</v>
      </c>
      <c r="H6" s="824">
        <v>2740755</v>
      </c>
      <c r="I6" s="824">
        <v>2904287</v>
      </c>
      <c r="J6" s="872">
        <v>5.9666770652612167E-2</v>
      </c>
    </row>
    <row r="7" spans="1:10">
      <c r="B7" s="17" t="s">
        <v>224</v>
      </c>
      <c r="C7" s="381">
        <v>179495</v>
      </c>
      <c r="D7" s="824">
        <v>212662</v>
      </c>
      <c r="E7" s="824">
        <v>219800</v>
      </c>
      <c r="F7" s="867">
        <v>3.3564999858931133E-2</v>
      </c>
      <c r="G7" s="868">
        <v>0.22454664475333574</v>
      </c>
      <c r="H7" s="824">
        <v>526845</v>
      </c>
      <c r="I7" s="824">
        <v>636228</v>
      </c>
      <c r="J7" s="872">
        <v>0.20761893915667806</v>
      </c>
    </row>
    <row r="8" spans="1:10" ht="15" thickBot="1">
      <c r="B8" s="17" t="s">
        <v>729</v>
      </c>
      <c r="C8" s="381">
        <v>6414</v>
      </c>
      <c r="D8" s="824">
        <v>371</v>
      </c>
      <c r="E8" s="824">
        <v>65</v>
      </c>
      <c r="F8" s="867">
        <v>-0.82479784366576814</v>
      </c>
      <c r="G8" s="868">
        <v>-0.98986591830371062</v>
      </c>
      <c r="H8" s="824">
        <v>24461</v>
      </c>
      <c r="I8" s="824">
        <v>7235</v>
      </c>
      <c r="J8" s="872">
        <v>-0.7042230489350394</v>
      </c>
    </row>
    <row r="9" spans="1:10" ht="15" thickBot="1">
      <c r="B9" s="444" t="s">
        <v>226</v>
      </c>
      <c r="C9" s="804">
        <v>2313324</v>
      </c>
      <c r="D9" s="805">
        <v>2483493</v>
      </c>
      <c r="E9" s="805">
        <v>2629461</v>
      </c>
      <c r="F9" s="873">
        <v>5.877528142821431E-2</v>
      </c>
      <c r="G9" s="874">
        <v>0.13665919689589523</v>
      </c>
      <c r="H9" s="805">
        <v>6696919</v>
      </c>
      <c r="I9" s="805">
        <v>7555043</v>
      </c>
      <c r="J9" s="875">
        <v>0.12813713291141782</v>
      </c>
    </row>
    <row r="10" spans="1:10">
      <c r="B10" s="19"/>
      <c r="C10" s="18"/>
      <c r="D10" s="18"/>
      <c r="E10" s="18"/>
      <c r="F10" s="23"/>
      <c r="G10" s="23"/>
    </row>
    <row r="11" spans="1:10" ht="15" thickBot="1">
      <c r="B11" s="22"/>
      <c r="C11" s="18"/>
      <c r="D11" s="18"/>
      <c r="E11" s="18"/>
      <c r="F11" s="23"/>
      <c r="G11" s="23"/>
    </row>
    <row r="12" spans="1:10">
      <c r="B12" s="445" t="s">
        <v>798</v>
      </c>
      <c r="C12" s="1993" t="s">
        <v>23</v>
      </c>
      <c r="D12" s="1993"/>
      <c r="E12" s="1993"/>
      <c r="F12" s="1994" t="s">
        <v>42</v>
      </c>
      <c r="G12" s="1995"/>
      <c r="H12" s="1969" t="s">
        <v>25</v>
      </c>
      <c r="I12" s="1979"/>
      <c r="J12" s="1391" t="s">
        <v>42</v>
      </c>
    </row>
    <row r="13" spans="1:10" ht="15" thickBot="1">
      <c r="B13" s="134" t="s">
        <v>44</v>
      </c>
      <c r="C13" s="308" t="str">
        <f>C4</f>
        <v>3Q24</v>
      </c>
      <c r="D13" s="309" t="str">
        <f>D4</f>
        <v>2Q25</v>
      </c>
      <c r="E13" s="309" t="str">
        <f>E4</f>
        <v>3Q25</v>
      </c>
      <c r="F13" s="301" t="s">
        <v>26</v>
      </c>
      <c r="G13" s="310" t="s">
        <v>27</v>
      </c>
      <c r="H13" s="647" t="s">
        <v>734</v>
      </c>
      <c r="I13" s="648" t="s">
        <v>731</v>
      </c>
      <c r="J13" s="932" t="str">
        <f>+CONCATENATE(I13," / ",H13)</f>
        <v>Sep 25 / Sep  24</v>
      </c>
    </row>
    <row r="14" spans="1:10">
      <c r="B14" s="446" t="s">
        <v>227</v>
      </c>
      <c r="C14" s="447">
        <v>287372</v>
      </c>
      <c r="D14" s="448">
        <v>324083</v>
      </c>
      <c r="E14" s="448">
        <v>336894</v>
      </c>
      <c r="F14" s="449">
        <v>3.9529996945226964E-2</v>
      </c>
      <c r="G14" s="450">
        <v>0.17232715783026875</v>
      </c>
      <c r="H14" s="377">
        <v>865274</v>
      </c>
      <c r="I14" s="379">
        <v>963006</v>
      </c>
      <c r="J14" s="24">
        <v>0.11294919297239958</v>
      </c>
    </row>
    <row r="15" spans="1:10">
      <c r="B15" s="25" t="s">
        <v>228</v>
      </c>
      <c r="C15" s="311">
        <v>123174</v>
      </c>
      <c r="D15" s="312">
        <v>112027</v>
      </c>
      <c r="E15" s="312">
        <v>133510</v>
      </c>
      <c r="F15" s="313">
        <v>0.19176627063118712</v>
      </c>
      <c r="G15" s="933">
        <v>8.3913812980012104E-2</v>
      </c>
      <c r="H15" s="824">
        <v>314915</v>
      </c>
      <c r="I15" s="824">
        <v>330927</v>
      </c>
      <c r="J15" s="24">
        <v>5.08454662369211E-2</v>
      </c>
    </row>
    <row r="16" spans="1:10">
      <c r="B16" s="25" t="s">
        <v>229</v>
      </c>
      <c r="C16" s="311">
        <v>90080</v>
      </c>
      <c r="D16" s="312">
        <v>86321</v>
      </c>
      <c r="E16" s="312">
        <v>90710</v>
      </c>
      <c r="F16" s="313">
        <v>5.0845101423755423E-2</v>
      </c>
      <c r="G16" s="933">
        <v>6.9937833037301278E-3</v>
      </c>
      <c r="H16" s="824">
        <v>277415</v>
      </c>
      <c r="I16" s="824">
        <v>260378</v>
      </c>
      <c r="J16" s="24">
        <v>-6.1413405908115948E-2</v>
      </c>
    </row>
    <row r="17" spans="2:10">
      <c r="B17" s="25" t="s">
        <v>230</v>
      </c>
      <c r="C17" s="311">
        <v>101570</v>
      </c>
      <c r="D17" s="312">
        <v>92086</v>
      </c>
      <c r="E17" s="312">
        <v>120177</v>
      </c>
      <c r="F17" s="313">
        <v>0.30505179940490401</v>
      </c>
      <c r="G17" s="933">
        <v>0.18319385645367725</v>
      </c>
      <c r="H17" s="824">
        <v>236407</v>
      </c>
      <c r="I17" s="824">
        <v>283335</v>
      </c>
      <c r="J17" s="24">
        <v>0.19850512040675605</v>
      </c>
    </row>
    <row r="18" spans="2:10">
      <c r="B18" s="25" t="s">
        <v>231</v>
      </c>
      <c r="C18" s="311">
        <v>62568</v>
      </c>
      <c r="D18" s="312">
        <v>58391</v>
      </c>
      <c r="E18" s="312">
        <v>64565</v>
      </c>
      <c r="F18" s="313">
        <v>0.10573547293247243</v>
      </c>
      <c r="G18" s="933">
        <v>3.1917274005881513E-2</v>
      </c>
      <c r="H18" s="824">
        <v>176857</v>
      </c>
      <c r="I18" s="824">
        <v>175766</v>
      </c>
      <c r="J18" s="24">
        <v>-6.1688256614100823E-3</v>
      </c>
    </row>
    <row r="19" spans="2:10">
      <c r="B19" s="25" t="s">
        <v>232</v>
      </c>
      <c r="C19" s="311">
        <v>36316</v>
      </c>
      <c r="D19" s="312">
        <v>37886</v>
      </c>
      <c r="E19" s="312">
        <v>43719</v>
      </c>
      <c r="F19" s="313">
        <v>0.15396188565697089</v>
      </c>
      <c r="G19" s="933">
        <v>0.20384954290120061</v>
      </c>
      <c r="H19" s="824">
        <v>103552</v>
      </c>
      <c r="I19" s="824">
        <v>113240</v>
      </c>
      <c r="J19" s="24">
        <v>9.3556860321384328E-2</v>
      </c>
    </row>
    <row r="20" spans="2:10">
      <c r="B20" s="25" t="s">
        <v>233</v>
      </c>
      <c r="C20" s="311">
        <v>29957</v>
      </c>
      <c r="D20" s="312">
        <v>28067</v>
      </c>
      <c r="E20" s="312">
        <v>27807</v>
      </c>
      <c r="F20" s="313">
        <v>-9.263547938860639E-3</v>
      </c>
      <c r="G20" s="933">
        <v>-7.1769536335414053E-2</v>
      </c>
      <c r="H20" s="824">
        <v>86720</v>
      </c>
      <c r="I20" s="824">
        <v>81976</v>
      </c>
      <c r="J20" s="24">
        <v>-5.4704797047970488E-2</v>
      </c>
    </row>
    <row r="21" spans="2:10">
      <c r="B21" s="25" t="s">
        <v>234</v>
      </c>
      <c r="C21" s="311">
        <v>36689</v>
      </c>
      <c r="D21" s="312">
        <v>26634</v>
      </c>
      <c r="E21" s="312">
        <v>27766</v>
      </c>
      <c r="F21" s="313">
        <v>4.2502065029661251E-2</v>
      </c>
      <c r="G21" s="933">
        <v>-0.24320641064079151</v>
      </c>
      <c r="H21" s="824">
        <v>101054</v>
      </c>
      <c r="I21" s="824">
        <v>75836</v>
      </c>
      <c r="J21" s="24">
        <v>-0.24954974568052724</v>
      </c>
    </row>
    <row r="22" spans="2:10">
      <c r="B22" s="25" t="s">
        <v>235</v>
      </c>
      <c r="C22" s="311">
        <v>26378</v>
      </c>
      <c r="D22" s="312">
        <v>34937</v>
      </c>
      <c r="E22" s="312">
        <v>34858</v>
      </c>
      <c r="F22" s="313">
        <v>-2.2612130406159947E-3</v>
      </c>
      <c r="G22" s="933">
        <v>0.32148002122981278</v>
      </c>
      <c r="H22" s="824">
        <v>87845</v>
      </c>
      <c r="I22" s="824">
        <v>102972</v>
      </c>
      <c r="J22" s="24">
        <v>0.17220103591553304</v>
      </c>
    </row>
    <row r="23" spans="2:10">
      <c r="B23" s="25" t="s">
        <v>236</v>
      </c>
      <c r="C23" s="311">
        <v>23552</v>
      </c>
      <c r="D23" s="312">
        <v>18192</v>
      </c>
      <c r="E23" s="312">
        <v>16993</v>
      </c>
      <c r="F23" s="313">
        <v>-6.5908091468777519E-2</v>
      </c>
      <c r="G23" s="933">
        <v>-0.27849014945652173</v>
      </c>
      <c r="H23" s="824">
        <v>66905</v>
      </c>
      <c r="I23" s="824">
        <v>54568</v>
      </c>
      <c r="J23" s="24">
        <v>-0.1843957850683805</v>
      </c>
    </row>
    <row r="24" spans="2:10">
      <c r="B24" s="25" t="s">
        <v>237</v>
      </c>
      <c r="C24" s="311">
        <v>16909</v>
      </c>
      <c r="D24" s="312">
        <v>16940</v>
      </c>
      <c r="E24" s="312">
        <v>16888</v>
      </c>
      <c r="F24" s="313">
        <v>-3.0696576151121313E-3</v>
      </c>
      <c r="G24" s="933">
        <v>-1.2419421609793924E-3</v>
      </c>
      <c r="H24" s="824">
        <v>49356</v>
      </c>
      <c r="I24" s="824">
        <v>50774</v>
      </c>
      <c r="J24" s="24">
        <v>2.8730042953237778E-2</v>
      </c>
    </row>
    <row r="25" spans="2:10">
      <c r="B25" s="25" t="s">
        <v>238</v>
      </c>
      <c r="C25" s="311">
        <v>18349</v>
      </c>
      <c r="D25" s="312">
        <v>19773</v>
      </c>
      <c r="E25" s="312">
        <v>20774</v>
      </c>
      <c r="F25" s="313">
        <v>5.0624589086127658E-2</v>
      </c>
      <c r="G25" s="933">
        <v>0.13215979072429018</v>
      </c>
      <c r="H25" s="824">
        <v>59741</v>
      </c>
      <c r="I25" s="824">
        <v>58877</v>
      </c>
      <c r="J25" s="24">
        <v>-1.4462429487286821E-2</v>
      </c>
    </row>
    <row r="26" spans="2:10">
      <c r="B26" s="25" t="s">
        <v>239</v>
      </c>
      <c r="C26" s="311">
        <v>11857</v>
      </c>
      <c r="D26" s="312">
        <v>12513</v>
      </c>
      <c r="E26" s="312">
        <v>11390</v>
      </c>
      <c r="F26" s="313">
        <v>-8.9746663469991161E-2</v>
      </c>
      <c r="G26" s="933">
        <v>-3.9386016698996329E-2</v>
      </c>
      <c r="H26" s="824">
        <v>37207</v>
      </c>
      <c r="I26" s="824">
        <v>34178</v>
      </c>
      <c r="J26" s="24">
        <v>-8.1409412207380294E-2</v>
      </c>
    </row>
    <row r="27" spans="2:10">
      <c r="B27" s="25" t="s">
        <v>240</v>
      </c>
      <c r="C27" s="311">
        <v>7578</v>
      </c>
      <c r="D27" s="312">
        <v>7762</v>
      </c>
      <c r="E27" s="312">
        <v>8935</v>
      </c>
      <c r="F27" s="313">
        <v>0.15112084514300439</v>
      </c>
      <c r="G27" s="933">
        <v>0.17907099498548429</v>
      </c>
      <c r="H27" s="824">
        <v>21342</v>
      </c>
      <c r="I27" s="824">
        <v>24332</v>
      </c>
      <c r="J27" s="24">
        <v>0.14009933464530033</v>
      </c>
    </row>
    <row r="28" spans="2:10">
      <c r="B28" s="25" t="s">
        <v>241</v>
      </c>
      <c r="C28" s="311">
        <v>28296</v>
      </c>
      <c r="D28" s="312">
        <v>16441</v>
      </c>
      <c r="E28" s="312">
        <v>34401</v>
      </c>
      <c r="F28" s="313">
        <v>1.0923909737850495</v>
      </c>
      <c r="G28" s="933">
        <v>0.21575487701441909</v>
      </c>
      <c r="H28" s="824">
        <v>40838</v>
      </c>
      <c r="I28" s="824">
        <v>62561</v>
      </c>
      <c r="J28" s="24">
        <v>0.53193104461530938</v>
      </c>
    </row>
    <row r="29" spans="2:10">
      <c r="B29" s="25" t="s">
        <v>242</v>
      </c>
      <c r="C29" s="311">
        <v>5761</v>
      </c>
      <c r="D29" s="312">
        <v>7014</v>
      </c>
      <c r="E29" s="312">
        <v>6474</v>
      </c>
      <c r="F29" s="313">
        <v>-7.6988879384088937E-2</v>
      </c>
      <c r="G29" s="933">
        <v>0.12376323554938384</v>
      </c>
      <c r="H29" s="824">
        <v>17134</v>
      </c>
      <c r="I29" s="824">
        <v>20046</v>
      </c>
      <c r="J29" s="24">
        <v>0.16995447647951445</v>
      </c>
    </row>
    <row r="30" spans="2:10" ht="15" thickBot="1">
      <c r="B30" s="135" t="s">
        <v>728</v>
      </c>
      <c r="C30" s="314">
        <v>65043</v>
      </c>
      <c r="D30" s="315">
        <v>66927</v>
      </c>
      <c r="E30" s="315">
        <v>72598</v>
      </c>
      <c r="F30" s="316">
        <v>8.4734113287611823E-2</v>
      </c>
      <c r="G30" s="136">
        <v>0.11615392893931697</v>
      </c>
      <c r="H30" s="824">
        <v>198193</v>
      </c>
      <c r="I30" s="824">
        <v>211515</v>
      </c>
      <c r="J30" s="24">
        <v>6.7217308381224417E-2</v>
      </c>
    </row>
    <row r="31" spans="2:10" ht="15" thickBot="1">
      <c r="B31" s="26" t="s">
        <v>243</v>
      </c>
      <c r="C31" s="317">
        <v>971449</v>
      </c>
      <c r="D31" s="318">
        <v>965994</v>
      </c>
      <c r="E31" s="318">
        <v>1068459</v>
      </c>
      <c r="F31" s="137">
        <v>0.10607208740426954</v>
      </c>
      <c r="G31" s="138">
        <v>9.9861135273184631E-2</v>
      </c>
      <c r="H31" s="804">
        <v>2740755</v>
      </c>
      <c r="I31" s="806">
        <v>2904287</v>
      </c>
      <c r="J31" s="27">
        <v>5.9666770652612167E-2</v>
      </c>
    </row>
    <row r="32" spans="2:10">
      <c r="B32" s="1606"/>
      <c r="C32" s="1606"/>
      <c r="D32" s="1606"/>
      <c r="E32" s="1606"/>
      <c r="F32" s="1606"/>
      <c r="G32" s="1606"/>
      <c r="H32" s="1606"/>
      <c r="I32" s="1606"/>
      <c r="J32" s="1606"/>
    </row>
    <row r="33" spans="2:10">
      <c r="B33" s="1607"/>
      <c r="C33" s="1607"/>
      <c r="D33" s="1607"/>
      <c r="E33" s="1607"/>
      <c r="F33" s="1607"/>
      <c r="G33" s="1607"/>
      <c r="H33" s="1607"/>
      <c r="I33" s="1607"/>
      <c r="J33" s="1607"/>
    </row>
    <row r="34" spans="2:10" ht="15" thickBot="1">
      <c r="B34" s="19"/>
      <c r="C34" s="19"/>
      <c r="D34" s="19"/>
      <c r="E34" s="19"/>
      <c r="F34" s="19"/>
      <c r="G34" s="19"/>
      <c r="H34" s="19"/>
      <c r="I34" s="19"/>
      <c r="J34" s="19"/>
    </row>
    <row r="35" spans="2:10">
      <c r="B35" s="1104" t="s">
        <v>617</v>
      </c>
      <c r="C35" s="1997" t="s">
        <v>23</v>
      </c>
      <c r="D35" s="1998"/>
      <c r="E35" s="1998"/>
      <c r="F35" s="1997" t="s">
        <v>42</v>
      </c>
      <c r="G35" s="1999"/>
      <c r="H35" s="1969" t="s">
        <v>25</v>
      </c>
      <c r="I35" s="1979"/>
      <c r="J35" s="1391" t="s">
        <v>42</v>
      </c>
    </row>
    <row r="36" spans="2:10" ht="15" thickBot="1">
      <c r="B36" s="1105" t="s">
        <v>599</v>
      </c>
      <c r="C36" s="308" t="str">
        <f>C4</f>
        <v>3Q24</v>
      </c>
      <c r="D36" s="309" t="str">
        <f>D4</f>
        <v>2Q25</v>
      </c>
      <c r="E36" s="309" t="str">
        <f>E4</f>
        <v>3Q25</v>
      </c>
      <c r="F36" s="301" t="s">
        <v>26</v>
      </c>
      <c r="G36" s="310" t="s">
        <v>27</v>
      </c>
      <c r="H36" s="647" t="s">
        <v>734</v>
      </c>
      <c r="I36" s="648" t="s">
        <v>731</v>
      </c>
      <c r="J36" s="932" t="str">
        <f>+CONCATENATE(I36," / ",H36)</f>
        <v>Sep 25 / Sep  24</v>
      </c>
    </row>
    <row r="37" spans="2:10">
      <c r="B37" s="1502" t="s">
        <v>626</v>
      </c>
      <c r="C37" s="1106">
        <v>2024869.8727767174</v>
      </c>
      <c r="D37" s="1106">
        <v>2168180.2083108001</v>
      </c>
      <c r="E37" s="1106">
        <v>2284842.380229</v>
      </c>
      <c r="F37" s="1107">
        <v>5.3806492408253082E-2</v>
      </c>
      <c r="G37" s="1108">
        <v>0.12838973553188415</v>
      </c>
      <c r="H37" s="1371">
        <v>5868270.2525191838</v>
      </c>
      <c r="I37" s="1371">
        <v>6593173.7397442348</v>
      </c>
      <c r="J37" s="1373">
        <v>0.12352932909213887</v>
      </c>
    </row>
    <row r="38" spans="2:10" ht="15" thickBot="1">
      <c r="B38" s="1503" t="s">
        <v>627</v>
      </c>
      <c r="C38" s="1109">
        <v>288454.12722328264</v>
      </c>
      <c r="D38" s="1109">
        <v>315312.7916891998</v>
      </c>
      <c r="E38" s="1109">
        <v>344618.61977099988</v>
      </c>
      <c r="F38" s="1107">
        <v>9.2942084349963539E-2</v>
      </c>
      <c r="G38" s="1108">
        <v>0.19470857667514729</v>
      </c>
      <c r="H38" s="1372">
        <v>828648.74748081621</v>
      </c>
      <c r="I38" s="1372">
        <v>961869.26025576482</v>
      </c>
      <c r="J38" s="1374">
        <v>0.16076837523734122</v>
      </c>
    </row>
    <row r="39" spans="2:10" ht="15" thickBot="1">
      <c r="B39" s="1110" t="s">
        <v>569</v>
      </c>
      <c r="C39" s="1111">
        <v>2313324</v>
      </c>
      <c r="D39" s="1111">
        <v>2483493</v>
      </c>
      <c r="E39" s="1111">
        <v>2629461</v>
      </c>
      <c r="F39" s="1112">
        <v>5.877528142821431E-2</v>
      </c>
      <c r="G39" s="1113">
        <v>0.13665919689589523</v>
      </c>
      <c r="H39" s="1111">
        <v>6696919</v>
      </c>
      <c r="I39" s="1111">
        <v>7555043</v>
      </c>
      <c r="J39" s="1375">
        <v>0.12813713291141782</v>
      </c>
    </row>
    <row r="41" spans="2:10" ht="30" customHeight="1">
      <c r="B41" s="1996" t="s">
        <v>618</v>
      </c>
      <c r="C41" s="1996"/>
      <c r="D41" s="1996"/>
      <c r="E41" s="1996"/>
    </row>
  </sheetData>
  <mergeCells count="10">
    <mergeCell ref="H3:I3"/>
    <mergeCell ref="C12:E12"/>
    <mergeCell ref="F12:G12"/>
    <mergeCell ref="H12:I12"/>
    <mergeCell ref="B41:E41"/>
    <mergeCell ref="C35:E35"/>
    <mergeCell ref="F35:G35"/>
    <mergeCell ref="C3:E3"/>
    <mergeCell ref="F3:G3"/>
    <mergeCell ref="H35:I35"/>
  </mergeCells>
  <phoneticPr fontId="37" type="noConversion"/>
  <hyperlinks>
    <hyperlink ref="A1" location="Index!A1" display="Back to index" xr:uid="{03E6FDD9-2B93-4D58-A233-F9A17E3ADF7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B13 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codeName="Hoja17">
    <tabColor rgb="FF2AD2C9"/>
  </sheetPr>
  <dimension ref="A1:J23"/>
  <sheetViews>
    <sheetView showGridLines="0" zoomScale="55" zoomScaleNormal="60" workbookViewId="0">
      <selection activeCell="F32" sqref="F32"/>
    </sheetView>
  </sheetViews>
  <sheetFormatPr baseColWidth="10" defaultColWidth="11.453125" defaultRowHeight="14.5"/>
  <cols>
    <col min="2" max="2" width="32.54296875" customWidth="1"/>
    <col min="3" max="3" width="16.453125" customWidth="1"/>
    <col min="6" max="6" width="12.453125" customWidth="1"/>
    <col min="7" max="7" width="12.54296875" customWidth="1"/>
    <col min="10" max="10" width="17.54296875" bestFit="1" customWidth="1"/>
  </cols>
  <sheetData>
    <row r="1" spans="1:10">
      <c r="A1" s="145" t="s">
        <v>21</v>
      </c>
    </row>
    <row r="2" spans="1:10" ht="15" thickBot="1"/>
    <row r="3" spans="1:10">
      <c r="B3" s="443" t="s">
        <v>70</v>
      </c>
      <c r="C3" s="1969" t="s">
        <v>23</v>
      </c>
      <c r="D3" s="1980"/>
      <c r="E3" s="1979"/>
      <c r="F3" s="1969" t="s">
        <v>42</v>
      </c>
      <c r="G3" s="1979"/>
      <c r="H3" s="1974" t="s">
        <v>25</v>
      </c>
      <c r="I3" s="1944"/>
      <c r="J3" s="1193" t="s">
        <v>42</v>
      </c>
    </row>
    <row r="4" spans="1:10" ht="15" thickBot="1">
      <c r="B4" s="451" t="s">
        <v>44</v>
      </c>
      <c r="C4" s="1019" t="s">
        <v>732</v>
      </c>
      <c r="D4" s="1020" t="s">
        <v>640</v>
      </c>
      <c r="E4" s="1021" t="s">
        <v>733</v>
      </c>
      <c r="F4" s="319" t="str">
        <f>+F15</f>
        <v>QoQ</v>
      </c>
      <c r="G4" s="999" t="str">
        <f>+G15</f>
        <v>YoY</v>
      </c>
      <c r="H4" s="1201" t="s">
        <v>730</v>
      </c>
      <c r="I4" s="1194" t="s">
        <v>731</v>
      </c>
      <c r="J4" s="1189" t="str">
        <f>+CONCATENATE(I4," / ",H4)</f>
        <v>Sep 25 / Sep 24</v>
      </c>
    </row>
    <row r="5" spans="1:10">
      <c r="B5" s="139" t="s">
        <v>694</v>
      </c>
      <c r="C5" s="311">
        <v>2313324</v>
      </c>
      <c r="D5" s="312">
        <v>2483493</v>
      </c>
      <c r="E5" s="312">
        <v>2629461</v>
      </c>
      <c r="F5" s="320">
        <v>5.877528142821431E-2</v>
      </c>
      <c r="G5" s="934">
        <v>0.13665919689589523</v>
      </c>
      <c r="H5" s="312">
        <v>6696919</v>
      </c>
      <c r="I5" s="312">
        <v>7555043</v>
      </c>
      <c r="J5" s="1204">
        <v>0.12813713291141782</v>
      </c>
    </row>
    <row r="6" spans="1:10">
      <c r="B6" s="140" t="s">
        <v>695</v>
      </c>
      <c r="C6" s="311">
        <v>5211162</v>
      </c>
      <c r="D6" s="312">
        <v>5529301</v>
      </c>
      <c r="E6" s="312">
        <v>5670690</v>
      </c>
      <c r="F6" s="320">
        <v>2.5570863297187163E-2</v>
      </c>
      <c r="G6" s="934">
        <v>8.8181484283159861E-2</v>
      </c>
      <c r="H6" s="312">
        <v>15288024</v>
      </c>
      <c r="I6" s="312">
        <v>16540190</v>
      </c>
      <c r="J6" s="1205">
        <v>8.190502579012171E-2</v>
      </c>
    </row>
    <row r="7" spans="1:10" ht="15" thickBot="1">
      <c r="B7" s="1129" t="s">
        <v>696</v>
      </c>
      <c r="C7" s="321">
        <v>0.44391711483926233</v>
      </c>
      <c r="D7" s="321">
        <v>0.44915134842541582</v>
      </c>
      <c r="E7" s="322">
        <v>0.46369330716367851</v>
      </c>
      <c r="F7" s="323" t="s">
        <v>826</v>
      </c>
      <c r="G7" s="324" t="s">
        <v>827</v>
      </c>
      <c r="H7" s="321">
        <v>0.43805000567764679</v>
      </c>
      <c r="I7" s="321">
        <v>0.45676881583585194</v>
      </c>
      <c r="J7" s="1206" t="s">
        <v>828</v>
      </c>
    </row>
    <row r="8" spans="1:10" ht="27.65" customHeight="1">
      <c r="B8" s="2002" t="s">
        <v>622</v>
      </c>
      <c r="C8" s="2002"/>
      <c r="D8" s="2002"/>
      <c r="E8" s="2002"/>
      <c r="F8" s="2002"/>
      <c r="G8" s="2002"/>
    </row>
    <row r="9" spans="1:10" ht="35.4" customHeight="1">
      <c r="B9" s="2003" t="s">
        <v>621</v>
      </c>
      <c r="C9" s="2003"/>
      <c r="D9" s="2003"/>
      <c r="E9" s="2003"/>
      <c r="F9" s="2003"/>
      <c r="G9" s="2003"/>
    </row>
    <row r="10" spans="1:10">
      <c r="B10" s="2003" t="s">
        <v>244</v>
      </c>
      <c r="C10" s="2003"/>
      <c r="D10" s="2003"/>
      <c r="E10" s="2003"/>
      <c r="F10" s="2003"/>
      <c r="G10" s="2003"/>
    </row>
    <row r="11" spans="1:10">
      <c r="B11" s="2001"/>
      <c r="C11" s="2001"/>
      <c r="D11" s="2001"/>
      <c r="E11" s="2001"/>
      <c r="F11" s="2001"/>
      <c r="G11" s="2001"/>
    </row>
    <row r="12" spans="1:10">
      <c r="B12" s="1000"/>
      <c r="C12" s="1000"/>
      <c r="D12" s="1000"/>
      <c r="E12" s="1000"/>
      <c r="F12" s="1000"/>
      <c r="G12" s="1000"/>
    </row>
    <row r="13" spans="1:10" ht="15" customHeight="1" thickBot="1">
      <c r="B13" s="1004"/>
      <c r="C13" s="1004"/>
      <c r="D13" s="1004"/>
      <c r="E13" s="1004"/>
      <c r="F13" s="1004"/>
      <c r="G13" s="1004"/>
    </row>
    <row r="14" spans="1:10">
      <c r="B14" s="2004" t="s">
        <v>853</v>
      </c>
      <c r="C14" s="1902" t="s">
        <v>23</v>
      </c>
      <c r="D14" s="1921"/>
      <c r="E14" s="1903"/>
      <c r="F14" s="1902" t="s">
        <v>42</v>
      </c>
      <c r="G14" s="1903"/>
      <c r="H14" s="1974" t="s">
        <v>43</v>
      </c>
      <c r="I14" s="1944"/>
      <c r="J14" s="1193" t="s">
        <v>42</v>
      </c>
    </row>
    <row r="15" spans="1:10" ht="15" customHeight="1" thickBot="1">
      <c r="A15" s="331"/>
      <c r="B15" s="2005"/>
      <c r="C15" s="1022" t="str">
        <f>C4</f>
        <v>3Q24</v>
      </c>
      <c r="D15" s="1023" t="str">
        <f>D4</f>
        <v>2Q25</v>
      </c>
      <c r="E15" s="1023" t="str">
        <f>E4</f>
        <v>3Q25</v>
      </c>
      <c r="F15" s="325" t="s">
        <v>26</v>
      </c>
      <c r="G15" s="1001" t="s">
        <v>27</v>
      </c>
      <c r="H15" s="1201" t="s">
        <v>730</v>
      </c>
      <c r="I15" s="1194" t="s">
        <v>731</v>
      </c>
      <c r="J15" s="1189" t="str">
        <f>+CONCATENATE(I15," / ",H15)</f>
        <v>Sep 25 / Sep 24</v>
      </c>
    </row>
    <row r="16" spans="1:10">
      <c r="A16" s="331"/>
      <c r="B16" s="329" t="s">
        <v>103</v>
      </c>
      <c r="C16" s="1002">
        <v>0.3640742745391185</v>
      </c>
      <c r="D16" s="1002">
        <v>0.38348512598999296</v>
      </c>
      <c r="E16" s="1002">
        <v>0.39949442468820301</v>
      </c>
      <c r="F16" s="328" t="s">
        <v>855</v>
      </c>
      <c r="G16" s="935" t="s">
        <v>856</v>
      </c>
      <c r="H16" s="1002">
        <v>0.36193722008679835</v>
      </c>
      <c r="I16" s="1002">
        <v>0.38679901557964996</v>
      </c>
      <c r="J16" s="1207" t="s">
        <v>857</v>
      </c>
    </row>
    <row r="17" spans="1:10">
      <c r="A17" s="331"/>
      <c r="B17" s="329" t="s">
        <v>735</v>
      </c>
      <c r="C17" s="1003">
        <v>0.80290312849360279</v>
      </c>
      <c r="D17" s="1003">
        <v>0.67295979609075152</v>
      </c>
      <c r="E17" s="1003">
        <v>0.59017721518987343</v>
      </c>
      <c r="F17" s="328" t="s">
        <v>858</v>
      </c>
      <c r="G17" s="935" t="s">
        <v>859</v>
      </c>
      <c r="H17" s="1003">
        <v>0.64333580054344852</v>
      </c>
      <c r="I17" s="1003">
        <v>0.65543633921747579</v>
      </c>
      <c r="J17" s="1208" t="s">
        <v>860</v>
      </c>
    </row>
    <row r="18" spans="1:10">
      <c r="A18" s="331"/>
      <c r="B18" s="329" t="s">
        <v>553</v>
      </c>
      <c r="C18" s="1003">
        <v>0.54201342189655144</v>
      </c>
      <c r="D18" s="1003">
        <v>0.51992787542462082</v>
      </c>
      <c r="E18" s="1003">
        <v>0.49444393534925013</v>
      </c>
      <c r="F18" s="328" t="s">
        <v>861</v>
      </c>
      <c r="G18" s="935" t="s">
        <v>862</v>
      </c>
      <c r="H18" s="1003">
        <v>0.52823242877113086</v>
      </c>
      <c r="I18" s="1003">
        <v>0.51387709027301187</v>
      </c>
      <c r="J18" s="1208" t="s">
        <v>863</v>
      </c>
    </row>
    <row r="19" spans="1:10">
      <c r="A19" s="331"/>
      <c r="B19" s="329" t="s">
        <v>113</v>
      </c>
      <c r="C19" s="1003">
        <v>0.72043417102307317</v>
      </c>
      <c r="D19" s="1003">
        <v>0.65487051722927925</v>
      </c>
      <c r="E19" s="1003">
        <v>0.63711871574126522</v>
      </c>
      <c r="F19" s="328" t="s">
        <v>864</v>
      </c>
      <c r="G19" s="936" t="s">
        <v>865</v>
      </c>
      <c r="H19" s="1003">
        <v>0.7863568297828154</v>
      </c>
      <c r="I19" s="1003">
        <v>0.66379938809269368</v>
      </c>
      <c r="J19" s="1208" t="s">
        <v>866</v>
      </c>
    </row>
    <row r="20" spans="1:10">
      <c r="A20" s="331"/>
      <c r="B20" s="329" t="s">
        <v>550</v>
      </c>
      <c r="C20" s="1003">
        <v>0.25512171511996951</v>
      </c>
      <c r="D20" s="1003">
        <v>0.37506880174646123</v>
      </c>
      <c r="E20" s="1003">
        <v>0.38204715252813787</v>
      </c>
      <c r="F20" s="328" t="s">
        <v>867</v>
      </c>
      <c r="G20" s="935" t="s">
        <v>868</v>
      </c>
      <c r="H20" s="1003">
        <v>0.26946048737500766</v>
      </c>
      <c r="I20" s="1003">
        <v>0.3608883400157708</v>
      </c>
      <c r="J20" s="1208" t="s">
        <v>869</v>
      </c>
    </row>
    <row r="21" spans="1:10" ht="15" customHeight="1" thickBot="1">
      <c r="A21" s="331"/>
      <c r="B21" s="329" t="s">
        <v>854</v>
      </c>
      <c r="C21" s="1003">
        <v>0.50704240790065003</v>
      </c>
      <c r="D21" s="1003">
        <v>0.51351129531977757</v>
      </c>
      <c r="E21" s="1003">
        <v>0.52463220550055933</v>
      </c>
      <c r="F21" s="328" t="s">
        <v>870</v>
      </c>
      <c r="G21" s="935" t="s">
        <v>871</v>
      </c>
      <c r="H21" s="1003">
        <v>0.51100796917418334</v>
      </c>
      <c r="I21" s="1003">
        <v>0.52731085131686017</v>
      </c>
      <c r="J21" s="1208" t="s">
        <v>872</v>
      </c>
    </row>
    <row r="22" spans="1:10" ht="15" thickBot="1">
      <c r="B22" s="330" t="s">
        <v>99</v>
      </c>
      <c r="C22" s="1370">
        <v>0.44391737130716186</v>
      </c>
      <c r="D22" s="1370">
        <v>0.44915134842541582</v>
      </c>
      <c r="E22" s="1370">
        <v>0.46369348350906153</v>
      </c>
      <c r="F22" s="326" t="s">
        <v>873</v>
      </c>
      <c r="G22" s="327" t="s">
        <v>874</v>
      </c>
      <c r="H22" s="1370">
        <v>0.43804997934439571</v>
      </c>
      <c r="I22" s="1370">
        <v>0.45676881583585194</v>
      </c>
      <c r="J22" s="1209" t="s">
        <v>875</v>
      </c>
    </row>
    <row r="23" spans="1:10">
      <c r="B23" s="2000"/>
      <c r="C23" s="2000"/>
      <c r="D23" s="2000"/>
      <c r="E23" s="2000"/>
      <c r="F23" s="2000"/>
      <c r="G23" s="2000"/>
      <c r="H23" s="19"/>
      <c r="I23" s="19"/>
      <c r="J23" s="19"/>
    </row>
  </sheetData>
  <mergeCells count="12">
    <mergeCell ref="B23:G23"/>
    <mergeCell ref="B11:G11"/>
    <mergeCell ref="H3:I3"/>
    <mergeCell ref="H14:I14"/>
    <mergeCell ref="C3:E3"/>
    <mergeCell ref="F3:G3"/>
    <mergeCell ref="B8:G8"/>
    <mergeCell ref="B9:G9"/>
    <mergeCell ref="B10:G10"/>
    <mergeCell ref="B14:B15"/>
    <mergeCell ref="C14:E14"/>
    <mergeCell ref="F14:G14"/>
  </mergeCells>
  <hyperlinks>
    <hyperlink ref="A1" location="Index!A1" display="Back to index" xr:uid="{3DD4DB73-CBD6-4B6C-B139-87B675B689FC}"/>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codeName="Hoja18">
    <tabColor rgb="FF2AD2C9"/>
  </sheetPr>
  <dimension ref="A1:G37"/>
  <sheetViews>
    <sheetView showGridLines="0" zoomScale="59" zoomScaleNormal="50" workbookViewId="0">
      <selection activeCell="B5" sqref="B5:G29"/>
    </sheetView>
  </sheetViews>
  <sheetFormatPr baseColWidth="10" defaultColWidth="11.453125" defaultRowHeight="14"/>
  <cols>
    <col min="1" max="1" width="11.453125" style="5"/>
    <col min="2" max="2" width="54.90625" style="5" customWidth="1"/>
    <col min="3" max="5" width="14.54296875" style="5" bestFit="1" customWidth="1"/>
    <col min="6" max="7" width="9.453125" style="5" customWidth="1"/>
    <col min="8" max="16384" width="11.453125" style="5"/>
  </cols>
  <sheetData>
    <row r="1" spans="1:7" ht="14.5">
      <c r="A1" s="145" t="s">
        <v>21</v>
      </c>
    </row>
    <row r="2" spans="1:7" ht="14.5">
      <c r="B2" s="2008" t="s">
        <v>245</v>
      </c>
      <c r="C2" s="2008"/>
    </row>
    <row r="3" spans="1:7" ht="14.5">
      <c r="B3" s="2008" t="s">
        <v>246</v>
      </c>
      <c r="C3" s="2008"/>
    </row>
    <row r="4" spans="1:7" ht="14.5" thickBot="1"/>
    <row r="5" spans="1:7" ht="16.5" customHeight="1">
      <c r="B5" s="427" t="s">
        <v>245</v>
      </c>
      <c r="C5" s="1969" t="s">
        <v>43</v>
      </c>
      <c r="D5" s="1978"/>
      <c r="E5" s="1979"/>
      <c r="F5" s="2006" t="s">
        <v>24</v>
      </c>
      <c r="G5" s="2007"/>
    </row>
    <row r="6" spans="1:7" ht="16.5" customHeight="1" thickBot="1">
      <c r="B6" s="456" t="s">
        <v>44</v>
      </c>
      <c r="C6" s="1853" t="s">
        <v>730</v>
      </c>
      <c r="D6" s="1047" t="s">
        <v>641</v>
      </c>
      <c r="E6" s="1070" t="s">
        <v>731</v>
      </c>
      <c r="F6" s="91" t="s">
        <v>26</v>
      </c>
      <c r="G6" s="93" t="s">
        <v>27</v>
      </c>
    </row>
    <row r="7" spans="1:7" ht="16.5" customHeight="1">
      <c r="B7" s="452" t="s">
        <v>247</v>
      </c>
      <c r="C7" s="1335">
        <v>1318992.88008</v>
      </c>
      <c r="D7" s="1336">
        <v>1318992.88008</v>
      </c>
      <c r="E7" s="1337">
        <v>1318992.88008</v>
      </c>
      <c r="F7" s="1342" t="s">
        <v>654</v>
      </c>
      <c r="G7" s="1398" t="s">
        <v>654</v>
      </c>
    </row>
    <row r="8" spans="1:7" ht="16.5" customHeight="1">
      <c r="B8" s="453" t="s">
        <v>248</v>
      </c>
      <c r="C8" s="1339">
        <v>-208901</v>
      </c>
      <c r="D8" s="1340">
        <v>-209845</v>
      </c>
      <c r="E8" s="1341">
        <v>-209845</v>
      </c>
      <c r="F8" s="1342">
        <v>0</v>
      </c>
      <c r="G8" s="1338">
        <v>4.5188869368744111E-3</v>
      </c>
    </row>
    <row r="9" spans="1:7" ht="16.5" customHeight="1">
      <c r="B9" s="453" t="s">
        <v>249</v>
      </c>
      <c r="C9" s="1339">
        <v>179026.99999999965</v>
      </c>
      <c r="D9" s="1340">
        <v>133388.00000000061</v>
      </c>
      <c r="E9" s="1341">
        <v>139527.00000000052</v>
      </c>
      <c r="F9" s="1342">
        <v>4.6023630311571306E-2</v>
      </c>
      <c r="G9" s="1338">
        <v>-0.22063711060342406</v>
      </c>
    </row>
    <row r="10" spans="1:7" ht="16.5" customHeight="1">
      <c r="B10" s="453" t="s">
        <v>250</v>
      </c>
      <c r="C10" s="1339">
        <v>27187346</v>
      </c>
      <c r="D10" s="1340">
        <v>29602851</v>
      </c>
      <c r="E10" s="1341">
        <v>29628427</v>
      </c>
      <c r="F10" s="1342">
        <v>8.6397083848455125E-4</v>
      </c>
      <c r="G10" s="1338">
        <v>8.9787395945157611E-2</v>
      </c>
    </row>
    <row r="11" spans="1:7" ht="16.5" customHeight="1">
      <c r="B11" s="453" t="s">
        <v>251</v>
      </c>
      <c r="C11" s="1339">
        <v>479027</v>
      </c>
      <c r="D11" s="1340">
        <v>474990</v>
      </c>
      <c r="E11" s="1341">
        <v>475729</v>
      </c>
      <c r="F11" s="1342">
        <v>1.5558222278364564E-3</v>
      </c>
      <c r="G11" s="1338">
        <v>-6.8847893751291522E-3</v>
      </c>
    </row>
    <row r="12" spans="1:7" ht="16.5" customHeight="1">
      <c r="B12" s="453" t="s">
        <v>697</v>
      </c>
      <c r="C12" s="1339">
        <v>5432237.3738890737</v>
      </c>
      <c r="D12" s="1340">
        <v>5123469.4999144953</v>
      </c>
      <c r="E12" s="1341">
        <v>6737239.1746066678</v>
      </c>
      <c r="F12" s="1342">
        <v>0.3149759503241123</v>
      </c>
      <c r="G12" s="1338">
        <v>0.240232837944508</v>
      </c>
    </row>
    <row r="13" spans="1:7" ht="16.5" customHeight="1">
      <c r="B13" s="453" t="s">
        <v>698</v>
      </c>
      <c r="C13" s="1339">
        <v>-227246.99963649371</v>
      </c>
      <c r="D13" s="1340">
        <v>-246715.56920231774</v>
      </c>
      <c r="E13" s="1341">
        <v>392256.20208489068</v>
      </c>
      <c r="F13" s="1342">
        <v>-2.5899126405079977</v>
      </c>
      <c r="G13" s="1338">
        <v>-2.7261226890227248</v>
      </c>
    </row>
    <row r="14" spans="1:7" ht="16.5" customHeight="1">
      <c r="B14" s="453" t="s">
        <v>252</v>
      </c>
      <c r="C14" s="1339">
        <v>-734431</v>
      </c>
      <c r="D14" s="1340">
        <v>-1692823</v>
      </c>
      <c r="E14" s="1341">
        <v>-1290496</v>
      </c>
      <c r="F14" s="1342">
        <v>-0.23766631242604808</v>
      </c>
      <c r="G14" s="1338">
        <v>0.75713715788140745</v>
      </c>
    </row>
    <row r="15" spans="1:7" ht="16.5" customHeight="1">
      <c r="B15" s="453" t="s">
        <v>699</v>
      </c>
      <c r="C15" s="1339">
        <v>-2050645.9325993503</v>
      </c>
      <c r="D15" s="1340">
        <v>-2655439.8671243675</v>
      </c>
      <c r="E15" s="1341">
        <v>-3345228.1139675584</v>
      </c>
      <c r="F15" s="1342">
        <v>0.25976421284590301</v>
      </c>
      <c r="G15" s="1338">
        <v>0.6313045859297739</v>
      </c>
    </row>
    <row r="16" spans="1:7" ht="16.5" customHeight="1">
      <c r="B16" s="453" t="s">
        <v>700</v>
      </c>
      <c r="C16" s="1339">
        <v>-678924.12758762727</v>
      </c>
      <c r="D16" s="1340">
        <v>-73487.606727808568</v>
      </c>
      <c r="E16" s="1341">
        <v>-81608.961519013887</v>
      </c>
      <c r="F16" s="1342">
        <v>0.1105132573072638</v>
      </c>
      <c r="G16" s="1338">
        <v>-0.87979663970849109</v>
      </c>
    </row>
    <row r="17" spans="2:7" ht="16.5" customHeight="1">
      <c r="B17" s="453" t="s">
        <v>253</v>
      </c>
      <c r="C17" s="1339">
        <v>0</v>
      </c>
      <c r="D17" s="1340">
        <v>0</v>
      </c>
      <c r="E17" s="1341">
        <v>0</v>
      </c>
      <c r="F17" s="1342" t="s">
        <v>654</v>
      </c>
      <c r="G17" s="1338" t="s">
        <v>654</v>
      </c>
    </row>
    <row r="18" spans="2:7" ht="16.5" customHeight="1">
      <c r="B18" s="453" t="s">
        <v>254</v>
      </c>
      <c r="C18" s="1339">
        <v>7939610.0097900871</v>
      </c>
      <c r="D18" s="1340">
        <v>7240644.6495128088</v>
      </c>
      <c r="E18" s="1341">
        <v>7246406.0955938157</v>
      </c>
      <c r="F18" s="1342">
        <v>7.9570899552350305E-4</v>
      </c>
      <c r="G18" s="1338">
        <v>-8.7309567263568755E-2</v>
      </c>
    </row>
    <row r="19" spans="2:7" ht="16.5" customHeight="1">
      <c r="B19" s="453" t="s">
        <v>701</v>
      </c>
      <c r="C19" s="1339">
        <v>1967573.6544110402</v>
      </c>
      <c r="D19" s="1340">
        <v>1972667.4098936915</v>
      </c>
      <c r="E19" s="1341">
        <v>2036080.378696929</v>
      </c>
      <c r="F19" s="1342">
        <v>3.2145798366818967E-2</v>
      </c>
      <c r="G19" s="1338">
        <v>3.4817870290296815E-2</v>
      </c>
    </row>
    <row r="20" spans="2:7" ht="16.5" customHeight="1" thickBot="1">
      <c r="B20" s="454" t="s">
        <v>702</v>
      </c>
      <c r="C20" s="1343">
        <v>-1525607.5557685138</v>
      </c>
      <c r="D20" s="1344">
        <v>-1289380.2698276942</v>
      </c>
      <c r="E20" s="1345">
        <v>-1438738.5828231755</v>
      </c>
      <c r="F20" s="1342">
        <v>0.115837287486523</v>
      </c>
      <c r="G20" s="1338">
        <v>-5.69405759802879E-2</v>
      </c>
    </row>
    <row r="21" spans="2:7" ht="16.5" customHeight="1" thickBot="1">
      <c r="B21" s="455" t="s">
        <v>841</v>
      </c>
      <c r="C21" s="1346">
        <v>39078056.302578218</v>
      </c>
      <c r="D21" s="1347">
        <v>39699311.126518808</v>
      </c>
      <c r="E21" s="1348">
        <v>41608741.072752558</v>
      </c>
      <c r="F21" s="1349">
        <v>4.8097306780677807E-2</v>
      </c>
      <c r="G21" s="1350">
        <v>6.4759740110394759E-2</v>
      </c>
    </row>
    <row r="22" spans="2:7" ht="16.5" customHeight="1" thickBot="1">
      <c r="B22" s="455" t="s">
        <v>842</v>
      </c>
      <c r="C22" s="1346">
        <v>30696480.194145601</v>
      </c>
      <c r="D22" s="1347">
        <v>31775379.336940002</v>
      </c>
      <c r="E22" s="1348">
        <v>33764993.181284986</v>
      </c>
      <c r="F22" s="1349">
        <v>6.2614951760213478E-2</v>
      </c>
      <c r="G22" s="1350">
        <v>9.9963024025295555E-2</v>
      </c>
    </row>
    <row r="23" spans="2:7" ht="16.5" customHeight="1" thickBot="1">
      <c r="B23" s="455" t="s">
        <v>843</v>
      </c>
      <c r="C23" s="1346">
        <v>30696480.194145601</v>
      </c>
      <c r="D23" s="1347">
        <v>31775379.336940002</v>
      </c>
      <c r="E23" s="1348">
        <v>33764993.181284986</v>
      </c>
      <c r="F23" s="1349">
        <v>6.2614951760213478E-2</v>
      </c>
      <c r="G23" s="1350">
        <v>9.9963024025295555E-2</v>
      </c>
    </row>
    <row r="24" spans="2:7" ht="16.5" customHeight="1" thickBot="1">
      <c r="B24" s="1172" t="s">
        <v>844</v>
      </c>
      <c r="C24" s="1351">
        <v>27276453.643472824</v>
      </c>
      <c r="D24" s="1352">
        <v>29484939.751083668</v>
      </c>
      <c r="E24" s="1353">
        <v>30993861.872884184</v>
      </c>
      <c r="F24" s="1349">
        <v>5.1176028662058171E-2</v>
      </c>
      <c r="G24" s="1350">
        <v>0.13628634711832954</v>
      </c>
    </row>
    <row r="25" spans="2:7" ht="16.5" customHeight="1" thickBot="1">
      <c r="B25" s="1172" t="s">
        <v>845</v>
      </c>
      <c r="C25" s="1351">
        <v>13968157.698344816</v>
      </c>
      <c r="D25" s="1352">
        <v>15535243.762113325</v>
      </c>
      <c r="E25" s="1353">
        <v>16281633.829086147</v>
      </c>
      <c r="F25" s="1349">
        <v>4.8044953680938418E-2</v>
      </c>
      <c r="G25" s="1350">
        <v>0.16562500085573006</v>
      </c>
    </row>
    <row r="26" spans="2:7" ht="16.5" customHeight="1" thickBot="1">
      <c r="B26" s="1172" t="s">
        <v>846</v>
      </c>
      <c r="C26" s="1351">
        <v>17131012.851205926</v>
      </c>
      <c r="D26" s="1352">
        <v>18788044.388601169</v>
      </c>
      <c r="E26" s="1353">
        <v>19727354.526171625</v>
      </c>
      <c r="F26" s="1349">
        <v>4.999509891196241E-2</v>
      </c>
      <c r="G26" s="1350">
        <v>0.15155797835870111</v>
      </c>
    </row>
    <row r="27" spans="2:7" ht="16.5" customHeight="1" thickBot="1">
      <c r="B27" s="455" t="s">
        <v>847</v>
      </c>
      <c r="C27" s="1354">
        <v>1.4326663140803675</v>
      </c>
      <c r="D27" s="1355">
        <v>1.3464267338399336</v>
      </c>
      <c r="E27" s="1356">
        <v>1.3424832711523145</v>
      </c>
      <c r="F27" s="1417">
        <v>-39.434626876191373</v>
      </c>
      <c r="G27" s="1418">
        <v>-901.8304292805301</v>
      </c>
    </row>
    <row r="28" spans="2:7" ht="16.5" customHeight="1" thickBot="1">
      <c r="B28" s="455" t="s">
        <v>848</v>
      </c>
      <c r="C28" s="1354">
        <v>2.1976040689877836</v>
      </c>
      <c r="D28" s="1355">
        <v>2.0453737207801277</v>
      </c>
      <c r="E28" s="1356">
        <v>2.0738086567802481</v>
      </c>
      <c r="F28" s="1417">
        <v>284.34936000120371</v>
      </c>
      <c r="G28" s="1418">
        <v>-1237.9541220753554</v>
      </c>
    </row>
    <row r="29" spans="2:7" ht="16.5" customHeight="1" thickBot="1">
      <c r="B29" s="455" t="s">
        <v>849</v>
      </c>
      <c r="C29" s="1354">
        <v>1.7918660420586132</v>
      </c>
      <c r="D29" s="1355">
        <v>1.6912552833981134</v>
      </c>
      <c r="E29" s="1356">
        <v>1.7115824190461064</v>
      </c>
      <c r="F29" s="1419">
        <v>203.27135647993043</v>
      </c>
      <c r="G29" s="1420">
        <v>-802.83623012506803</v>
      </c>
    </row>
    <row r="30" spans="2:7">
      <c r="B30" s="352"/>
      <c r="C30" s="352"/>
    </row>
    <row r="31" spans="2:7">
      <c r="B31" s="1504" t="s">
        <v>255</v>
      </c>
      <c r="C31" s="1504"/>
    </row>
    <row r="32" spans="2:7" ht="24" customHeight="1">
      <c r="B32" s="1976" t="s">
        <v>256</v>
      </c>
      <c r="C32" s="1976"/>
    </row>
    <row r="33" spans="2:3">
      <c r="B33" s="1976" t="s">
        <v>257</v>
      </c>
      <c r="C33" s="1976"/>
    </row>
    <row r="34" spans="2:3">
      <c r="B34" s="1976" t="s">
        <v>258</v>
      </c>
      <c r="C34" s="1976"/>
    </row>
    <row r="35" spans="2:3">
      <c r="B35" s="1976" t="s">
        <v>259</v>
      </c>
      <c r="C35" s="1976"/>
    </row>
    <row r="36" spans="2:3">
      <c r="B36" s="1976"/>
      <c r="C36" s="1976"/>
    </row>
    <row r="37" spans="2:3">
      <c r="B37" s="1504" t="s">
        <v>260</v>
      </c>
      <c r="C37" s="1504"/>
    </row>
  </sheetData>
  <mergeCells count="8">
    <mergeCell ref="F5:G5"/>
    <mergeCell ref="B34:C34"/>
    <mergeCell ref="B35:C36"/>
    <mergeCell ref="B2:C2"/>
    <mergeCell ref="B3:C3"/>
    <mergeCell ref="B32:C32"/>
    <mergeCell ref="B33:C33"/>
    <mergeCell ref="C5:E5"/>
  </mergeCells>
  <hyperlinks>
    <hyperlink ref="A1" location="Index!A1" display="Back to index" xr:uid="{2B7658BA-BB4C-4970-88AD-6964B0AD1AB9}"/>
  </hyperlinks>
  <pageMargins left="0.7" right="0.7" top="0.75" bottom="0.75" header="0.3" footer="0.3"/>
  <headerFooter>
    <oddFooter>&amp;C_x000D_&amp;1#&amp;"Calibri"&amp;8&amp;K0000FF Datos elaborados por BCP para uso Interno</oddFooter>
  </headerFooter>
  <ignoredErrors>
    <ignoredError sqref="B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sheetPr codeName="Hoja2">
    <tabColor rgb="FF2AD2C9"/>
  </sheetPr>
  <dimension ref="A1:K76"/>
  <sheetViews>
    <sheetView showGridLines="0" tabSelected="1" zoomScale="75" zoomScaleNormal="75" workbookViewId="0">
      <selection activeCell="H3" sqref="H3"/>
    </sheetView>
  </sheetViews>
  <sheetFormatPr baseColWidth="10" defaultColWidth="11.453125" defaultRowHeight="14.5"/>
  <cols>
    <col min="1" max="1" width="11.453125" style="14"/>
    <col min="2" max="2" width="49.08984375" style="14" customWidth="1"/>
    <col min="3" max="5" width="8.08984375" style="14" customWidth="1"/>
    <col min="6" max="7" width="11.453125" style="14"/>
    <col min="8" max="9" width="8.54296875" style="14" customWidth="1"/>
    <col min="10" max="10" width="15.90625" style="14" customWidth="1"/>
    <col min="11" max="16384" width="11.453125" style="14"/>
  </cols>
  <sheetData>
    <row r="1" spans="1:7">
      <c r="A1" s="146" t="s">
        <v>21</v>
      </c>
      <c r="B1" s="19"/>
      <c r="C1" s="19"/>
      <c r="D1" s="19"/>
      <c r="E1" s="19"/>
      <c r="F1" s="19"/>
      <c r="G1" s="19"/>
    </row>
    <row r="2" spans="1:7" ht="15" thickBot="1">
      <c r="A2" s="146"/>
      <c r="B2" s="19"/>
      <c r="C2" s="19"/>
      <c r="D2" s="19"/>
      <c r="E2" s="19"/>
      <c r="F2" s="19"/>
      <c r="G2" s="19"/>
    </row>
    <row r="3" spans="1:7" ht="21" customHeight="1">
      <c r="A3" s="19"/>
      <c r="B3" s="1908" t="s">
        <v>559</v>
      </c>
      <c r="C3" s="1902" t="s">
        <v>23</v>
      </c>
      <c r="D3" s="1907"/>
      <c r="E3" s="1903"/>
      <c r="F3" s="1902" t="s">
        <v>25</v>
      </c>
      <c r="G3" s="1903"/>
    </row>
    <row r="4" spans="1:7" ht="15" thickBot="1">
      <c r="A4" s="19"/>
      <c r="B4" s="1909"/>
      <c r="C4" s="1586" t="s">
        <v>732</v>
      </c>
      <c r="D4" s="1587" t="s">
        <v>640</v>
      </c>
      <c r="E4" s="1588" t="s">
        <v>733</v>
      </c>
      <c r="F4" s="1589" t="s">
        <v>730</v>
      </c>
      <c r="G4" s="1590" t="s">
        <v>731</v>
      </c>
    </row>
    <row r="5" spans="1:7" ht="16.5" customHeight="1">
      <c r="A5" s="19"/>
      <c r="B5" s="825" t="s">
        <v>99</v>
      </c>
      <c r="C5" s="21"/>
      <c r="D5" s="21"/>
      <c r="E5" s="1044"/>
      <c r="F5" s="21"/>
      <c r="G5" s="1044"/>
    </row>
    <row r="6" spans="1:7" ht="16.5" customHeight="1">
      <c r="A6" s="19"/>
      <c r="B6" s="1591" t="s">
        <v>555</v>
      </c>
      <c r="C6" s="1731">
        <v>4.5232940483819803E-2</v>
      </c>
      <c r="D6" s="1731">
        <v>6.2E-2</v>
      </c>
      <c r="E6" s="1732">
        <v>7.3999999999999996E-2</v>
      </c>
      <c r="F6" s="1731">
        <v>3.914977784015615E-2</v>
      </c>
      <c r="G6" s="1732">
        <v>6.3308235770666133E-2</v>
      </c>
    </row>
    <row r="7" spans="1:7" ht="16.5" customHeight="1">
      <c r="A7" s="19"/>
      <c r="B7" s="825" t="s">
        <v>103</v>
      </c>
      <c r="C7" s="1733"/>
      <c r="D7" s="1733"/>
      <c r="E7" s="1734"/>
      <c r="F7" s="1733"/>
      <c r="G7" s="1734"/>
    </row>
    <row r="8" spans="1:7" ht="16.5" customHeight="1">
      <c r="A8" s="19"/>
      <c r="B8" s="20" t="s">
        <v>556</v>
      </c>
      <c r="C8" s="1735">
        <v>0.74150929344545569</v>
      </c>
      <c r="D8" s="1735">
        <v>0.78159714390028234</v>
      </c>
      <c r="E8" s="1736">
        <v>0.79120192466964712</v>
      </c>
      <c r="F8" s="1735">
        <v>0.73521478136621732</v>
      </c>
      <c r="G8" s="1736">
        <v>0.77700121892592822</v>
      </c>
    </row>
    <row r="9" spans="1:7" ht="16.5" customHeight="1">
      <c r="A9" s="19"/>
      <c r="B9" s="20" t="s">
        <v>557</v>
      </c>
      <c r="C9" s="1735">
        <v>0.84230532292285332</v>
      </c>
      <c r="D9" s="1735">
        <v>0.87931585948340252</v>
      </c>
      <c r="E9" s="1736">
        <v>0.88787373580419737</v>
      </c>
      <c r="F9" s="1735">
        <v>0.70273644873255803</v>
      </c>
      <c r="G9" s="1736">
        <v>0.87437225641344196</v>
      </c>
    </row>
    <row r="10" spans="1:7" ht="16.5" customHeight="1">
      <c r="A10" s="19"/>
      <c r="B10" s="20" t="s">
        <v>558</v>
      </c>
      <c r="C10" s="1735">
        <v>0.60180403443856489</v>
      </c>
      <c r="D10" s="1735">
        <v>0.64683266939905648</v>
      </c>
      <c r="E10" s="1736">
        <v>0.65203129280856775</v>
      </c>
      <c r="F10" s="1735">
        <v>0.58278739159688153</v>
      </c>
      <c r="G10" s="1736">
        <v>0.6423741238516758</v>
      </c>
    </row>
    <row r="11" spans="1:7" ht="16.5" customHeight="1">
      <c r="A11" s="19"/>
      <c r="B11" s="825" t="s">
        <v>22</v>
      </c>
      <c r="C11" s="1735"/>
      <c r="D11" s="1735"/>
      <c r="E11" s="1736"/>
      <c r="F11" s="1735"/>
      <c r="G11" s="1736"/>
    </row>
    <row r="12" spans="1:7" ht="16.5" customHeight="1">
      <c r="A12" s="19"/>
      <c r="B12" s="20" t="s">
        <v>767</v>
      </c>
      <c r="C12" s="1735">
        <v>0.65880646789522623</v>
      </c>
      <c r="D12" s="1735">
        <v>0.65</v>
      </c>
      <c r="E12" s="1736">
        <v>0.6789664044313849</v>
      </c>
      <c r="F12" s="1735">
        <v>0.68883816099137574</v>
      </c>
      <c r="G12" s="1736">
        <v>0.67414411692955967</v>
      </c>
    </row>
    <row r="13" spans="1:7" ht="16.5" customHeight="1">
      <c r="A13" s="19"/>
      <c r="B13" s="20" t="s">
        <v>768</v>
      </c>
      <c r="C13" s="1735">
        <v>0.10268866437482173</v>
      </c>
      <c r="D13" s="1735">
        <v>0.11971885799682432</v>
      </c>
      <c r="E13" s="1736">
        <v>0.10163847368113343</v>
      </c>
      <c r="F13" s="1735">
        <v>0.10296260414460981</v>
      </c>
      <c r="G13" s="1736">
        <v>0.10989514876964632</v>
      </c>
    </row>
    <row r="14" spans="1:7" ht="16.5" customHeight="1">
      <c r="A14" s="19"/>
      <c r="B14" s="20" t="s">
        <v>769</v>
      </c>
      <c r="C14" s="1045">
        <v>23.636382113821139</v>
      </c>
      <c r="D14" s="1045">
        <v>25.9</v>
      </c>
      <c r="E14" s="1046">
        <v>29.193744922826969</v>
      </c>
      <c r="F14" s="1045">
        <v>23.439297450424931</v>
      </c>
      <c r="G14" s="1046">
        <v>26.361852433281005</v>
      </c>
    </row>
    <row r="15" spans="1:7" ht="16.5" customHeight="1">
      <c r="A15" s="19"/>
      <c r="B15" s="825" t="s">
        <v>550</v>
      </c>
      <c r="C15" s="1735"/>
      <c r="D15" s="1735"/>
      <c r="E15" s="1736"/>
      <c r="F15" s="1735"/>
      <c r="G15" s="1736"/>
    </row>
    <row r="16" spans="1:7" ht="16.5" customHeight="1" thickBot="1">
      <c r="A16" s="19"/>
      <c r="B16" s="1592" t="s">
        <v>770</v>
      </c>
      <c r="C16" s="1737">
        <v>650.30399999999997</v>
      </c>
      <c r="D16" s="1737">
        <v>579.02589999999998</v>
      </c>
      <c r="E16" s="1738">
        <v>580.51160000000004</v>
      </c>
      <c r="F16" s="1834">
        <v>1761.7896999999998</v>
      </c>
      <c r="G16" s="1835">
        <v>1881.8453999999999</v>
      </c>
    </row>
    <row r="17" spans="1:10" ht="16.5" customHeight="1">
      <c r="A17" s="19"/>
      <c r="B17" s="144"/>
      <c r="C17" s="1052"/>
      <c r="D17" s="1052"/>
      <c r="E17" s="1052"/>
      <c r="F17" s="1739"/>
      <c r="G17" s="1739"/>
    </row>
    <row r="18" spans="1:10" ht="16.5" customHeight="1">
      <c r="A18" s="19"/>
      <c r="B18" s="1905" t="s">
        <v>780</v>
      </c>
      <c r="C18" s="1905"/>
      <c r="D18" s="1905"/>
      <c r="E18" s="1905"/>
      <c r="F18" s="1905"/>
      <c r="G18" s="1905"/>
    </row>
    <row r="19" spans="1:10" ht="16.5" customHeight="1">
      <c r="A19" s="19"/>
      <c r="B19" s="1593" t="s">
        <v>633</v>
      </c>
      <c r="C19" s="1593"/>
      <c r="D19" s="1593"/>
      <c r="E19" s="1593"/>
      <c r="F19" s="1593"/>
      <c r="G19" s="1593"/>
    </row>
    <row r="20" spans="1:10" ht="16.5" customHeight="1">
      <c r="A20" s="19"/>
      <c r="B20" s="1905" t="s">
        <v>560</v>
      </c>
      <c r="C20" s="1905"/>
      <c r="D20" s="1905"/>
      <c r="E20" s="1905"/>
      <c r="F20" s="1905"/>
      <c r="G20" s="1905"/>
    </row>
    <row r="21" spans="1:10" ht="27.9" customHeight="1">
      <c r="A21" s="19"/>
      <c r="B21" s="1905" t="s">
        <v>561</v>
      </c>
      <c r="C21" s="1905"/>
      <c r="D21" s="1905"/>
      <c r="E21" s="1905"/>
      <c r="F21" s="1905"/>
      <c r="G21" s="1905"/>
    </row>
    <row r="22" spans="1:10" ht="16.5" customHeight="1">
      <c r="A22" s="19"/>
      <c r="B22" s="1905" t="s">
        <v>562</v>
      </c>
      <c r="C22" s="1905"/>
      <c r="D22" s="1905"/>
      <c r="E22" s="1905"/>
      <c r="F22" s="1905"/>
      <c r="G22" s="1905"/>
    </row>
    <row r="23" spans="1:10" ht="16.5" customHeight="1">
      <c r="A23" s="19"/>
      <c r="B23" s="1593" t="s">
        <v>771</v>
      </c>
      <c r="C23" s="1593"/>
      <c r="D23" s="1593"/>
      <c r="E23" s="1593"/>
      <c r="F23" s="1593"/>
      <c r="G23" s="1593"/>
    </row>
    <row r="24" spans="1:10" ht="27.65" customHeight="1">
      <c r="A24" s="19"/>
      <c r="B24" s="1905" t="s">
        <v>772</v>
      </c>
      <c r="C24" s="1905"/>
      <c r="D24" s="1905"/>
      <c r="E24" s="1905"/>
      <c r="F24" s="1905"/>
      <c r="G24" s="1905"/>
    </row>
    <row r="25" spans="1:10" ht="16.5" customHeight="1">
      <c r="A25" s="19"/>
      <c r="B25" s="1593" t="s">
        <v>773</v>
      </c>
      <c r="C25" s="1593"/>
      <c r="D25" s="1593"/>
      <c r="E25" s="1593"/>
      <c r="F25" s="1593"/>
      <c r="G25" s="1593"/>
    </row>
    <row r="26" spans="1:10" ht="15.65" customHeight="1">
      <c r="A26" s="19"/>
      <c r="B26" s="1593" t="s">
        <v>774</v>
      </c>
      <c r="C26" s="1593"/>
      <c r="D26" s="1593"/>
      <c r="E26" s="1593"/>
      <c r="F26" s="1593"/>
      <c r="G26" s="1593"/>
    </row>
    <row r="27" spans="1:10">
      <c r="A27" s="19"/>
      <c r="B27" s="143"/>
      <c r="C27" s="143"/>
      <c r="D27" s="143"/>
      <c r="E27" s="143"/>
      <c r="F27" s="143"/>
      <c r="G27" s="19"/>
    </row>
    <row r="28" spans="1:10" ht="15" thickBot="1">
      <c r="A28" s="19"/>
      <c r="B28" s="655" t="s">
        <v>570</v>
      </c>
      <c r="C28" s="19"/>
      <c r="D28" s="19"/>
      <c r="E28" s="19"/>
      <c r="F28" s="19"/>
      <c r="G28" s="19"/>
    </row>
    <row r="29" spans="1:10">
      <c r="A29" s="19"/>
      <c r="B29" s="1900" t="s">
        <v>577</v>
      </c>
      <c r="C29" s="1902" t="s">
        <v>23</v>
      </c>
      <c r="D29" s="1907"/>
      <c r="E29" s="1903"/>
      <c r="F29" s="1902" t="s">
        <v>24</v>
      </c>
      <c r="G29" s="1903"/>
      <c r="H29" s="1898" t="s">
        <v>25</v>
      </c>
      <c r="I29" s="1899"/>
      <c r="J29" s="1391" t="s">
        <v>24</v>
      </c>
    </row>
    <row r="30" spans="1:10" ht="15" thickBot="1">
      <c r="A30" s="19"/>
      <c r="B30" s="1901"/>
      <c r="C30" s="91" t="s">
        <v>732</v>
      </c>
      <c r="D30" s="92" t="s">
        <v>640</v>
      </c>
      <c r="E30" s="1047" t="s">
        <v>733</v>
      </c>
      <c r="F30" s="91" t="s">
        <v>26</v>
      </c>
      <c r="G30" s="93" t="s">
        <v>27</v>
      </c>
      <c r="H30" s="1186" t="s">
        <v>730</v>
      </c>
      <c r="I30" s="1187" t="s">
        <v>731</v>
      </c>
      <c r="J30" s="93" t="str">
        <f>+I30&amp;" "&amp;"/"&amp;" "&amp;H30</f>
        <v>Sep 25 / Sep 24</v>
      </c>
    </row>
    <row r="31" spans="1:10">
      <c r="A31" s="19"/>
      <c r="B31" s="825" t="s">
        <v>28</v>
      </c>
      <c r="C31" s="1048"/>
      <c r="D31" s="1049"/>
      <c r="E31" s="1050"/>
      <c r="F31" s="1048"/>
      <c r="G31" s="1050"/>
      <c r="H31" s="89"/>
      <c r="I31" s="1426"/>
      <c r="J31" s="1050"/>
    </row>
    <row r="32" spans="1:10">
      <c r="A32" s="19"/>
      <c r="B32" s="1594" t="s">
        <v>29</v>
      </c>
      <c r="C32" s="1051">
        <v>16.613156</v>
      </c>
      <c r="D32" s="1052">
        <v>18.615642000000001</v>
      </c>
      <c r="E32" s="1053">
        <v>18.728995999999999</v>
      </c>
      <c r="F32" s="1054">
        <v>6.0891802710858478E-3</v>
      </c>
      <c r="G32" s="1055">
        <v>0.12735930487861546</v>
      </c>
      <c r="H32" s="1045">
        <v>16.613156</v>
      </c>
      <c r="I32" s="1046">
        <v>18.728995999999999</v>
      </c>
      <c r="J32" s="1055">
        <v>0.12735930487861546</v>
      </c>
    </row>
    <row r="33" spans="1:11">
      <c r="A33" s="19"/>
      <c r="B33" s="1594" t="s">
        <v>711</v>
      </c>
      <c r="C33" s="1051">
        <v>13.031743000000001</v>
      </c>
      <c r="D33" s="1052">
        <v>14.946175999999999</v>
      </c>
      <c r="E33" s="1053">
        <v>15.477717</v>
      </c>
      <c r="F33" s="1054">
        <v>3.5563678629236151E-2</v>
      </c>
      <c r="G33" s="1055">
        <v>0.18769354183857057</v>
      </c>
      <c r="H33" s="1045">
        <v>13.031743000000001</v>
      </c>
      <c r="I33" s="1046">
        <v>15.477717</v>
      </c>
      <c r="J33" s="1055">
        <v>0.18769354183857057</v>
      </c>
    </row>
    <row r="34" spans="1:11" ht="15" thickBot="1">
      <c r="A34" s="19"/>
      <c r="B34" s="1595" t="s">
        <v>712</v>
      </c>
      <c r="C34" s="1056">
        <v>10.366845</v>
      </c>
      <c r="D34" s="1057">
        <v>12.56156</v>
      </c>
      <c r="E34" s="1058">
        <v>13.201356000000001</v>
      </c>
      <c r="F34" s="1059">
        <v>5.0932845920411252E-2</v>
      </c>
      <c r="G34" s="1060">
        <v>0.27342079485127835</v>
      </c>
      <c r="H34" s="1045">
        <v>10.366845</v>
      </c>
      <c r="I34" s="1046">
        <v>13.201356000000001</v>
      </c>
      <c r="J34" s="1055">
        <v>0.27342079485127835</v>
      </c>
    </row>
    <row r="35" spans="1:11">
      <c r="A35" s="19"/>
      <c r="B35" s="1596" t="s">
        <v>30</v>
      </c>
      <c r="C35" s="1051"/>
      <c r="D35" s="1052"/>
      <c r="E35" s="1053"/>
      <c r="F35" s="1061"/>
      <c r="G35" s="1182"/>
      <c r="H35" s="1703"/>
      <c r="I35" s="1704"/>
      <c r="J35" s="1062"/>
      <c r="K35"/>
    </row>
    <row r="36" spans="1:11">
      <c r="A36" s="19"/>
      <c r="B36" s="1594" t="s">
        <v>31</v>
      </c>
      <c r="C36" s="1063">
        <v>1664.162521</v>
      </c>
      <c r="D36" s="1064">
        <v>2384.912347</v>
      </c>
      <c r="E36" s="1065">
        <v>2640.1272680000002</v>
      </c>
      <c r="F36" s="1054">
        <v>0.10701228551273045</v>
      </c>
      <c r="G36" s="1055">
        <v>0.58645999695603068</v>
      </c>
      <c r="H36" s="1178">
        <v>4192.4633640000002</v>
      </c>
      <c r="I36" s="1064">
        <v>7050.4110129999999</v>
      </c>
      <c r="J36" s="1180">
        <v>0.6816869703718178</v>
      </c>
      <c r="K36"/>
    </row>
    <row r="37" spans="1:11">
      <c r="A37" s="19"/>
      <c r="B37" s="1594" t="s">
        <v>563</v>
      </c>
      <c r="C37" s="1051">
        <v>44.115644475309296</v>
      </c>
      <c r="D37" s="1052">
        <v>54.473966451351835</v>
      </c>
      <c r="E37" s="1053">
        <v>58.486045261067893</v>
      </c>
      <c r="F37" s="1054">
        <v>7.3651306689757279E-2</v>
      </c>
      <c r="G37" s="1055">
        <v>0.3257438706081115</v>
      </c>
      <c r="H37" s="1177">
        <v>44.115644475309296</v>
      </c>
      <c r="I37" s="1052">
        <v>58.486045261067893</v>
      </c>
      <c r="J37" s="1180">
        <v>0.3257438706081115</v>
      </c>
      <c r="K37"/>
    </row>
    <row r="38" spans="1:11" ht="15" thickBot="1">
      <c r="A38" s="19"/>
      <c r="B38" s="1595" t="s">
        <v>33</v>
      </c>
      <c r="C38" s="1056">
        <v>2.4</v>
      </c>
      <c r="D38" s="1057">
        <v>2.66</v>
      </c>
      <c r="E38" s="1058">
        <v>2.7</v>
      </c>
      <c r="F38" s="1059">
        <v>1.5037593984962516E-2</v>
      </c>
      <c r="G38" s="1060">
        <v>0.12500000000000022</v>
      </c>
      <c r="H38" s="1057">
        <v>2.4</v>
      </c>
      <c r="I38" s="1057">
        <v>2.7</v>
      </c>
      <c r="J38" s="1181">
        <v>0.12500000000000022</v>
      </c>
      <c r="K38"/>
    </row>
    <row r="39" spans="1:11">
      <c r="A39" s="19"/>
      <c r="B39" s="1597" t="s">
        <v>32</v>
      </c>
      <c r="C39" s="1051"/>
      <c r="D39" s="1052"/>
      <c r="E39" s="1053"/>
      <c r="F39" s="1061"/>
      <c r="G39" s="1062"/>
      <c r="H39" s="1178"/>
      <c r="I39" s="1064"/>
      <c r="J39" s="1179"/>
    </row>
    <row r="40" spans="1:11" ht="15" thickBot="1">
      <c r="A40" s="19"/>
      <c r="B40" s="1595" t="s">
        <v>713</v>
      </c>
      <c r="C40" s="1705">
        <v>73.5</v>
      </c>
      <c r="D40" s="1706">
        <v>77</v>
      </c>
      <c r="E40" s="1707">
        <v>76</v>
      </c>
      <c r="F40" s="1059" t="s">
        <v>739</v>
      </c>
      <c r="G40" s="1060" t="s">
        <v>740</v>
      </c>
      <c r="H40" s="1706">
        <v>73.5</v>
      </c>
      <c r="I40" s="1706">
        <v>76</v>
      </c>
      <c r="J40" s="1181" t="s">
        <v>740</v>
      </c>
    </row>
    <row r="41" spans="1:11">
      <c r="A41" s="19"/>
      <c r="B41" s="1597" t="s">
        <v>564</v>
      </c>
      <c r="C41" s="1051"/>
      <c r="D41" s="1052"/>
      <c r="E41" s="1053"/>
      <c r="F41" s="1054"/>
      <c r="G41" s="1055"/>
      <c r="H41" s="1178"/>
      <c r="I41" s="1064"/>
      <c r="J41" s="1180"/>
    </row>
    <row r="42" spans="1:11" ht="15">
      <c r="A42" s="19"/>
      <c r="B42" s="1596" t="s">
        <v>714</v>
      </c>
      <c r="C42" s="1051"/>
      <c r="D42" s="1052"/>
      <c r="E42" s="1053"/>
      <c r="F42" s="1054"/>
      <c r="G42" s="1055"/>
      <c r="H42" s="1178"/>
      <c r="I42" s="1064"/>
      <c r="J42" s="1180"/>
    </row>
    <row r="43" spans="1:11">
      <c r="A43" s="19"/>
      <c r="B43" s="1594" t="s">
        <v>565</v>
      </c>
      <c r="C43" s="1051">
        <v>4.6213609667440938</v>
      </c>
      <c r="D43" s="1052">
        <v>6.4532490221355623</v>
      </c>
      <c r="E43" s="1053">
        <v>7.4118319847281793</v>
      </c>
      <c r="F43" s="1054">
        <v>0.14854268900898471</v>
      </c>
      <c r="G43" s="1055">
        <v>0.60382018155791606</v>
      </c>
      <c r="H43" s="1178">
        <v>4.6213609667440938</v>
      </c>
      <c r="I43" s="1064">
        <v>7.4118319847281793</v>
      </c>
      <c r="J43" s="1180">
        <v>0.60382018155791606</v>
      </c>
    </row>
    <row r="44" spans="1:11">
      <c r="A44" s="19"/>
      <c r="B44" s="1594" t="s">
        <v>566</v>
      </c>
      <c r="C44" s="1051">
        <v>-4.1829417463798064</v>
      </c>
      <c r="D44" s="1052">
        <v>-4.3707552556014351</v>
      </c>
      <c r="E44" s="1053">
        <v>-5.0435838201350363</v>
      </c>
      <c r="F44" s="1054">
        <v>0.15393874174750999</v>
      </c>
      <c r="G44" s="1055">
        <v>0.20575043257537273</v>
      </c>
      <c r="H44" s="1178">
        <v>-4.1829417463798064</v>
      </c>
      <c r="I44" s="1052">
        <v>-5.0435838201350363</v>
      </c>
      <c r="J44" s="1180">
        <v>0.20575043257537273</v>
      </c>
    </row>
    <row r="45" spans="1:11" ht="15">
      <c r="A45" s="19"/>
      <c r="B45" s="1596" t="s">
        <v>715</v>
      </c>
      <c r="C45" s="1051"/>
      <c r="D45" s="1052"/>
      <c r="E45" s="1053"/>
      <c r="F45" s="1054"/>
      <c r="G45" s="1708"/>
      <c r="H45" s="1178"/>
      <c r="I45" s="1064"/>
      <c r="J45" s="1180"/>
    </row>
    <row r="46" spans="1:11">
      <c r="A46" s="19"/>
      <c r="B46" s="1594" t="s">
        <v>565</v>
      </c>
      <c r="C46" s="1423">
        <v>4.7011804968324915</v>
      </c>
      <c r="D46" s="1424">
        <v>6.4271515745378593</v>
      </c>
      <c r="E46" s="1425">
        <v>7.4299760717127361</v>
      </c>
      <c r="F46" s="1054">
        <v>0.15602938339710537</v>
      </c>
      <c r="G46" s="1055">
        <v>0.5804490120553385</v>
      </c>
      <c r="H46" s="1709">
        <v>3.9412439746246419</v>
      </c>
      <c r="I46" s="1424">
        <v>6.4748164187680119</v>
      </c>
      <c r="J46" s="1180">
        <v>0.64283572913921505</v>
      </c>
    </row>
    <row r="47" spans="1:11" ht="15" thickBot="1">
      <c r="A47" s="19"/>
      <c r="B47" s="1594" t="s">
        <v>566</v>
      </c>
      <c r="C47" s="1056">
        <v>-4.1735951966723661</v>
      </c>
      <c r="D47" s="1057">
        <v>-4.4958316669709442</v>
      </c>
      <c r="E47" s="1058">
        <v>-4.788972158968801</v>
      </c>
      <c r="F47" s="1059">
        <v>6.5202728596678083E-2</v>
      </c>
      <c r="G47" s="1060">
        <v>0.14744529196005374</v>
      </c>
      <c r="H47" s="1706">
        <v>-3.9809040048624613</v>
      </c>
      <c r="I47" s="1057">
        <v>-4.521257033514833</v>
      </c>
      <c r="J47" s="1181">
        <v>0.13573626191246002</v>
      </c>
    </row>
    <row r="48" spans="1:11">
      <c r="A48" s="19"/>
      <c r="B48" s="1597" t="s">
        <v>567</v>
      </c>
      <c r="C48" s="1066"/>
      <c r="D48" s="1067"/>
      <c r="E48" s="1068"/>
      <c r="F48" s="1069"/>
      <c r="G48" s="1710"/>
      <c r="H48" s="1711"/>
      <c r="I48" s="1711"/>
      <c r="J48" s="1179"/>
    </row>
    <row r="49" spans="1:10">
      <c r="A49" s="19"/>
      <c r="B49" s="1594" t="s">
        <v>716</v>
      </c>
      <c r="C49" s="1051">
        <v>76.90148049253979</v>
      </c>
      <c r="D49" s="1052">
        <v>103.3680752851199</v>
      </c>
      <c r="E49" s="1053">
        <v>113.89719438509921</v>
      </c>
      <c r="F49" s="1054">
        <v>0.10186045421603196</v>
      </c>
      <c r="G49" s="1055">
        <v>0.48107934535991648</v>
      </c>
      <c r="H49" s="1177">
        <v>189.51652302226498</v>
      </c>
      <c r="I49" s="1052">
        <v>308.83018163726723</v>
      </c>
      <c r="J49" s="1180">
        <v>0.62956863450362532</v>
      </c>
    </row>
    <row r="50" spans="1:10">
      <c r="A50" s="19"/>
      <c r="B50" s="1594" t="s">
        <v>717</v>
      </c>
      <c r="C50" s="1051"/>
      <c r="D50" s="1052"/>
      <c r="E50" s="1053"/>
      <c r="F50" s="1054"/>
      <c r="G50" s="1712"/>
      <c r="H50" s="1178"/>
      <c r="I50" s="1064"/>
      <c r="J50" s="1180"/>
    </row>
    <row r="51" spans="1:10">
      <c r="A51" s="19"/>
      <c r="B51" s="1596" t="s">
        <v>34</v>
      </c>
      <c r="C51" s="1051">
        <v>6.2994389037297989</v>
      </c>
      <c r="D51" s="1052">
        <v>10.147615082921128</v>
      </c>
      <c r="E51" s="1053">
        <v>12.037422980439041</v>
      </c>
      <c r="F51" s="1054">
        <v>0.1862317285465962</v>
      </c>
      <c r="G51" s="1713">
        <v>0.91087224821116552</v>
      </c>
      <c r="H51" s="1177">
        <v>14.9515148312866</v>
      </c>
      <c r="I51" s="1052">
        <v>30.886186860695457</v>
      </c>
      <c r="J51" s="1180">
        <v>1.0657563604234244</v>
      </c>
    </row>
    <row r="52" spans="1:10">
      <c r="A52" s="19"/>
      <c r="B52" s="1594" t="s">
        <v>35</v>
      </c>
      <c r="C52" s="1714">
        <v>34.589571999999997</v>
      </c>
      <c r="D52" s="1715">
        <v>50.142870000000002</v>
      </c>
      <c r="E52" s="1716">
        <v>56.153523999999997</v>
      </c>
      <c r="F52" s="1054">
        <v>0.11987056185655098</v>
      </c>
      <c r="G52" s="1055">
        <v>0.62342349885104098</v>
      </c>
      <c r="H52" s="1717">
        <v>86.622462999999996</v>
      </c>
      <c r="I52" s="1718">
        <v>151.305307</v>
      </c>
      <c r="J52" s="1180">
        <v>0.74672136718162818</v>
      </c>
    </row>
    <row r="53" spans="1:10">
      <c r="A53" s="19"/>
      <c r="B53" s="1596" t="s">
        <v>36</v>
      </c>
      <c r="C53" s="1714"/>
      <c r="D53" s="1715"/>
      <c r="E53" s="1716"/>
      <c r="F53" s="1054"/>
      <c r="G53" s="1055"/>
      <c r="H53" s="1717"/>
      <c r="I53" s="1718"/>
      <c r="J53" s="1180"/>
    </row>
    <row r="54" spans="1:10">
      <c r="A54" s="19"/>
      <c r="B54" s="1594" t="s">
        <v>37</v>
      </c>
      <c r="C54" s="1719">
        <v>1295.521</v>
      </c>
      <c r="D54" s="1718">
        <v>3855.1480000000001</v>
      </c>
      <c r="E54" s="1720">
        <v>4195.5219999999999</v>
      </c>
      <c r="F54" s="1054">
        <v>8.8290773791304344E-2</v>
      </c>
      <c r="G54" s="1055">
        <v>2.2384824329362472</v>
      </c>
      <c r="H54" s="1717">
        <v>2559.857</v>
      </c>
      <c r="I54" s="1718">
        <v>11151.11</v>
      </c>
      <c r="J54" s="1180">
        <v>3.3561456753248331</v>
      </c>
    </row>
    <row r="55" spans="1:10">
      <c r="A55" s="19"/>
      <c r="B55" s="1596" t="s">
        <v>568</v>
      </c>
      <c r="C55" s="1051"/>
      <c r="D55" s="1052"/>
      <c r="E55" s="1053"/>
      <c r="F55" s="1054"/>
      <c r="G55" s="1055"/>
      <c r="H55" s="1178"/>
      <c r="I55" s="1064"/>
      <c r="J55" s="1180"/>
    </row>
    <row r="56" spans="1:10" ht="15" thickBot="1">
      <c r="A56" s="19"/>
      <c r="B56" s="1595" t="s">
        <v>718</v>
      </c>
      <c r="C56" s="1056">
        <v>111.75912224975339</v>
      </c>
      <c r="D56" s="1057">
        <v>129.10556861265826</v>
      </c>
      <c r="E56" s="1058">
        <v>168.55157332380074</v>
      </c>
      <c r="F56" s="1059">
        <v>0.30553294590637026</v>
      </c>
      <c r="G56" s="1060">
        <v>0.50816837078525534</v>
      </c>
      <c r="H56" s="1057">
        <v>245.83844930485941</v>
      </c>
      <c r="I56" s="1057">
        <v>422.22127937800644</v>
      </c>
      <c r="J56" s="1181">
        <v>0.71747454709339697</v>
      </c>
    </row>
    <row r="57" spans="1:10" ht="14.9" customHeight="1">
      <c r="A57" s="19"/>
      <c r="B57" s="1904" t="s">
        <v>572</v>
      </c>
      <c r="C57" s="1904"/>
      <c r="D57" s="1904"/>
      <c r="E57" s="1904"/>
      <c r="F57" s="1904"/>
      <c r="G57" s="1904"/>
    </row>
    <row r="58" spans="1:10" ht="15" customHeight="1">
      <c r="A58" s="19"/>
      <c r="B58" s="1905" t="s">
        <v>573</v>
      </c>
      <c r="C58" s="1905"/>
      <c r="D58" s="1905"/>
      <c r="E58" s="1905"/>
      <c r="F58" s="1905"/>
      <c r="G58" s="1905"/>
    </row>
    <row r="59" spans="1:10">
      <c r="A59" s="19"/>
      <c r="B59" s="1905" t="s">
        <v>574</v>
      </c>
      <c r="C59" s="1905"/>
      <c r="D59" s="1905"/>
      <c r="E59" s="1905"/>
      <c r="F59" s="1905"/>
      <c r="G59" s="1905"/>
    </row>
    <row r="60" spans="1:10" ht="15" customHeight="1">
      <c r="A60" s="19"/>
      <c r="B60" s="1905" t="s">
        <v>575</v>
      </c>
      <c r="C60" s="1905"/>
      <c r="D60" s="1905"/>
      <c r="E60" s="1905"/>
      <c r="F60" s="1905"/>
      <c r="G60" s="1905"/>
    </row>
    <row r="61" spans="1:10" ht="24" customHeight="1">
      <c r="B61" s="1905" t="s">
        <v>719</v>
      </c>
      <c r="C61" s="1905"/>
      <c r="D61" s="1905"/>
      <c r="E61" s="1905"/>
      <c r="F61" s="1905"/>
      <c r="G61" s="1905"/>
    </row>
    <row r="62" spans="1:10">
      <c r="B62" s="1905" t="s">
        <v>720</v>
      </c>
      <c r="C62" s="1905"/>
      <c r="D62" s="1905"/>
      <c r="E62" s="1905"/>
      <c r="F62" s="1905"/>
      <c r="G62" s="1905"/>
    </row>
    <row r="63" spans="1:10">
      <c r="B63" s="1905" t="s">
        <v>775</v>
      </c>
      <c r="C63" s="1905"/>
      <c r="D63" s="1905"/>
      <c r="E63" s="1905"/>
      <c r="F63" s="1905"/>
      <c r="G63" s="1905"/>
    </row>
    <row r="64" spans="1:10" ht="23.4" customHeight="1">
      <c r="B64" s="1905" t="s">
        <v>612</v>
      </c>
      <c r="C64" s="1905"/>
      <c r="D64" s="1905"/>
      <c r="E64" s="1905"/>
      <c r="F64" s="1905"/>
      <c r="G64" s="1905"/>
    </row>
    <row r="65" spans="2:11">
      <c r="B65" s="656"/>
    </row>
    <row r="67" spans="2:11" ht="15" thickBot="1">
      <c r="B67" s="655" t="s">
        <v>571</v>
      </c>
    </row>
    <row r="68" spans="2:11" ht="14.4" customHeight="1">
      <c r="B68" s="1900" t="s">
        <v>742</v>
      </c>
      <c r="C68" s="1902" t="s">
        <v>23</v>
      </c>
      <c r="D68" s="1907"/>
      <c r="E68" s="1903" t="s">
        <v>536</v>
      </c>
      <c r="F68" s="1907" t="s">
        <v>24</v>
      </c>
      <c r="G68" s="1903"/>
      <c r="H68" s="1898" t="s">
        <v>25</v>
      </c>
      <c r="I68" s="1899"/>
      <c r="J68" s="1391" t="s">
        <v>24</v>
      </c>
    </row>
    <row r="69" spans="2:11" ht="15" thickBot="1">
      <c r="B69" s="1906"/>
      <c r="C69" s="91" t="s">
        <v>732</v>
      </c>
      <c r="D69" s="92" t="s">
        <v>640</v>
      </c>
      <c r="E69" s="1070" t="s">
        <v>733</v>
      </c>
      <c r="F69" s="92" t="s">
        <v>26</v>
      </c>
      <c r="G69" s="93" t="s">
        <v>27</v>
      </c>
      <c r="H69" s="1186" t="s">
        <v>730</v>
      </c>
      <c r="I69" s="1187" t="s">
        <v>731</v>
      </c>
      <c r="J69" s="93" t="str">
        <f>+I69&amp;" "&amp;"/"&amp;" "&amp;H69</f>
        <v>Sep 25 / Sep 24</v>
      </c>
      <c r="K69"/>
    </row>
    <row r="70" spans="2:11">
      <c r="B70" s="20" t="s">
        <v>578</v>
      </c>
      <c r="C70" s="1071">
        <v>70.150065593272984</v>
      </c>
      <c r="D70" s="1072">
        <v>123.92478623221119</v>
      </c>
      <c r="E70" s="1073">
        <v>146.3871994229265</v>
      </c>
      <c r="F70" s="1054">
        <v>0.18125843807085595</v>
      </c>
      <c r="G70" s="1183">
        <v>1.0867720961470382</v>
      </c>
      <c r="H70" s="1721">
        <v>106.88582454499414</v>
      </c>
      <c r="I70" s="1722">
        <v>363.31611721451122</v>
      </c>
      <c r="J70" s="1179">
        <v>2.3991047808362227</v>
      </c>
    </row>
    <row r="71" spans="2:11" ht="15.5" thickBot="1">
      <c r="B71" s="627" t="s">
        <v>655</v>
      </c>
      <c r="C71" s="1074">
        <v>108.24225997361339</v>
      </c>
      <c r="D71" s="1075">
        <v>158.97211940902957</v>
      </c>
      <c r="E71" s="1076">
        <v>195.18305201606617</v>
      </c>
      <c r="F71" s="1054">
        <v>0.22778165593846778</v>
      </c>
      <c r="G71" s="1183">
        <v>0.80320562471299706</v>
      </c>
      <c r="H71" s="1723">
        <v>139.68112758786083</v>
      </c>
      <c r="I71" s="1046">
        <v>495.75013650820813</v>
      </c>
      <c r="J71" s="1180">
        <v>2.5491561749913303</v>
      </c>
    </row>
    <row r="72" spans="2:11" ht="15" thickBot="1">
      <c r="B72" s="1077" t="s">
        <v>39</v>
      </c>
      <c r="C72" s="1078">
        <v>178.39232556688637</v>
      </c>
      <c r="D72" s="1079">
        <v>282.89690564124078</v>
      </c>
      <c r="E72" s="1080">
        <v>341.57025143899267</v>
      </c>
      <c r="F72" s="1061">
        <v>0.20740186487638446</v>
      </c>
      <c r="G72" s="1182">
        <v>0.91471382164881532</v>
      </c>
      <c r="H72" s="1724">
        <v>246.56695213285496</v>
      </c>
      <c r="I72" s="1725">
        <v>859.06625372271935</v>
      </c>
      <c r="J72" s="1179">
        <v>2.4841094732753888</v>
      </c>
    </row>
    <row r="73" spans="2:11" ht="15" thickBot="1">
      <c r="B73" s="1081" t="s">
        <v>569</v>
      </c>
      <c r="C73" s="1082">
        <v>-158.37242446037024</v>
      </c>
      <c r="D73" s="1083">
        <v>-197.06006444229493</v>
      </c>
      <c r="E73" s="1083">
        <v>-220.13527868900459</v>
      </c>
      <c r="F73" s="1084">
        <v>0.11709736476548649</v>
      </c>
      <c r="G73" s="1184">
        <v>0.38998490071160941</v>
      </c>
      <c r="H73" s="1726">
        <v>-426.7269769592512</v>
      </c>
      <c r="I73" s="1727">
        <v>-596.92018484670496</v>
      </c>
      <c r="J73" s="1185">
        <v>0.39883395491001683</v>
      </c>
    </row>
    <row r="74" spans="2:11" ht="36" customHeight="1">
      <c r="B74" s="1904" t="s">
        <v>634</v>
      </c>
      <c r="C74" s="1904"/>
      <c r="D74" s="1904"/>
      <c r="E74" s="1904"/>
      <c r="F74" s="1904"/>
      <c r="G74" s="1904"/>
    </row>
    <row r="75" spans="2:11">
      <c r="B75" s="1155" t="s">
        <v>576</v>
      </c>
      <c r="C75"/>
      <c r="D75"/>
      <c r="E75"/>
      <c r="F75"/>
      <c r="G75"/>
    </row>
    <row r="76" spans="2:11">
      <c r="B76" s="1155" t="s">
        <v>656</v>
      </c>
      <c r="C76"/>
      <c r="D76"/>
      <c r="E76"/>
      <c r="F76"/>
      <c r="G76"/>
    </row>
  </sheetData>
  <mergeCells count="25">
    <mergeCell ref="B3:B4"/>
    <mergeCell ref="C3:E3"/>
    <mergeCell ref="F3:G3"/>
    <mergeCell ref="C29:E29"/>
    <mergeCell ref="B63:G63"/>
    <mergeCell ref="B18:G18"/>
    <mergeCell ref="B20:G20"/>
    <mergeCell ref="B21:G21"/>
    <mergeCell ref="B22:G22"/>
    <mergeCell ref="B24:G24"/>
    <mergeCell ref="H29:I29"/>
    <mergeCell ref="H68:I68"/>
    <mergeCell ref="B29:B30"/>
    <mergeCell ref="F29:G29"/>
    <mergeCell ref="B74:G74"/>
    <mergeCell ref="B57:G57"/>
    <mergeCell ref="B58:G58"/>
    <mergeCell ref="B59:G59"/>
    <mergeCell ref="B60:G60"/>
    <mergeCell ref="B61:G61"/>
    <mergeCell ref="B62:G62"/>
    <mergeCell ref="B64:G64"/>
    <mergeCell ref="B68:B69"/>
    <mergeCell ref="C68:E68"/>
    <mergeCell ref="F68:G68"/>
  </mergeCells>
  <hyperlinks>
    <hyperlink ref="A1" location="Index!A1" display="Back to index" xr:uid="{63C2B7A8-7612-48DE-8B99-230A2FF5452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D8BD-1E90-4B7A-872F-45FA9D6343EF}">
  <sheetPr codeName="Hoja20">
    <tabColor rgb="FF2AD2C9"/>
  </sheetPr>
  <dimension ref="A1:M63"/>
  <sheetViews>
    <sheetView showGridLines="0" topLeftCell="A39" zoomScale="57" zoomScaleNormal="86" workbookViewId="0">
      <selection activeCell="C15" sqref="C15"/>
    </sheetView>
  </sheetViews>
  <sheetFormatPr baseColWidth="10" defaultColWidth="11.453125" defaultRowHeight="14.5"/>
  <cols>
    <col min="2" max="2" width="61.08984375" customWidth="1"/>
    <col min="3" max="5" width="15.08984375" customWidth="1"/>
    <col min="6" max="7" width="12" customWidth="1"/>
  </cols>
  <sheetData>
    <row r="1" spans="1:13">
      <c r="A1" s="145" t="s">
        <v>21</v>
      </c>
      <c r="B1" s="19"/>
      <c r="C1" s="19"/>
      <c r="D1" s="19"/>
      <c r="E1" s="19"/>
      <c r="F1" s="19"/>
      <c r="G1" s="19"/>
      <c r="H1" s="19"/>
      <c r="I1" s="19"/>
      <c r="J1" s="19"/>
      <c r="K1" s="19"/>
    </row>
    <row r="2" spans="1:13">
      <c r="B2" s="19"/>
      <c r="C2" s="19"/>
      <c r="D2" s="19"/>
      <c r="E2" s="19"/>
      <c r="F2" s="19"/>
      <c r="G2" s="19"/>
      <c r="H2" s="19"/>
      <c r="I2" s="19"/>
      <c r="J2" s="19"/>
      <c r="K2" s="19"/>
    </row>
    <row r="3" spans="1:13">
      <c r="B3" s="2013" t="s">
        <v>261</v>
      </c>
      <c r="C3" s="2014"/>
      <c r="D3" s="2014"/>
      <c r="E3" s="2014"/>
      <c r="F3" s="2014"/>
      <c r="G3" s="2014"/>
      <c r="H3" s="19"/>
      <c r="I3" s="19"/>
      <c r="J3" s="19"/>
      <c r="K3" s="19"/>
    </row>
    <row r="4" spans="1:13">
      <c r="B4" s="2014"/>
      <c r="C4" s="2014"/>
      <c r="D4" s="2014"/>
      <c r="E4" s="2014"/>
      <c r="F4" s="2014"/>
      <c r="G4" s="2014"/>
      <c r="H4" s="19"/>
      <c r="I4" s="19"/>
      <c r="J4" s="19"/>
      <c r="K4" s="19"/>
      <c r="L4" s="19"/>
      <c r="M4" s="19"/>
    </row>
    <row r="5" spans="1:13" ht="15" thickBot="1">
      <c r="B5" s="19"/>
      <c r="C5" s="19"/>
      <c r="D5" s="19"/>
      <c r="E5" s="19"/>
      <c r="F5" s="19"/>
      <c r="G5" s="19"/>
      <c r="H5" s="19"/>
      <c r="I5" s="19"/>
      <c r="J5" s="19"/>
      <c r="K5" s="19"/>
      <c r="L5" s="19"/>
      <c r="M5" s="19"/>
    </row>
    <row r="6" spans="1:13" ht="16.399999999999999" customHeight="1">
      <c r="B6" s="457" t="s">
        <v>262</v>
      </c>
      <c r="C6" s="1969" t="s">
        <v>43</v>
      </c>
      <c r="D6" s="1978"/>
      <c r="E6" s="1979"/>
      <c r="F6" s="2006" t="s">
        <v>24</v>
      </c>
      <c r="G6" s="2007"/>
      <c r="H6" s="19"/>
      <c r="I6" s="19"/>
      <c r="J6" s="19"/>
      <c r="K6" s="19"/>
      <c r="L6" s="19"/>
      <c r="M6" s="19"/>
    </row>
    <row r="7" spans="1:13" ht="16.399999999999999" customHeight="1" thickBot="1">
      <c r="B7" s="151" t="s">
        <v>263</v>
      </c>
      <c r="C7" s="463" t="s">
        <v>730</v>
      </c>
      <c r="D7" s="464" t="s">
        <v>641</v>
      </c>
      <c r="E7" s="465" t="s">
        <v>731</v>
      </c>
      <c r="F7" s="91" t="s">
        <v>26</v>
      </c>
      <c r="G7" s="93" t="s">
        <v>27</v>
      </c>
      <c r="H7" s="19"/>
      <c r="I7" s="19"/>
      <c r="J7" s="19"/>
      <c r="K7" s="19"/>
      <c r="L7" s="19"/>
      <c r="M7" s="19"/>
    </row>
    <row r="8" spans="1:13" ht="16.399999999999999" customHeight="1">
      <c r="B8" s="453" t="s">
        <v>247</v>
      </c>
      <c r="C8" s="466">
        <v>12973174.634000001</v>
      </c>
      <c r="D8" s="467">
        <v>12973174.634020001</v>
      </c>
      <c r="E8" s="937">
        <v>12973174.634000001</v>
      </c>
      <c r="F8" s="468">
        <v>-1.5415446696920299E-12</v>
      </c>
      <c r="G8" s="938">
        <v>0</v>
      </c>
      <c r="H8" s="1005"/>
      <c r="I8" s="1005"/>
      <c r="J8" s="19"/>
      <c r="K8" s="19"/>
      <c r="L8" s="353"/>
      <c r="M8" s="19"/>
    </row>
    <row r="9" spans="1:13" ht="16.399999999999999" customHeight="1">
      <c r="B9" s="453" t="s">
        <v>264</v>
      </c>
      <c r="C9" s="466">
        <v>6591330.1808099998</v>
      </c>
      <c r="D9" s="467">
        <v>6125451.8901500003</v>
      </c>
      <c r="E9" s="937">
        <v>6125451.8901500003</v>
      </c>
      <c r="F9" s="469">
        <v>0</v>
      </c>
      <c r="G9" s="938">
        <v>-7.0680466291365263E-2</v>
      </c>
      <c r="H9" s="1005"/>
      <c r="I9" s="1005"/>
      <c r="J9" s="19"/>
      <c r="K9" s="19"/>
      <c r="L9" s="147"/>
      <c r="M9" s="19"/>
    </row>
    <row r="10" spans="1:13" ht="16.399999999999999" customHeight="1">
      <c r="B10" s="453" t="s">
        <v>265</v>
      </c>
      <c r="C10" s="466">
        <v>5426132.3533600001</v>
      </c>
      <c r="D10" s="467">
        <v>5129249.5846199999</v>
      </c>
      <c r="E10" s="937">
        <v>6730630.5352600003</v>
      </c>
      <c r="F10" s="469">
        <v>0.31220569875206006</v>
      </c>
      <c r="G10" s="938">
        <v>0.24041031381997557</v>
      </c>
      <c r="H10" s="1005"/>
      <c r="I10" s="1005"/>
      <c r="J10" s="19"/>
      <c r="K10" s="19"/>
      <c r="L10" s="19"/>
      <c r="M10" s="19"/>
    </row>
    <row r="11" spans="1:13" ht="16.399999999999999" customHeight="1">
      <c r="B11" s="453" t="s">
        <v>266</v>
      </c>
      <c r="C11" s="466">
        <v>1689306.92084</v>
      </c>
      <c r="D11" s="467">
        <v>1757305.03256</v>
      </c>
      <c r="E11" s="937">
        <v>1800867.7309600001</v>
      </c>
      <c r="F11" s="469">
        <v>2.4789491632274618E-2</v>
      </c>
      <c r="G11" s="938">
        <v>6.6039396834133068E-2</v>
      </c>
      <c r="H11" s="1005"/>
      <c r="I11" s="1005"/>
      <c r="J11" s="19"/>
      <c r="K11" s="19"/>
      <c r="L11" s="19"/>
      <c r="M11" s="19"/>
    </row>
    <row r="12" spans="1:13" ht="16.399999999999999" customHeight="1">
      <c r="B12" s="453" t="s">
        <v>254</v>
      </c>
      <c r="C12" s="466">
        <v>7232550</v>
      </c>
      <c r="D12" s="467">
        <v>6552700</v>
      </c>
      <c r="E12" s="937">
        <v>6419500</v>
      </c>
      <c r="F12" s="469">
        <v>-2.0327498588368131E-2</v>
      </c>
      <c r="G12" s="938">
        <v>-0.11241539982440496</v>
      </c>
      <c r="H12" s="1005"/>
      <c r="I12" s="1005"/>
      <c r="J12" s="19"/>
      <c r="K12" s="19"/>
      <c r="L12" s="19"/>
      <c r="M12" s="19"/>
    </row>
    <row r="13" spans="1:13" ht="16.399999999999999" customHeight="1">
      <c r="B13" s="453" t="s">
        <v>267</v>
      </c>
      <c r="C13" s="466">
        <v>-322210.36898999661</v>
      </c>
      <c r="D13" s="467">
        <v>-200968.69505999796</v>
      </c>
      <c r="E13" s="937">
        <v>-10363.477399997413</v>
      </c>
      <c r="F13" s="469">
        <v>-0.94843237949620229</v>
      </c>
      <c r="G13" s="938">
        <v>-0.96783630076064009</v>
      </c>
      <c r="H13" s="1005"/>
      <c r="I13" s="1005"/>
      <c r="J13" s="19"/>
      <c r="K13" s="19"/>
      <c r="L13" s="19"/>
      <c r="M13" s="19"/>
    </row>
    <row r="14" spans="1:13" ht="31.4" customHeight="1">
      <c r="B14" s="904" t="s">
        <v>268</v>
      </c>
      <c r="C14" s="466">
        <v>-2537005.4263400002</v>
      </c>
      <c r="D14" s="467">
        <v>-2380842.3003699998</v>
      </c>
      <c r="E14" s="937">
        <v>-2535671.5059599997</v>
      </c>
      <c r="F14" s="469">
        <v>6.5031272993569589E-2</v>
      </c>
      <c r="G14" s="938">
        <v>-5.2578538703595967E-4</v>
      </c>
      <c r="H14" s="1005"/>
      <c r="I14" s="1005"/>
      <c r="J14" s="19"/>
      <c r="K14" s="19"/>
      <c r="L14" s="19"/>
      <c r="M14" s="19"/>
    </row>
    <row r="15" spans="1:13" ht="16.399999999999999" customHeight="1">
      <c r="B15" s="453" t="s">
        <v>269</v>
      </c>
      <c r="C15" s="466">
        <v>-1330134.96401</v>
      </c>
      <c r="D15" s="467">
        <v>-1549091.3396400001</v>
      </c>
      <c r="E15" s="937">
        <v>-1624041.6774300002</v>
      </c>
      <c r="F15" s="469">
        <v>4.8383420571841862E-2</v>
      </c>
      <c r="G15" s="938">
        <v>0.22096006899476595</v>
      </c>
      <c r="H15" s="1005"/>
      <c r="I15" s="1005"/>
      <c r="J15" s="19"/>
      <c r="K15" s="19"/>
      <c r="L15" s="19"/>
      <c r="M15" s="19"/>
    </row>
    <row r="16" spans="1:13" ht="16.399999999999999" customHeight="1" thickBot="1">
      <c r="B16" s="453" t="s">
        <v>252</v>
      </c>
      <c r="C16" s="466">
        <v>-122083.18850999999</v>
      </c>
      <c r="D16" s="467">
        <v>-122083.18850999999</v>
      </c>
      <c r="E16" s="937">
        <v>-122083.18850999999</v>
      </c>
      <c r="F16" s="469">
        <v>0</v>
      </c>
      <c r="G16" s="938">
        <v>0</v>
      </c>
      <c r="H16" s="1005"/>
      <c r="I16" s="1005"/>
      <c r="J16" s="19"/>
      <c r="K16" s="19"/>
      <c r="L16" s="19"/>
      <c r="M16" s="19"/>
    </row>
    <row r="17" spans="2:13" ht="16.399999999999999" customHeight="1" thickBot="1">
      <c r="B17" s="148" t="s">
        <v>270</v>
      </c>
      <c r="C17" s="470">
        <v>29601060.141160004</v>
      </c>
      <c r="D17" s="471">
        <v>28284895.617770001</v>
      </c>
      <c r="E17" s="472">
        <v>29757464.941070005</v>
      </c>
      <c r="F17" s="473">
        <v>5.2062038453303039E-2</v>
      </c>
      <c r="G17" s="474">
        <v>5.2837567020960208E-3</v>
      </c>
      <c r="H17" s="1005"/>
      <c r="I17" s="1005"/>
      <c r="J17" s="19"/>
      <c r="K17" s="19"/>
      <c r="L17" s="19"/>
      <c r="M17" s="19"/>
    </row>
    <row r="18" spans="2:13" ht="16.399999999999999" customHeight="1" thickBot="1">
      <c r="B18" s="149" t="s">
        <v>271</v>
      </c>
      <c r="C18" s="475">
        <v>20679203.220320005</v>
      </c>
      <c r="D18" s="476">
        <v>19974890.585210003</v>
      </c>
      <c r="E18" s="477">
        <v>21537097.210110005</v>
      </c>
      <c r="F18" s="473">
        <v>7.8208519753129702E-2</v>
      </c>
      <c r="G18" s="474">
        <v>4.1485833890689161E-2</v>
      </c>
      <c r="H18" s="1005"/>
      <c r="I18" s="1005"/>
      <c r="J18" s="19"/>
      <c r="K18" s="19"/>
      <c r="L18" s="19"/>
      <c r="M18" s="19"/>
    </row>
    <row r="19" spans="2:13" ht="16.399999999999999" customHeight="1" thickBot="1">
      <c r="B19" s="149" t="s">
        <v>272</v>
      </c>
      <c r="C19" s="475">
        <v>20679203.220320005</v>
      </c>
      <c r="D19" s="476">
        <v>19974890.585210003</v>
      </c>
      <c r="E19" s="477">
        <v>21537097.210110005</v>
      </c>
      <c r="F19" s="473">
        <v>7.8208519753129702E-2</v>
      </c>
      <c r="G19" s="474">
        <v>4.1485833890689161E-2</v>
      </c>
      <c r="H19" s="1005"/>
      <c r="I19" s="1005"/>
      <c r="J19" s="19"/>
      <c r="K19" s="19"/>
      <c r="L19" s="19"/>
      <c r="M19" s="19"/>
    </row>
    <row r="20" spans="2:13" ht="16.399999999999999" customHeight="1" thickBot="1">
      <c r="B20" s="149" t="s">
        <v>273</v>
      </c>
      <c r="C20" s="478">
        <v>8921856.9208400007</v>
      </c>
      <c r="D20" s="479">
        <v>8310005.0325600002</v>
      </c>
      <c r="E20" s="480">
        <v>8220367.7309600003</v>
      </c>
      <c r="F20" s="473">
        <v>-1.0786672360460159E-2</v>
      </c>
      <c r="G20" s="474">
        <v>-7.8625917911935628E-2</v>
      </c>
      <c r="H20" s="1005"/>
      <c r="I20" s="1005"/>
      <c r="J20" s="19"/>
      <c r="K20" s="19"/>
      <c r="L20" s="19"/>
      <c r="M20" s="19"/>
    </row>
    <row r="21" spans="2:13" ht="16.399999999999999" customHeight="1" thickBot="1">
      <c r="B21" s="150"/>
      <c r="C21" s="885"/>
      <c r="D21" s="885"/>
      <c r="E21" s="885"/>
      <c r="F21" s="885"/>
      <c r="G21" s="886"/>
      <c r="H21" s="1005"/>
      <c r="I21" s="1005"/>
      <c r="J21" s="19"/>
      <c r="K21" s="19"/>
      <c r="L21" s="19"/>
      <c r="M21" s="19"/>
    </row>
    <row r="22" spans="2:13" ht="16.399999999999999" customHeight="1">
      <c r="B22" s="457" t="s">
        <v>274</v>
      </c>
      <c r="C22" s="1969" t="s">
        <v>43</v>
      </c>
      <c r="D22" s="1978"/>
      <c r="E22" s="1979"/>
      <c r="F22" s="2006" t="s">
        <v>24</v>
      </c>
      <c r="G22" s="2007"/>
      <c r="H22" s="1005"/>
      <c r="I22" s="1005"/>
      <c r="J22" s="19"/>
      <c r="K22" s="19"/>
      <c r="L22" s="19"/>
      <c r="M22" s="19"/>
    </row>
    <row r="23" spans="2:13" ht="16.399999999999999" customHeight="1" thickBot="1">
      <c r="B23" s="151" t="s">
        <v>263</v>
      </c>
      <c r="C23" s="887" t="s">
        <v>730</v>
      </c>
      <c r="D23" s="888" t="s">
        <v>641</v>
      </c>
      <c r="E23" s="889" t="s">
        <v>731</v>
      </c>
      <c r="F23" s="91" t="s">
        <v>26</v>
      </c>
      <c r="G23" s="93" t="s">
        <v>27</v>
      </c>
      <c r="H23" s="1005"/>
      <c r="I23" s="1005"/>
      <c r="J23" s="19"/>
      <c r="K23" s="19"/>
      <c r="L23" s="19"/>
      <c r="M23" s="19"/>
    </row>
    <row r="24" spans="2:13" ht="16.399999999999999" customHeight="1">
      <c r="B24" s="453" t="s">
        <v>275</v>
      </c>
      <c r="C24" s="481">
        <v>4301156.370982633</v>
      </c>
      <c r="D24" s="482">
        <v>4400225.6930314647</v>
      </c>
      <c r="E24" s="939">
        <v>5329044.5908401953</v>
      </c>
      <c r="F24" s="468">
        <v>0.21108437671269442</v>
      </c>
      <c r="G24" s="938">
        <v>0.23897950485876729</v>
      </c>
      <c r="H24" s="1005"/>
      <c r="I24" s="1005"/>
      <c r="J24" s="19"/>
      <c r="K24" s="19"/>
      <c r="L24" s="19"/>
      <c r="M24" s="19"/>
    </row>
    <row r="25" spans="2:13" ht="16.399999999999999" customHeight="1">
      <c r="B25" s="453" t="s">
        <v>276</v>
      </c>
      <c r="C25" s="481">
        <v>133937441.63312</v>
      </c>
      <c r="D25" s="482">
        <v>139386096.27308998</v>
      </c>
      <c r="E25" s="939">
        <v>142895449.54168001</v>
      </c>
      <c r="F25" s="469">
        <v>2.5177211805361033E-2</v>
      </c>
      <c r="G25" s="938">
        <v>6.6882029396213794E-2</v>
      </c>
      <c r="H25" s="1005"/>
      <c r="I25" s="1005"/>
      <c r="J25" s="19"/>
      <c r="K25" s="19"/>
      <c r="L25" s="19"/>
      <c r="M25" s="19"/>
    </row>
    <row r="26" spans="2:13" ht="16.399999999999999" customHeight="1" thickBot="1">
      <c r="B26" s="453" t="s">
        <v>277</v>
      </c>
      <c r="C26" s="481">
        <v>17871736.547499999</v>
      </c>
      <c r="D26" s="482">
        <v>19384020.728240002</v>
      </c>
      <c r="E26" s="939">
        <v>19751032.431069996</v>
      </c>
      <c r="F26" s="469">
        <v>1.893372422447448E-2</v>
      </c>
      <c r="G26" s="938">
        <v>0.10515463220796439</v>
      </c>
      <c r="H26" s="1005"/>
      <c r="I26" s="1005"/>
      <c r="J26" s="19"/>
      <c r="K26" s="19"/>
      <c r="L26" s="19"/>
      <c r="M26" s="19"/>
    </row>
    <row r="27" spans="2:13" ht="16.399999999999999" customHeight="1" thickBot="1">
      <c r="B27" s="148" t="s">
        <v>115</v>
      </c>
      <c r="C27" s="475">
        <v>156110334.55160266</v>
      </c>
      <c r="D27" s="476">
        <v>163170342.69436145</v>
      </c>
      <c r="E27" s="477">
        <v>167975526.5635902</v>
      </c>
      <c r="F27" s="473">
        <v>2.9448880169538283E-2</v>
      </c>
      <c r="G27" s="474">
        <v>7.600516676918323E-2</v>
      </c>
      <c r="H27" s="1005"/>
      <c r="I27" s="1005"/>
      <c r="J27" s="19"/>
      <c r="K27" s="19"/>
      <c r="L27" s="19"/>
      <c r="M27" s="19"/>
    </row>
    <row r="28" spans="2:13" ht="16.399999999999999" customHeight="1" thickBot="1">
      <c r="B28" s="150"/>
      <c r="C28" s="885"/>
      <c r="D28" s="885"/>
      <c r="E28" s="885"/>
      <c r="F28" s="885"/>
      <c r="G28" s="886"/>
      <c r="H28" s="1005"/>
      <c r="I28" s="1005"/>
      <c r="J28" s="19"/>
      <c r="K28" s="19"/>
      <c r="L28" s="19"/>
      <c r="M28" s="19"/>
    </row>
    <row r="29" spans="2:13" ht="16.399999999999999" customHeight="1">
      <c r="B29" s="457" t="s">
        <v>278</v>
      </c>
      <c r="C29" s="1969" t="s">
        <v>43</v>
      </c>
      <c r="D29" s="1978"/>
      <c r="E29" s="1979"/>
      <c r="F29" s="2006" t="s">
        <v>24</v>
      </c>
      <c r="G29" s="2007"/>
      <c r="H29" s="1005"/>
      <c r="I29" s="1005"/>
      <c r="J29" s="19"/>
      <c r="K29" s="19"/>
      <c r="L29" s="19"/>
      <c r="M29" s="19"/>
    </row>
    <row r="30" spans="2:13" ht="20.9" customHeight="1" thickBot="1">
      <c r="B30" s="151" t="s">
        <v>263</v>
      </c>
      <c r="C30" s="458" t="s">
        <v>730</v>
      </c>
      <c r="D30" s="459" t="s">
        <v>641</v>
      </c>
      <c r="E30" s="460" t="s">
        <v>731</v>
      </c>
      <c r="F30" s="91" t="s">
        <v>26</v>
      </c>
      <c r="G30" s="93" t="s">
        <v>27</v>
      </c>
      <c r="H30" s="1005"/>
      <c r="I30" s="1005"/>
      <c r="J30" s="19"/>
      <c r="K30" s="19"/>
      <c r="L30" s="19"/>
      <c r="M30" s="19"/>
    </row>
    <row r="31" spans="2:13" ht="16.399999999999999" customHeight="1">
      <c r="B31" s="453" t="s">
        <v>279</v>
      </c>
      <c r="C31" s="481">
        <v>430115.6370982505</v>
      </c>
      <c r="D31" s="482">
        <v>440022.56930314651</v>
      </c>
      <c r="E31" s="939">
        <v>532904.45908401953</v>
      </c>
      <c r="F31" s="468">
        <v>0.21108437671269442</v>
      </c>
      <c r="G31" s="938">
        <v>0.23897950485880415</v>
      </c>
      <c r="H31" s="1005"/>
      <c r="I31" s="1005"/>
      <c r="J31" s="19"/>
      <c r="K31" s="19"/>
      <c r="L31" s="19"/>
      <c r="M31" s="19"/>
    </row>
    <row r="32" spans="2:13" ht="16.399999999999999" customHeight="1">
      <c r="B32" s="453" t="s">
        <v>280</v>
      </c>
      <c r="C32" s="481">
        <v>12724056.955149999</v>
      </c>
      <c r="D32" s="482">
        <v>13938609.62731</v>
      </c>
      <c r="E32" s="939">
        <v>14289544.95417</v>
      </c>
      <c r="F32" s="469">
        <v>2.5177211805430755E-2</v>
      </c>
      <c r="G32" s="938">
        <v>0.12303371515374883</v>
      </c>
      <c r="H32" s="1005"/>
      <c r="I32" s="1005"/>
      <c r="J32" s="19"/>
      <c r="K32" s="19"/>
      <c r="L32" s="19"/>
      <c r="M32" s="19"/>
    </row>
    <row r="33" spans="2:13" ht="16.399999999999999" customHeight="1">
      <c r="B33" s="453" t="s">
        <v>281</v>
      </c>
      <c r="C33" s="481">
        <v>1787173.6547502498</v>
      </c>
      <c r="D33" s="482">
        <v>1938402.0728237501</v>
      </c>
      <c r="E33" s="939">
        <v>1975103.2431067501</v>
      </c>
      <c r="F33" s="469">
        <v>1.8933724224477366E-2</v>
      </c>
      <c r="G33" s="938">
        <v>0.10515463220767018</v>
      </c>
      <c r="H33" s="1005"/>
      <c r="I33" s="1005"/>
      <c r="J33" s="19"/>
      <c r="K33" s="19"/>
      <c r="L33" s="19"/>
      <c r="M33" s="19"/>
    </row>
    <row r="34" spans="2:13" ht="16.399999999999999" customHeight="1" thickBot="1">
      <c r="B34" s="453" t="s">
        <v>282</v>
      </c>
      <c r="C34" s="481">
        <v>5647686.4191168388</v>
      </c>
      <c r="D34" s="482">
        <v>7142932.6083716657</v>
      </c>
      <c r="E34" s="939">
        <v>7348282.456257957</v>
      </c>
      <c r="F34" s="469">
        <v>2.8748674969383936E-2</v>
      </c>
      <c r="G34" s="938">
        <v>0.30111375011629105</v>
      </c>
      <c r="H34" s="1005"/>
      <c r="I34" s="1005"/>
      <c r="J34" s="19"/>
      <c r="K34" s="19"/>
      <c r="L34" s="19"/>
      <c r="M34" s="19"/>
    </row>
    <row r="35" spans="2:13" ht="16.399999999999999" customHeight="1" thickBot="1">
      <c r="B35" s="148" t="s">
        <v>115</v>
      </c>
      <c r="C35" s="483">
        <v>20589032.66611534</v>
      </c>
      <c r="D35" s="484">
        <v>23459966.877808563</v>
      </c>
      <c r="E35" s="485">
        <v>24145835.112618726</v>
      </c>
      <c r="F35" s="473">
        <v>2.9235686409214257E-2</v>
      </c>
      <c r="G35" s="474">
        <v>0.17275228536389853</v>
      </c>
      <c r="H35" s="1005"/>
      <c r="I35" s="1005"/>
      <c r="J35" s="19"/>
      <c r="K35" s="19"/>
      <c r="L35" s="19"/>
      <c r="M35" s="19"/>
    </row>
    <row r="36" spans="2:13">
      <c r="B36" s="152"/>
      <c r="C36" s="153"/>
      <c r="D36" s="153"/>
      <c r="E36" s="19"/>
      <c r="F36" s="19"/>
      <c r="G36" s="19"/>
      <c r="H36" s="1005"/>
      <c r="I36" s="1005"/>
      <c r="J36" s="19"/>
      <c r="K36" s="19"/>
      <c r="L36" s="19"/>
      <c r="M36" s="19"/>
    </row>
    <row r="37" spans="2:13">
      <c r="B37" s="2015" t="s">
        <v>307</v>
      </c>
      <c r="C37" s="2015"/>
      <c r="D37" s="2015"/>
      <c r="E37" s="2015"/>
      <c r="F37" s="2015"/>
      <c r="G37" s="2015"/>
      <c r="H37" s="1005"/>
      <c r="I37" s="1005"/>
      <c r="J37" s="19"/>
      <c r="K37" s="19"/>
      <c r="L37" s="19"/>
      <c r="M37" s="19"/>
    </row>
    <row r="38" spans="2:13" ht="23.15" customHeight="1">
      <c r="B38" s="1905" t="s">
        <v>283</v>
      </c>
      <c r="C38" s="1905"/>
      <c r="D38" s="1905"/>
      <c r="E38" s="1905"/>
      <c r="F38" s="1905"/>
      <c r="G38" s="1905"/>
      <c r="H38" s="1005"/>
      <c r="I38" s="1005"/>
      <c r="J38" s="19"/>
      <c r="K38" s="19"/>
      <c r="L38" s="19"/>
      <c r="M38" s="19"/>
    </row>
    <row r="39" spans="2:13">
      <c r="B39" s="2015" t="s">
        <v>284</v>
      </c>
      <c r="C39" s="2015"/>
      <c r="D39" s="2015"/>
      <c r="E39" s="2015"/>
      <c r="F39" s="2015"/>
      <c r="G39" s="2015"/>
      <c r="H39" s="1005"/>
      <c r="I39" s="1005"/>
      <c r="J39" s="19"/>
      <c r="K39" s="19"/>
      <c r="L39" s="19"/>
      <c r="M39" s="19"/>
    </row>
    <row r="40" spans="2:13">
      <c r="B40" s="2015" t="s">
        <v>285</v>
      </c>
      <c r="C40" s="2015"/>
      <c r="D40" s="2015"/>
      <c r="E40" s="2015"/>
      <c r="F40" s="2015"/>
      <c r="G40" s="2015"/>
      <c r="H40" s="1005"/>
      <c r="I40" s="1005"/>
      <c r="J40" s="19"/>
      <c r="K40" s="19"/>
      <c r="L40" s="19"/>
      <c r="M40" s="19"/>
    </row>
    <row r="41" spans="2:13" ht="15" thickBot="1">
      <c r="B41" s="19"/>
      <c r="C41" s="19"/>
      <c r="D41" s="19"/>
      <c r="E41" s="19"/>
      <c r="F41" s="19"/>
      <c r="G41" s="19"/>
      <c r="H41" s="1005"/>
      <c r="I41" s="1005"/>
      <c r="J41" s="19"/>
      <c r="K41" s="19"/>
      <c r="L41" s="19"/>
      <c r="M41" s="19"/>
    </row>
    <row r="42" spans="2:13">
      <c r="B42" s="457" t="s">
        <v>286</v>
      </c>
      <c r="C42" s="1969" t="s">
        <v>43</v>
      </c>
      <c r="D42" s="1978"/>
      <c r="E42" s="1979"/>
      <c r="F42" s="2009" t="s">
        <v>152</v>
      </c>
      <c r="G42" s="2010"/>
      <c r="H42" s="1005"/>
      <c r="I42" s="1005"/>
      <c r="J42" s="19"/>
      <c r="K42" s="19"/>
      <c r="L42" s="19"/>
      <c r="M42" s="19"/>
    </row>
    <row r="43" spans="2:13" ht="15" thickBot="1">
      <c r="B43" s="151"/>
      <c r="C43" s="458" t="s">
        <v>730</v>
      </c>
      <c r="D43" s="459" t="s">
        <v>641</v>
      </c>
      <c r="E43" s="460" t="s">
        <v>731</v>
      </c>
      <c r="F43" s="458" t="s">
        <v>26</v>
      </c>
      <c r="G43" s="461" t="s">
        <v>27</v>
      </c>
      <c r="H43" s="1005"/>
      <c r="I43" s="1005"/>
      <c r="J43" s="19"/>
      <c r="K43" s="19"/>
      <c r="L43" s="19"/>
      <c r="M43" s="19"/>
    </row>
    <row r="44" spans="2:13" ht="16.399999999999999" customHeight="1">
      <c r="B44" s="462" t="s">
        <v>287</v>
      </c>
      <c r="C44" s="1505">
        <v>0.13246530589865876</v>
      </c>
      <c r="D44" s="1506">
        <v>0.12241740904243538</v>
      </c>
      <c r="E44" s="1507">
        <v>0.12821568505074304</v>
      </c>
      <c r="F44" s="1508" t="s">
        <v>836</v>
      </c>
      <c r="G44" s="1509" t="s">
        <v>837</v>
      </c>
      <c r="H44" s="1005"/>
      <c r="I44" s="1005"/>
      <c r="J44" s="19"/>
      <c r="K44" s="19"/>
      <c r="L44" s="19"/>
      <c r="M44" s="19"/>
    </row>
    <row r="45" spans="2:13" ht="16.399999999999999" customHeight="1">
      <c r="B45" s="155" t="s">
        <v>288</v>
      </c>
      <c r="C45" s="1510">
        <v>0.13246530589865876</v>
      </c>
      <c r="D45" s="1511">
        <v>0.12241740904243538</v>
      </c>
      <c r="E45" s="1512">
        <v>0.12821568505074304</v>
      </c>
      <c r="F45" s="1513" t="s">
        <v>836</v>
      </c>
      <c r="G45" s="1514" t="s">
        <v>837</v>
      </c>
      <c r="H45" s="1005"/>
      <c r="I45" s="1005"/>
      <c r="J45" s="19"/>
      <c r="K45" s="19"/>
      <c r="L45" s="19"/>
      <c r="M45" s="19"/>
    </row>
    <row r="46" spans="2:13" ht="16.399999999999999" customHeight="1" thickBot="1">
      <c r="B46" s="156" t="s">
        <v>289</v>
      </c>
      <c r="C46" s="1515">
        <v>0.18961627509276333</v>
      </c>
      <c r="D46" s="1516">
        <v>0.17334581242346941</v>
      </c>
      <c r="E46" s="1517">
        <v>0.1771535743917122</v>
      </c>
      <c r="F46" s="1518" t="s">
        <v>838</v>
      </c>
      <c r="G46" s="1519" t="s">
        <v>839</v>
      </c>
      <c r="H46" s="1005"/>
      <c r="I46" s="1005"/>
      <c r="J46" s="19"/>
      <c r="K46" s="19"/>
      <c r="L46" s="19"/>
      <c r="M46" s="19"/>
    </row>
    <row r="47" spans="2:13">
      <c r="B47" s="154"/>
      <c r="C47" s="153"/>
      <c r="D47" s="153"/>
      <c r="E47" s="153"/>
      <c r="F47" s="153"/>
      <c r="G47" s="153"/>
      <c r="H47" s="1005"/>
      <c r="I47" s="1005"/>
      <c r="J47" s="19"/>
      <c r="K47" s="19"/>
      <c r="L47" s="19"/>
      <c r="M47" s="19"/>
    </row>
    <row r="48" spans="2:13" ht="15" thickBot="1">
      <c r="B48" s="152"/>
      <c r="C48" s="1522"/>
      <c r="D48" s="1522"/>
      <c r="E48" s="1522"/>
      <c r="F48" s="1522"/>
      <c r="G48" s="1523"/>
      <c r="H48" s="1005"/>
      <c r="I48" s="1005"/>
      <c r="J48" s="19"/>
      <c r="K48" s="19"/>
      <c r="L48" s="19"/>
      <c r="M48" s="19"/>
    </row>
    <row r="49" spans="2:13" ht="17.899999999999999" customHeight="1">
      <c r="B49" s="457" t="s">
        <v>290</v>
      </c>
      <c r="C49" s="1969" t="s">
        <v>43</v>
      </c>
      <c r="D49" s="1978"/>
      <c r="E49" s="1979"/>
      <c r="F49" s="2011" t="str">
        <f>+F42</f>
        <v>% Change</v>
      </c>
      <c r="G49" s="2012"/>
      <c r="H49" s="1005"/>
      <c r="I49" s="1005"/>
      <c r="J49" s="19"/>
      <c r="K49" s="19"/>
      <c r="L49" s="19"/>
      <c r="M49" s="19"/>
    </row>
    <row r="50" spans="2:13" ht="17.899999999999999" customHeight="1" thickBot="1">
      <c r="B50" s="151" t="s">
        <v>291</v>
      </c>
      <c r="C50" s="458" t="s">
        <v>730</v>
      </c>
      <c r="D50" s="459" t="s">
        <v>641</v>
      </c>
      <c r="E50" s="460" t="s">
        <v>731</v>
      </c>
      <c r="F50" s="92" t="s">
        <v>26</v>
      </c>
      <c r="G50" s="93" t="s">
        <v>27</v>
      </c>
      <c r="H50" s="1005"/>
      <c r="I50" s="1005"/>
      <c r="J50" s="19"/>
      <c r="K50" s="19"/>
      <c r="L50" s="19"/>
      <c r="M50" s="19"/>
    </row>
    <row r="51" spans="2:13" ht="17.899999999999999" customHeight="1">
      <c r="B51" s="453" t="s">
        <v>292</v>
      </c>
      <c r="C51" s="498">
        <v>19052262.426029999</v>
      </c>
      <c r="D51" s="499">
        <v>18586384.135389999</v>
      </c>
      <c r="E51" s="500">
        <v>18586384.135370001</v>
      </c>
      <c r="F51" s="468">
        <v>-1.0759143992976529E-12</v>
      </c>
      <c r="G51" s="501">
        <v>-2.4452649257208171E-2</v>
      </c>
      <c r="H51" s="1005"/>
      <c r="I51" s="1005"/>
      <c r="J51" s="19"/>
      <c r="K51" s="19"/>
      <c r="L51" s="19"/>
      <c r="M51" s="19"/>
    </row>
    <row r="52" spans="2:13" ht="17.899999999999999" customHeight="1">
      <c r="B52" s="453" t="s">
        <v>293</v>
      </c>
      <c r="C52" s="502">
        <v>6076551.1419900004</v>
      </c>
      <c r="D52" s="503">
        <v>5926515.9830999998</v>
      </c>
      <c r="E52" s="890">
        <v>7524062.3241499998</v>
      </c>
      <c r="F52" s="469">
        <v>0.26955910447310844</v>
      </c>
      <c r="G52" s="938">
        <v>0.23821262231423534</v>
      </c>
      <c r="H52" s="1005"/>
      <c r="I52" s="1005"/>
      <c r="J52" s="19"/>
      <c r="K52" s="19"/>
      <c r="L52" s="19"/>
      <c r="M52" s="19"/>
    </row>
    <row r="53" spans="2:13" ht="17.899999999999999" customHeight="1">
      <c r="B53" s="453" t="s">
        <v>294</v>
      </c>
      <c r="C53" s="502">
        <v>222729.72252000001</v>
      </c>
      <c r="D53" s="503">
        <v>282927.04463000002</v>
      </c>
      <c r="E53" s="890">
        <v>505338.76565000002</v>
      </c>
      <c r="F53" s="469">
        <v>0.78610979487966803</v>
      </c>
      <c r="G53" s="938">
        <v>1.2688429722468815</v>
      </c>
      <c r="H53" s="1005"/>
      <c r="I53" s="1005"/>
      <c r="J53" s="19"/>
      <c r="K53" s="19"/>
      <c r="L53" s="19"/>
      <c r="M53" s="19"/>
    </row>
    <row r="54" spans="2:13" ht="17.899999999999999" customHeight="1">
      <c r="B54" s="453" t="s">
        <v>295</v>
      </c>
      <c r="C54" s="502">
        <v>-1599568.4193361001</v>
      </c>
      <c r="D54" s="503">
        <v>-1739624.9316012501</v>
      </c>
      <c r="E54" s="890">
        <v>-1806698.4022631501</v>
      </c>
      <c r="F54" s="469">
        <v>3.8556282704089416E-2</v>
      </c>
      <c r="G54" s="938">
        <v>0.12949116800706728</v>
      </c>
      <c r="H54" s="1005"/>
      <c r="I54" s="1005"/>
      <c r="J54" s="19"/>
      <c r="K54" s="19"/>
      <c r="L54" s="19"/>
      <c r="M54" s="19"/>
    </row>
    <row r="55" spans="2:13" ht="17.899999999999999" customHeight="1" thickBot="1">
      <c r="B55" s="453" t="s">
        <v>296</v>
      </c>
      <c r="C55" s="502">
        <v>-2669333.7829100001</v>
      </c>
      <c r="D55" s="503">
        <v>-2463279.0615300001</v>
      </c>
      <c r="E55" s="890">
        <v>-2585794.9347600001</v>
      </c>
      <c r="F55" s="515">
        <v>4.9736903602754033E-2</v>
      </c>
      <c r="G55" s="516">
        <v>-3.1295767013044463E-2</v>
      </c>
      <c r="H55" s="1005"/>
      <c r="I55" s="1005"/>
      <c r="J55" s="19"/>
      <c r="K55" s="19"/>
      <c r="L55" s="19"/>
      <c r="M55" s="19"/>
    </row>
    <row r="56" spans="2:13" ht="17.899999999999999" customHeight="1" thickBot="1">
      <c r="B56" s="148" t="s">
        <v>115</v>
      </c>
      <c r="C56" s="504">
        <v>21082641.088293899</v>
      </c>
      <c r="D56" s="505">
        <v>20592923.169988748</v>
      </c>
      <c r="E56" s="506">
        <v>22223291.888146851</v>
      </c>
      <c r="F56" s="704">
        <v>7.9171310682794843E-2</v>
      </c>
      <c r="G56" s="705">
        <v>5.4103790652979281E-2</v>
      </c>
      <c r="H56" s="1005"/>
      <c r="I56" s="1005"/>
      <c r="J56" s="19"/>
      <c r="K56" s="19"/>
      <c r="L56" s="19"/>
      <c r="M56" s="19"/>
    </row>
    <row r="57" spans="2:13" ht="17.899999999999999" customHeight="1" thickBot="1">
      <c r="B57" s="153"/>
      <c r="C57" s="517"/>
      <c r="D57" s="517"/>
      <c r="E57" s="518"/>
      <c r="F57" s="706"/>
      <c r="G57" s="707"/>
      <c r="H57" s="1005"/>
      <c r="I57" s="1005"/>
      <c r="J57" s="19"/>
      <c r="K57" s="19"/>
      <c r="L57" s="19"/>
      <c r="M57" s="19"/>
    </row>
    <row r="58" spans="2:13" ht="17.899999999999999" customHeight="1" thickBot="1">
      <c r="B58" s="148" t="s">
        <v>297</v>
      </c>
      <c r="C58" s="507">
        <v>157046547.1454646</v>
      </c>
      <c r="D58" s="508">
        <v>163938887.69409749</v>
      </c>
      <c r="E58" s="509">
        <v>168714798.54965118</v>
      </c>
      <c r="F58" s="510">
        <v>2.9132263386252317E-2</v>
      </c>
      <c r="G58" s="511">
        <v>7.4298044855318227E-2</v>
      </c>
      <c r="H58" s="1005"/>
      <c r="I58" s="1005"/>
      <c r="J58" s="19"/>
      <c r="K58" s="19"/>
      <c r="L58" s="19"/>
      <c r="M58" s="19"/>
    </row>
    <row r="59" spans="2:13" ht="17.899999999999999" customHeight="1">
      <c r="B59" s="453" t="s">
        <v>298</v>
      </c>
      <c r="C59" s="498">
        <v>134873654.226982</v>
      </c>
      <c r="D59" s="499">
        <v>140154641.27282599</v>
      </c>
      <c r="E59" s="500">
        <v>143634721.52774099</v>
      </c>
      <c r="F59" s="469">
        <v>2.4830289052937254E-2</v>
      </c>
      <c r="G59" s="938">
        <v>6.495758827750589E-2</v>
      </c>
      <c r="H59" s="1005"/>
      <c r="I59" s="1005"/>
      <c r="J59" s="19"/>
      <c r="K59" s="19"/>
      <c r="L59" s="19"/>
      <c r="M59" s="19"/>
    </row>
    <row r="60" spans="2:13" ht="17.899999999999999" customHeight="1" thickBot="1">
      <c r="B60" s="454" t="s">
        <v>192</v>
      </c>
      <c r="C60" s="512">
        <v>22172892.918482602</v>
      </c>
      <c r="D60" s="513">
        <v>23784246.421271499</v>
      </c>
      <c r="E60" s="514">
        <v>25080077.021910202</v>
      </c>
      <c r="F60" s="515">
        <v>5.4482726830469314E-2</v>
      </c>
      <c r="G60" s="516">
        <v>0.13111433470209322</v>
      </c>
      <c r="H60" s="1005"/>
      <c r="I60" s="1005"/>
      <c r="J60" s="19"/>
      <c r="K60" s="19"/>
      <c r="L60" s="19"/>
      <c r="M60" s="19"/>
    </row>
    <row r="61" spans="2:13" ht="17.899999999999999" customHeight="1" thickBot="1">
      <c r="B61" s="154"/>
      <c r="C61" s="517"/>
      <c r="D61" s="517"/>
      <c r="E61" s="518"/>
      <c r="F61" s="153"/>
      <c r="G61" s="153"/>
      <c r="H61" s="1005"/>
      <c r="I61" s="1005"/>
      <c r="J61" s="19"/>
      <c r="K61" s="19"/>
      <c r="L61" s="19"/>
      <c r="M61" s="19"/>
    </row>
    <row r="62" spans="2:13" ht="17.899999999999999" customHeight="1" thickBot="1">
      <c r="B62" s="148" t="s">
        <v>299</v>
      </c>
      <c r="C62" s="519">
        <v>0.13424453750496068</v>
      </c>
      <c r="D62" s="520">
        <v>0.12561341277619381</v>
      </c>
      <c r="E62" s="521">
        <v>0.13172105872862566</v>
      </c>
      <c r="F62" s="522" t="s">
        <v>840</v>
      </c>
      <c r="G62" s="523" t="s">
        <v>824</v>
      </c>
      <c r="H62" s="1005"/>
      <c r="I62" s="1005"/>
      <c r="J62" s="19"/>
      <c r="K62" s="19"/>
      <c r="L62" s="19"/>
      <c r="M62" s="19"/>
    </row>
    <row r="63" spans="2:13">
      <c r="B63" s="154"/>
      <c r="C63" s="154"/>
      <c r="D63" s="154"/>
      <c r="E63" s="153"/>
      <c r="F63" s="153"/>
      <c r="G63" s="153"/>
      <c r="H63" s="153"/>
      <c r="I63" s="153"/>
      <c r="J63" s="19"/>
      <c r="K63" s="19"/>
      <c r="L63" s="19"/>
      <c r="M63" s="19"/>
    </row>
  </sheetData>
  <mergeCells count="15">
    <mergeCell ref="F42:G42"/>
    <mergeCell ref="F49:G49"/>
    <mergeCell ref="B3:G4"/>
    <mergeCell ref="F6:G6"/>
    <mergeCell ref="C22:E22"/>
    <mergeCell ref="F22:G22"/>
    <mergeCell ref="C29:E29"/>
    <mergeCell ref="F29:G29"/>
    <mergeCell ref="C49:E49"/>
    <mergeCell ref="C6:E6"/>
    <mergeCell ref="C42:E42"/>
    <mergeCell ref="B37:G37"/>
    <mergeCell ref="B38:G38"/>
    <mergeCell ref="B39:G39"/>
    <mergeCell ref="B40:G40"/>
  </mergeCells>
  <hyperlinks>
    <hyperlink ref="A1" location="Index!A1" display="Back to index" xr:uid="{03C4D127-3917-412A-97D9-07F9F94F8713}"/>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A515-4AF9-4F25-9681-E08F1FE710A7}">
  <sheetPr codeName="Hoja22">
    <tabColor rgb="FF2AD2C9"/>
  </sheetPr>
  <dimension ref="A1:P62"/>
  <sheetViews>
    <sheetView showGridLines="0" topLeftCell="B1" zoomScale="73" zoomScaleNormal="87" workbookViewId="0">
      <selection activeCell="C48" sqref="C48:H61"/>
    </sheetView>
  </sheetViews>
  <sheetFormatPr baseColWidth="10" defaultColWidth="11.54296875" defaultRowHeight="14.5"/>
  <cols>
    <col min="3" max="3" width="57.08984375" customWidth="1"/>
    <col min="4" max="6" width="15.08984375" customWidth="1"/>
    <col min="7" max="8" width="12.54296875" customWidth="1"/>
  </cols>
  <sheetData>
    <row r="1" spans="1:11">
      <c r="A1" s="145" t="s">
        <v>21</v>
      </c>
      <c r="B1" s="19"/>
      <c r="C1" s="19"/>
      <c r="D1" s="19"/>
      <c r="E1" s="19"/>
      <c r="F1" s="19"/>
      <c r="G1" s="19"/>
      <c r="H1" s="19"/>
      <c r="I1" s="19"/>
    </row>
    <row r="2" spans="1:11">
      <c r="A2" s="19"/>
      <c r="B2" s="19"/>
      <c r="C2" s="2016" t="s">
        <v>300</v>
      </c>
      <c r="D2" s="2017"/>
      <c r="E2" s="2017"/>
      <c r="F2" s="2017"/>
      <c r="G2" s="2017"/>
      <c r="H2" s="2017"/>
      <c r="I2" s="19"/>
      <c r="J2" s="19"/>
      <c r="K2" s="19"/>
    </row>
    <row r="3" spans="1:11">
      <c r="A3" s="19"/>
      <c r="B3" s="19"/>
      <c r="C3" s="2017"/>
      <c r="D3" s="2017"/>
      <c r="E3" s="2017"/>
      <c r="F3" s="2017"/>
      <c r="G3" s="2017"/>
      <c r="H3" s="2017"/>
      <c r="I3" s="19"/>
      <c r="J3" s="19"/>
      <c r="K3" s="19"/>
    </row>
    <row r="4" spans="1:11" ht="15" thickBot="1">
      <c r="A4" s="19"/>
      <c r="B4" s="19"/>
      <c r="C4" s="353"/>
      <c r="D4" s="19"/>
      <c r="E4" s="19"/>
      <c r="F4" s="19"/>
      <c r="G4" s="19"/>
      <c r="H4" s="19"/>
      <c r="I4" s="19"/>
      <c r="J4" s="19"/>
      <c r="K4" s="19"/>
    </row>
    <row r="5" spans="1:11" ht="18" customHeight="1">
      <c r="A5" s="19"/>
      <c r="B5" s="19"/>
      <c r="C5" s="457" t="s">
        <v>262</v>
      </c>
      <c r="D5" s="1969" t="s">
        <v>43</v>
      </c>
      <c r="E5" s="1978"/>
      <c r="F5" s="1979"/>
      <c r="G5" s="2009" t="s">
        <v>152</v>
      </c>
      <c r="H5" s="2010"/>
      <c r="I5" s="19"/>
      <c r="J5" s="19"/>
      <c r="K5" s="353"/>
    </row>
    <row r="6" spans="1:11" ht="18" customHeight="1" thickBot="1">
      <c r="A6" s="19"/>
      <c r="B6" s="19"/>
      <c r="C6" s="151" t="s">
        <v>263</v>
      </c>
      <c r="D6" s="463" t="s">
        <v>730</v>
      </c>
      <c r="E6" s="464" t="s">
        <v>641</v>
      </c>
      <c r="F6" s="465" t="s">
        <v>731</v>
      </c>
      <c r="G6" s="91" t="s">
        <v>26</v>
      </c>
      <c r="H6" s="93" t="s">
        <v>27</v>
      </c>
      <c r="I6" s="331"/>
      <c r="J6" s="331"/>
      <c r="K6" s="353"/>
    </row>
    <row r="7" spans="1:11" ht="18" customHeight="1">
      <c r="A7" s="19"/>
      <c r="B7" s="19"/>
      <c r="C7" s="453" t="s">
        <v>247</v>
      </c>
      <c r="D7" s="466">
        <v>1840606</v>
      </c>
      <c r="E7" s="467">
        <v>1840606.3130000001</v>
      </c>
      <c r="F7" s="937">
        <v>1840606.3130000001</v>
      </c>
      <c r="G7" s="468">
        <v>0</v>
      </c>
      <c r="H7" s="938">
        <v>1.7005268921320283E-7</v>
      </c>
      <c r="I7" s="1005"/>
      <c r="J7" s="1005"/>
      <c r="K7" s="19"/>
    </row>
    <row r="8" spans="1:11" ht="18" customHeight="1">
      <c r="A8" s="19"/>
      <c r="B8" s="19"/>
      <c r="C8" s="453" t="s">
        <v>264</v>
      </c>
      <c r="D8" s="466">
        <v>334650</v>
      </c>
      <c r="E8" s="467">
        <v>365846.95094000001</v>
      </c>
      <c r="F8" s="937">
        <v>365846.95094000001</v>
      </c>
      <c r="G8" s="469">
        <v>0</v>
      </c>
      <c r="H8" s="938">
        <v>9.3222623457343529E-2</v>
      </c>
      <c r="I8" s="1005"/>
      <c r="J8" s="1005"/>
      <c r="K8" s="19"/>
    </row>
    <row r="9" spans="1:11" ht="18" customHeight="1">
      <c r="A9" s="19"/>
      <c r="B9" s="19"/>
      <c r="C9" s="453" t="s">
        <v>265</v>
      </c>
      <c r="D9" s="466">
        <v>424627</v>
      </c>
      <c r="E9" s="467">
        <v>238272.25605</v>
      </c>
      <c r="F9" s="937">
        <v>394427.89906999998</v>
      </c>
      <c r="G9" s="469">
        <v>0.65536645184251607</v>
      </c>
      <c r="H9" s="938">
        <v>-7.1119125561963828E-2</v>
      </c>
      <c r="I9" s="1005"/>
      <c r="J9" s="1005"/>
      <c r="K9" s="19"/>
    </row>
    <row r="10" spans="1:11" ht="18" customHeight="1">
      <c r="A10" s="19"/>
      <c r="B10" s="19"/>
      <c r="C10" s="453" t="s">
        <v>266</v>
      </c>
      <c r="D10" s="466">
        <v>143193</v>
      </c>
      <c r="E10" s="467">
        <v>153732.14608000001</v>
      </c>
      <c r="F10" s="937">
        <v>158725.46989000001</v>
      </c>
      <c r="G10" s="469">
        <v>3.2480674584491574E-2</v>
      </c>
      <c r="H10" s="938">
        <v>0.10847227092106464</v>
      </c>
      <c r="I10" s="1005"/>
      <c r="J10" s="1005"/>
      <c r="K10" s="19"/>
    </row>
    <row r="11" spans="1:11" ht="18" customHeight="1">
      <c r="A11" s="19"/>
      <c r="B11" s="19"/>
      <c r="C11" s="453" t="s">
        <v>253</v>
      </c>
      <c r="D11" s="466">
        <v>0</v>
      </c>
      <c r="E11" s="467">
        <v>0</v>
      </c>
      <c r="F11" s="937">
        <v>0</v>
      </c>
      <c r="G11" s="469" t="s">
        <v>829</v>
      </c>
      <c r="H11" s="938" t="s">
        <v>543</v>
      </c>
      <c r="I11" s="1005"/>
      <c r="J11" s="1005"/>
      <c r="K11" s="19"/>
    </row>
    <row r="12" spans="1:11" ht="18" customHeight="1">
      <c r="A12" s="19"/>
      <c r="B12" s="19"/>
      <c r="C12" s="453" t="s">
        <v>301</v>
      </c>
      <c r="D12" s="466">
        <v>167000</v>
      </c>
      <c r="E12" s="467">
        <v>261000</v>
      </c>
      <c r="F12" s="937">
        <v>388551</v>
      </c>
      <c r="G12" s="469">
        <v>0.48870114942528736</v>
      </c>
      <c r="H12" s="938">
        <v>1.3266526946107784</v>
      </c>
      <c r="I12" s="1005"/>
      <c r="J12" s="1005"/>
      <c r="K12" s="19"/>
    </row>
    <row r="13" spans="1:11" ht="18" customHeight="1">
      <c r="A13" s="19"/>
      <c r="B13" s="19"/>
      <c r="C13" s="453" t="s">
        <v>302</v>
      </c>
      <c r="D13" s="466">
        <v>6366</v>
      </c>
      <c r="E13" s="467">
        <v>3034.9003099999995</v>
      </c>
      <c r="F13" s="937">
        <v>7293.6772399999991</v>
      </c>
      <c r="G13" s="469">
        <v>1.4032674865686117</v>
      </c>
      <c r="H13" s="938">
        <v>0.14572372604461187</v>
      </c>
      <c r="I13" s="1005"/>
      <c r="J13" s="1005"/>
      <c r="K13" s="19"/>
    </row>
    <row r="14" spans="1:11" ht="32.15" customHeight="1">
      <c r="A14" s="19"/>
      <c r="B14" s="19"/>
      <c r="C14" s="904" t="s">
        <v>268</v>
      </c>
      <c r="D14" s="466">
        <v>-293</v>
      </c>
      <c r="E14" s="467">
        <v>-148.32701999999998</v>
      </c>
      <c r="F14" s="937">
        <v>-163.66343000000001</v>
      </c>
      <c r="G14" s="469">
        <v>0.10339592880649819</v>
      </c>
      <c r="H14" s="938">
        <v>-0.44142174061433448</v>
      </c>
      <c r="I14" s="1005"/>
      <c r="J14" s="1005"/>
      <c r="K14" s="19"/>
    </row>
    <row r="15" spans="1:11" ht="18" customHeight="1">
      <c r="A15" s="19"/>
      <c r="B15" s="19"/>
      <c r="C15" s="453" t="s">
        <v>269</v>
      </c>
      <c r="D15" s="466">
        <v>-128688</v>
      </c>
      <c r="E15" s="467">
        <v>-124514.86806000001</v>
      </c>
      <c r="F15" s="937">
        <v>-124978.31763999999</v>
      </c>
      <c r="G15" s="469">
        <v>3.7220420920067417E-3</v>
      </c>
      <c r="H15" s="938">
        <v>-2.8826948588835059E-2</v>
      </c>
      <c r="I15" s="1005"/>
      <c r="J15" s="1005"/>
      <c r="K15" s="19"/>
    </row>
    <row r="16" spans="1:11" ht="18" customHeight="1" thickBot="1">
      <c r="A16" s="19"/>
      <c r="B16" s="19"/>
      <c r="C16" s="453" t="s">
        <v>252</v>
      </c>
      <c r="D16" s="466">
        <v>-139180</v>
      </c>
      <c r="E16" s="467">
        <v>-139180.33347000001</v>
      </c>
      <c r="F16" s="937">
        <v>-139180.33347000001</v>
      </c>
      <c r="G16" s="469">
        <v>0</v>
      </c>
      <c r="H16" s="938">
        <v>2.3959620636033345E-6</v>
      </c>
      <c r="I16" s="1005"/>
      <c r="J16" s="1005"/>
      <c r="K16" s="19"/>
    </row>
    <row r="17" spans="1:11" ht="18" customHeight="1" thickBot="1">
      <c r="A17" s="19"/>
      <c r="B17" s="19"/>
      <c r="C17" s="148" t="s">
        <v>270</v>
      </c>
      <c r="D17" s="470">
        <v>2648281</v>
      </c>
      <c r="E17" s="471">
        <v>2598649.0378299998</v>
      </c>
      <c r="F17" s="472">
        <v>2891128.9955999996</v>
      </c>
      <c r="G17" s="473">
        <v>0.11255077292554863</v>
      </c>
      <c r="H17" s="474">
        <v>9.1700237097196088E-2</v>
      </c>
      <c r="I17" s="1005"/>
      <c r="J17" s="1005"/>
      <c r="K17" s="19"/>
    </row>
    <row r="18" spans="1:11" ht="18" customHeight="1" thickBot="1">
      <c r="A18" s="19"/>
      <c r="B18" s="19"/>
      <c r="C18" s="149" t="s">
        <v>303</v>
      </c>
      <c r="D18" s="475">
        <v>2338088</v>
      </c>
      <c r="E18" s="476">
        <v>2183916.8917499995</v>
      </c>
      <c r="F18" s="477">
        <v>2343852.5257099997</v>
      </c>
      <c r="G18" s="473">
        <v>7.3233388396864246E-2</v>
      </c>
      <c r="H18" s="474">
        <v>2.4654870603671567E-3</v>
      </c>
      <c r="I18" s="1005"/>
      <c r="J18" s="1005"/>
      <c r="K18" s="19"/>
    </row>
    <row r="19" spans="1:11" ht="18" customHeight="1" thickBot="1">
      <c r="A19" s="19"/>
      <c r="B19" s="19"/>
      <c r="C19" s="149" t="s">
        <v>272</v>
      </c>
      <c r="D19" s="475">
        <v>2338088</v>
      </c>
      <c r="E19" s="476">
        <v>2183916.8917499995</v>
      </c>
      <c r="F19" s="477">
        <v>2343852.5257099997</v>
      </c>
      <c r="G19" s="473">
        <v>7.3233388396864246E-2</v>
      </c>
      <c r="H19" s="474">
        <v>2.4654870603671567E-3</v>
      </c>
      <c r="I19" s="1005"/>
      <c r="J19" s="1005"/>
      <c r="K19" s="19"/>
    </row>
    <row r="20" spans="1:11" ht="18" customHeight="1" thickBot="1">
      <c r="A20" s="19"/>
      <c r="B20" s="19"/>
      <c r="C20" s="149" t="s">
        <v>273</v>
      </c>
      <c r="D20" s="478">
        <v>310193</v>
      </c>
      <c r="E20" s="479">
        <v>414732.14607999998</v>
      </c>
      <c r="F20" s="480">
        <v>547276.46989000007</v>
      </c>
      <c r="G20" s="473">
        <v>0.31959018625103847</v>
      </c>
      <c r="H20" s="474">
        <v>0.76430954241391669</v>
      </c>
      <c r="I20" s="1005"/>
      <c r="J20" s="1005"/>
      <c r="K20" s="19"/>
    </row>
    <row r="21" spans="1:11" ht="15" thickBot="1">
      <c r="A21" s="19"/>
      <c r="B21" s="19"/>
      <c r="C21" s="150"/>
      <c r="D21" s="518"/>
      <c r="E21" s="518"/>
      <c r="F21" s="518"/>
      <c r="G21" s="518"/>
      <c r="H21" s="518"/>
      <c r="I21" s="1005"/>
      <c r="J21" s="1005"/>
      <c r="K21" s="19"/>
    </row>
    <row r="22" spans="1:11" ht="17.149999999999999" customHeight="1">
      <c r="A22" s="19"/>
      <c r="B22" s="19"/>
      <c r="C22" s="457" t="s">
        <v>274</v>
      </c>
      <c r="D22" s="1969" t="s">
        <v>43</v>
      </c>
      <c r="E22" s="1978"/>
      <c r="F22" s="1979"/>
      <c r="G22" s="2009" t="s">
        <v>42</v>
      </c>
      <c r="H22" s="2010"/>
      <c r="I22" s="1005"/>
      <c r="J22" s="1005"/>
      <c r="K22" s="19"/>
    </row>
    <row r="23" spans="1:11" ht="17.149999999999999" customHeight="1" thickBot="1">
      <c r="A23" s="19"/>
      <c r="B23" s="19"/>
      <c r="C23" s="157" t="s">
        <v>263</v>
      </c>
      <c r="D23" s="463" t="str">
        <f>D6</f>
        <v>Sep 24</v>
      </c>
      <c r="E23" s="464" t="str">
        <f>E6</f>
        <v>Jun 25</v>
      </c>
      <c r="F23" s="465" t="str">
        <f>F6</f>
        <v>Sep 25</v>
      </c>
      <c r="G23" s="463" t="s">
        <v>26</v>
      </c>
      <c r="H23" s="465" t="s">
        <v>27</v>
      </c>
      <c r="I23" s="1005"/>
      <c r="J23" s="1005"/>
      <c r="K23" s="19"/>
    </row>
    <row r="24" spans="1:11" ht="17.149999999999999" customHeight="1">
      <c r="A24" s="19"/>
      <c r="B24" s="19"/>
      <c r="C24" s="453" t="s">
        <v>304</v>
      </c>
      <c r="D24" s="481">
        <v>238117</v>
      </c>
      <c r="E24" s="482">
        <v>193276.38430000001</v>
      </c>
      <c r="F24" s="939">
        <v>221007.95970000001</v>
      </c>
      <c r="G24" s="468">
        <v>0.14348144756762196</v>
      </c>
      <c r="H24" s="938">
        <v>-7.1851402041853349E-2</v>
      </c>
      <c r="I24" s="1005"/>
      <c r="J24" s="1005"/>
      <c r="K24" s="19"/>
    </row>
    <row r="25" spans="1:11" ht="17.149999999999999" customHeight="1">
      <c r="A25" s="19"/>
      <c r="B25" s="19"/>
      <c r="C25" s="453" t="s">
        <v>276</v>
      </c>
      <c r="D25" s="481">
        <v>11263844</v>
      </c>
      <c r="E25" s="482">
        <v>12139569.74839</v>
      </c>
      <c r="F25" s="939">
        <v>12539729.47187</v>
      </c>
      <c r="G25" s="469">
        <v>3.296325419877999E-2</v>
      </c>
      <c r="H25" s="938">
        <v>0.11327265113668118</v>
      </c>
      <c r="I25" s="1005"/>
      <c r="J25" s="1005"/>
      <c r="K25" s="19"/>
    </row>
    <row r="26" spans="1:11" ht="17.149999999999999" customHeight="1" thickBot="1">
      <c r="A26" s="19"/>
      <c r="B26" s="19"/>
      <c r="C26" s="453" t="s">
        <v>277</v>
      </c>
      <c r="D26" s="481">
        <v>1594338</v>
      </c>
      <c r="E26" s="482">
        <v>920354.07170000009</v>
      </c>
      <c r="F26" s="939">
        <v>922672.33319999999</v>
      </c>
      <c r="G26" s="469">
        <v>2.5188800389808778E-3</v>
      </c>
      <c r="H26" s="938">
        <v>-0.42128185290697456</v>
      </c>
      <c r="I26" s="1005"/>
      <c r="J26" s="1005"/>
      <c r="K26" s="19"/>
    </row>
    <row r="27" spans="1:11" ht="17.149999999999999" customHeight="1" thickBot="1">
      <c r="A27" s="19"/>
      <c r="B27" s="19"/>
      <c r="C27" s="148" t="s">
        <v>115</v>
      </c>
      <c r="D27" s="475">
        <v>13096299</v>
      </c>
      <c r="E27" s="476">
        <v>13253200.204389999</v>
      </c>
      <c r="F27" s="477">
        <v>13683409.764769999</v>
      </c>
      <c r="G27" s="473">
        <v>3.246080597480884E-2</v>
      </c>
      <c r="H27" s="474">
        <v>4.4830281041231518E-2</v>
      </c>
      <c r="I27" s="1005"/>
      <c r="J27" s="1005"/>
      <c r="K27" s="19"/>
    </row>
    <row r="28" spans="1:11" ht="17.149999999999999" customHeight="1" thickBot="1">
      <c r="A28" s="19"/>
      <c r="B28" s="19"/>
      <c r="C28" s="150"/>
      <c r="D28" s="518"/>
      <c r="E28" s="518"/>
      <c r="F28" s="518"/>
      <c r="G28" s="518"/>
      <c r="H28" s="518"/>
      <c r="I28" s="1005"/>
      <c r="J28" s="1005"/>
      <c r="K28" s="19"/>
    </row>
    <row r="29" spans="1:11" ht="17.149999999999999" customHeight="1">
      <c r="A29" s="19"/>
      <c r="B29" s="19"/>
      <c r="C29" s="457" t="s">
        <v>305</v>
      </c>
      <c r="D29" s="1969" t="s">
        <v>43</v>
      </c>
      <c r="E29" s="1978"/>
      <c r="F29" s="1979"/>
      <c r="G29" s="2009" t="s">
        <v>42</v>
      </c>
      <c r="H29" s="2010"/>
      <c r="I29" s="1005"/>
      <c r="J29" s="1005"/>
      <c r="K29" s="19"/>
    </row>
    <row r="30" spans="1:11" ht="17.149999999999999" customHeight="1" thickBot="1">
      <c r="A30" s="19"/>
      <c r="B30" s="19"/>
      <c r="C30" s="151" t="s">
        <v>263</v>
      </c>
      <c r="D30" s="458" t="str">
        <f>D6</f>
        <v>Sep 24</v>
      </c>
      <c r="E30" s="459" t="str">
        <f>E6</f>
        <v>Jun 25</v>
      </c>
      <c r="F30" s="460" t="str">
        <f>F6</f>
        <v>Sep 25</v>
      </c>
      <c r="G30" s="91" t="s">
        <v>26</v>
      </c>
      <c r="H30" s="93" t="s">
        <v>27</v>
      </c>
      <c r="I30" s="1005"/>
      <c r="J30" s="1005"/>
      <c r="K30" s="19"/>
    </row>
    <row r="31" spans="1:11" ht="17.149999999999999" customHeight="1">
      <c r="A31" s="19"/>
      <c r="B31" s="19"/>
      <c r="C31" s="453" t="s">
        <v>279</v>
      </c>
      <c r="D31" s="481">
        <v>23812</v>
      </c>
      <c r="E31" s="482">
        <v>19327.638429999999</v>
      </c>
      <c r="F31" s="939">
        <v>22100.795969999999</v>
      </c>
      <c r="G31" s="468">
        <v>0.14348144756762196</v>
      </c>
      <c r="H31" s="938">
        <v>-7.1863095498068227E-2</v>
      </c>
      <c r="I31" s="1005"/>
      <c r="J31" s="1005"/>
      <c r="K31" s="19"/>
    </row>
    <row r="32" spans="1:11" ht="17.149999999999999" customHeight="1">
      <c r="A32" s="19"/>
      <c r="B32" s="19"/>
      <c r="C32" s="453" t="s">
        <v>306</v>
      </c>
      <c r="D32" s="481">
        <v>1070065</v>
      </c>
      <c r="E32" s="482">
        <v>1213956.9748399998</v>
      </c>
      <c r="F32" s="939">
        <v>1253972.94719</v>
      </c>
      <c r="G32" s="469">
        <v>3.2963254200400555E-2</v>
      </c>
      <c r="H32" s="938">
        <v>0.17186614569208411</v>
      </c>
      <c r="I32" s="1005"/>
      <c r="J32" s="1005"/>
      <c r="K32" s="19"/>
    </row>
    <row r="33" spans="1:16" ht="17.149999999999999" customHeight="1">
      <c r="A33" s="19"/>
      <c r="B33" s="19"/>
      <c r="C33" s="453" t="s">
        <v>281</v>
      </c>
      <c r="D33" s="481">
        <v>159434</v>
      </c>
      <c r="E33" s="482">
        <v>92035.407170000006</v>
      </c>
      <c r="F33" s="939">
        <v>92267.233319999999</v>
      </c>
      <c r="G33" s="469">
        <v>2.5188800389809095E-3</v>
      </c>
      <c r="H33" s="938">
        <v>-0.42128257887276238</v>
      </c>
      <c r="I33" s="1005"/>
      <c r="J33" s="1005"/>
      <c r="K33" s="19"/>
    </row>
    <row r="34" spans="1:16" ht="17.149999999999999" customHeight="1" thickBot="1">
      <c r="A34" s="19"/>
      <c r="B34" s="19"/>
      <c r="C34" s="453" t="s">
        <v>282</v>
      </c>
      <c r="D34" s="481">
        <v>160510</v>
      </c>
      <c r="E34" s="482">
        <v>182093.54622999998</v>
      </c>
      <c r="F34" s="939">
        <v>188095.94208000001</v>
      </c>
      <c r="G34" s="469">
        <v>3.2963254185947269E-2</v>
      </c>
      <c r="H34" s="938">
        <v>0.17186432047847491</v>
      </c>
      <c r="I34" s="1005"/>
      <c r="J34" s="1005"/>
      <c r="K34" s="19"/>
    </row>
    <row r="35" spans="1:16" ht="17.149999999999999" customHeight="1" thickBot="1">
      <c r="A35" s="19"/>
      <c r="B35" s="19"/>
      <c r="C35" s="148" t="s">
        <v>115</v>
      </c>
      <c r="D35" s="483">
        <v>1413821</v>
      </c>
      <c r="E35" s="484">
        <v>1507413.5666699999</v>
      </c>
      <c r="F35" s="485">
        <v>1556436.9185600001</v>
      </c>
      <c r="G35" s="473">
        <v>3.2521501049175831E-2</v>
      </c>
      <c r="H35" s="474">
        <v>0.10087268371314341</v>
      </c>
      <c r="I35" s="1005"/>
      <c r="J35" s="1005"/>
      <c r="K35" s="19"/>
    </row>
    <row r="36" spans="1:16">
      <c r="A36" s="19"/>
      <c r="B36" s="19"/>
      <c r="C36" s="150"/>
      <c r="D36" s="332"/>
      <c r="E36" s="332"/>
      <c r="F36" s="332"/>
      <c r="G36" s="332"/>
      <c r="H36" s="331"/>
      <c r="I36" s="1005"/>
      <c r="J36" s="1005"/>
      <c r="K36" s="19"/>
    </row>
    <row r="37" spans="1:16">
      <c r="A37" s="19"/>
      <c r="B37" s="19"/>
      <c r="C37" s="2015" t="s">
        <v>307</v>
      </c>
      <c r="D37" s="2015"/>
      <c r="E37" s="2015"/>
      <c r="F37" s="2015"/>
      <c r="G37" s="2015"/>
      <c r="H37" s="2015"/>
      <c r="I37" s="1005"/>
      <c r="J37" s="1005"/>
      <c r="K37" s="19"/>
    </row>
    <row r="38" spans="1:16" ht="21.9" customHeight="1">
      <c r="A38" s="19"/>
      <c r="B38" s="19"/>
      <c r="C38" s="1905" t="s">
        <v>283</v>
      </c>
      <c r="D38" s="1905"/>
      <c r="E38" s="1905"/>
      <c r="F38" s="1905"/>
      <c r="G38" s="1905"/>
      <c r="H38" s="1905"/>
      <c r="I38" s="1005"/>
      <c r="J38" s="1005"/>
      <c r="K38" s="144"/>
      <c r="L38" s="144"/>
      <c r="M38" s="144"/>
      <c r="N38" s="144"/>
      <c r="O38" s="144"/>
      <c r="P38" s="144"/>
    </row>
    <row r="39" spans="1:16">
      <c r="A39" s="19"/>
      <c r="B39" s="19"/>
      <c r="C39" s="2015" t="s">
        <v>284</v>
      </c>
      <c r="D39" s="2015"/>
      <c r="E39" s="2015"/>
      <c r="F39" s="2015"/>
      <c r="G39" s="2015"/>
      <c r="H39" s="2015"/>
      <c r="I39" s="1005"/>
      <c r="J39" s="1005"/>
      <c r="K39" s="144"/>
      <c r="L39" s="144"/>
      <c r="M39" s="144"/>
      <c r="N39" s="144"/>
      <c r="O39" s="144"/>
      <c r="P39" s="144"/>
    </row>
    <row r="40" spans="1:16">
      <c r="A40" s="19"/>
      <c r="B40" s="19"/>
      <c r="C40" s="2015" t="s">
        <v>285</v>
      </c>
      <c r="D40" s="2015"/>
      <c r="E40" s="2015"/>
      <c r="F40" s="2015"/>
      <c r="G40" s="2015"/>
      <c r="H40" s="2015"/>
      <c r="I40" s="1005"/>
      <c r="J40" s="1005"/>
      <c r="K40" s="144"/>
      <c r="L40" s="144"/>
      <c r="M40" s="144"/>
    </row>
    <row r="41" spans="1:16" ht="15" thickBot="1">
      <c r="A41" s="19"/>
      <c r="B41" s="19"/>
      <c r="C41" s="19"/>
      <c r="I41" s="1005"/>
      <c r="J41" s="1005"/>
      <c r="K41" s="19"/>
    </row>
    <row r="42" spans="1:16" ht="18" customHeight="1">
      <c r="A42" s="19"/>
      <c r="B42" s="19"/>
      <c r="C42" s="457" t="s">
        <v>286</v>
      </c>
      <c r="D42" s="1969" t="s">
        <v>43</v>
      </c>
      <c r="E42" s="1978"/>
      <c r="F42" s="1979"/>
      <c r="G42" s="2009" t="s">
        <v>42</v>
      </c>
      <c r="H42" s="2010"/>
      <c r="I42" s="1005"/>
      <c r="J42" s="1005"/>
      <c r="K42" s="19"/>
    </row>
    <row r="43" spans="1:16" ht="18" customHeight="1" thickBot="1">
      <c r="A43" s="19"/>
      <c r="B43" s="19"/>
      <c r="C43" s="151"/>
      <c r="D43" s="463" t="str">
        <f>D6</f>
        <v>Sep 24</v>
      </c>
      <c r="E43" s="464" t="str">
        <f>E6</f>
        <v>Jun 25</v>
      </c>
      <c r="F43" s="464" t="str">
        <f>F6</f>
        <v>Sep 25</v>
      </c>
      <c r="G43" s="486" t="s">
        <v>26</v>
      </c>
      <c r="H43" s="487" t="s">
        <v>27</v>
      </c>
      <c r="I43" s="1005"/>
      <c r="J43" s="1005"/>
      <c r="K43" s="19"/>
    </row>
    <row r="44" spans="1:16" ht="18" customHeight="1">
      <c r="A44" s="19"/>
      <c r="B44" s="19"/>
      <c r="C44" s="488" t="s">
        <v>308</v>
      </c>
      <c r="D44" s="489">
        <v>0.17853043825587672</v>
      </c>
      <c r="E44" s="490">
        <v>0.16478411689778877</v>
      </c>
      <c r="F44" s="491">
        <v>0.17129155422536577</v>
      </c>
      <c r="G44" s="489" t="s">
        <v>830</v>
      </c>
      <c r="H44" s="491" t="s">
        <v>831</v>
      </c>
      <c r="I44" s="1005"/>
      <c r="J44" s="1005"/>
      <c r="K44" s="19"/>
    </row>
    <row r="45" spans="1:16" ht="18" customHeight="1">
      <c r="A45" s="19"/>
      <c r="B45" s="19"/>
      <c r="C45" s="158" t="s">
        <v>288</v>
      </c>
      <c r="D45" s="492">
        <v>0.17853043825587672</v>
      </c>
      <c r="E45" s="493">
        <v>0.16478411689778877</v>
      </c>
      <c r="F45" s="940">
        <v>0.17129155422536577</v>
      </c>
      <c r="G45" s="492" t="s">
        <v>830</v>
      </c>
      <c r="H45" s="940" t="s">
        <v>831</v>
      </c>
      <c r="I45" s="1005"/>
      <c r="J45" s="1005"/>
      <c r="K45" s="19"/>
    </row>
    <row r="46" spans="1:16" ht="18" customHeight="1" thickBot="1">
      <c r="A46" s="19"/>
      <c r="B46" s="19"/>
      <c r="C46" s="159" t="s">
        <v>309</v>
      </c>
      <c r="D46" s="494">
        <v>0.20221598483663208</v>
      </c>
      <c r="E46" s="495">
        <v>0.19607709819166708</v>
      </c>
      <c r="F46" s="496">
        <v>0.2112871751486714</v>
      </c>
      <c r="G46" s="494" t="s">
        <v>832</v>
      </c>
      <c r="H46" s="496" t="s">
        <v>833</v>
      </c>
      <c r="I46" s="1005"/>
      <c r="J46" s="1005"/>
      <c r="K46" s="19"/>
    </row>
    <row r="47" spans="1:16" ht="15" thickBot="1">
      <c r="A47" s="19"/>
      <c r="B47" s="19"/>
      <c r="C47" s="160"/>
      <c r="D47" s="1520"/>
      <c r="E47" s="1520"/>
      <c r="F47" s="14"/>
      <c r="G47" s="14"/>
      <c r="H47" s="14"/>
      <c r="I47" s="1005"/>
      <c r="J47" s="1005"/>
      <c r="K47" s="19"/>
    </row>
    <row r="48" spans="1:16" ht="17.149999999999999" customHeight="1">
      <c r="A48" s="19"/>
      <c r="B48" s="19"/>
      <c r="C48" s="457" t="s">
        <v>290</v>
      </c>
      <c r="D48" s="1969" t="s">
        <v>43</v>
      </c>
      <c r="E48" s="1978"/>
      <c r="F48" s="1979"/>
      <c r="G48" s="2018" t="str">
        <f>+G42</f>
        <v>% change</v>
      </c>
      <c r="H48" s="2012"/>
      <c r="I48" s="1005"/>
      <c r="J48" s="1005"/>
      <c r="K48" s="19"/>
    </row>
    <row r="49" spans="1:11" ht="17.149999999999999" customHeight="1" thickBot="1">
      <c r="A49" s="19"/>
      <c r="B49" s="19"/>
      <c r="C49" s="151" t="s">
        <v>291</v>
      </c>
      <c r="D49" s="891" t="str">
        <f>D6</f>
        <v>Sep 24</v>
      </c>
      <c r="E49" s="497" t="str">
        <f>E6</f>
        <v>Jun 25</v>
      </c>
      <c r="F49" s="941" t="str">
        <f>F6</f>
        <v>Sep 25</v>
      </c>
      <c r="G49" s="657" t="str">
        <f>+G43</f>
        <v>QoQ</v>
      </c>
      <c r="H49" s="658" t="str">
        <f>+H43</f>
        <v>YoY</v>
      </c>
      <c r="I49" s="1005"/>
      <c r="J49" s="1005"/>
      <c r="K49" s="19"/>
    </row>
    <row r="50" spans="1:11" ht="17.149999999999999" customHeight="1">
      <c r="A50" s="19"/>
      <c r="B50" s="19"/>
      <c r="C50" s="453" t="s">
        <v>292</v>
      </c>
      <c r="D50" s="498">
        <v>2703385</v>
      </c>
      <c r="E50" s="499">
        <v>2734582.1681800005</v>
      </c>
      <c r="F50" s="500">
        <v>2734582.1681800005</v>
      </c>
      <c r="G50" s="468">
        <v>0</v>
      </c>
      <c r="H50" s="501">
        <v>1.154003894376876E-2</v>
      </c>
      <c r="I50" s="1005"/>
      <c r="J50" s="1005"/>
      <c r="K50" s="19"/>
    </row>
    <row r="51" spans="1:11" ht="17.149999999999999" customHeight="1">
      <c r="A51" s="19"/>
      <c r="B51" s="19"/>
      <c r="C51" s="453" t="s">
        <v>293</v>
      </c>
      <c r="D51" s="502">
        <v>36907</v>
      </c>
      <c r="E51" s="503">
        <v>-202552.06984999994</v>
      </c>
      <c r="F51" s="890">
        <v>-80674.178549999968</v>
      </c>
      <c r="G51" s="469">
        <v>-0.60171140877630491</v>
      </c>
      <c r="H51" s="938">
        <v>-3.1858774365296547</v>
      </c>
      <c r="I51" s="1005"/>
      <c r="J51" s="1005"/>
      <c r="K51" s="19"/>
    </row>
    <row r="52" spans="1:11" ht="17.149999999999999" customHeight="1">
      <c r="A52" s="19"/>
      <c r="B52" s="19"/>
      <c r="C52" s="453" t="s">
        <v>294</v>
      </c>
      <c r="D52" s="502">
        <v>3081</v>
      </c>
      <c r="E52" s="503">
        <v>2712.16923</v>
      </c>
      <c r="F52" s="890">
        <v>7100.0847300000005</v>
      </c>
      <c r="G52" s="469">
        <v>1.6178619871740083</v>
      </c>
      <c r="H52" s="938">
        <v>1.3044741090555014</v>
      </c>
      <c r="I52" s="1005"/>
      <c r="J52" s="1005"/>
      <c r="K52" s="19"/>
    </row>
    <row r="53" spans="1:11" ht="17.149999999999999" customHeight="1">
      <c r="A53" s="19"/>
      <c r="B53" s="19"/>
      <c r="C53" s="453" t="s">
        <v>295</v>
      </c>
      <c r="D53" s="502">
        <v>-303850</v>
      </c>
      <c r="E53" s="503">
        <v>-296719</v>
      </c>
      <c r="F53" s="890">
        <v>-296195.98850790004</v>
      </c>
      <c r="G53" s="469">
        <v>-1.7626491464987071E-3</v>
      </c>
      <c r="H53" s="938">
        <v>-2.5190098706927677E-2</v>
      </c>
      <c r="I53" s="1005"/>
      <c r="J53" s="1005"/>
      <c r="K53" s="19"/>
    </row>
    <row r="54" spans="1:11" ht="17.149999999999999" customHeight="1" thickBot="1">
      <c r="A54" s="19"/>
      <c r="B54" s="19"/>
      <c r="C54" s="453" t="s">
        <v>310</v>
      </c>
      <c r="D54" s="502">
        <v>-296</v>
      </c>
      <c r="E54" s="503">
        <v>-152</v>
      </c>
      <c r="F54" s="890">
        <v>-170.53417000000002</v>
      </c>
      <c r="G54" s="469">
        <v>0.12193532894736858</v>
      </c>
      <c r="H54" s="938">
        <v>-0.42387104729729719</v>
      </c>
      <c r="I54" s="1005"/>
      <c r="J54" s="1005"/>
      <c r="K54" s="19"/>
    </row>
    <row r="55" spans="1:11" ht="17.149999999999999" customHeight="1" thickBot="1">
      <c r="A55" s="19"/>
      <c r="B55" s="19"/>
      <c r="C55" s="148" t="s">
        <v>115</v>
      </c>
      <c r="D55" s="504">
        <v>2439227</v>
      </c>
      <c r="E55" s="505">
        <v>2237872</v>
      </c>
      <c r="F55" s="506">
        <v>2364641.5516821006</v>
      </c>
      <c r="G55" s="473">
        <v>5.6647364854692572E-2</v>
      </c>
      <c r="H55" s="474">
        <v>-3.0577493737933947E-2</v>
      </c>
      <c r="I55" s="1005"/>
      <c r="J55" s="1005"/>
      <c r="K55" s="19"/>
    </row>
    <row r="56" spans="1:11" ht="17.149999999999999" customHeight="1" thickBot="1">
      <c r="A56" s="19"/>
      <c r="B56" s="19"/>
      <c r="C56" s="161"/>
      <c r="D56" s="1520"/>
      <c r="E56" s="1520"/>
      <c r="F56" s="1521"/>
      <c r="G56" s="1521"/>
      <c r="H56" s="1521"/>
      <c r="I56" s="1005"/>
      <c r="J56" s="1005"/>
      <c r="K56" s="19"/>
    </row>
    <row r="57" spans="1:11" ht="17.149999999999999" customHeight="1" thickBot="1">
      <c r="A57" s="19"/>
      <c r="B57" s="19"/>
      <c r="C57" s="148" t="s">
        <v>297</v>
      </c>
      <c r="D57" s="507">
        <v>13291063</v>
      </c>
      <c r="E57" s="508">
        <v>13378615.884408504</v>
      </c>
      <c r="F57" s="509">
        <v>13792868.660905685</v>
      </c>
      <c r="G57" s="510">
        <v>3.0963799250709689E-2</v>
      </c>
      <c r="H57" s="511">
        <v>3.775511867678949E-2</v>
      </c>
      <c r="I57" s="1005"/>
      <c r="J57" s="1005"/>
      <c r="K57" s="19"/>
    </row>
    <row r="58" spans="1:11" ht="17.149999999999999" customHeight="1">
      <c r="A58" s="19"/>
      <c r="B58" s="19"/>
      <c r="C58" s="453" t="s">
        <v>298</v>
      </c>
      <c r="D58" s="498">
        <v>11455585</v>
      </c>
      <c r="E58" s="499">
        <v>12264985.428408504</v>
      </c>
      <c r="F58" s="500">
        <v>12649188.368005686</v>
      </c>
      <c r="G58" s="469">
        <v>3.1325185165510305E-2</v>
      </c>
      <c r="H58" s="938">
        <v>0.10419401261530381</v>
      </c>
      <c r="I58" s="1005"/>
      <c r="J58" s="1006"/>
      <c r="K58" s="19"/>
    </row>
    <row r="59" spans="1:11" ht="17.149999999999999" customHeight="1" thickBot="1">
      <c r="A59" s="19"/>
      <c r="B59" s="19"/>
      <c r="C59" s="454" t="s">
        <v>192</v>
      </c>
      <c r="D59" s="512">
        <v>1835478</v>
      </c>
      <c r="E59" s="513">
        <v>1113630.456</v>
      </c>
      <c r="F59" s="514">
        <v>1143680.2929</v>
      </c>
      <c r="G59" s="515">
        <v>2.6983670155658945E-2</v>
      </c>
      <c r="H59" s="516">
        <v>-0.37690329554481172</v>
      </c>
      <c r="I59" s="1005"/>
      <c r="J59" s="1005"/>
      <c r="K59" s="19"/>
    </row>
    <row r="60" spans="1:11" ht="17.149999999999999" customHeight="1" thickBot="1">
      <c r="A60" s="19"/>
      <c r="B60" s="19"/>
      <c r="C60" s="162"/>
      <c r="D60" s="517"/>
      <c r="E60" s="517"/>
      <c r="F60" s="518"/>
      <c r="G60" s="153"/>
      <c r="H60" s="153"/>
      <c r="I60" s="1005"/>
      <c r="J60" s="1005"/>
      <c r="K60" s="19"/>
    </row>
    <row r="61" spans="1:11" ht="17.149999999999999" customHeight="1" thickBot="1">
      <c r="A61" s="19"/>
      <c r="B61" s="19"/>
      <c r="C61" s="15" t="s">
        <v>299</v>
      </c>
      <c r="D61" s="519">
        <v>0.18352384606107125</v>
      </c>
      <c r="E61" s="520">
        <v>0.16727231122675595</v>
      </c>
      <c r="F61" s="521">
        <v>0.1714394307534014</v>
      </c>
      <c r="G61" s="522" t="s">
        <v>834</v>
      </c>
      <c r="H61" s="523" t="s">
        <v>835</v>
      </c>
      <c r="I61" s="1005"/>
      <c r="J61" s="1005"/>
      <c r="K61" s="19"/>
    </row>
    <row r="62" spans="1:11">
      <c r="A62" s="19"/>
      <c r="B62" s="19"/>
      <c r="C62" s="160"/>
      <c r="I62" s="1005"/>
      <c r="J62" s="1005"/>
      <c r="K62" s="19"/>
    </row>
  </sheetData>
  <mergeCells count="15">
    <mergeCell ref="D48:F48"/>
    <mergeCell ref="C2:H3"/>
    <mergeCell ref="D5:F5"/>
    <mergeCell ref="G5:H5"/>
    <mergeCell ref="D22:F22"/>
    <mergeCell ref="G22:H22"/>
    <mergeCell ref="D29:F29"/>
    <mergeCell ref="G29:H29"/>
    <mergeCell ref="D42:F42"/>
    <mergeCell ref="G42:H42"/>
    <mergeCell ref="G48:H48"/>
    <mergeCell ref="C37:H37"/>
    <mergeCell ref="C38:H38"/>
    <mergeCell ref="C39:H39"/>
    <mergeCell ref="C40:H40"/>
  </mergeCells>
  <phoneticPr fontId="37" type="noConversion"/>
  <hyperlinks>
    <hyperlink ref="A1" location="Index!A1" display="Back to index" xr:uid="{5F1E32F4-4726-44F5-8BB6-AE4BDE8C6688}"/>
  </hyperlinks>
  <pageMargins left="0.7" right="0.7" top="0.75" bottom="0.75" header="0.3" footer="0.3"/>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codeName="Hoja23">
    <tabColor rgb="FF2AD2C9"/>
  </sheetPr>
  <dimension ref="A1:M35"/>
  <sheetViews>
    <sheetView showGridLines="0" zoomScale="53" zoomScaleNormal="55" workbookViewId="0">
      <selection activeCell="J48" sqref="J48"/>
    </sheetView>
  </sheetViews>
  <sheetFormatPr baseColWidth="10" defaultColWidth="10.54296875" defaultRowHeight="14"/>
  <cols>
    <col min="1" max="1" width="10.54296875" style="8"/>
    <col min="2" max="2" width="47" style="8" customWidth="1"/>
    <col min="3" max="3" width="11" style="8" bestFit="1" customWidth="1"/>
    <col min="4" max="4" width="11.453125" style="8" bestFit="1" customWidth="1"/>
    <col min="5" max="6" width="11" style="8" bestFit="1" customWidth="1"/>
    <col min="7" max="16384" width="10.54296875" style="8"/>
  </cols>
  <sheetData>
    <row r="1" spans="1:13">
      <c r="A1" s="146" t="s">
        <v>21</v>
      </c>
      <c r="B1" s="19"/>
      <c r="C1" s="19"/>
      <c r="D1" s="19"/>
      <c r="E1" s="19"/>
      <c r="F1" s="19"/>
      <c r="G1" s="19"/>
      <c r="H1" s="19"/>
    </row>
    <row r="2" spans="1:13" ht="15" thickBot="1">
      <c r="A2" s="19"/>
      <c r="B2" s="19"/>
      <c r="C2" s="19"/>
      <c r="D2" s="19"/>
      <c r="E2" s="19"/>
      <c r="F2" s="19"/>
      <c r="G2" s="19"/>
      <c r="H2" s="19"/>
      <c r="I2"/>
      <c r="J2"/>
      <c r="K2"/>
      <c r="L2"/>
      <c r="M2"/>
    </row>
    <row r="3" spans="1:13" customFormat="1" ht="14.4" customHeight="1">
      <c r="A3" s="19"/>
      <c r="B3" s="2019" t="s">
        <v>799</v>
      </c>
      <c r="C3" s="2021">
        <v>2020</v>
      </c>
      <c r="D3" s="2021">
        <v>2021</v>
      </c>
      <c r="E3" s="2021">
        <v>2022</v>
      </c>
      <c r="F3" s="2021">
        <v>2023</v>
      </c>
      <c r="G3" s="2021">
        <v>2024</v>
      </c>
      <c r="H3" s="2021" t="s">
        <v>801</v>
      </c>
      <c r="I3" s="2023" t="s">
        <v>802</v>
      </c>
    </row>
    <row r="4" spans="1:13" customFormat="1" ht="15" thickBot="1">
      <c r="A4" s="19"/>
      <c r="B4" s="2020"/>
      <c r="C4" s="2022"/>
      <c r="D4" s="2022"/>
      <c r="E4" s="2022"/>
      <c r="F4" s="2022"/>
      <c r="G4" s="2022"/>
      <c r="H4" s="2022"/>
      <c r="I4" s="2024"/>
    </row>
    <row r="5" spans="1:13" customFormat="1" ht="14.5">
      <c r="A5" s="19"/>
      <c r="B5" s="1894" t="s">
        <v>311</v>
      </c>
      <c r="C5" s="1877">
        <v>209.72255853082601</v>
      </c>
      <c r="D5" s="1877">
        <v>229.79149611685699</v>
      </c>
      <c r="E5" s="1877">
        <v>248.40312357429602</v>
      </c>
      <c r="F5" s="1878">
        <v>272.22134890892198</v>
      </c>
      <c r="G5" s="1877">
        <v>295.16036734752504</v>
      </c>
      <c r="H5" s="1879">
        <v>336.67882166015897</v>
      </c>
      <c r="I5" s="1860">
        <v>364.980746916898</v>
      </c>
      <c r="J5" s="31"/>
    </row>
    <row r="6" spans="1:13" customFormat="1" ht="14.5">
      <c r="A6" s="19"/>
      <c r="B6" s="1895" t="s">
        <v>312</v>
      </c>
      <c r="C6" s="1880">
        <v>-10.93761741958069</v>
      </c>
      <c r="D6" s="1880">
        <v>13.366839971497029</v>
      </c>
      <c r="E6" s="1880">
        <v>2.8099921871960589</v>
      </c>
      <c r="F6" s="1880">
        <v>-0.4031185461340101</v>
      </c>
      <c r="G6" s="1880">
        <v>3.3319029941819309</v>
      </c>
      <c r="H6" s="1861">
        <v>3.4</v>
      </c>
      <c r="I6" s="1862">
        <v>3.2</v>
      </c>
      <c r="J6" s="1130"/>
    </row>
    <row r="7" spans="1:13" customFormat="1" ht="14.5">
      <c r="A7" s="19"/>
      <c r="B7" s="1895" t="s">
        <v>313</v>
      </c>
      <c r="C7" s="1878">
        <v>6428</v>
      </c>
      <c r="D7" s="1878">
        <v>6956</v>
      </c>
      <c r="E7" s="1878">
        <v>7438</v>
      </c>
      <c r="F7" s="1878">
        <v>8072</v>
      </c>
      <c r="G7" s="1878">
        <v>8671</v>
      </c>
      <c r="H7" s="1863">
        <v>9801.3516777394343</v>
      </c>
      <c r="I7" s="1860">
        <v>10530.281202101585</v>
      </c>
      <c r="J7" s="31"/>
    </row>
    <row r="8" spans="1:13" customFormat="1" ht="14.5">
      <c r="A8" s="19"/>
      <c r="B8" s="1895" t="s">
        <v>314</v>
      </c>
      <c r="C8" s="1880">
        <v>-9.2851746778241875</v>
      </c>
      <c r="D8" s="1880">
        <v>13.869962003552061</v>
      </c>
      <c r="E8" s="1880">
        <v>2.3872362308662076</v>
      </c>
      <c r="F8" s="1880">
        <v>-1.0540142128753729</v>
      </c>
      <c r="G8" s="1880">
        <v>3.9442174874445612</v>
      </c>
      <c r="H8" s="1861">
        <v>5.9827248667500044</v>
      </c>
      <c r="I8" s="1862">
        <v>3.7261924029027114</v>
      </c>
      <c r="J8" s="1130"/>
    </row>
    <row r="9" spans="1:13" customFormat="1" ht="14.5">
      <c r="A9" s="19"/>
      <c r="B9" s="1895" t="s">
        <v>315</v>
      </c>
      <c r="C9" s="1881">
        <v>20.642258930761955</v>
      </c>
      <c r="D9" s="1881">
        <v>24.684513247015285</v>
      </c>
      <c r="E9" s="1881">
        <v>24.839844736850928</v>
      </c>
      <c r="F9" s="1881">
        <v>22.48104930659569</v>
      </c>
      <c r="G9" s="1881">
        <v>22.110076828066575</v>
      </c>
      <c r="H9" s="1864">
        <v>22.771566679956514</v>
      </c>
      <c r="I9" s="1865">
        <v>22.765733929539696</v>
      </c>
      <c r="J9" s="1131"/>
    </row>
    <row r="10" spans="1:13" customFormat="1" ht="15" thickBot="1">
      <c r="A10" s="19"/>
      <c r="B10" s="1895" t="s">
        <v>316</v>
      </c>
      <c r="C10" s="1880">
        <v>-4.3</v>
      </c>
      <c r="D10" s="1880">
        <v>12.6</v>
      </c>
      <c r="E10" s="1880">
        <v>9.6999999999999993</v>
      </c>
      <c r="F10" s="1880">
        <v>2.8</v>
      </c>
      <c r="G10" s="1880">
        <v>1.3</v>
      </c>
      <c r="H10" s="1861">
        <v>5.5</v>
      </c>
      <c r="I10" s="1862">
        <v>6.9</v>
      </c>
      <c r="J10" s="1130"/>
    </row>
    <row r="11" spans="1:13" customFormat="1" ht="16.5" customHeight="1" thickBot="1">
      <c r="A11" s="19"/>
      <c r="B11" s="1896" t="s">
        <v>317</v>
      </c>
      <c r="C11" s="1882">
        <v>1.9732322294607343</v>
      </c>
      <c r="D11" s="1882">
        <v>6.4303871634072465</v>
      </c>
      <c r="E11" s="1882">
        <v>8.4591620000000063</v>
      </c>
      <c r="F11" s="1882">
        <v>3.2448888991439588</v>
      </c>
      <c r="G11" s="1882">
        <v>1.9663027014282335</v>
      </c>
      <c r="H11" s="1866">
        <v>1.4</v>
      </c>
      <c r="I11" s="1867">
        <v>2</v>
      </c>
      <c r="J11" s="1130"/>
    </row>
    <row r="12" spans="1:13" customFormat="1" ht="15" thickBot="1">
      <c r="A12" s="19"/>
      <c r="B12" s="1897" t="s">
        <v>318</v>
      </c>
      <c r="C12" s="1883">
        <v>0.25</v>
      </c>
      <c r="D12" s="1883">
        <v>2.5</v>
      </c>
      <c r="E12" s="1883">
        <v>7.5</v>
      </c>
      <c r="F12" s="1883">
        <v>6.75</v>
      </c>
      <c r="G12" s="1883">
        <v>5</v>
      </c>
      <c r="H12" s="1884">
        <v>4.25</v>
      </c>
      <c r="I12" s="1885">
        <v>4</v>
      </c>
      <c r="J12" s="1132"/>
    </row>
    <row r="13" spans="1:13" customFormat="1" ht="15" thickBot="1">
      <c r="A13" s="19"/>
      <c r="B13" s="1896" t="s">
        <v>319</v>
      </c>
      <c r="C13" s="1886">
        <v>3.6179999999999999</v>
      </c>
      <c r="D13" s="1886">
        <v>3.9910000000000001</v>
      </c>
      <c r="E13" s="1886">
        <v>3.81</v>
      </c>
      <c r="F13" s="1886">
        <v>3.7069999999999999</v>
      </c>
      <c r="G13" s="1886">
        <v>3.7570000000000001</v>
      </c>
      <c r="H13" s="1868">
        <v>3.45</v>
      </c>
      <c r="I13" s="1869">
        <v>3.35</v>
      </c>
      <c r="J13" s="1132"/>
    </row>
    <row r="14" spans="1:13" customFormat="1" ht="15" thickBot="1">
      <c r="A14" s="19"/>
      <c r="B14" s="1896" t="s">
        <v>320</v>
      </c>
      <c r="C14" s="1887">
        <v>-9.3051359516616264E-2</v>
      </c>
      <c r="D14" s="1887">
        <v>-0.10309563294637926</v>
      </c>
      <c r="E14" s="1887">
        <v>4.535204209471317E-2</v>
      </c>
      <c r="F14" s="1887">
        <v>2.7034120734908244E-2</v>
      </c>
      <c r="G14" s="1887">
        <v>-1.3487995683841377E-2</v>
      </c>
      <c r="H14" s="1870">
        <v>8.1714133617247733E-2</v>
      </c>
      <c r="I14" s="1871">
        <v>2.8985507246376871E-2</v>
      </c>
      <c r="J14" s="1120"/>
    </row>
    <row r="15" spans="1:13" customFormat="1" ht="15" thickBot="1">
      <c r="A15" s="19"/>
      <c r="B15" s="1896" t="s">
        <v>321</v>
      </c>
      <c r="C15" s="1882">
        <v>-8.7106622473447626</v>
      </c>
      <c r="D15" s="1882">
        <v>-2.4854980402089497</v>
      </c>
      <c r="E15" s="1882">
        <v>-1.677904233682173</v>
      </c>
      <c r="F15" s="1882">
        <v>-2.7447094729454942</v>
      </c>
      <c r="G15" s="1882">
        <v>-3.4582185556383092</v>
      </c>
      <c r="H15" s="1866">
        <v>-2.2999999999999998</v>
      </c>
      <c r="I15" s="1867">
        <v>-2.2999999999999998</v>
      </c>
      <c r="J15" s="1130"/>
    </row>
    <row r="16" spans="1:13" customFormat="1" ht="15" thickBot="1">
      <c r="A16" s="19"/>
      <c r="B16" s="1896" t="s">
        <v>322</v>
      </c>
      <c r="C16" s="1881">
        <v>33.950221340665841</v>
      </c>
      <c r="D16" s="1881">
        <v>35.309561170894824</v>
      </c>
      <c r="E16" s="1881">
        <v>33.341152358586676</v>
      </c>
      <c r="F16" s="1881">
        <v>32.359804094804637</v>
      </c>
      <c r="G16" s="1881">
        <v>32.098447519606957</v>
      </c>
      <c r="H16" s="1864">
        <v>32.200000000000003</v>
      </c>
      <c r="I16" s="1865">
        <v>32</v>
      </c>
      <c r="J16" s="1131"/>
    </row>
    <row r="17" spans="1:13" customFormat="1" ht="14.5">
      <c r="A17" s="19"/>
      <c r="B17" s="1895" t="s">
        <v>323</v>
      </c>
      <c r="C17" s="1888">
        <v>8.097588386434694</v>
      </c>
      <c r="D17" s="1888">
        <v>15.1146996751011</v>
      </c>
      <c r="E17" s="1888">
        <v>10.330588681369896</v>
      </c>
      <c r="F17" s="1888">
        <v>17.149876194019107</v>
      </c>
      <c r="G17" s="1888">
        <v>24.080575890999903</v>
      </c>
      <c r="H17" s="1859">
        <v>29</v>
      </c>
      <c r="I17" s="1872">
        <v>30</v>
      </c>
      <c r="J17" s="31"/>
    </row>
    <row r="18" spans="1:13" customFormat="1" ht="14.5">
      <c r="A18" s="19"/>
      <c r="B18" s="1895" t="s">
        <v>324</v>
      </c>
      <c r="C18" s="1889">
        <v>3.861095555557259E-2</v>
      </c>
      <c r="D18" s="1889">
        <v>6.5775713768862654E-2</v>
      </c>
      <c r="E18" s="1889">
        <v>4.1587998301801037E-2</v>
      </c>
      <c r="F18" s="1889">
        <v>6.2999747311358004E-2</v>
      </c>
      <c r="G18" s="1889">
        <v>8.1584719884316884E-2</v>
      </c>
      <c r="H18" s="1873">
        <v>8.6135504030224921E-2</v>
      </c>
      <c r="I18" s="1874">
        <v>8.2196116516882092E-2</v>
      </c>
      <c r="J18" s="1120"/>
    </row>
    <row r="19" spans="1:13" customFormat="1" ht="14.5">
      <c r="A19" s="19"/>
      <c r="B19" s="1895" t="s">
        <v>325</v>
      </c>
      <c r="C19" s="1878">
        <v>42.821588343901396</v>
      </c>
      <c r="D19" s="1878">
        <v>63.113901287430799</v>
      </c>
      <c r="E19" s="1878">
        <v>66.339230669420303</v>
      </c>
      <c r="F19" s="1878">
        <v>67.107543530058408</v>
      </c>
      <c r="G19" s="1878">
        <v>76.171929544073805</v>
      </c>
      <c r="H19" s="1863">
        <v>85</v>
      </c>
      <c r="I19" s="1860">
        <v>90</v>
      </c>
      <c r="J19" s="31"/>
    </row>
    <row r="20" spans="1:13" customFormat="1" ht="14.5">
      <c r="A20" s="19"/>
      <c r="B20" s="1895" t="s">
        <v>326</v>
      </c>
      <c r="C20" s="1878">
        <v>34.723999957466702</v>
      </c>
      <c r="D20" s="1878">
        <v>47.999201612329699</v>
      </c>
      <c r="E20" s="1878">
        <v>56.008641988050407</v>
      </c>
      <c r="F20" s="1878">
        <v>49.9576673360393</v>
      </c>
      <c r="G20" s="1878">
        <v>52.091353653073902</v>
      </c>
      <c r="H20" s="1863">
        <v>56</v>
      </c>
      <c r="I20" s="1860">
        <v>60</v>
      </c>
      <c r="J20" s="31"/>
    </row>
    <row r="21" spans="1:13" customFormat="1" ht="14.5">
      <c r="A21" s="19"/>
      <c r="B21" s="1895" t="s">
        <v>327</v>
      </c>
      <c r="C21" s="1890">
        <v>7.5018310412211494E-3</v>
      </c>
      <c r="D21" s="1890">
        <v>-2.2152450226268983E-2</v>
      </c>
      <c r="E21" s="1890">
        <v>-4.0145009330337975E-2</v>
      </c>
      <c r="F21" s="1890">
        <v>3.2338139335240769E-3</v>
      </c>
      <c r="G21" s="1890">
        <v>2.164923561830712E-2</v>
      </c>
      <c r="H21" s="1875">
        <v>1.7000000000000001E-2</v>
      </c>
      <c r="I21" s="1876">
        <v>1.2E-2</v>
      </c>
      <c r="J21" s="1120"/>
    </row>
    <row r="22" spans="1:13" customFormat="1" ht="14.5">
      <c r="A22" s="19"/>
      <c r="B22" s="1895" t="s">
        <v>328</v>
      </c>
      <c r="C22" s="1878">
        <v>74.706911239999997</v>
      </c>
      <c r="D22" s="1878">
        <v>78.495490170000011</v>
      </c>
      <c r="E22" s="1878">
        <v>71.883365300000008</v>
      </c>
      <c r="F22" s="1878">
        <v>71.033000000000001</v>
      </c>
      <c r="G22" s="1878">
        <v>78.986999999999995</v>
      </c>
      <c r="H22" s="1863">
        <v>88</v>
      </c>
      <c r="I22" s="1860">
        <v>88</v>
      </c>
      <c r="J22" s="31"/>
    </row>
    <row r="23" spans="1:13" customFormat="1" ht="14.5">
      <c r="A23" s="19"/>
      <c r="B23" s="1895" t="s">
        <v>324</v>
      </c>
      <c r="C23" s="1889">
        <v>0.35621781349295917</v>
      </c>
      <c r="D23" s="1889">
        <v>0.34159440839395694</v>
      </c>
      <c r="E23" s="1889">
        <v>0.28938188967056239</v>
      </c>
      <c r="F23" s="1889">
        <v>0.26093838813415676</v>
      </c>
      <c r="G23" s="1889">
        <v>0.26760706632066167</v>
      </c>
      <c r="H23" s="1873">
        <v>0.26137670188482043</v>
      </c>
      <c r="I23" s="1874">
        <v>0.24110860844952078</v>
      </c>
      <c r="J23" s="1120"/>
    </row>
    <row r="24" spans="1:13" customFormat="1" ht="15" thickBot="1">
      <c r="A24" s="19"/>
      <c r="B24" s="1897" t="s">
        <v>329</v>
      </c>
      <c r="C24" s="1891">
        <v>25.817386705969891</v>
      </c>
      <c r="D24" s="1891">
        <v>19.62419895330175</v>
      </c>
      <c r="E24" s="1891">
        <v>15.401201546433464</v>
      </c>
      <c r="F24" s="1891">
        <v>17.062365908047198</v>
      </c>
      <c r="G24" s="1891">
        <v>18.195802825793294</v>
      </c>
      <c r="H24" s="1892">
        <v>18.857142857142858</v>
      </c>
      <c r="I24" s="1893">
        <v>17.600000000000001</v>
      </c>
      <c r="J24" s="1131"/>
    </row>
    <row r="25" spans="1:13" customFormat="1" ht="14.5">
      <c r="A25" s="19"/>
      <c r="B25" s="19"/>
      <c r="C25" s="19"/>
      <c r="D25" s="19"/>
      <c r="E25" s="19"/>
      <c r="F25" s="19"/>
      <c r="G25" s="43"/>
      <c r="H25" s="19"/>
    </row>
    <row r="26" spans="1:13" ht="14.5">
      <c r="A26" s="19"/>
      <c r="B26" s="1383" t="s">
        <v>330</v>
      </c>
      <c r="C26" s="19"/>
      <c r="D26" s="19"/>
      <c r="E26" s="19"/>
      <c r="F26" s="19"/>
      <c r="G26" s="19"/>
      <c r="H26" s="19"/>
      <c r="I26"/>
      <c r="J26"/>
      <c r="K26"/>
      <c r="L26"/>
      <c r="M26"/>
    </row>
    <row r="27" spans="1:13" ht="14.5">
      <c r="A27" s="19"/>
      <c r="B27" s="1133" t="s">
        <v>623</v>
      </c>
      <c r="C27" s="19"/>
      <c r="D27" s="19"/>
      <c r="E27" s="19"/>
      <c r="F27" s="19"/>
      <c r="G27" s="19"/>
      <c r="H27" s="19"/>
      <c r="I27"/>
      <c r="J27"/>
      <c r="K27"/>
      <c r="L27"/>
      <c r="M27"/>
    </row>
    <row r="28" spans="1:13" ht="14.5">
      <c r="A28" s="19"/>
      <c r="B28" s="1133" t="s">
        <v>331</v>
      </c>
      <c r="C28" s="19"/>
      <c r="D28" s="19"/>
      <c r="E28" s="19"/>
      <c r="F28" s="19"/>
      <c r="G28" s="19"/>
      <c r="H28" s="19"/>
      <c r="I28"/>
      <c r="J28"/>
      <c r="K28"/>
      <c r="L28"/>
      <c r="M28"/>
    </row>
    <row r="29" spans="1:13" ht="14.5">
      <c r="A29" s="19"/>
      <c r="B29" s="1133" t="s">
        <v>624</v>
      </c>
      <c r="C29" s="19"/>
      <c r="D29" s="19"/>
      <c r="E29" s="19"/>
      <c r="F29" s="19"/>
      <c r="G29" s="19"/>
      <c r="H29" s="19"/>
      <c r="I29"/>
      <c r="J29"/>
      <c r="K29"/>
      <c r="L29"/>
      <c r="M29"/>
    </row>
    <row r="30" spans="1:13" ht="14.5">
      <c r="A30" s="19"/>
      <c r="B30" s="1133" t="s">
        <v>803</v>
      </c>
      <c r="C30" s="19"/>
      <c r="D30" s="19"/>
      <c r="E30" s="19"/>
      <c r="F30" s="19"/>
      <c r="G30" s="19"/>
      <c r="H30" s="19"/>
      <c r="I30"/>
      <c r="J30"/>
      <c r="K30"/>
      <c r="L30"/>
      <c r="M30"/>
    </row>
    <row r="31" spans="1:13" ht="14.5">
      <c r="A31" s="19"/>
      <c r="B31" s="1442"/>
      <c r="C31" s="19"/>
      <c r="D31" s="19"/>
      <c r="E31" s="19"/>
      <c r="F31" s="19"/>
      <c r="G31" s="19"/>
      <c r="H31" s="19"/>
      <c r="I31"/>
      <c r="J31"/>
      <c r="K31"/>
      <c r="L31"/>
      <c r="M31"/>
    </row>
    <row r="32" spans="1:13" ht="14.5">
      <c r="A32" s="19"/>
      <c r="B32" s="19"/>
      <c r="C32" s="19"/>
      <c r="D32" s="19"/>
      <c r="E32" s="19"/>
      <c r="F32" s="19"/>
      <c r="G32" s="19"/>
      <c r="H32" s="19"/>
      <c r="I32"/>
      <c r="J32"/>
      <c r="K32"/>
      <c r="L32"/>
      <c r="M32"/>
    </row>
    <row r="33" spans="1:13" ht="14.5">
      <c r="A33" s="19"/>
      <c r="B33" s="19"/>
      <c r="C33" s="19"/>
      <c r="D33" s="19"/>
      <c r="E33" s="19"/>
      <c r="F33" s="19"/>
      <c r="G33" s="19"/>
      <c r="H33" s="19"/>
      <c r="I33"/>
      <c r="J33"/>
      <c r="K33"/>
      <c r="L33"/>
      <c r="M33"/>
    </row>
    <row r="34" spans="1:13" ht="14.5">
      <c r="A34" s="19"/>
      <c r="B34" s="19"/>
      <c r="C34" s="19"/>
      <c r="D34" s="19"/>
      <c r="E34" s="19"/>
      <c r="F34" s="19"/>
      <c r="G34" s="19"/>
      <c r="H34" s="19"/>
      <c r="I34"/>
      <c r="J34"/>
      <c r="K34"/>
      <c r="L34"/>
      <c r="M34"/>
    </row>
    <row r="35" spans="1:13" ht="14.5">
      <c r="B35"/>
      <c r="C35"/>
      <c r="D35"/>
      <c r="E35"/>
      <c r="F35"/>
      <c r="G35"/>
      <c r="H35"/>
      <c r="I35"/>
      <c r="J35"/>
      <c r="K35"/>
      <c r="L35"/>
      <c r="M35"/>
    </row>
  </sheetData>
  <mergeCells count="8">
    <mergeCell ref="B3:B4"/>
    <mergeCell ref="C3:C4"/>
    <mergeCell ref="H3:H4"/>
    <mergeCell ref="I3:I4"/>
    <mergeCell ref="G3:G4"/>
    <mergeCell ref="F3:F4"/>
    <mergeCell ref="E3:E4"/>
    <mergeCell ref="D3:D4"/>
  </mergeCells>
  <hyperlinks>
    <hyperlink ref="A1" location="Index!A1" display="Back to index" xr:uid="{8678B4FC-C70F-41E8-89B8-5931838B8B6A}"/>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codeName="Hoja24">
    <tabColor rgb="FFCC3399"/>
  </sheetPr>
  <dimension ref="A1"/>
  <sheetViews>
    <sheetView showGridLines="0" workbookViewId="0">
      <selection activeCell="C9" sqref="C9"/>
    </sheetView>
  </sheetViews>
  <sheetFormatPr baseColWidth="10" defaultColWidth="11.453125" defaultRowHeight="14.5"/>
  <sheetData/>
  <pageMargins left="0.7" right="0.7" top="0.75" bottom="0.75" header="0.3" footer="0.3"/>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BADC-E431-4F5A-9DCD-A393BDF71C43}">
  <sheetPr>
    <tabColor rgb="FF2AD2C9"/>
  </sheetPr>
  <dimension ref="B2:L27"/>
  <sheetViews>
    <sheetView showGridLines="0" zoomScale="56" zoomScaleNormal="75" workbookViewId="0">
      <selection activeCell="I29" sqref="I29"/>
    </sheetView>
  </sheetViews>
  <sheetFormatPr baseColWidth="10" defaultRowHeight="14.5"/>
  <cols>
    <col min="1" max="1" width="7.08984375" customWidth="1"/>
    <col min="2" max="2" width="18" customWidth="1"/>
  </cols>
  <sheetData>
    <row r="2" spans="2:12">
      <c r="C2" s="2025" t="s">
        <v>667</v>
      </c>
      <c r="D2" s="2025"/>
      <c r="E2" s="2025"/>
      <c r="F2" s="2025"/>
      <c r="G2" s="2025"/>
      <c r="H2" s="2025"/>
      <c r="I2" s="2025"/>
      <c r="J2" s="620"/>
    </row>
    <row r="3" spans="2:12" ht="15" thickBot="1">
      <c r="C3" s="620"/>
      <c r="D3" s="620"/>
      <c r="E3" s="620"/>
      <c r="F3" s="620"/>
      <c r="G3" s="620"/>
      <c r="H3" s="620"/>
      <c r="I3" s="620"/>
      <c r="J3" s="620"/>
    </row>
    <row r="4" spans="2:12" ht="14.4" customHeight="1">
      <c r="B4" s="1929" t="s">
        <v>668</v>
      </c>
      <c r="C4" s="1932" t="s">
        <v>43</v>
      </c>
      <c r="D4" s="1933"/>
      <c r="E4" s="1936"/>
      <c r="F4" s="1938" t="s">
        <v>100</v>
      </c>
      <c r="G4" s="1939"/>
      <c r="H4" s="1932" t="s">
        <v>42</v>
      </c>
      <c r="I4" s="1936"/>
      <c r="J4" s="1932" t="s">
        <v>101</v>
      </c>
      <c r="K4" s="1933"/>
      <c r="L4" s="1936"/>
    </row>
    <row r="5" spans="2:12">
      <c r="B5" s="1930"/>
      <c r="C5" s="1934"/>
      <c r="D5" s="1935"/>
      <c r="E5" s="1937"/>
      <c r="F5" s="1940"/>
      <c r="G5" s="1941"/>
      <c r="H5" s="1934"/>
      <c r="I5" s="1937"/>
      <c r="J5" s="1934"/>
      <c r="K5" s="1935"/>
      <c r="L5" s="1937"/>
    </row>
    <row r="6" spans="2:12" ht="15" thickBot="1">
      <c r="B6" s="1931"/>
      <c r="C6" s="1411" t="s">
        <v>730</v>
      </c>
      <c r="D6" s="1412" t="s">
        <v>641</v>
      </c>
      <c r="E6" s="1413" t="s">
        <v>731</v>
      </c>
      <c r="F6" s="1211" t="s">
        <v>26</v>
      </c>
      <c r="G6" s="1399" t="s">
        <v>27</v>
      </c>
      <c r="H6" s="1211" t="s">
        <v>26</v>
      </c>
      <c r="I6" s="1399" t="s">
        <v>27</v>
      </c>
      <c r="J6" s="1411" t="s">
        <v>730</v>
      </c>
      <c r="K6" s="1412" t="s">
        <v>641</v>
      </c>
      <c r="L6" s="1413" t="s">
        <v>731</v>
      </c>
    </row>
    <row r="7" spans="2:12">
      <c r="B7" s="1223" t="s">
        <v>103</v>
      </c>
      <c r="C7" s="1224">
        <v>116636.78365769018</v>
      </c>
      <c r="D7" s="1225">
        <v>119142.11730121453</v>
      </c>
      <c r="E7" s="1226">
        <v>121189.08413300438</v>
      </c>
      <c r="F7" s="342">
        <f t="shared" ref="F7:F21" si="0">E7-D7</f>
        <v>2046.9668317898468</v>
      </c>
      <c r="G7" s="917">
        <f t="shared" ref="G7:G21" si="1">E7-C7</f>
        <v>4552.3004753142013</v>
      </c>
      <c r="H7" s="1400">
        <f>+E7/D7-1</f>
        <v>1.7180883453789209E-2</v>
      </c>
      <c r="I7" s="1400">
        <f>+E7/C7-1</f>
        <v>3.9029715434150347E-2</v>
      </c>
      <c r="J7" s="1401">
        <f t="shared" ref="J7:J21" si="2">C7/$C$21</f>
        <v>0.82151204510217724</v>
      </c>
      <c r="K7" s="1400">
        <f t="shared" ref="K7:K21" si="3">D7/$D$21</f>
        <v>0.81802058943910627</v>
      </c>
      <c r="L7" s="1402">
        <f t="shared" ref="L7:L21" si="4">E7/$E$21</f>
        <v>0.82598849818546627</v>
      </c>
    </row>
    <row r="8" spans="2:12">
      <c r="B8" s="1228" t="s">
        <v>104</v>
      </c>
      <c r="C8" s="1224">
        <v>52817.42111354322</v>
      </c>
      <c r="D8" s="1225">
        <v>54096.336648454577</v>
      </c>
      <c r="E8" s="1226">
        <v>54645.44988670895</v>
      </c>
      <c r="F8" s="342">
        <f t="shared" si="0"/>
        <v>549.11323825437285</v>
      </c>
      <c r="G8" s="917">
        <f t="shared" si="1"/>
        <v>1828.0287731657299</v>
      </c>
      <c r="H8" s="1400">
        <f t="shared" ref="H8:H21" si="5">+E8/D8-1</f>
        <v>1.0150654781354129E-2</v>
      </c>
      <c r="I8" s="1400">
        <f t="shared" ref="I8:I21" si="6">+E8/C8-1</f>
        <v>3.4610337548210968E-2</v>
      </c>
      <c r="J8" s="1401">
        <f t="shared" si="2"/>
        <v>0.37201083805047958</v>
      </c>
      <c r="K8" s="1400">
        <f t="shared" si="3"/>
        <v>0.37142127565005123</v>
      </c>
      <c r="L8" s="1402">
        <f t="shared" si="4"/>
        <v>0.37244701870223557</v>
      </c>
    </row>
    <row r="9" spans="2:12">
      <c r="B9" s="1229" t="s">
        <v>105</v>
      </c>
      <c r="C9" s="1213">
        <v>31545.193505143543</v>
      </c>
      <c r="D9" s="1214">
        <v>32205.697115051826</v>
      </c>
      <c r="E9" s="1215">
        <v>32543.956540605974</v>
      </c>
      <c r="F9" s="1699">
        <f t="shared" si="0"/>
        <v>338.25942555414804</v>
      </c>
      <c r="G9" s="1700">
        <f t="shared" si="1"/>
        <v>998.76303546243071</v>
      </c>
      <c r="H9" s="1403">
        <f t="shared" si="5"/>
        <v>1.0503092802051306E-2</v>
      </c>
      <c r="I9" s="1404">
        <f t="shared" si="6"/>
        <v>3.1661338051376386E-2</v>
      </c>
      <c r="J9" s="1405">
        <f t="shared" si="2"/>
        <v>0.22218339375346588</v>
      </c>
      <c r="K9" s="1404">
        <f t="shared" si="3"/>
        <v>0.22112183276671937</v>
      </c>
      <c r="L9" s="1406">
        <f t="shared" si="4"/>
        <v>0.22180986002408046</v>
      </c>
    </row>
    <row r="10" spans="2:12">
      <c r="B10" s="1229" t="s">
        <v>106</v>
      </c>
      <c r="C10" s="1213">
        <v>21272.227608399673</v>
      </c>
      <c r="D10" s="1214">
        <v>21890.639533402758</v>
      </c>
      <c r="E10" s="1215">
        <v>22101.493346102972</v>
      </c>
      <c r="F10" s="1699">
        <f t="shared" si="0"/>
        <v>210.85381270021389</v>
      </c>
      <c r="G10" s="1700">
        <f t="shared" si="1"/>
        <v>829.26573770329924</v>
      </c>
      <c r="H10" s="1403">
        <f t="shared" si="5"/>
        <v>9.6321449347549493E-3</v>
      </c>
      <c r="I10" s="1404">
        <f t="shared" si="6"/>
        <v>3.8983493076947484E-2</v>
      </c>
      <c r="J10" s="1405">
        <f t="shared" si="2"/>
        <v>0.1498274442970137</v>
      </c>
      <c r="K10" s="1404">
        <f t="shared" si="3"/>
        <v>0.15029944288333194</v>
      </c>
      <c r="L10" s="1406">
        <f t="shared" si="4"/>
        <v>0.15063715867815511</v>
      </c>
    </row>
    <row r="11" spans="2:12">
      <c r="B11" s="1228" t="s">
        <v>107</v>
      </c>
      <c r="C11" s="1224">
        <v>63819.362544146948</v>
      </c>
      <c r="D11" s="1225">
        <v>65045.780652759939</v>
      </c>
      <c r="E11" s="1226">
        <v>66543.634246295434</v>
      </c>
      <c r="F11" s="342">
        <f t="shared" si="0"/>
        <v>1497.8535935354957</v>
      </c>
      <c r="G11" s="917">
        <f t="shared" si="1"/>
        <v>2724.2717021484859</v>
      </c>
      <c r="H11" s="1400">
        <f t="shared" si="5"/>
        <v>2.3027682633738111E-2</v>
      </c>
      <c r="I11" s="1400">
        <f t="shared" si="6"/>
        <v>4.2687228351175888E-2</v>
      </c>
      <c r="J11" s="1401">
        <f t="shared" si="2"/>
        <v>0.44950120705169755</v>
      </c>
      <c r="K11" s="1400">
        <f t="shared" si="3"/>
        <v>0.44659931378905499</v>
      </c>
      <c r="L11" s="1402">
        <f t="shared" si="4"/>
        <v>0.4535414794832307</v>
      </c>
    </row>
    <row r="12" spans="2:12">
      <c r="B12" s="1229" t="s">
        <v>108</v>
      </c>
      <c r="C12" s="1213">
        <v>7732.4523940225799</v>
      </c>
      <c r="D12" s="1214">
        <v>7521.1164537273071</v>
      </c>
      <c r="E12" s="1215">
        <v>7751.3086646655429</v>
      </c>
      <c r="F12" s="1699">
        <f t="shared" si="0"/>
        <v>230.1922109382358</v>
      </c>
      <c r="G12" s="1624">
        <f t="shared" si="1"/>
        <v>18.856270642962954</v>
      </c>
      <c r="H12" s="1403">
        <f t="shared" si="5"/>
        <v>3.060612242270988E-2</v>
      </c>
      <c r="I12" s="1404">
        <f t="shared" si="6"/>
        <v>2.4385886497715337E-3</v>
      </c>
      <c r="J12" s="1405">
        <f t="shared" si="2"/>
        <v>5.4462259509072908E-2</v>
      </c>
      <c r="K12" s="1404">
        <f t="shared" si="3"/>
        <v>5.1639405561037945E-2</v>
      </c>
      <c r="L12" s="1406">
        <f t="shared" si="4"/>
        <v>5.2830598140938032E-2</v>
      </c>
    </row>
    <row r="13" spans="2:12">
      <c r="B13" s="1229" t="s">
        <v>109</v>
      </c>
      <c r="C13" s="1213">
        <v>16176.257115839462</v>
      </c>
      <c r="D13" s="1214">
        <v>15922.007283966086</v>
      </c>
      <c r="E13" s="1215">
        <v>16193.37905882079</v>
      </c>
      <c r="F13" s="1699">
        <f t="shared" si="0"/>
        <v>271.3717748547042</v>
      </c>
      <c r="G13" s="1624">
        <f t="shared" si="1"/>
        <v>17.121942981328175</v>
      </c>
      <c r="H13" s="1403">
        <f t="shared" si="5"/>
        <v>1.7043816776040721E-2</v>
      </c>
      <c r="I13" s="1404">
        <f t="shared" si="6"/>
        <v>1.0584613522595099E-3</v>
      </c>
      <c r="J13" s="1405">
        <f t="shared" si="2"/>
        <v>0.1139348124030317</v>
      </c>
      <c r="K13" s="1404">
        <f t="shared" si="3"/>
        <v>0.10931927414513819</v>
      </c>
      <c r="L13" s="1406">
        <f t="shared" si="4"/>
        <v>0.11036922132907427</v>
      </c>
    </row>
    <row r="14" spans="2:12">
      <c r="B14" s="1229" t="s">
        <v>110</v>
      </c>
      <c r="C14" s="1213">
        <v>21440.320348068184</v>
      </c>
      <c r="D14" s="1214">
        <v>22439.306895991529</v>
      </c>
      <c r="E14" s="1215">
        <v>22986.068041412887</v>
      </c>
      <c r="F14" s="1699">
        <f t="shared" si="0"/>
        <v>546.76114542135838</v>
      </c>
      <c r="G14" s="1700">
        <f t="shared" si="1"/>
        <v>1545.7476933447033</v>
      </c>
      <c r="H14" s="1403">
        <f t="shared" si="5"/>
        <v>2.4366222537783866E-2</v>
      </c>
      <c r="I14" s="1404">
        <f t="shared" si="6"/>
        <v>7.2095363700289905E-2</v>
      </c>
      <c r="J14" s="1405">
        <f t="shared" si="2"/>
        <v>0.15101137792413752</v>
      </c>
      <c r="K14" s="1404">
        <f t="shared" si="3"/>
        <v>0.15406655068297057</v>
      </c>
      <c r="L14" s="1406">
        <f t="shared" si="4"/>
        <v>0.15666615484838789</v>
      </c>
    </row>
    <row r="15" spans="2:12">
      <c r="B15" s="1229" t="s">
        <v>111</v>
      </c>
      <c r="C15" s="1213">
        <v>12614.592167318857</v>
      </c>
      <c r="D15" s="1214">
        <v>13206.617227939641</v>
      </c>
      <c r="E15" s="1215">
        <v>13511.189499662556</v>
      </c>
      <c r="F15" s="1699">
        <f t="shared" si="0"/>
        <v>304.57227172291459</v>
      </c>
      <c r="G15" s="1700">
        <f t="shared" si="1"/>
        <v>896.59733234369924</v>
      </c>
      <c r="H15" s="1403">
        <f t="shared" si="5"/>
        <v>2.3062095801381188E-2</v>
      </c>
      <c r="I15" s="1404">
        <f t="shared" si="6"/>
        <v>7.1076204482183103E-2</v>
      </c>
      <c r="J15" s="1405">
        <f t="shared" si="2"/>
        <v>8.8848809822447097E-2</v>
      </c>
      <c r="K15" s="1404">
        <f t="shared" si="3"/>
        <v>9.0675615424753858E-2</v>
      </c>
      <c r="L15" s="1406">
        <f t="shared" si="4"/>
        <v>9.2088220678995969E-2</v>
      </c>
    </row>
    <row r="16" spans="2:12">
      <c r="B16" s="1229" t="s">
        <v>112</v>
      </c>
      <c r="C16" s="1213">
        <v>5855.7405188978746</v>
      </c>
      <c r="D16" s="1214">
        <v>5956.7327911353668</v>
      </c>
      <c r="E16" s="1215">
        <v>6101.6889817336605</v>
      </c>
      <c r="F16" s="1623">
        <f t="shared" si="0"/>
        <v>144.95619059829369</v>
      </c>
      <c r="G16" s="1624">
        <f t="shared" si="1"/>
        <v>245.9484628357859</v>
      </c>
      <c r="H16" s="1404">
        <f t="shared" si="5"/>
        <v>2.4334848595863434E-2</v>
      </c>
      <c r="I16" s="1404">
        <f t="shared" si="6"/>
        <v>4.2001257064252062E-2</v>
      </c>
      <c r="J16" s="1405">
        <f t="shared" si="2"/>
        <v>4.1243947393008414E-2</v>
      </c>
      <c r="K16" s="1404">
        <f t="shared" si="3"/>
        <v>4.0898467975154354E-2</v>
      </c>
      <c r="L16" s="1406">
        <f t="shared" si="4"/>
        <v>4.1587284485834569E-2</v>
      </c>
    </row>
    <row r="17" spans="2:12">
      <c r="B17" s="1223" t="s">
        <v>22</v>
      </c>
      <c r="C17" s="1237">
        <v>12199.494901741587</v>
      </c>
      <c r="D17" s="1238">
        <v>12513.529845703117</v>
      </c>
      <c r="E17" s="1239">
        <v>12733.734159965432</v>
      </c>
      <c r="F17" s="1701">
        <f t="shared" si="0"/>
        <v>220.20431426231517</v>
      </c>
      <c r="G17" s="1702">
        <f t="shared" si="1"/>
        <v>534.23925822384444</v>
      </c>
      <c r="H17" s="1414">
        <f t="shared" si="5"/>
        <v>1.7597298042800302E-2</v>
      </c>
      <c r="I17" s="1414">
        <f t="shared" si="6"/>
        <v>4.3791916183970603E-2</v>
      </c>
      <c r="J17" s="1415">
        <f t="shared" si="2"/>
        <v>8.5925140351574988E-2</v>
      </c>
      <c r="K17" s="1414">
        <f t="shared" si="3"/>
        <v>8.5916930907535285E-2</v>
      </c>
      <c r="L17" s="1416">
        <f t="shared" si="4"/>
        <v>8.6789317951602454E-2</v>
      </c>
    </row>
    <row r="18" spans="2:12">
      <c r="B18" s="1223" t="s">
        <v>113</v>
      </c>
      <c r="C18" s="1237">
        <v>1720.6270941757564</v>
      </c>
      <c r="D18" s="1238">
        <v>1889.0447890962998</v>
      </c>
      <c r="E18" s="1239">
        <v>2003.6842821727962</v>
      </c>
      <c r="F18" s="342">
        <f t="shared" si="0"/>
        <v>114.63949307649636</v>
      </c>
      <c r="G18" s="917">
        <f t="shared" si="1"/>
        <v>283.05718799703982</v>
      </c>
      <c r="H18" s="1414">
        <f t="shared" si="5"/>
        <v>6.0686487550853041E-2</v>
      </c>
      <c r="I18" s="1414">
        <f t="shared" si="6"/>
        <v>0.16450815458804247</v>
      </c>
      <c r="J18" s="1415">
        <f t="shared" si="2"/>
        <v>1.2118954575624953E-2</v>
      </c>
      <c r="K18" s="1414">
        <f t="shared" si="3"/>
        <v>1.2970035843384117E-2</v>
      </c>
      <c r="L18" s="1416">
        <f t="shared" si="4"/>
        <v>1.3656511912024652E-2</v>
      </c>
    </row>
    <row r="19" spans="2:12">
      <c r="B19" s="1223" t="s">
        <v>114</v>
      </c>
      <c r="C19" s="1237">
        <v>9554.6627079183163</v>
      </c>
      <c r="D19" s="1238">
        <v>10542.499931775725</v>
      </c>
      <c r="E19" s="1239">
        <v>9363.0351507203814</v>
      </c>
      <c r="F19" s="342">
        <f t="shared" si="0"/>
        <v>-1179.4647810553433</v>
      </c>
      <c r="G19" s="917">
        <f t="shared" si="1"/>
        <v>-191.62755719793495</v>
      </c>
      <c r="H19" s="1414">
        <f t="shared" si="5"/>
        <v>-0.1118771438167494</v>
      </c>
      <c r="I19" s="1414">
        <f t="shared" si="6"/>
        <v>-2.0055920659462489E-2</v>
      </c>
      <c r="J19" s="1415">
        <f t="shared" si="2"/>
        <v>6.729669882255844E-2</v>
      </c>
      <c r="K19" s="1414">
        <f t="shared" si="3"/>
        <v>7.2383991519554811E-2</v>
      </c>
      <c r="L19" s="1416">
        <f t="shared" si="4"/>
        <v>6.3815643116120077E-2</v>
      </c>
    </row>
    <row r="20" spans="2:12" ht="15" thickBot="1">
      <c r="B20" s="1223" t="s">
        <v>643</v>
      </c>
      <c r="C20" s="1232">
        <v>1866.6099903000984</v>
      </c>
      <c r="D20" s="1407">
        <v>1559.6522818263331</v>
      </c>
      <c r="E20" s="1408">
        <v>1430.5248406653334</v>
      </c>
      <c r="F20" s="1625">
        <f t="shared" si="0"/>
        <v>-129.12744116099975</v>
      </c>
      <c r="G20" s="1626">
        <f t="shared" si="1"/>
        <v>-436.085149634765</v>
      </c>
      <c r="H20" s="1409">
        <f t="shared" si="5"/>
        <v>-8.2792454873206189E-2</v>
      </c>
      <c r="I20" s="1409">
        <f t="shared" si="6"/>
        <v>-0.23362413782252112</v>
      </c>
      <c r="J20" s="1233">
        <f t="shared" si="2"/>
        <v>1.3147161148064503E-2</v>
      </c>
      <c r="K20" s="1409">
        <f t="shared" si="3"/>
        <v>1.0708452290419539E-2</v>
      </c>
      <c r="L20" s="1410">
        <f t="shared" si="4"/>
        <v>9.7500288347865186E-3</v>
      </c>
    </row>
    <row r="21" spans="2:12" ht="15" thickBot="1">
      <c r="B21" s="1219" t="s">
        <v>664</v>
      </c>
      <c r="C21" s="1220">
        <v>141978.17835182592</v>
      </c>
      <c r="D21" s="1221">
        <v>145646.84414961599</v>
      </c>
      <c r="E21" s="1222">
        <v>146720.06256652833</v>
      </c>
      <c r="F21" s="101">
        <f t="shared" si="0"/>
        <v>1073.2184169123357</v>
      </c>
      <c r="G21" s="102">
        <f t="shared" si="1"/>
        <v>4741.8842147024116</v>
      </c>
      <c r="H21" s="1234">
        <f t="shared" si="5"/>
        <v>7.3686348865196205E-3</v>
      </c>
      <c r="I21" s="1234">
        <f t="shared" si="6"/>
        <v>3.3398683302950261E-2</v>
      </c>
      <c r="J21" s="1235">
        <f t="shared" si="2"/>
        <v>1</v>
      </c>
      <c r="K21" s="1234">
        <f t="shared" si="3"/>
        <v>1</v>
      </c>
      <c r="L21" s="1236">
        <f t="shared" si="4"/>
        <v>1</v>
      </c>
    </row>
    <row r="23" spans="2:12" ht="38.15" customHeight="1">
      <c r="B23" s="2026" t="s">
        <v>666</v>
      </c>
      <c r="C23" s="2026"/>
      <c r="D23" s="2026"/>
      <c r="E23" s="2026"/>
      <c r="F23" s="2026"/>
      <c r="G23" s="2026"/>
      <c r="H23" s="2026"/>
      <c r="I23" s="2026"/>
    </row>
    <row r="24" spans="2:12">
      <c r="B24" s="1442"/>
      <c r="C24" s="1442"/>
      <c r="D24" s="1442"/>
      <c r="E24" s="1442"/>
      <c r="F24" s="1442"/>
      <c r="G24" s="1442"/>
      <c r="H24" s="1442"/>
      <c r="I24" s="1442"/>
    </row>
    <row r="27" spans="2:12">
      <c r="G27" s="31"/>
    </row>
  </sheetData>
  <mergeCells count="7">
    <mergeCell ref="J4:L5"/>
    <mergeCell ref="C2:I2"/>
    <mergeCell ref="B23:I23"/>
    <mergeCell ref="B4:B6"/>
    <mergeCell ref="C4:E5"/>
    <mergeCell ref="F4:G5"/>
    <mergeCell ref="H4:I5"/>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codeName="Hoja25">
    <tabColor rgb="FF2AD2C9"/>
  </sheetPr>
  <dimension ref="A1:J27"/>
  <sheetViews>
    <sheetView showGridLines="0" zoomScale="74" zoomScaleNormal="100" workbookViewId="0">
      <selection activeCell="B19" sqref="B19"/>
    </sheetView>
  </sheetViews>
  <sheetFormatPr baseColWidth="10" defaultColWidth="10.54296875" defaultRowHeight="14"/>
  <cols>
    <col min="1" max="1" width="8.453125" style="8" customWidth="1"/>
    <col min="2" max="2" width="27.453125" style="8" customWidth="1"/>
    <col min="3" max="5" width="11" style="8" customWidth="1"/>
    <col min="6" max="7" width="9.54296875" style="8" customWidth="1"/>
    <col min="8" max="9" width="12.453125" style="8" bestFit="1" customWidth="1"/>
    <col min="10" max="10" width="17.54296875" style="8" bestFit="1" customWidth="1"/>
    <col min="11" max="11" width="14.453125" style="8" customWidth="1"/>
    <col min="12" max="12" width="10.54296875" style="8"/>
    <col min="13" max="14" width="14.453125" style="8" customWidth="1"/>
    <col min="15" max="16384" width="10.54296875" style="8"/>
  </cols>
  <sheetData>
    <row r="1" spans="1:10">
      <c r="A1" s="146" t="s">
        <v>21</v>
      </c>
      <c r="B1" s="19"/>
      <c r="C1" s="19"/>
      <c r="D1" s="19"/>
      <c r="E1" s="19"/>
      <c r="F1" s="19"/>
      <c r="G1" s="19"/>
      <c r="H1" s="19"/>
      <c r="I1" s="19"/>
    </row>
    <row r="2" spans="1:10" ht="14.5" thickBot="1">
      <c r="A2" s="19"/>
      <c r="B2" s="19"/>
      <c r="C2" s="19"/>
      <c r="D2" s="19"/>
      <c r="E2" s="19"/>
      <c r="F2" s="19"/>
      <c r="G2" s="19"/>
      <c r="H2" s="19"/>
      <c r="I2" s="19"/>
    </row>
    <row r="3" spans="1:10" ht="26.5">
      <c r="A3" s="19"/>
      <c r="B3" s="942" t="s">
        <v>332</v>
      </c>
      <c r="C3" s="2030" t="s">
        <v>43</v>
      </c>
      <c r="D3" s="2031"/>
      <c r="E3" s="2032"/>
      <c r="F3" s="2030" t="s">
        <v>333</v>
      </c>
      <c r="G3" s="2032"/>
      <c r="H3" s="19"/>
      <c r="I3" s="19"/>
      <c r="J3"/>
    </row>
    <row r="4" spans="1:10" ht="15" thickBot="1">
      <c r="A4" s="19"/>
      <c r="B4" s="943" t="s">
        <v>21</v>
      </c>
      <c r="C4" s="996" t="s">
        <v>730</v>
      </c>
      <c r="D4" s="997" t="s">
        <v>641</v>
      </c>
      <c r="E4" s="998" t="s">
        <v>731</v>
      </c>
      <c r="F4" s="524" t="s">
        <v>26</v>
      </c>
      <c r="G4" s="905" t="s">
        <v>27</v>
      </c>
      <c r="H4" s="19"/>
      <c r="I4" s="19"/>
      <c r="J4"/>
    </row>
    <row r="5" spans="1:10" ht="14.5">
      <c r="A5" s="19"/>
      <c r="B5" s="165" t="s">
        <v>334</v>
      </c>
      <c r="C5" s="1814">
        <v>319</v>
      </c>
      <c r="D5" s="1815">
        <v>319</v>
      </c>
      <c r="E5" s="1816">
        <v>318</v>
      </c>
      <c r="F5" s="1814">
        <v>-1</v>
      </c>
      <c r="G5" s="1816">
        <v>-1</v>
      </c>
      <c r="H5" s="19"/>
      <c r="I5" s="19"/>
      <c r="J5"/>
    </row>
    <row r="6" spans="1:10" ht="14.5">
      <c r="A6" s="19"/>
      <c r="B6" s="165" t="s">
        <v>335</v>
      </c>
      <c r="C6" s="1818">
        <v>2451</v>
      </c>
      <c r="D6" s="1819">
        <v>2449</v>
      </c>
      <c r="E6" s="1820">
        <v>2410</v>
      </c>
      <c r="F6" s="1819">
        <v>-39</v>
      </c>
      <c r="G6" s="1820">
        <v>-41</v>
      </c>
      <c r="H6" s="19"/>
      <c r="I6" s="19"/>
      <c r="J6"/>
    </row>
    <row r="7" spans="1:10" ht="15" thickBot="1">
      <c r="A7" s="19"/>
      <c r="B7" s="108" t="s">
        <v>336</v>
      </c>
      <c r="C7" s="1821">
        <v>10112</v>
      </c>
      <c r="D7" s="1822">
        <v>10330</v>
      </c>
      <c r="E7" s="1823">
        <v>10417</v>
      </c>
      <c r="F7" s="1824">
        <v>87</v>
      </c>
      <c r="G7" s="1823">
        <v>305</v>
      </c>
      <c r="H7" s="19"/>
      <c r="I7" s="19"/>
      <c r="J7"/>
    </row>
    <row r="8" spans="1:10" ht="15" thickBot="1">
      <c r="A8" s="19"/>
      <c r="B8" s="166" t="s">
        <v>337</v>
      </c>
      <c r="C8" s="1825">
        <v>12882</v>
      </c>
      <c r="D8" s="1826">
        <v>13098</v>
      </c>
      <c r="E8" s="1827">
        <v>13145</v>
      </c>
      <c r="F8" s="1828">
        <v>47</v>
      </c>
      <c r="G8" s="1829">
        <v>263</v>
      </c>
      <c r="H8" s="19"/>
      <c r="I8" s="19"/>
      <c r="J8"/>
    </row>
    <row r="9" spans="1:10" ht="14.5">
      <c r="A9" s="19"/>
      <c r="B9" s="19"/>
      <c r="C9" s="518"/>
      <c r="D9" s="518"/>
      <c r="E9" s="518"/>
      <c r="F9" s="1830"/>
      <c r="G9" s="1830"/>
      <c r="H9" s="19"/>
      <c r="I9" s="19"/>
      <c r="J9"/>
    </row>
    <row r="10" spans="1:10" ht="14.5">
      <c r="A10" s="19"/>
      <c r="B10" s="19"/>
      <c r="C10" s="518"/>
      <c r="D10" s="518"/>
      <c r="E10" s="518"/>
      <c r="F10" s="1830"/>
      <c r="G10" s="1830"/>
      <c r="H10" s="19"/>
      <c r="I10" s="19"/>
      <c r="J10"/>
    </row>
    <row r="11" spans="1:10" ht="15" thickBot="1">
      <c r="A11" s="19"/>
      <c r="B11" s="19"/>
      <c r="C11" s="19"/>
      <c r="D11" s="19"/>
      <c r="E11" s="19"/>
      <c r="F11" s="163"/>
      <c r="G11" s="163"/>
      <c r="H11" s="19"/>
      <c r="I11" s="19"/>
      <c r="J11"/>
    </row>
    <row r="12" spans="1:10" ht="15">
      <c r="A12" s="19"/>
      <c r="B12" s="399" t="s">
        <v>338</v>
      </c>
      <c r="C12" s="2027" t="s">
        <v>43</v>
      </c>
      <c r="D12" s="2028"/>
      <c r="E12" s="2029"/>
      <c r="F12" s="2027" t="s">
        <v>333</v>
      </c>
      <c r="G12" s="2029"/>
      <c r="H12" s="19"/>
      <c r="I12" s="19"/>
      <c r="J12"/>
    </row>
    <row r="13" spans="1:10" ht="15" thickBot="1">
      <c r="A13" s="19"/>
      <c r="B13" s="944" t="s">
        <v>339</v>
      </c>
      <c r="C13" s="996" t="str">
        <f>C4</f>
        <v>Sep 24</v>
      </c>
      <c r="D13" s="997" t="str">
        <f>+D4</f>
        <v>Jun 25</v>
      </c>
      <c r="E13" s="998" t="str">
        <f>+E4</f>
        <v>Sep 25</v>
      </c>
      <c r="F13" s="164" t="s">
        <v>26</v>
      </c>
      <c r="G13" s="945" t="s">
        <v>27</v>
      </c>
      <c r="H13" s="19"/>
      <c r="I13" s="19"/>
      <c r="J13"/>
    </row>
    <row r="14" spans="1:10" ht="14.5">
      <c r="A14" s="19"/>
      <c r="B14" s="202" t="s">
        <v>340</v>
      </c>
      <c r="C14" s="1814">
        <v>648</v>
      </c>
      <c r="D14" s="1815">
        <v>649</v>
      </c>
      <c r="E14" s="1816">
        <v>646</v>
      </c>
      <c r="F14" s="1831">
        <v>-3</v>
      </c>
      <c r="G14" s="1817">
        <v>-2</v>
      </c>
      <c r="H14" s="19"/>
      <c r="I14" s="19"/>
      <c r="J14"/>
    </row>
    <row r="15" spans="1:10" ht="14.5">
      <c r="A15" s="19"/>
      <c r="B15" s="165" t="s">
        <v>335</v>
      </c>
      <c r="C15" s="1818">
        <v>3992</v>
      </c>
      <c r="D15" s="1819">
        <v>4505</v>
      </c>
      <c r="E15" s="1820">
        <v>4637</v>
      </c>
      <c r="F15" s="1819">
        <v>132</v>
      </c>
      <c r="G15" s="1820">
        <v>645</v>
      </c>
      <c r="H15" s="19"/>
      <c r="I15" s="19"/>
      <c r="J15"/>
    </row>
    <row r="16" spans="1:10" ht="15" thickBot="1">
      <c r="A16" s="19"/>
      <c r="B16" s="108" t="s">
        <v>341</v>
      </c>
      <c r="C16" s="1821">
        <v>10426</v>
      </c>
      <c r="D16" s="1822">
        <v>10644</v>
      </c>
      <c r="E16" s="1832">
        <v>10730</v>
      </c>
      <c r="F16" s="1822">
        <v>86</v>
      </c>
      <c r="G16" s="1832">
        <v>304</v>
      </c>
      <c r="H16" s="19"/>
      <c r="I16" s="19"/>
      <c r="J16"/>
    </row>
    <row r="17" spans="1:10" ht="15" thickBot="1">
      <c r="A17" s="19"/>
      <c r="B17" s="166" t="s">
        <v>243</v>
      </c>
      <c r="C17" s="1825">
        <v>15066</v>
      </c>
      <c r="D17" s="1826">
        <v>15798</v>
      </c>
      <c r="E17" s="1833">
        <v>16013</v>
      </c>
      <c r="F17" s="1828">
        <v>215</v>
      </c>
      <c r="G17" s="1829">
        <v>947</v>
      </c>
      <c r="H17" s="19"/>
      <c r="I17" s="19"/>
      <c r="J17"/>
    </row>
    <row r="18" spans="1:10" ht="14.5">
      <c r="A18" s="19"/>
      <c r="B18" s="1442" t="s">
        <v>600</v>
      </c>
      <c r="C18" s="19"/>
      <c r="D18" s="19"/>
      <c r="E18" s="19"/>
      <c r="F18" s="19"/>
      <c r="G18" s="19"/>
      <c r="H18" s="19"/>
      <c r="I18" s="19"/>
      <c r="J18"/>
    </row>
    <row r="19" spans="1:10" ht="14.5">
      <c r="A19" s="19"/>
      <c r="B19" s="1442" t="s">
        <v>778</v>
      </c>
      <c r="C19" s="19"/>
      <c r="D19" s="19"/>
      <c r="E19" s="19"/>
      <c r="F19" s="19"/>
      <c r="G19" s="19"/>
      <c r="H19" s="19"/>
      <c r="I19" s="19"/>
      <c r="J19"/>
    </row>
    <row r="20" spans="1:10" ht="14.5">
      <c r="A20" s="19"/>
      <c r="B20" s="19"/>
      <c r="C20" s="19"/>
      <c r="D20" s="19"/>
      <c r="E20" s="19"/>
      <c r="F20" s="19"/>
      <c r="G20" s="19"/>
      <c r="H20" s="19"/>
      <c r="I20" s="19"/>
      <c r="J20"/>
    </row>
    <row r="21" spans="1:10" ht="14.5">
      <c r="A21" s="19"/>
      <c r="B21" s="19"/>
      <c r="C21" s="19"/>
      <c r="D21" s="19"/>
      <c r="E21" s="19"/>
      <c r="F21" s="19"/>
      <c r="G21" s="19"/>
      <c r="H21" s="19"/>
      <c r="I21" s="19"/>
      <c r="J21"/>
    </row>
    <row r="22" spans="1:10" ht="14.5">
      <c r="A22" s="19"/>
      <c r="B22" s="19"/>
      <c r="C22" s="19"/>
      <c r="D22" s="19"/>
      <c r="E22" s="19"/>
      <c r="F22" s="19"/>
      <c r="G22" s="19"/>
      <c r="H22" s="19"/>
      <c r="I22" s="19"/>
      <c r="J22"/>
    </row>
    <row r="23" spans="1:10" ht="14.5">
      <c r="A23" s="19"/>
      <c r="B23" s="19"/>
      <c r="C23" s="19"/>
      <c r="D23" s="19"/>
      <c r="E23" s="19"/>
      <c r="F23" s="19"/>
      <c r="G23" s="19"/>
      <c r="H23" s="19"/>
      <c r="I23" s="19"/>
      <c r="J23"/>
    </row>
    <row r="24" spans="1:10" ht="14.5">
      <c r="B24"/>
      <c r="C24"/>
      <c r="D24"/>
      <c r="E24"/>
      <c r="F24"/>
      <c r="G24"/>
      <c r="H24"/>
      <c r="I24"/>
      <c r="J24"/>
    </row>
    <row r="25" spans="1:10" ht="14.5">
      <c r="B25"/>
      <c r="C25"/>
      <c r="D25"/>
      <c r="E25"/>
      <c r="F25"/>
      <c r="G25"/>
      <c r="H25"/>
      <c r="I25"/>
      <c r="J25"/>
    </row>
    <row r="26" spans="1:10" ht="14.5">
      <c r="B26"/>
      <c r="C26"/>
      <c r="D26"/>
      <c r="E26"/>
      <c r="F26"/>
      <c r="G26"/>
      <c r="H26"/>
      <c r="I26"/>
      <c r="J26"/>
    </row>
    <row r="27" spans="1:10" ht="14.5">
      <c r="B27"/>
      <c r="C27"/>
      <c r="D27"/>
      <c r="E27"/>
      <c r="F27"/>
      <c r="G27"/>
      <c r="H27"/>
      <c r="I27"/>
      <c r="J27"/>
    </row>
  </sheetData>
  <mergeCells count="4">
    <mergeCell ref="C12:E12"/>
    <mergeCell ref="F12:G12"/>
    <mergeCell ref="C3:E3"/>
    <mergeCell ref="F3:G3"/>
  </mergeCells>
  <hyperlinks>
    <hyperlink ref="B4" location="Index!A1" display="Back to index" xr:uid="{DBF9AAA4-6988-844A-8763-CCEC97B1A871}"/>
    <hyperlink ref="A1" location="Index!A1" display="Back to index" xr:uid="{37AA5F9C-B63B-4113-9438-8F8BB81FA04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codeName="Hoja27">
    <tabColor rgb="FF2AD2C9"/>
  </sheetPr>
  <dimension ref="A1:AB77"/>
  <sheetViews>
    <sheetView showGridLines="0" topLeftCell="N7" zoomScale="55" zoomScaleNormal="56" workbookViewId="0">
      <selection activeCell="Q17" sqref="Q17"/>
    </sheetView>
  </sheetViews>
  <sheetFormatPr baseColWidth="10" defaultColWidth="11.453125" defaultRowHeight="14"/>
  <cols>
    <col min="1" max="1" width="11.453125" style="8"/>
    <col min="2" max="2" width="5.453125" style="8" customWidth="1"/>
    <col min="3" max="3" width="11.453125" style="8"/>
    <col min="4" max="4" width="42.08984375" style="8" customWidth="1"/>
    <col min="5" max="5" width="16.54296875" style="8" customWidth="1"/>
    <col min="6" max="6" width="16.453125" style="8" customWidth="1"/>
    <col min="7" max="7" width="16.54296875" style="8" customWidth="1"/>
    <col min="8" max="9" width="11.54296875" style="8" bestFit="1" customWidth="1"/>
    <col min="10" max="11" width="11.453125" style="8"/>
    <col min="12" max="12" width="4.54296875" style="8" customWidth="1"/>
    <col min="13" max="13" width="11.453125" style="8"/>
    <col min="14" max="14" width="49.54296875" style="8" customWidth="1"/>
    <col min="15" max="15" width="16" style="8" customWidth="1"/>
    <col min="16" max="16" width="14.90625" style="8" customWidth="1"/>
    <col min="17" max="17" width="16.453125" style="8" customWidth="1"/>
    <col min="18" max="19" width="13.90625" style="8" customWidth="1"/>
    <col min="20" max="20" width="13.453125" style="8" bestFit="1" customWidth="1"/>
    <col min="21" max="21" width="12.54296875" style="8" bestFit="1" customWidth="1"/>
    <col min="22" max="22" width="17.453125" style="8" bestFit="1" customWidth="1"/>
    <col min="23" max="16384" width="11.453125" style="8"/>
  </cols>
  <sheetData>
    <row r="1" spans="1:28">
      <c r="A1" s="146" t="s">
        <v>21</v>
      </c>
      <c r="J1" s="146"/>
      <c r="L1" s="19"/>
      <c r="M1" s="19"/>
      <c r="N1" s="19"/>
      <c r="O1" s="19"/>
      <c r="P1" s="19"/>
      <c r="Q1" s="19"/>
      <c r="R1" s="19"/>
      <c r="S1" s="19"/>
      <c r="T1" s="19"/>
    </row>
    <row r="2" spans="1:28" ht="15" customHeight="1">
      <c r="A2" s="525"/>
      <c r="B2" s="2049" t="s">
        <v>342</v>
      </c>
      <c r="C2" s="2050"/>
      <c r="D2" s="2050"/>
      <c r="E2" s="2050"/>
      <c r="F2" s="2050"/>
      <c r="G2" s="2050"/>
      <c r="H2" s="2050"/>
      <c r="I2" s="2050"/>
      <c r="J2" s="525"/>
      <c r="L2" s="2013" t="s">
        <v>343</v>
      </c>
      <c r="M2" s="2014"/>
      <c r="N2" s="2014"/>
      <c r="O2" s="2014"/>
      <c r="P2" s="2014"/>
      <c r="Q2" s="2014"/>
      <c r="R2" s="2014"/>
      <c r="S2" s="2014"/>
      <c r="T2" s="19"/>
    </row>
    <row r="3" spans="1:28">
      <c r="A3" s="525"/>
      <c r="B3" s="2050"/>
      <c r="C3" s="2050"/>
      <c r="D3" s="2050"/>
      <c r="E3" s="2050"/>
      <c r="F3" s="2050"/>
      <c r="G3" s="2050"/>
      <c r="H3" s="2050"/>
      <c r="I3" s="2050"/>
      <c r="J3" s="525"/>
      <c r="L3" s="2014"/>
      <c r="M3" s="2014"/>
      <c r="N3" s="2014"/>
      <c r="O3" s="2014"/>
      <c r="P3" s="2014"/>
      <c r="Q3" s="2014"/>
      <c r="R3" s="2014"/>
      <c r="S3" s="2014"/>
      <c r="T3" s="19"/>
    </row>
    <row r="4" spans="1:28">
      <c r="A4" s="525"/>
      <c r="B4" s="2050"/>
      <c r="C4" s="2050"/>
      <c r="D4" s="2050"/>
      <c r="E4" s="2050"/>
      <c r="F4" s="2050"/>
      <c r="G4" s="2050"/>
      <c r="H4" s="2050"/>
      <c r="I4" s="2050"/>
      <c r="L4" s="2014"/>
      <c r="M4" s="2014"/>
      <c r="N4" s="2014"/>
      <c r="O4" s="2014"/>
      <c r="P4" s="2014"/>
      <c r="Q4" s="2014"/>
      <c r="R4" s="2014"/>
      <c r="S4" s="2014"/>
      <c r="T4" s="19"/>
    </row>
    <row r="5" spans="1:28" s="9" customFormat="1" ht="14.5" thickBot="1">
      <c r="B5" s="2047"/>
      <c r="C5" s="2047"/>
      <c r="D5" s="2047"/>
      <c r="E5" s="526"/>
      <c r="F5" s="526"/>
      <c r="G5" s="526"/>
      <c r="H5" s="526"/>
      <c r="I5" s="526"/>
      <c r="L5" s="2048"/>
      <c r="M5" s="2048"/>
      <c r="N5" s="2048"/>
      <c r="O5" s="167"/>
      <c r="P5" s="167"/>
      <c r="Q5" s="167"/>
      <c r="R5" s="74"/>
      <c r="S5" s="74"/>
      <c r="T5" s="169"/>
    </row>
    <row r="6" spans="1:28">
      <c r="B6" s="527"/>
      <c r="C6" s="170"/>
      <c r="D6" s="170"/>
      <c r="E6" s="2056" t="s">
        <v>43</v>
      </c>
      <c r="F6" s="2057"/>
      <c r="G6" s="2057"/>
      <c r="H6" s="1927" t="s">
        <v>42</v>
      </c>
      <c r="I6" s="1928"/>
      <c r="L6" s="527"/>
      <c r="M6" s="1780"/>
      <c r="N6" s="1780"/>
      <c r="O6" s="2051" t="s">
        <v>23</v>
      </c>
      <c r="P6" s="2052"/>
      <c r="Q6" s="2053"/>
      <c r="R6" s="2054" t="s">
        <v>42</v>
      </c>
      <c r="S6" s="2055"/>
      <c r="T6" s="2046" t="s">
        <v>25</v>
      </c>
      <c r="U6" s="2046"/>
      <c r="V6" s="1270" t="s">
        <v>42</v>
      </c>
    </row>
    <row r="7" spans="1:28" ht="18.649999999999999" customHeight="1" thickBot="1">
      <c r="B7" s="528"/>
      <c r="C7" s="171"/>
      <c r="D7" s="171"/>
      <c r="E7" s="1620" t="s">
        <v>730</v>
      </c>
      <c r="F7" s="1621" t="s">
        <v>641</v>
      </c>
      <c r="G7" s="1621" t="s">
        <v>731</v>
      </c>
      <c r="H7" s="70" t="s">
        <v>26</v>
      </c>
      <c r="I7" s="71" t="s">
        <v>27</v>
      </c>
      <c r="L7" s="528"/>
      <c r="M7" s="1781"/>
      <c r="N7" s="1781"/>
      <c r="O7" s="529" t="s">
        <v>732</v>
      </c>
      <c r="P7" s="1782" t="s">
        <v>640</v>
      </c>
      <c r="Q7" s="1782" t="s">
        <v>733</v>
      </c>
      <c r="R7" s="530" t="s">
        <v>26</v>
      </c>
      <c r="S7" s="1783" t="s">
        <v>27</v>
      </c>
      <c r="T7" s="1622" t="str">
        <f>+E7</f>
        <v>Sep 24</v>
      </c>
      <c r="U7" s="1784" t="str">
        <f>+G7</f>
        <v>Sep 25</v>
      </c>
      <c r="V7" s="1271" t="str">
        <f>U7&amp;" / "&amp;T7</f>
        <v>Sep 25 / Sep 24</v>
      </c>
    </row>
    <row r="8" spans="1:28">
      <c r="B8" s="2035" t="s">
        <v>344</v>
      </c>
      <c r="C8" s="2036"/>
      <c r="D8" s="2036"/>
      <c r="E8" s="531"/>
      <c r="F8" s="532"/>
      <c r="G8" s="533"/>
      <c r="H8" s="534"/>
      <c r="I8" s="535"/>
      <c r="L8" s="536" t="s">
        <v>345</v>
      </c>
      <c r="M8" s="1785"/>
      <c r="N8" s="1785"/>
      <c r="O8" s="537"/>
      <c r="P8" s="538"/>
      <c r="Q8" s="539"/>
      <c r="R8" s="1786"/>
      <c r="S8" s="540"/>
      <c r="T8" s="538"/>
      <c r="U8" s="538"/>
      <c r="V8" s="1273"/>
    </row>
    <row r="9" spans="1:28">
      <c r="B9" s="72" t="s">
        <v>346</v>
      </c>
      <c r="C9" s="73"/>
      <c r="D9" s="75"/>
      <c r="E9" s="16"/>
      <c r="F9" s="74"/>
      <c r="G9" s="946"/>
      <c r="H9" s="76"/>
      <c r="I9" s="947"/>
      <c r="L9" s="173"/>
      <c r="M9" s="79" t="s">
        <v>347</v>
      </c>
      <c r="N9" s="79"/>
      <c r="O9" s="542">
        <v>4995971</v>
      </c>
      <c r="P9" s="711">
        <v>4922292</v>
      </c>
      <c r="Q9" s="752">
        <v>4987693</v>
      </c>
      <c r="R9" s="541">
        <v>1.3286696522676835E-2</v>
      </c>
      <c r="S9" s="753">
        <v>-1.6569351583505989E-3</v>
      </c>
      <c r="T9" s="711">
        <v>14857135</v>
      </c>
      <c r="U9" s="711">
        <v>14804775</v>
      </c>
      <c r="V9" s="1274">
        <v>-3.5242326330076424E-3</v>
      </c>
      <c r="W9" s="29"/>
      <c r="X9" s="29"/>
      <c r="Y9" s="29"/>
      <c r="Z9" s="29"/>
      <c r="AA9" s="29"/>
      <c r="AB9" s="29"/>
    </row>
    <row r="10" spans="1:28">
      <c r="B10" s="76"/>
      <c r="C10" s="77" t="s">
        <v>348</v>
      </c>
      <c r="D10" s="75"/>
      <c r="E10" s="542">
        <v>7222945</v>
      </c>
      <c r="F10" s="543">
        <v>7266155</v>
      </c>
      <c r="G10" s="752">
        <v>7237295</v>
      </c>
      <c r="H10" s="261">
        <v>-3.9718393015288006E-3</v>
      </c>
      <c r="I10" s="753">
        <v>1.9867242516729672E-3</v>
      </c>
      <c r="L10" s="174"/>
      <c r="M10" s="1787" t="s">
        <v>349</v>
      </c>
      <c r="N10" s="1787"/>
      <c r="O10" s="542">
        <v>-1405221</v>
      </c>
      <c r="P10" s="711">
        <v>-1306921</v>
      </c>
      <c r="Q10" s="752">
        <v>-1299864</v>
      </c>
      <c r="R10" s="541">
        <v>-5.3997142903052285E-3</v>
      </c>
      <c r="S10" s="753">
        <v>-7.4975395329275607E-2</v>
      </c>
      <c r="T10" s="711">
        <v>-4371798</v>
      </c>
      <c r="U10" s="711">
        <v>-3929563</v>
      </c>
      <c r="V10" s="1274">
        <v>-0.1011563205802281</v>
      </c>
      <c r="W10" s="29"/>
      <c r="X10" s="29"/>
      <c r="Y10" s="29"/>
      <c r="Z10" s="29"/>
      <c r="AA10" s="29"/>
      <c r="AB10" s="29"/>
    </row>
    <row r="11" spans="1:28">
      <c r="B11" s="76"/>
      <c r="C11" s="77" t="s">
        <v>350</v>
      </c>
      <c r="D11" s="75"/>
      <c r="E11" s="542">
        <v>37007966</v>
      </c>
      <c r="F11" s="543">
        <v>34206000</v>
      </c>
      <c r="G11" s="752">
        <v>35862184</v>
      </c>
      <c r="H11" s="261">
        <v>4.8417938373384789E-2</v>
      </c>
      <c r="I11" s="753">
        <v>-3.096041538732499E-2</v>
      </c>
      <c r="L11" s="173"/>
      <c r="M11" s="1788" t="s">
        <v>45</v>
      </c>
      <c r="N11" s="1789"/>
      <c r="O11" s="544">
        <v>3590750</v>
      </c>
      <c r="P11" s="719">
        <v>3615371</v>
      </c>
      <c r="Q11" s="754">
        <v>3687829</v>
      </c>
      <c r="R11" s="1790">
        <v>2.004164994408596E-2</v>
      </c>
      <c r="S11" s="755">
        <v>2.7035856018937546E-2</v>
      </c>
      <c r="T11" s="719">
        <v>10485337</v>
      </c>
      <c r="U11" s="719">
        <v>10875212</v>
      </c>
      <c r="V11" s="1275">
        <v>3.7182877383912412E-2</v>
      </c>
      <c r="W11" s="263"/>
      <c r="X11" s="263"/>
      <c r="Y11" s="29"/>
      <c r="Z11" s="29"/>
      <c r="AA11" s="29"/>
      <c r="AB11" s="29"/>
    </row>
    <row r="12" spans="1:28">
      <c r="B12" s="2033" t="s">
        <v>351</v>
      </c>
      <c r="C12" s="2034"/>
      <c r="D12" s="2034"/>
      <c r="E12" s="544">
        <v>44230911</v>
      </c>
      <c r="F12" s="545">
        <v>41472155</v>
      </c>
      <c r="G12" s="754">
        <v>43099479</v>
      </c>
      <c r="H12" s="546">
        <v>3.9238954426168593E-2</v>
      </c>
      <c r="I12" s="755">
        <v>-2.5580119749285743E-2</v>
      </c>
      <c r="L12" s="174" t="s">
        <v>434</v>
      </c>
      <c r="M12" s="1791"/>
      <c r="N12" s="1791"/>
      <c r="O12" s="542">
        <v>-981870</v>
      </c>
      <c r="P12" s="711">
        <v>-683965</v>
      </c>
      <c r="Q12" s="752">
        <v>-720445</v>
      </c>
      <c r="R12" s="541">
        <v>5.3336062517818895E-2</v>
      </c>
      <c r="S12" s="753">
        <v>-0.26625215150681864</v>
      </c>
      <c r="T12" s="711">
        <v>-3085607</v>
      </c>
      <c r="U12" s="711">
        <v>-2100143</v>
      </c>
      <c r="V12" s="1274">
        <v>-0.31937443750937822</v>
      </c>
      <c r="W12" s="263"/>
      <c r="X12" s="263"/>
      <c r="Y12" s="29"/>
      <c r="Z12" s="29"/>
      <c r="AA12" s="29"/>
      <c r="AB12" s="29"/>
    </row>
    <row r="13" spans="1:28">
      <c r="B13" s="76"/>
      <c r="C13" s="75"/>
      <c r="D13" s="75"/>
      <c r="E13" s="542"/>
      <c r="F13" s="543"/>
      <c r="G13" s="752"/>
      <c r="H13" s="261"/>
      <c r="I13" s="753"/>
      <c r="L13" s="174" t="s">
        <v>201</v>
      </c>
      <c r="M13" s="1791"/>
      <c r="N13" s="1791"/>
      <c r="O13" s="542">
        <v>113789</v>
      </c>
      <c r="P13" s="711">
        <v>108806</v>
      </c>
      <c r="Q13" s="752">
        <v>117527</v>
      </c>
      <c r="R13" s="541">
        <v>8.0151829862323776E-2</v>
      </c>
      <c r="S13" s="753">
        <v>3.2850275509935058E-2</v>
      </c>
      <c r="T13" s="711">
        <v>309456</v>
      </c>
      <c r="U13" s="711">
        <v>340173</v>
      </c>
      <c r="V13" s="1274">
        <v>9.9261284318287582E-2</v>
      </c>
      <c r="W13" s="263"/>
      <c r="X13" s="263"/>
      <c r="Y13" s="29"/>
      <c r="Z13" s="29"/>
      <c r="AA13" s="29"/>
      <c r="AB13" s="29"/>
    </row>
    <row r="14" spans="1:28">
      <c r="B14" s="76" t="s">
        <v>352</v>
      </c>
      <c r="C14" s="75"/>
      <c r="D14" s="75"/>
      <c r="E14" s="542">
        <v>1419305</v>
      </c>
      <c r="F14" s="543">
        <v>4593501</v>
      </c>
      <c r="G14" s="752">
        <v>3404639</v>
      </c>
      <c r="H14" s="261">
        <v>-0.25881391992730601</v>
      </c>
      <c r="I14" s="753">
        <v>1.398807162660598</v>
      </c>
      <c r="L14" s="2043" t="s">
        <v>353</v>
      </c>
      <c r="M14" s="2044"/>
      <c r="N14" s="2044"/>
      <c r="O14" s="544">
        <v>-868081</v>
      </c>
      <c r="P14" s="719">
        <v>-575159</v>
      </c>
      <c r="Q14" s="754">
        <v>-602918</v>
      </c>
      <c r="R14" s="1790">
        <v>4.8263175921788581E-2</v>
      </c>
      <c r="S14" s="755">
        <v>-0.30545882239099809</v>
      </c>
      <c r="T14" s="719">
        <v>-2776151</v>
      </c>
      <c r="U14" s="719">
        <v>-1759970</v>
      </c>
      <c r="V14" s="1275">
        <v>-0.36603952738882001</v>
      </c>
      <c r="W14" s="263"/>
      <c r="X14" s="263"/>
      <c r="Y14" s="29"/>
      <c r="Z14" s="29"/>
      <c r="AA14" s="29"/>
      <c r="AB14" s="29"/>
    </row>
    <row r="15" spans="1:28" ht="33" customHeight="1">
      <c r="B15" s="756" t="s">
        <v>354</v>
      </c>
      <c r="C15" s="75"/>
      <c r="D15" s="75"/>
      <c r="E15" s="542">
        <v>4642905</v>
      </c>
      <c r="F15" s="543">
        <v>4819230</v>
      </c>
      <c r="G15" s="752">
        <v>4356311</v>
      </c>
      <c r="H15" s="261">
        <v>-9.6056631453572461E-2</v>
      </c>
      <c r="I15" s="753">
        <v>-6.1727302195500447E-2</v>
      </c>
      <c r="L15" s="2041" t="s">
        <v>355</v>
      </c>
      <c r="M15" s="2042"/>
      <c r="N15" s="2042"/>
      <c r="O15" s="544">
        <v>2722669</v>
      </c>
      <c r="P15" s="719">
        <v>3040212</v>
      </c>
      <c r="Q15" s="754">
        <v>3084911</v>
      </c>
      <c r="R15" s="1790">
        <v>1.4702593108638477E-2</v>
      </c>
      <c r="S15" s="755">
        <v>0.13304665385325942</v>
      </c>
      <c r="T15" s="719">
        <v>7709186</v>
      </c>
      <c r="U15" s="719">
        <v>9115242</v>
      </c>
      <c r="V15" s="1275">
        <v>0.18238708989509397</v>
      </c>
      <c r="W15" s="263"/>
      <c r="X15" s="263"/>
      <c r="Y15" s="29"/>
      <c r="Z15" s="29"/>
      <c r="AA15" s="29"/>
      <c r="AB15" s="29"/>
    </row>
    <row r="16" spans="1:28">
      <c r="B16" s="76" t="s">
        <v>356</v>
      </c>
      <c r="C16" s="75"/>
      <c r="D16" s="75"/>
      <c r="E16" s="542">
        <v>39832274</v>
      </c>
      <c r="F16" s="543">
        <v>37852722</v>
      </c>
      <c r="G16" s="752">
        <v>38005522</v>
      </c>
      <c r="H16" s="261">
        <v>4.0366978100016167E-3</v>
      </c>
      <c r="I16" s="753">
        <v>-4.5861102481871863E-2</v>
      </c>
      <c r="L16" s="2041"/>
      <c r="M16" s="2042"/>
      <c r="N16" s="2042"/>
      <c r="O16" s="542"/>
      <c r="P16" s="711"/>
      <c r="Q16" s="752"/>
      <c r="R16" s="541"/>
      <c r="S16" s="753"/>
      <c r="T16" s="711"/>
      <c r="U16" s="711"/>
      <c r="V16" s="1274"/>
      <c r="W16" s="263"/>
      <c r="X16" s="263"/>
      <c r="Y16" s="29"/>
      <c r="Z16" s="29"/>
      <c r="AA16" s="29"/>
      <c r="AB16" s="29"/>
    </row>
    <row r="17" spans="2:28">
      <c r="B17" s="76" t="s">
        <v>357</v>
      </c>
      <c r="C17" s="75"/>
      <c r="D17" s="75"/>
      <c r="E17" s="542">
        <v>8853694</v>
      </c>
      <c r="F17" s="543">
        <v>8931495</v>
      </c>
      <c r="G17" s="752">
        <v>8824746</v>
      </c>
      <c r="H17" s="261">
        <v>-1.1951974445487569E-2</v>
      </c>
      <c r="I17" s="753">
        <v>-3.2695957190298198E-3</v>
      </c>
      <c r="L17" s="173" t="s">
        <v>48</v>
      </c>
      <c r="M17" s="74"/>
      <c r="N17" s="74"/>
      <c r="O17" s="542"/>
      <c r="P17" s="711"/>
      <c r="Q17" s="752"/>
      <c r="R17" s="541"/>
      <c r="S17" s="753"/>
      <c r="T17" s="711"/>
      <c r="U17" s="711"/>
      <c r="V17" s="1274"/>
      <c r="W17" s="263"/>
      <c r="X17" s="263"/>
      <c r="Y17" s="29"/>
      <c r="Z17" s="29"/>
      <c r="AA17" s="29"/>
      <c r="AB17" s="29"/>
    </row>
    <row r="18" spans="2:28">
      <c r="B18" s="76"/>
      <c r="C18" s="75"/>
      <c r="D18" s="75"/>
      <c r="E18" s="542"/>
      <c r="F18" s="543"/>
      <c r="G18" s="752"/>
      <c r="H18" s="261"/>
      <c r="I18" s="753"/>
      <c r="L18" s="16"/>
      <c r="M18" s="74" t="s">
        <v>358</v>
      </c>
      <c r="N18" s="74"/>
      <c r="O18" s="542">
        <v>982818</v>
      </c>
      <c r="P18" s="711">
        <v>1024553</v>
      </c>
      <c r="Q18" s="752">
        <v>1063032</v>
      </c>
      <c r="R18" s="541">
        <v>3.7556866262653081E-2</v>
      </c>
      <c r="S18" s="753">
        <v>8.1616331813214649E-2</v>
      </c>
      <c r="T18" s="711">
        <v>2786611</v>
      </c>
      <c r="U18" s="711">
        <v>3081609</v>
      </c>
      <c r="V18" s="1274">
        <v>0.10586264103601113</v>
      </c>
      <c r="W18" s="263"/>
      <c r="X18" s="263"/>
      <c r="Y18" s="29"/>
      <c r="Z18" s="29"/>
      <c r="AA18" s="29"/>
      <c r="AB18" s="29"/>
    </row>
    <row r="19" spans="2:28">
      <c r="B19" s="76" t="s">
        <v>59</v>
      </c>
      <c r="C19" s="77"/>
      <c r="D19" s="75"/>
      <c r="E19" s="542">
        <v>142568785</v>
      </c>
      <c r="F19" s="543">
        <v>140961978</v>
      </c>
      <c r="G19" s="752">
        <v>144752254</v>
      </c>
      <c r="H19" s="261">
        <v>2.6888640850371723E-2</v>
      </c>
      <c r="I19" s="753">
        <v>1.5315196801319448E-2</v>
      </c>
      <c r="L19" s="16"/>
      <c r="M19" s="74" t="s">
        <v>203</v>
      </c>
      <c r="N19" s="74"/>
      <c r="O19" s="542">
        <v>319856</v>
      </c>
      <c r="P19" s="711">
        <v>377016</v>
      </c>
      <c r="Q19" s="752">
        <v>394572</v>
      </c>
      <c r="R19" s="541">
        <v>4.6565662995734926E-2</v>
      </c>
      <c r="S19" s="753">
        <v>0.23359261667750489</v>
      </c>
      <c r="T19" s="711">
        <v>974575</v>
      </c>
      <c r="U19" s="711">
        <v>1115402</v>
      </c>
      <c r="V19" s="1274">
        <v>0.14450093630556909</v>
      </c>
      <c r="W19" s="263"/>
      <c r="X19" s="263"/>
      <c r="Y19" s="29"/>
      <c r="Z19" s="29"/>
      <c r="AA19" s="29"/>
      <c r="AB19" s="29"/>
    </row>
    <row r="20" spans="2:28">
      <c r="B20" s="76"/>
      <c r="C20" s="77" t="s">
        <v>359</v>
      </c>
      <c r="D20" s="75"/>
      <c r="E20" s="542">
        <v>136542444</v>
      </c>
      <c r="F20" s="543">
        <v>135917766</v>
      </c>
      <c r="G20" s="752">
        <v>139798951</v>
      </c>
      <c r="H20" s="261">
        <v>2.8555391353327571E-2</v>
      </c>
      <c r="I20" s="753">
        <v>2.3849778168611072E-2</v>
      </c>
      <c r="L20" s="16"/>
      <c r="M20" s="74" t="s">
        <v>508</v>
      </c>
      <c r="N20" s="74"/>
      <c r="O20" s="542">
        <v>120033</v>
      </c>
      <c r="P20" s="711">
        <v>179174</v>
      </c>
      <c r="Q20" s="752">
        <v>111977</v>
      </c>
      <c r="R20" s="541">
        <v>-0.37503767287664502</v>
      </c>
      <c r="S20" s="753">
        <v>-6.7114876742229226E-2</v>
      </c>
      <c r="T20" s="711">
        <v>274489</v>
      </c>
      <c r="U20" s="711">
        <v>263002</v>
      </c>
      <c r="V20" s="1274">
        <v>-4.1848671531463918E-2</v>
      </c>
      <c r="W20" s="263"/>
      <c r="X20" s="263"/>
      <c r="Y20" s="29"/>
      <c r="Z20" s="29"/>
      <c r="AA20" s="29"/>
      <c r="AB20" s="29"/>
    </row>
    <row r="21" spans="2:28">
      <c r="B21" s="76"/>
      <c r="C21" s="77" t="s">
        <v>360</v>
      </c>
      <c r="D21" s="75"/>
      <c r="E21" s="542">
        <v>6026341</v>
      </c>
      <c r="F21" s="543">
        <v>5044212</v>
      </c>
      <c r="G21" s="752">
        <v>4953303</v>
      </c>
      <c r="H21" s="261">
        <v>-1.8022438390773426E-2</v>
      </c>
      <c r="I21" s="753">
        <v>-0.17805796253481176</v>
      </c>
      <c r="L21" s="16"/>
      <c r="M21" s="74" t="s">
        <v>361</v>
      </c>
      <c r="N21" s="74"/>
      <c r="O21" s="542">
        <v>35600</v>
      </c>
      <c r="P21" s="711">
        <v>6556</v>
      </c>
      <c r="Q21" s="752">
        <v>5192</v>
      </c>
      <c r="R21" s="541">
        <v>-0.20805369127516779</v>
      </c>
      <c r="S21" s="753">
        <v>-0.85415730337078655</v>
      </c>
      <c r="T21" s="711">
        <v>96623</v>
      </c>
      <c r="U21" s="711">
        <v>35816</v>
      </c>
      <c r="V21" s="1274">
        <v>-0.62932221106775821</v>
      </c>
      <c r="W21" s="263"/>
      <c r="X21" s="263"/>
      <c r="Y21" s="29"/>
      <c r="Z21" s="29"/>
      <c r="AA21" s="29"/>
      <c r="AB21" s="29"/>
    </row>
    <row r="22" spans="2:28">
      <c r="B22" s="76"/>
      <c r="C22" s="75" t="s">
        <v>362</v>
      </c>
      <c r="D22" s="75"/>
      <c r="E22" s="542">
        <v>-8250023</v>
      </c>
      <c r="F22" s="543">
        <v>-7658595</v>
      </c>
      <c r="G22" s="752">
        <v>-7674040</v>
      </c>
      <c r="H22" s="261">
        <v>2.0166884395897682E-3</v>
      </c>
      <c r="I22" s="753">
        <v>-6.9815926573780454E-2</v>
      </c>
      <c r="L22" s="16"/>
      <c r="M22" s="74" t="s">
        <v>363</v>
      </c>
      <c r="N22" s="74"/>
      <c r="O22" s="542">
        <v>-3499</v>
      </c>
      <c r="P22" s="711">
        <v>21418</v>
      </c>
      <c r="Q22" s="752">
        <v>244</v>
      </c>
      <c r="R22" s="541">
        <v>-0.98860771313848161</v>
      </c>
      <c r="S22" s="753">
        <v>-1.0697342097742213</v>
      </c>
      <c r="T22" s="711">
        <v>78233</v>
      </c>
      <c r="U22" s="711">
        <v>40161</v>
      </c>
      <c r="V22" s="1274">
        <v>-0.48664885662060769</v>
      </c>
      <c r="W22" s="263"/>
      <c r="X22" s="263"/>
      <c r="Y22" s="29"/>
      <c r="Z22" s="29"/>
      <c r="AA22" s="29"/>
      <c r="AB22" s="29"/>
    </row>
    <row r="23" spans="2:28">
      <c r="B23" s="76" t="s">
        <v>364</v>
      </c>
      <c r="C23" s="75"/>
      <c r="D23" s="75"/>
      <c r="E23" s="542">
        <v>134318762</v>
      </c>
      <c r="F23" s="543">
        <v>133303383</v>
      </c>
      <c r="G23" s="752">
        <v>137078214</v>
      </c>
      <c r="H23" s="261">
        <v>2.8317593410213754E-2</v>
      </c>
      <c r="I23" s="753">
        <v>2.0544054746424779E-2</v>
      </c>
      <c r="L23" s="16"/>
      <c r="M23" s="74" t="s">
        <v>365</v>
      </c>
      <c r="N23" s="74"/>
      <c r="O23" s="542">
        <v>-6139</v>
      </c>
      <c r="P23" s="711">
        <v>10195</v>
      </c>
      <c r="Q23" s="752">
        <v>7518</v>
      </c>
      <c r="R23" s="541">
        <v>-0.26257969592937713</v>
      </c>
      <c r="S23" s="753">
        <v>-2.2246294184720639</v>
      </c>
      <c r="T23" s="711">
        <v>-19693</v>
      </c>
      <c r="U23" s="711">
        <v>33672</v>
      </c>
      <c r="V23" s="1274">
        <v>-2.7098461382217032</v>
      </c>
      <c r="W23" s="263"/>
      <c r="X23" s="263"/>
      <c r="Y23" s="29"/>
      <c r="Z23" s="29"/>
      <c r="AA23" s="29"/>
      <c r="AB23" s="29"/>
    </row>
    <row r="24" spans="2:28">
      <c r="B24" s="76"/>
      <c r="C24" s="75"/>
      <c r="D24" s="75"/>
      <c r="E24" s="542"/>
      <c r="F24" s="543"/>
      <c r="G24" s="752"/>
      <c r="H24" s="261"/>
      <c r="I24" s="753"/>
      <c r="L24" s="16"/>
      <c r="M24" s="74" t="s">
        <v>192</v>
      </c>
      <c r="N24" s="74"/>
      <c r="O24" s="542">
        <v>96675</v>
      </c>
      <c r="P24" s="711">
        <v>58461</v>
      </c>
      <c r="Q24" s="752">
        <v>71656</v>
      </c>
      <c r="R24" s="541">
        <v>0.22570602623971536</v>
      </c>
      <c r="S24" s="753">
        <v>-0.25879493147142485</v>
      </c>
      <c r="T24" s="711">
        <v>338395</v>
      </c>
      <c r="U24" s="711">
        <v>452118</v>
      </c>
      <c r="V24" s="1274">
        <v>0.33606584021631525</v>
      </c>
      <c r="W24" s="263"/>
      <c r="X24" s="263"/>
      <c r="Y24" s="29"/>
      <c r="Z24" s="29"/>
      <c r="AA24" s="29"/>
      <c r="AB24" s="29"/>
    </row>
    <row r="25" spans="2:28" ht="14.5">
      <c r="B25" s="76" t="s">
        <v>366</v>
      </c>
      <c r="C25" s="75"/>
      <c r="D25" s="75"/>
      <c r="E25" s="542">
        <v>900107</v>
      </c>
      <c r="F25" s="543">
        <v>904621</v>
      </c>
      <c r="G25" s="752">
        <v>956885</v>
      </c>
      <c r="H25" s="261">
        <v>5.7774471297924769E-2</v>
      </c>
      <c r="I25" s="753">
        <v>6.307916725455974E-2</v>
      </c>
      <c r="L25" s="113"/>
      <c r="M25" s="948" t="s">
        <v>367</v>
      </c>
      <c r="N25" s="167"/>
      <c r="O25" s="544">
        <v>1545344</v>
      </c>
      <c r="P25" s="719">
        <v>1677373</v>
      </c>
      <c r="Q25" s="754">
        <v>1654191</v>
      </c>
      <c r="R25" s="1790">
        <v>-1.3820420383540215E-2</v>
      </c>
      <c r="S25" s="755">
        <v>7.0435449971009687E-2</v>
      </c>
      <c r="T25" s="719">
        <v>4529233</v>
      </c>
      <c r="U25" s="719">
        <v>5021780</v>
      </c>
      <c r="V25" s="1275">
        <v>0.10874843488952765</v>
      </c>
      <c r="W25" s="263"/>
      <c r="X25" s="263"/>
      <c r="Y25" s="29"/>
      <c r="Z25" s="29"/>
      <c r="AA25" s="29"/>
      <c r="AB25" s="29"/>
    </row>
    <row r="26" spans="2:28" ht="14.5">
      <c r="B26" s="76" t="s">
        <v>368</v>
      </c>
      <c r="C26" s="75"/>
      <c r="D26" s="75"/>
      <c r="E26" s="542">
        <v>1836732</v>
      </c>
      <c r="F26" s="543">
        <v>2646168</v>
      </c>
      <c r="G26" s="752">
        <v>2725302</v>
      </c>
      <c r="H26" s="261">
        <v>2.9905130739998367E-2</v>
      </c>
      <c r="I26" s="753">
        <v>0.48377770954064064</v>
      </c>
      <c r="L26" s="113" t="s">
        <v>49</v>
      </c>
      <c r="M26" s="74"/>
      <c r="N26" s="74"/>
      <c r="O26" s="542"/>
      <c r="P26" s="711"/>
      <c r="Q26" s="752"/>
      <c r="R26" s="541"/>
      <c r="S26" s="753"/>
      <c r="T26" s="711"/>
      <c r="U26" s="711"/>
      <c r="V26" s="1274"/>
      <c r="W26" s="263"/>
      <c r="X26" s="263"/>
      <c r="Y26" s="29"/>
      <c r="Z26" s="29"/>
      <c r="AA26" s="29"/>
      <c r="AB26" s="29"/>
    </row>
    <row r="27" spans="2:28">
      <c r="B27" s="76" t="s">
        <v>369</v>
      </c>
      <c r="C27" s="75"/>
      <c r="D27" s="75"/>
      <c r="E27" s="542">
        <v>466957</v>
      </c>
      <c r="F27" s="543">
        <v>559370</v>
      </c>
      <c r="G27" s="752">
        <v>553561</v>
      </c>
      <c r="H27" s="261">
        <v>-1.0384897295171353E-2</v>
      </c>
      <c r="I27" s="753">
        <v>0.18546461451482685</v>
      </c>
      <c r="L27" s="16"/>
      <c r="M27" s="74" t="s">
        <v>370</v>
      </c>
      <c r="N27" s="74"/>
      <c r="O27" s="542">
        <v>419805</v>
      </c>
      <c r="P27" s="711">
        <v>445152</v>
      </c>
      <c r="Q27" s="752">
        <v>467467</v>
      </c>
      <c r="R27" s="541">
        <v>5.0128944720005751E-2</v>
      </c>
      <c r="S27" s="753">
        <v>0.11353366443944213</v>
      </c>
      <c r="T27" s="711">
        <v>1286468</v>
      </c>
      <c r="U27" s="711">
        <v>1328725</v>
      </c>
      <c r="V27" s="1274">
        <v>3.2847299738508848E-2</v>
      </c>
      <c r="W27" s="263"/>
      <c r="X27" s="263"/>
      <c r="Y27" s="29"/>
      <c r="Z27" s="29"/>
      <c r="AA27" s="29"/>
      <c r="AB27" s="29"/>
    </row>
    <row r="28" spans="2:28">
      <c r="B28" s="76" t="s">
        <v>371</v>
      </c>
      <c r="C28" s="75"/>
      <c r="D28" s="75"/>
      <c r="E28" s="542">
        <v>729770</v>
      </c>
      <c r="F28" s="543">
        <v>43199</v>
      </c>
      <c r="G28" s="752">
        <v>52388</v>
      </c>
      <c r="H28" s="261">
        <v>0.21271325725132526</v>
      </c>
      <c r="I28" s="753">
        <v>-0.92821299861600226</v>
      </c>
      <c r="L28" s="16"/>
      <c r="M28" s="74" t="s">
        <v>372</v>
      </c>
      <c r="N28" s="74"/>
      <c r="O28" s="542">
        <v>-128029</v>
      </c>
      <c r="P28" s="711">
        <v>-94279</v>
      </c>
      <c r="Q28" s="752">
        <v>-79117</v>
      </c>
      <c r="R28" s="541">
        <v>-0.16082054328111245</v>
      </c>
      <c r="S28" s="753">
        <v>-0.38203844441493723</v>
      </c>
      <c r="T28" s="711">
        <v>-400130</v>
      </c>
      <c r="U28" s="711">
        <v>-260368</v>
      </c>
      <c r="V28" s="1274">
        <v>-0.3492914802689126</v>
      </c>
      <c r="W28" s="263"/>
      <c r="X28" s="263"/>
      <c r="Y28" s="29"/>
      <c r="Z28" s="29"/>
      <c r="AA28" s="29"/>
      <c r="AB28" s="29"/>
    </row>
    <row r="29" spans="2:28">
      <c r="B29" s="76" t="s">
        <v>373</v>
      </c>
      <c r="C29" s="75"/>
      <c r="D29" s="75"/>
      <c r="E29" s="542">
        <v>3167296</v>
      </c>
      <c r="F29" s="543">
        <v>4444424</v>
      </c>
      <c r="G29" s="752">
        <v>4596373</v>
      </c>
      <c r="H29" s="261">
        <v>3.4188682267938433E-2</v>
      </c>
      <c r="I29" s="753">
        <v>0.45119780405746729</v>
      </c>
      <c r="L29" s="113"/>
      <c r="M29" s="949" t="s">
        <v>374</v>
      </c>
      <c r="N29" s="167"/>
      <c r="O29" s="544">
        <v>291776</v>
      </c>
      <c r="P29" s="719">
        <v>350873</v>
      </c>
      <c r="Q29" s="754">
        <v>388350</v>
      </c>
      <c r="R29" s="1790">
        <v>0.10681072638818034</v>
      </c>
      <c r="S29" s="755">
        <v>0.33098678438254003</v>
      </c>
      <c r="T29" s="719">
        <v>886338</v>
      </c>
      <c r="U29" s="719">
        <v>1068357</v>
      </c>
      <c r="V29" s="1275">
        <v>0.20536070889434957</v>
      </c>
      <c r="W29" s="263"/>
      <c r="X29" s="263"/>
      <c r="Y29" s="29"/>
      <c r="Z29" s="29"/>
      <c r="AA29" s="29"/>
      <c r="AB29" s="29"/>
    </row>
    <row r="30" spans="2:28">
      <c r="B30" s="76" t="s">
        <v>375</v>
      </c>
      <c r="C30" s="74"/>
      <c r="D30" s="75"/>
      <c r="E30" s="542">
        <v>880563</v>
      </c>
      <c r="F30" s="543">
        <v>949932</v>
      </c>
      <c r="G30" s="752">
        <v>853974</v>
      </c>
      <c r="H30" s="261">
        <v>-0.10101565164664418</v>
      </c>
      <c r="I30" s="753">
        <v>-3.0195454498996663E-2</v>
      </c>
      <c r="L30" s="113"/>
      <c r="M30" s="1792"/>
      <c r="N30" s="167"/>
      <c r="O30" s="542"/>
      <c r="P30" s="711"/>
      <c r="Q30" s="752"/>
      <c r="R30" s="541"/>
      <c r="S30" s="753"/>
      <c r="T30" s="711"/>
      <c r="U30" s="711"/>
      <c r="V30" s="1274"/>
      <c r="W30" s="29"/>
      <c r="X30" s="29"/>
      <c r="Y30" s="29"/>
      <c r="Z30" s="29"/>
      <c r="AA30" s="29"/>
      <c r="AB30" s="29"/>
    </row>
    <row r="31" spans="2:28" ht="14.5">
      <c r="B31" s="76" t="s">
        <v>376</v>
      </c>
      <c r="C31" s="75"/>
      <c r="D31" s="75"/>
      <c r="E31" s="542">
        <v>8480514</v>
      </c>
      <c r="F31" s="543">
        <v>8425175</v>
      </c>
      <c r="G31" s="752">
        <v>10793207</v>
      </c>
      <c r="H31" s="261">
        <v>0.28106620930722509</v>
      </c>
      <c r="I31" s="753">
        <v>0.2727067015041777</v>
      </c>
      <c r="L31" s="113" t="s">
        <v>541</v>
      </c>
      <c r="M31" s="30"/>
      <c r="N31" s="30"/>
      <c r="O31" s="542"/>
      <c r="P31" s="711"/>
      <c r="Q31" s="752"/>
      <c r="R31" s="541"/>
      <c r="S31" s="753"/>
      <c r="T31" s="711"/>
      <c r="U31" s="711"/>
      <c r="V31" s="1274"/>
      <c r="W31" s="265"/>
      <c r="X31" s="29"/>
      <c r="Y31" s="29"/>
      <c r="Z31" s="29"/>
      <c r="AA31" s="29"/>
      <c r="AB31" s="29"/>
    </row>
    <row r="32" spans="2:28">
      <c r="B32" s="76"/>
      <c r="C32" s="75"/>
      <c r="D32" s="75"/>
      <c r="E32" s="542"/>
      <c r="F32" s="543"/>
      <c r="G32" s="752"/>
      <c r="H32" s="261"/>
      <c r="I32" s="753"/>
      <c r="L32" s="16"/>
      <c r="M32" s="74" t="s">
        <v>537</v>
      </c>
      <c r="N32" s="30"/>
      <c r="O32" s="188">
        <v>0</v>
      </c>
      <c r="P32" s="1272">
        <v>473746</v>
      </c>
      <c r="Q32" s="752">
        <v>421360</v>
      </c>
      <c r="R32" s="541">
        <v>-0.11057824234927577</v>
      </c>
      <c r="S32" s="753" t="s">
        <v>543</v>
      </c>
      <c r="T32" s="1272">
        <v>0</v>
      </c>
      <c r="U32" s="711">
        <v>973227</v>
      </c>
      <c r="V32" s="1274" t="s">
        <v>543</v>
      </c>
      <c r="W32" s="29"/>
      <c r="X32" s="29"/>
      <c r="Y32" s="29"/>
      <c r="Z32" s="29"/>
      <c r="AA32" s="29"/>
      <c r="AB32" s="29"/>
    </row>
    <row r="33" spans="2:28">
      <c r="B33" s="2033" t="s">
        <v>378</v>
      </c>
      <c r="C33" s="2034"/>
      <c r="D33" s="2034"/>
      <c r="E33" s="544">
        <v>249759790</v>
      </c>
      <c r="F33" s="545">
        <v>248945375</v>
      </c>
      <c r="G33" s="754">
        <v>255300601</v>
      </c>
      <c r="H33" s="546">
        <v>2.5528596383845251E-2</v>
      </c>
      <c r="I33" s="755">
        <v>2.2184559812450193E-2</v>
      </c>
      <c r="L33" s="16"/>
      <c r="M33" s="74" t="s">
        <v>538</v>
      </c>
      <c r="N33" s="30"/>
      <c r="O33" s="188">
        <v>0</v>
      </c>
      <c r="P33" s="1272">
        <v>-350427</v>
      </c>
      <c r="Q33" s="752">
        <v>-297407</v>
      </c>
      <c r="R33" s="541">
        <v>-0.15130112691088302</v>
      </c>
      <c r="S33" s="753" t="s">
        <v>543</v>
      </c>
      <c r="T33" s="1272">
        <v>0</v>
      </c>
      <c r="U33" s="711">
        <v>-683266</v>
      </c>
      <c r="V33" s="1274" t="s">
        <v>543</v>
      </c>
      <c r="W33" s="29"/>
      <c r="X33" s="29"/>
      <c r="Y33" s="29"/>
      <c r="Z33" s="29"/>
      <c r="AA33" s="29"/>
      <c r="AB33" s="29"/>
    </row>
    <row r="34" spans="2:28">
      <c r="B34" s="76"/>
      <c r="C34" s="75"/>
      <c r="D34" s="75"/>
      <c r="E34" s="542"/>
      <c r="F34" s="543"/>
      <c r="G34" s="752"/>
      <c r="H34" s="261"/>
      <c r="I34" s="753"/>
      <c r="L34" s="113" t="s">
        <v>542</v>
      </c>
      <c r="M34" s="30"/>
      <c r="N34" s="30"/>
      <c r="O34" s="189">
        <v>0</v>
      </c>
      <c r="P34" s="1694">
        <v>123319</v>
      </c>
      <c r="Q34" s="754">
        <v>123953</v>
      </c>
      <c r="R34" s="1790">
        <v>5.1411380241487524E-3</v>
      </c>
      <c r="S34" s="755" t="s">
        <v>543</v>
      </c>
      <c r="T34" s="1694">
        <v>0</v>
      </c>
      <c r="U34" s="719">
        <v>289961</v>
      </c>
      <c r="V34" s="1275" t="s">
        <v>543</v>
      </c>
      <c r="W34" s="29"/>
      <c r="X34" s="29"/>
      <c r="Y34" s="29"/>
      <c r="Z34" s="29"/>
      <c r="AA34" s="29"/>
      <c r="AB34" s="29"/>
    </row>
    <row r="35" spans="2:28">
      <c r="B35" s="2038" t="s">
        <v>379</v>
      </c>
      <c r="C35" s="2039"/>
      <c r="D35" s="2039"/>
      <c r="E35" s="542"/>
      <c r="F35" s="543"/>
      <c r="G35" s="752"/>
      <c r="H35" s="261"/>
      <c r="I35" s="753"/>
      <c r="L35" s="113"/>
      <c r="M35" s="1792"/>
      <c r="N35" s="167"/>
      <c r="O35" s="542"/>
      <c r="P35" s="711"/>
      <c r="Q35" s="752"/>
      <c r="R35" s="541"/>
      <c r="S35" s="753"/>
      <c r="T35" s="711"/>
      <c r="U35" s="711"/>
      <c r="V35" s="1274"/>
      <c r="W35" s="29"/>
      <c r="X35" s="29"/>
      <c r="Y35" s="29"/>
      <c r="Z35" s="29"/>
      <c r="AA35" s="29"/>
      <c r="AB35" s="29"/>
    </row>
    <row r="36" spans="2:28">
      <c r="B36" s="72" t="s">
        <v>60</v>
      </c>
      <c r="C36" s="75"/>
      <c r="D36" s="75"/>
      <c r="E36" s="542"/>
      <c r="F36" s="543"/>
      <c r="G36" s="752"/>
      <c r="H36" s="261"/>
      <c r="I36" s="753"/>
      <c r="L36" s="113" t="s">
        <v>50</v>
      </c>
      <c r="M36" s="74"/>
      <c r="N36" s="74"/>
      <c r="O36" s="542"/>
      <c r="P36" s="711"/>
      <c r="Q36" s="752"/>
      <c r="R36" s="541"/>
      <c r="S36" s="753"/>
      <c r="T36" s="711"/>
      <c r="U36" s="711"/>
      <c r="V36" s="1274"/>
      <c r="W36" s="29"/>
      <c r="X36" s="29"/>
      <c r="Y36" s="29"/>
      <c r="Z36" s="29"/>
      <c r="AA36" s="29"/>
      <c r="AB36" s="29"/>
    </row>
    <row r="37" spans="2:28">
      <c r="B37" s="76"/>
      <c r="C37" s="75" t="s">
        <v>348</v>
      </c>
      <c r="D37" s="75"/>
      <c r="E37" s="542">
        <v>47436563</v>
      </c>
      <c r="F37" s="543">
        <v>45734508</v>
      </c>
      <c r="G37" s="752">
        <v>46588002</v>
      </c>
      <c r="H37" s="261">
        <v>1.8661925913797957E-2</v>
      </c>
      <c r="I37" s="753">
        <v>-1.7888332255437647E-2</v>
      </c>
      <c r="L37" s="16"/>
      <c r="M37" s="74" t="s">
        <v>377</v>
      </c>
      <c r="N37" s="74"/>
      <c r="O37" s="542">
        <v>-1155966</v>
      </c>
      <c r="P37" s="711">
        <v>-1304466</v>
      </c>
      <c r="Q37" s="752">
        <v>-1341137</v>
      </c>
      <c r="R37" s="541">
        <v>2.8111886396425818E-2</v>
      </c>
      <c r="S37" s="753">
        <v>0.16018723734089066</v>
      </c>
      <c r="T37" s="711">
        <v>-3404858</v>
      </c>
      <c r="U37" s="711">
        <v>-4007293</v>
      </c>
      <c r="V37" s="1274">
        <v>0.17693395730453371</v>
      </c>
      <c r="W37" s="29"/>
      <c r="X37" s="29"/>
      <c r="Y37" s="29"/>
      <c r="Z37" s="29"/>
      <c r="AA37" s="29"/>
      <c r="AB37" s="29"/>
    </row>
    <row r="38" spans="2:28">
      <c r="B38" s="76"/>
      <c r="C38" s="75" t="s">
        <v>350</v>
      </c>
      <c r="D38" s="75"/>
      <c r="E38" s="542">
        <v>106998888</v>
      </c>
      <c r="F38" s="543">
        <v>108988826</v>
      </c>
      <c r="G38" s="752">
        <v>111842453</v>
      </c>
      <c r="H38" s="261">
        <v>2.6182748312198537E-2</v>
      </c>
      <c r="I38" s="753">
        <v>4.5267433059678154E-2</v>
      </c>
      <c r="L38" s="16"/>
      <c r="M38" s="79" t="s">
        <v>471</v>
      </c>
      <c r="N38" s="74"/>
      <c r="O38" s="542">
        <v>-971449</v>
      </c>
      <c r="P38" s="711">
        <v>-965994</v>
      </c>
      <c r="Q38" s="752">
        <v>-1068459</v>
      </c>
      <c r="R38" s="541">
        <v>0.10607208740426959</v>
      </c>
      <c r="S38" s="753">
        <v>9.9861135273184701E-2</v>
      </c>
      <c r="T38" s="711">
        <v>-2740755</v>
      </c>
      <c r="U38" s="711">
        <v>-2904287</v>
      </c>
      <c r="V38" s="1274">
        <v>5.9666770652612146E-2</v>
      </c>
      <c r="W38" s="29"/>
      <c r="X38" s="29"/>
      <c r="Y38" s="29"/>
      <c r="Z38" s="29"/>
      <c r="AA38" s="29"/>
      <c r="AB38" s="29"/>
    </row>
    <row r="39" spans="2:28">
      <c r="B39" s="76"/>
      <c r="C39" s="75" t="s">
        <v>382</v>
      </c>
      <c r="D39" s="75"/>
      <c r="E39" s="542">
        <v>154435451</v>
      </c>
      <c r="F39" s="543">
        <v>154723334</v>
      </c>
      <c r="G39" s="752">
        <v>158430455</v>
      </c>
      <c r="H39" s="261">
        <v>2.3959676308422877E-2</v>
      </c>
      <c r="I39" s="753">
        <v>2.5868438717480742E-2</v>
      </c>
      <c r="L39" s="16"/>
      <c r="M39" s="74" t="s">
        <v>224</v>
      </c>
      <c r="N39" s="74"/>
      <c r="O39" s="542">
        <v>-179495</v>
      </c>
      <c r="P39" s="711">
        <v>-212662</v>
      </c>
      <c r="Q39" s="752">
        <v>-219800</v>
      </c>
      <c r="R39" s="541">
        <v>3.3564999858931077E-2</v>
      </c>
      <c r="S39" s="753">
        <v>0.22454664475333574</v>
      </c>
      <c r="T39" s="711">
        <v>-526845</v>
      </c>
      <c r="U39" s="711">
        <v>-636228</v>
      </c>
      <c r="V39" s="1274">
        <v>0.20761893915667795</v>
      </c>
      <c r="W39" s="29"/>
      <c r="X39" s="29"/>
      <c r="Y39" s="29"/>
      <c r="Z39" s="29"/>
      <c r="AA39" s="29"/>
      <c r="AB39" s="29"/>
    </row>
    <row r="40" spans="2:28">
      <c r="B40" s="76"/>
      <c r="C40" s="75"/>
      <c r="D40" s="75"/>
      <c r="E40" s="542"/>
      <c r="F40" s="543"/>
      <c r="G40" s="752"/>
      <c r="H40" s="261"/>
      <c r="I40" s="753"/>
      <c r="L40" s="16"/>
      <c r="M40" s="74" t="s">
        <v>380</v>
      </c>
      <c r="N40" s="74"/>
      <c r="O40" s="188">
        <v>-23046</v>
      </c>
      <c r="P40" s="1272">
        <v>0</v>
      </c>
      <c r="Q40" s="777">
        <v>0</v>
      </c>
      <c r="R40" s="541" t="s">
        <v>543</v>
      </c>
      <c r="S40" s="753">
        <v>-1</v>
      </c>
      <c r="T40" s="1272">
        <v>-23046</v>
      </c>
      <c r="U40" s="1272">
        <v>0</v>
      </c>
      <c r="V40" s="1274">
        <v>-1</v>
      </c>
      <c r="W40" s="29"/>
      <c r="X40" s="29"/>
      <c r="Y40" s="29"/>
      <c r="Z40" s="29"/>
      <c r="AA40" s="29"/>
      <c r="AB40" s="29"/>
    </row>
    <row r="41" spans="2:28">
      <c r="B41" s="76" t="s">
        <v>383</v>
      </c>
      <c r="C41" s="75"/>
      <c r="D41" s="75"/>
      <c r="E41" s="542">
        <v>7383104</v>
      </c>
      <c r="F41" s="543">
        <v>11265393</v>
      </c>
      <c r="G41" s="752">
        <v>10181173</v>
      </c>
      <c r="H41" s="261">
        <v>-9.6243424441561864E-2</v>
      </c>
      <c r="I41" s="753">
        <v>0.37898274221790729</v>
      </c>
      <c r="L41" s="16"/>
      <c r="M41" s="2045" t="s">
        <v>225</v>
      </c>
      <c r="N41" s="2045"/>
      <c r="O41" s="542">
        <v>-6414</v>
      </c>
      <c r="P41" s="711">
        <v>-371</v>
      </c>
      <c r="Q41" s="752">
        <v>-65</v>
      </c>
      <c r="R41" s="541">
        <v>-0.82479784366576825</v>
      </c>
      <c r="S41" s="753">
        <v>-0.98986591830371062</v>
      </c>
      <c r="T41" s="711">
        <v>-24461</v>
      </c>
      <c r="U41" s="711">
        <v>-7235</v>
      </c>
      <c r="V41" s="1274">
        <v>-0.7042230489350394</v>
      </c>
      <c r="W41" s="29"/>
      <c r="X41" s="29"/>
      <c r="Y41" s="29"/>
      <c r="Z41" s="29"/>
      <c r="AA41" s="29"/>
      <c r="AB41" s="29"/>
    </row>
    <row r="42" spans="2:28">
      <c r="B42" s="76"/>
      <c r="C42" s="79" t="s">
        <v>146</v>
      </c>
      <c r="D42" s="75"/>
      <c r="E42" s="542">
        <v>4788939</v>
      </c>
      <c r="F42" s="543">
        <v>5096459</v>
      </c>
      <c r="G42" s="752">
        <v>6643892</v>
      </c>
      <c r="H42" s="261">
        <v>0.30362904911037253</v>
      </c>
      <c r="I42" s="753">
        <v>0.38734112086205313</v>
      </c>
      <c r="L42" s="16"/>
      <c r="M42" s="142" t="s">
        <v>381</v>
      </c>
      <c r="N42" s="74"/>
      <c r="O42" s="542">
        <v>-111859</v>
      </c>
      <c r="P42" s="711">
        <v>-146817</v>
      </c>
      <c r="Q42" s="752">
        <v>-115181</v>
      </c>
      <c r="R42" s="541">
        <v>-0.21547913388776505</v>
      </c>
      <c r="S42" s="753">
        <v>2.9698102074933622E-2</v>
      </c>
      <c r="T42" s="711">
        <v>-335951</v>
      </c>
      <c r="U42" s="711">
        <v>-352783</v>
      </c>
      <c r="V42" s="1274">
        <v>5.0102544716342561E-2</v>
      </c>
      <c r="W42" s="29"/>
      <c r="X42" s="29"/>
      <c r="Y42" s="29"/>
      <c r="Z42" s="29"/>
      <c r="AA42" s="29"/>
      <c r="AB42" s="29"/>
    </row>
    <row r="43" spans="2:28">
      <c r="B43" s="76"/>
      <c r="C43" s="79" t="s">
        <v>384</v>
      </c>
      <c r="D43" s="75"/>
      <c r="E43" s="542">
        <v>2517833</v>
      </c>
      <c r="F43" s="543">
        <v>5974353</v>
      </c>
      <c r="G43" s="752">
        <v>3401635</v>
      </c>
      <c r="H43" s="261">
        <v>-0.43062704865279972</v>
      </c>
      <c r="I43" s="753">
        <v>0.35101692606300733</v>
      </c>
      <c r="L43" s="113"/>
      <c r="M43" s="1788" t="s">
        <v>50</v>
      </c>
      <c r="N43" s="1788"/>
      <c r="O43" s="544">
        <v>-2448229</v>
      </c>
      <c r="P43" s="719">
        <v>-2630310</v>
      </c>
      <c r="Q43" s="754">
        <v>-2744642</v>
      </c>
      <c r="R43" s="1790">
        <v>4.3467119845189348E-2</v>
      </c>
      <c r="S43" s="755">
        <v>0.12107241601990663</v>
      </c>
      <c r="T43" s="719">
        <v>-7055916</v>
      </c>
      <c r="U43" s="719">
        <v>-7907826</v>
      </c>
      <c r="V43" s="1275">
        <v>0.12073698156270568</v>
      </c>
      <c r="W43" s="29"/>
      <c r="X43" s="29"/>
      <c r="Y43" s="29"/>
      <c r="Z43" s="29"/>
      <c r="AA43" s="29"/>
      <c r="AB43" s="29"/>
    </row>
    <row r="44" spans="2:28">
      <c r="B44" s="76"/>
      <c r="C44" s="79" t="s">
        <v>385</v>
      </c>
      <c r="D44" s="75"/>
      <c r="E44" s="542">
        <v>76332</v>
      </c>
      <c r="F44" s="543">
        <v>194581</v>
      </c>
      <c r="G44" s="752">
        <v>135646</v>
      </c>
      <c r="H44" s="261">
        <v>-0.3028815763101228</v>
      </c>
      <c r="I44" s="753">
        <v>0.77705287428601377</v>
      </c>
      <c r="L44" s="113"/>
      <c r="M44" s="1788"/>
      <c r="N44" s="1788"/>
      <c r="O44" s="544"/>
      <c r="P44" s="719"/>
      <c r="Q44" s="754"/>
      <c r="R44" s="1790"/>
      <c r="S44" s="755"/>
      <c r="T44" s="719"/>
      <c r="U44" s="719"/>
      <c r="V44" s="1275"/>
      <c r="W44" s="29"/>
      <c r="X44" s="29"/>
      <c r="Y44" s="29"/>
      <c r="Z44" s="29"/>
      <c r="AA44" s="29"/>
      <c r="AB44" s="29"/>
    </row>
    <row r="45" spans="2:28">
      <c r="B45" s="76"/>
      <c r="C45" s="75"/>
      <c r="D45" s="75"/>
      <c r="E45" s="542"/>
      <c r="F45" s="543"/>
      <c r="G45" s="752"/>
      <c r="H45" s="261"/>
      <c r="I45" s="753"/>
      <c r="L45" s="2041" t="s">
        <v>51</v>
      </c>
      <c r="M45" s="2042"/>
      <c r="N45" s="2042"/>
      <c r="O45" s="544">
        <v>2111560</v>
      </c>
      <c r="P45" s="719">
        <v>2561467</v>
      </c>
      <c r="Q45" s="754">
        <v>2506763</v>
      </c>
      <c r="R45" s="1790">
        <v>-2.1356511717699273E-2</v>
      </c>
      <c r="S45" s="755">
        <v>0.18716162458087859</v>
      </c>
      <c r="T45" s="719">
        <v>6068841</v>
      </c>
      <c r="U45" s="719">
        <v>7587514</v>
      </c>
      <c r="V45" s="1275">
        <v>0.25024102625196476</v>
      </c>
      <c r="W45" s="29"/>
      <c r="X45" s="29"/>
      <c r="Y45" s="29"/>
      <c r="Z45" s="29"/>
      <c r="AA45" s="29"/>
      <c r="AB45" s="29"/>
    </row>
    <row r="46" spans="2:28">
      <c r="B46" s="76" t="s">
        <v>145</v>
      </c>
      <c r="C46" s="75"/>
      <c r="D46" s="75"/>
      <c r="E46" s="542">
        <v>12704234</v>
      </c>
      <c r="F46" s="543">
        <v>11152813</v>
      </c>
      <c r="G46" s="752">
        <v>11241079</v>
      </c>
      <c r="H46" s="261">
        <v>7.9142365249018336E-3</v>
      </c>
      <c r="I46" s="753">
        <v>-0.11517065885278877</v>
      </c>
      <c r="L46" s="113"/>
      <c r="M46" s="74"/>
      <c r="N46" s="74"/>
      <c r="O46" s="544"/>
      <c r="P46" s="719"/>
      <c r="Q46" s="754"/>
      <c r="R46" s="1790"/>
      <c r="S46" s="755"/>
      <c r="T46" s="719"/>
      <c r="U46" s="719"/>
      <c r="V46" s="1275"/>
      <c r="W46" s="29"/>
      <c r="X46" s="29"/>
      <c r="Y46" s="29"/>
      <c r="Z46" s="29"/>
      <c r="AA46" s="29"/>
      <c r="AB46" s="29"/>
    </row>
    <row r="47" spans="2:28">
      <c r="B47" s="76" t="s">
        <v>148</v>
      </c>
      <c r="C47" s="75"/>
      <c r="D47" s="75"/>
      <c r="E47" s="542">
        <v>16952011</v>
      </c>
      <c r="F47" s="543">
        <v>12112403</v>
      </c>
      <c r="G47" s="752">
        <v>12209724</v>
      </c>
      <c r="H47" s="261">
        <v>8.0348218268497182E-3</v>
      </c>
      <c r="I47" s="753">
        <v>-0.27974775382106581</v>
      </c>
      <c r="L47" s="16"/>
      <c r="M47" s="74" t="s">
        <v>52</v>
      </c>
      <c r="N47" s="74"/>
      <c r="O47" s="542">
        <v>-555117</v>
      </c>
      <c r="P47" s="711">
        <v>-696969</v>
      </c>
      <c r="Q47" s="752">
        <v>-728308</v>
      </c>
      <c r="R47" s="541">
        <v>4.4964697138610184E-2</v>
      </c>
      <c r="S47" s="753">
        <v>0.31199008497307773</v>
      </c>
      <c r="T47" s="711">
        <v>-1602927</v>
      </c>
      <c r="U47" s="711">
        <v>-2129746</v>
      </c>
      <c r="V47" s="1274">
        <v>0.32866063145732777</v>
      </c>
      <c r="W47" s="29"/>
      <c r="X47" s="29"/>
      <c r="Y47" s="29"/>
      <c r="Z47" s="29"/>
      <c r="AA47" s="29"/>
      <c r="AB47" s="29"/>
    </row>
    <row r="48" spans="2:28">
      <c r="B48" s="76" t="s">
        <v>386</v>
      </c>
      <c r="C48" s="75"/>
      <c r="D48" s="75"/>
      <c r="E48" s="542">
        <v>466957</v>
      </c>
      <c r="F48" s="543">
        <v>559370</v>
      </c>
      <c r="G48" s="752">
        <v>553561</v>
      </c>
      <c r="H48" s="261">
        <v>-1.0384897295171353E-2</v>
      </c>
      <c r="I48" s="753">
        <v>0.18546461451482685</v>
      </c>
      <c r="L48" s="16"/>
      <c r="M48" s="74"/>
      <c r="N48" s="74"/>
      <c r="O48" s="542"/>
      <c r="P48" s="711"/>
      <c r="Q48" s="752"/>
      <c r="R48" s="541"/>
      <c r="S48" s="753"/>
      <c r="T48" s="711"/>
      <c r="U48" s="711"/>
      <c r="V48" s="1274"/>
      <c r="W48" s="29"/>
      <c r="X48" s="29"/>
      <c r="Y48" s="29"/>
      <c r="Z48" s="29"/>
      <c r="AA48" s="29"/>
      <c r="AB48" s="29"/>
    </row>
    <row r="49" spans="2:22" ht="15" customHeight="1">
      <c r="B49" s="16" t="s">
        <v>387</v>
      </c>
      <c r="C49" s="74"/>
      <c r="D49" s="74"/>
      <c r="E49" s="542">
        <v>13289394</v>
      </c>
      <c r="F49" s="543">
        <v>13954799</v>
      </c>
      <c r="G49" s="752">
        <v>14203439</v>
      </c>
      <c r="H49" s="261">
        <v>1.781752642943836E-2</v>
      </c>
      <c r="I49" s="753">
        <v>6.8780036170197081E-2</v>
      </c>
      <c r="L49" s="113" t="s">
        <v>53</v>
      </c>
      <c r="M49" s="1788"/>
      <c r="N49" s="1788"/>
      <c r="O49" s="544">
        <v>1556443</v>
      </c>
      <c r="P49" s="719">
        <v>1864498</v>
      </c>
      <c r="Q49" s="754">
        <v>1778455</v>
      </c>
      <c r="R49" s="1790">
        <v>-4.6148078464015516E-2</v>
      </c>
      <c r="S49" s="755">
        <v>0.14264062352427939</v>
      </c>
      <c r="T49" s="719">
        <v>4465914</v>
      </c>
      <c r="U49" s="719">
        <v>5457768</v>
      </c>
      <c r="V49" s="1275">
        <v>0.22209429021696342</v>
      </c>
    </row>
    <row r="50" spans="2:22">
      <c r="B50" s="76" t="s">
        <v>388</v>
      </c>
      <c r="C50" s="75"/>
      <c r="D50" s="75"/>
      <c r="E50" s="542">
        <v>698747</v>
      </c>
      <c r="F50" s="543">
        <v>840022</v>
      </c>
      <c r="G50" s="752">
        <v>928814</v>
      </c>
      <c r="H50" s="261">
        <v>0.10570199351921736</v>
      </c>
      <c r="I50" s="753">
        <v>0.32925651201364731</v>
      </c>
      <c r="L50" s="16" t="s">
        <v>54</v>
      </c>
      <c r="M50" s="74"/>
      <c r="N50" s="74"/>
      <c r="O50" s="542">
        <v>32655</v>
      </c>
      <c r="P50" s="711">
        <v>42483</v>
      </c>
      <c r="Q50" s="752">
        <v>39800</v>
      </c>
      <c r="R50" s="541">
        <v>-6.3154673634159553E-2</v>
      </c>
      <c r="S50" s="753">
        <v>0.21880263359363039</v>
      </c>
      <c r="T50" s="711">
        <v>91373</v>
      </c>
      <c r="U50" s="711">
        <v>119401</v>
      </c>
      <c r="V50" s="1274">
        <v>0.30674269204250709</v>
      </c>
    </row>
    <row r="51" spans="2:22" ht="14.5" thickBot="1">
      <c r="B51" s="76" t="s">
        <v>389</v>
      </c>
      <c r="C51" s="75"/>
      <c r="D51" s="75"/>
      <c r="E51" s="542">
        <v>9752701</v>
      </c>
      <c r="F51" s="543">
        <v>9262741</v>
      </c>
      <c r="G51" s="752">
        <v>10296583</v>
      </c>
      <c r="H51" s="261">
        <v>0.11161296639947074</v>
      </c>
      <c r="I51" s="753">
        <v>5.5767320253127826E-2</v>
      </c>
      <c r="L51" s="547" t="s">
        <v>55</v>
      </c>
      <c r="M51" s="1793"/>
      <c r="N51" s="1793"/>
      <c r="O51" s="733">
        <v>1523788</v>
      </c>
      <c r="P51" s="1794">
        <v>1822015</v>
      </c>
      <c r="Q51" s="1795">
        <v>1738655</v>
      </c>
      <c r="R51" s="1796">
        <v>-4.5751544306715367E-2</v>
      </c>
      <c r="S51" s="1797">
        <v>0.1410084604945045</v>
      </c>
      <c r="T51" s="1794">
        <v>4374541</v>
      </c>
      <c r="U51" s="1794">
        <v>5338367</v>
      </c>
      <c r="V51" s="1276">
        <v>0.22032620108029619</v>
      </c>
    </row>
    <row r="52" spans="2:22">
      <c r="B52" s="76"/>
      <c r="C52" s="75"/>
      <c r="D52" s="75"/>
      <c r="E52" s="542"/>
      <c r="F52" s="543"/>
      <c r="G52" s="752"/>
      <c r="H52" s="261"/>
      <c r="I52" s="753"/>
      <c r="L52" s="19"/>
      <c r="M52" s="19"/>
      <c r="N52" s="19"/>
      <c r="O52" s="19"/>
      <c r="P52" s="19"/>
      <c r="Q52" s="19"/>
      <c r="R52" s="19"/>
      <c r="S52" s="19"/>
      <c r="T52" s="19"/>
    </row>
    <row r="53" spans="2:22">
      <c r="B53" s="2033" t="s">
        <v>390</v>
      </c>
      <c r="C53" s="2034"/>
      <c r="D53" s="2034"/>
      <c r="E53" s="544">
        <v>215682599</v>
      </c>
      <c r="F53" s="545">
        <v>213870875</v>
      </c>
      <c r="G53" s="754">
        <v>218044828</v>
      </c>
      <c r="H53" s="546">
        <v>1.9516229126569945E-2</v>
      </c>
      <c r="I53" s="755">
        <v>1.0952339275177225E-2</v>
      </c>
      <c r="L53" s="175"/>
      <c r="M53" s="19"/>
      <c r="N53" s="19"/>
      <c r="O53" s="19"/>
      <c r="P53" s="19"/>
      <c r="Q53" s="19"/>
      <c r="R53" s="19"/>
      <c r="S53" s="19"/>
      <c r="T53" s="19"/>
    </row>
    <row r="54" spans="2:22">
      <c r="B54" s="76"/>
      <c r="C54" s="75"/>
      <c r="D54" s="75"/>
      <c r="E54" s="542"/>
      <c r="F54" s="543"/>
      <c r="G54" s="752"/>
      <c r="H54" s="261"/>
      <c r="I54" s="753"/>
      <c r="T54" s="19"/>
    </row>
    <row r="55" spans="2:22">
      <c r="B55" s="76"/>
      <c r="C55" s="75"/>
      <c r="D55" s="75"/>
      <c r="E55" s="542"/>
      <c r="F55" s="543"/>
      <c r="G55" s="752"/>
      <c r="H55" s="261"/>
      <c r="I55" s="753"/>
      <c r="T55" s="19"/>
    </row>
    <row r="56" spans="2:22">
      <c r="B56" s="72" t="s">
        <v>61</v>
      </c>
      <c r="C56" s="73"/>
      <c r="D56" s="75"/>
      <c r="E56" s="544">
        <v>33462591</v>
      </c>
      <c r="F56" s="545">
        <v>34459012</v>
      </c>
      <c r="G56" s="754">
        <v>36560502</v>
      </c>
      <c r="H56" s="546">
        <v>6.0985207585173944E-2</v>
      </c>
      <c r="I56" s="755">
        <v>9.257833620833486E-2</v>
      </c>
      <c r="T56" s="19"/>
    </row>
    <row r="57" spans="2:22">
      <c r="B57" s="80" t="s">
        <v>391</v>
      </c>
      <c r="C57" s="81"/>
      <c r="D57" s="81"/>
      <c r="E57" s="542">
        <v>1318993</v>
      </c>
      <c r="F57" s="543">
        <v>1318993</v>
      </c>
      <c r="G57" s="752">
        <v>1318993</v>
      </c>
      <c r="H57" s="261">
        <v>0</v>
      </c>
      <c r="I57" s="753">
        <v>0</v>
      </c>
      <c r="T57" s="19"/>
    </row>
    <row r="58" spans="2:22">
      <c r="B58" s="80" t="s">
        <v>392</v>
      </c>
      <c r="C58" s="81"/>
      <c r="D58" s="81"/>
      <c r="E58" s="542">
        <v>-208901</v>
      </c>
      <c r="F58" s="543">
        <v>-209845</v>
      </c>
      <c r="G58" s="752">
        <v>-209845</v>
      </c>
      <c r="H58" s="261">
        <v>0</v>
      </c>
      <c r="I58" s="753">
        <v>4.518886936874405E-3</v>
      </c>
      <c r="T58" s="19"/>
    </row>
    <row r="59" spans="2:22">
      <c r="B59" s="80" t="s">
        <v>393</v>
      </c>
      <c r="C59" s="81"/>
      <c r="D59" s="81"/>
      <c r="E59" s="542">
        <v>179027</v>
      </c>
      <c r="F59" s="543">
        <v>133388</v>
      </c>
      <c r="G59" s="752">
        <v>139528</v>
      </c>
      <c r="H59" s="261">
        <v>4.6031127237832488E-2</v>
      </c>
      <c r="I59" s="753">
        <v>-0.220631524853793</v>
      </c>
      <c r="T59" s="19"/>
    </row>
    <row r="60" spans="2:22">
      <c r="B60" s="80" t="s">
        <v>264</v>
      </c>
      <c r="C60" s="81"/>
      <c r="D60" s="81"/>
      <c r="E60" s="542">
        <v>27187346</v>
      </c>
      <c r="F60" s="543">
        <v>29602851</v>
      </c>
      <c r="G60" s="752">
        <v>29628427</v>
      </c>
      <c r="H60" s="261">
        <v>8.6397083848444196E-4</v>
      </c>
      <c r="I60" s="753">
        <v>8.9787395945157722E-2</v>
      </c>
      <c r="T60" s="19"/>
    </row>
    <row r="61" spans="2:22">
      <c r="B61" s="82" t="s">
        <v>394</v>
      </c>
      <c r="C61" s="81"/>
      <c r="D61" s="81"/>
      <c r="E61" s="542">
        <v>470550</v>
      </c>
      <c r="F61" s="543">
        <v>19199</v>
      </c>
      <c r="G61" s="752">
        <v>353144</v>
      </c>
      <c r="H61" s="261">
        <v>17.393874680972967</v>
      </c>
      <c r="I61" s="753">
        <v>-0.2495080225268303</v>
      </c>
      <c r="T61" s="19"/>
    </row>
    <row r="62" spans="2:22">
      <c r="B62" s="80" t="s">
        <v>293</v>
      </c>
      <c r="C62" s="81"/>
      <c r="D62" s="81"/>
      <c r="E62" s="542">
        <v>4515576</v>
      </c>
      <c r="F62" s="543">
        <v>3594426</v>
      </c>
      <c r="G62" s="752">
        <v>5330255</v>
      </c>
      <c r="H62" s="261">
        <v>0.48292244714455101</v>
      </c>
      <c r="I62" s="753">
        <v>0.18041530028505776</v>
      </c>
      <c r="T62" s="19"/>
    </row>
    <row r="63" spans="2:22">
      <c r="B63" s="76"/>
      <c r="C63" s="75"/>
      <c r="D63" s="75"/>
      <c r="E63" s="542"/>
      <c r="F63" s="543"/>
      <c r="G63" s="752"/>
      <c r="H63" s="261"/>
      <c r="I63" s="753"/>
      <c r="T63" s="19"/>
    </row>
    <row r="64" spans="2:22">
      <c r="B64" s="76" t="s">
        <v>54</v>
      </c>
      <c r="C64" s="75"/>
      <c r="D64" s="75"/>
      <c r="E64" s="542">
        <v>614600</v>
      </c>
      <c r="F64" s="543">
        <v>615488</v>
      </c>
      <c r="G64" s="752">
        <v>695271</v>
      </c>
      <c r="H64" s="261">
        <v>0.12962559789955289</v>
      </c>
      <c r="I64" s="753">
        <v>0.13125772860397006</v>
      </c>
      <c r="T64" s="19"/>
    </row>
    <row r="65" spans="2:20">
      <c r="B65" s="76"/>
      <c r="C65" s="75"/>
      <c r="D65" s="75"/>
      <c r="E65" s="542"/>
      <c r="F65" s="543"/>
      <c r="G65" s="752"/>
      <c r="H65" s="261"/>
      <c r="I65" s="753"/>
      <c r="T65" s="19"/>
    </row>
    <row r="66" spans="2:20">
      <c r="B66" s="2033" t="s">
        <v>395</v>
      </c>
      <c r="C66" s="2034"/>
      <c r="D66" s="2034"/>
      <c r="E66" s="544">
        <v>34077191</v>
      </c>
      <c r="F66" s="545">
        <v>35074500</v>
      </c>
      <c r="G66" s="754">
        <v>37255773</v>
      </c>
      <c r="H66" s="546">
        <v>6.218971047342086E-2</v>
      </c>
      <c r="I66" s="755">
        <v>9.3275939322580909E-2</v>
      </c>
      <c r="T66" s="19"/>
    </row>
    <row r="67" spans="2:20">
      <c r="B67" s="83"/>
      <c r="C67" s="81"/>
      <c r="D67" s="81"/>
      <c r="E67" s="544"/>
      <c r="F67" s="545"/>
      <c r="G67" s="754"/>
      <c r="H67" s="546"/>
      <c r="I67" s="755"/>
      <c r="T67" s="19"/>
    </row>
    <row r="68" spans="2:20">
      <c r="B68" s="2038" t="s">
        <v>396</v>
      </c>
      <c r="C68" s="2039"/>
      <c r="D68" s="2039"/>
      <c r="E68" s="544">
        <v>249759790</v>
      </c>
      <c r="F68" s="545">
        <v>248945375</v>
      </c>
      <c r="G68" s="754">
        <v>255300601</v>
      </c>
      <c r="H68" s="546">
        <v>2.5528596383845251E-2</v>
      </c>
      <c r="I68" s="755">
        <v>2.2184559812450193E-2</v>
      </c>
      <c r="T68" s="19"/>
    </row>
    <row r="69" spans="2:20">
      <c r="B69" s="76"/>
      <c r="C69" s="75"/>
      <c r="D69" s="75"/>
      <c r="E69" s="544"/>
      <c r="F69" s="545"/>
      <c r="G69" s="754"/>
      <c r="H69" s="546"/>
      <c r="I69" s="755"/>
      <c r="T69" s="19"/>
    </row>
    <row r="70" spans="2:20">
      <c r="B70" s="72" t="s">
        <v>209</v>
      </c>
      <c r="C70" s="73"/>
      <c r="D70" s="73"/>
      <c r="E70" s="544">
        <v>155876986</v>
      </c>
      <c r="F70" s="545">
        <v>144197254</v>
      </c>
      <c r="G70" s="754">
        <v>153289772</v>
      </c>
      <c r="H70" s="546">
        <v>6.3056110624686371E-2</v>
      </c>
      <c r="I70" s="755">
        <v>-1.6597793339422153E-2</v>
      </c>
      <c r="T70" s="19"/>
    </row>
    <row r="71" spans="2:20">
      <c r="B71" s="76" t="s">
        <v>397</v>
      </c>
      <c r="C71" s="75"/>
      <c r="D71" s="75"/>
      <c r="E71" s="542">
        <v>20206333</v>
      </c>
      <c r="F71" s="711">
        <v>21026042</v>
      </c>
      <c r="G71" s="752">
        <v>21007568</v>
      </c>
      <c r="H71" s="261">
        <v>-8.7862470739856794E-4</v>
      </c>
      <c r="I71" s="753">
        <v>3.965266730979837E-2</v>
      </c>
      <c r="T71" s="19"/>
    </row>
    <row r="72" spans="2:20">
      <c r="B72" s="76" t="s">
        <v>398</v>
      </c>
      <c r="C72" s="75"/>
      <c r="D72" s="75"/>
      <c r="E72" s="542">
        <v>88226431</v>
      </c>
      <c r="F72" s="711">
        <v>75858566</v>
      </c>
      <c r="G72" s="752">
        <v>78586547</v>
      </c>
      <c r="H72" s="261">
        <v>3.5961410079911084E-2</v>
      </c>
      <c r="I72" s="753">
        <v>-0.10926299398872884</v>
      </c>
      <c r="L72" s="19"/>
      <c r="M72" s="19"/>
      <c r="N72" s="19"/>
      <c r="O72" s="19"/>
      <c r="P72" s="19"/>
      <c r="Q72" s="19"/>
      <c r="R72" s="19"/>
      <c r="S72" s="19"/>
      <c r="T72" s="19"/>
    </row>
    <row r="73" spans="2:20" ht="14.5" thickBot="1">
      <c r="B73" s="84" t="s">
        <v>399</v>
      </c>
      <c r="C73" s="85"/>
      <c r="D73" s="85"/>
      <c r="E73" s="548">
        <v>47444222</v>
      </c>
      <c r="F73" s="549">
        <v>47312646</v>
      </c>
      <c r="G73" s="550">
        <v>53695657</v>
      </c>
      <c r="H73" s="262">
        <v>0.13491130891305467</v>
      </c>
      <c r="I73" s="252">
        <v>0.13176388475713649</v>
      </c>
      <c r="L73" s="19"/>
      <c r="M73" s="19"/>
      <c r="N73" s="19"/>
      <c r="O73" s="19"/>
      <c r="P73" s="19"/>
      <c r="Q73" s="19"/>
      <c r="R73" s="19"/>
      <c r="S73" s="19"/>
      <c r="T73" s="19"/>
    </row>
    <row r="74" spans="2:20" ht="15.5">
      <c r="B74" s="2040"/>
      <c r="C74" s="2040"/>
      <c r="D74" s="56"/>
      <c r="E74" s="55"/>
      <c r="F74" s="55"/>
      <c r="G74" s="55"/>
      <c r="H74" s="55"/>
      <c r="I74" s="55"/>
      <c r="L74" s="19"/>
      <c r="M74" s="19"/>
      <c r="N74" s="19"/>
      <c r="O74" s="19"/>
      <c r="P74" s="19"/>
      <c r="Q74" s="19"/>
      <c r="R74" s="19"/>
      <c r="S74" s="19"/>
      <c r="T74" s="19"/>
    </row>
    <row r="75" spans="2:20">
      <c r="B75" s="1916" t="s">
        <v>400</v>
      </c>
      <c r="C75" s="1917"/>
      <c r="D75" s="1917"/>
      <c r="E75" s="1917"/>
      <c r="F75" s="1917"/>
      <c r="G75" s="1917"/>
      <c r="H75" s="1917"/>
      <c r="I75" s="1917"/>
      <c r="L75" s="19"/>
      <c r="M75" s="19"/>
      <c r="N75" s="19"/>
      <c r="O75" s="19"/>
      <c r="P75" s="19"/>
      <c r="Q75" s="19"/>
      <c r="R75" s="19"/>
      <c r="S75" s="19"/>
      <c r="T75" s="19"/>
    </row>
    <row r="76" spans="2:20">
      <c r="B76" s="1916" t="s">
        <v>401</v>
      </c>
      <c r="C76" s="1917"/>
      <c r="D76" s="1917"/>
      <c r="E76" s="1917"/>
      <c r="F76" s="1917"/>
      <c r="G76" s="1917"/>
      <c r="H76" s="1917"/>
      <c r="I76" s="1917"/>
      <c r="L76" s="19"/>
      <c r="M76" s="19"/>
      <c r="N76" s="19"/>
      <c r="O76" s="19"/>
      <c r="P76" s="19"/>
      <c r="Q76" s="19"/>
      <c r="R76" s="19"/>
      <c r="S76" s="19"/>
      <c r="T76" s="19"/>
    </row>
    <row r="77" spans="2:20">
      <c r="B77" s="2037"/>
      <c r="C77" s="2037"/>
      <c r="D77" s="2037"/>
      <c r="E77" s="2037"/>
      <c r="F77" s="2037"/>
      <c r="G77" s="2037"/>
      <c r="H77" s="2037"/>
      <c r="I77" s="2037"/>
      <c r="L77" s="19"/>
      <c r="M77" s="19"/>
      <c r="N77" s="19"/>
      <c r="O77" s="19"/>
      <c r="P77" s="19"/>
      <c r="Q77" s="19"/>
      <c r="R77" s="19"/>
      <c r="S77" s="19"/>
      <c r="T77" s="19"/>
    </row>
  </sheetData>
  <mergeCells count="25">
    <mergeCell ref="T6:U6"/>
    <mergeCell ref="H6:I6"/>
    <mergeCell ref="B5:D5"/>
    <mergeCell ref="L5:N5"/>
    <mergeCell ref="B2:I4"/>
    <mergeCell ref="L2:S4"/>
    <mergeCell ref="O6:Q6"/>
    <mergeCell ref="R6:S6"/>
    <mergeCell ref="E6:G6"/>
    <mergeCell ref="L16:N16"/>
    <mergeCell ref="L14:N14"/>
    <mergeCell ref="L15:N15"/>
    <mergeCell ref="L45:N45"/>
    <mergeCell ref="B33:D33"/>
    <mergeCell ref="M41:N41"/>
    <mergeCell ref="B12:D12"/>
    <mergeCell ref="B8:D8"/>
    <mergeCell ref="B77:I77"/>
    <mergeCell ref="B75:I75"/>
    <mergeCell ref="B35:D35"/>
    <mergeCell ref="B76:I76"/>
    <mergeCell ref="B53:D53"/>
    <mergeCell ref="B66:D66"/>
    <mergeCell ref="B68:D68"/>
    <mergeCell ref="B74:C74"/>
  </mergeCells>
  <hyperlinks>
    <hyperlink ref="A1" location="Index!A1" display="Back to index" xr:uid="{248D5FF1-2E03-4E78-8027-664A6261E80D}"/>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T7:V7" unlocked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codeName="Hoja28">
    <tabColor rgb="FF2AD2C9"/>
  </sheetPr>
  <dimension ref="A1:J66"/>
  <sheetViews>
    <sheetView showGridLines="0" topLeftCell="C1" zoomScale="80" zoomScaleNormal="80" workbookViewId="0">
      <selection activeCell="B40" sqref="B40:J61"/>
    </sheetView>
  </sheetViews>
  <sheetFormatPr baseColWidth="10" defaultColWidth="11.453125" defaultRowHeight="14"/>
  <cols>
    <col min="1" max="1" width="11.453125" style="8"/>
    <col min="2" max="2" width="63.08984375" style="8" customWidth="1"/>
    <col min="3" max="5" width="14.453125" style="8" customWidth="1"/>
    <col min="6" max="6" width="10" style="8" customWidth="1"/>
    <col min="7" max="7" width="10.54296875" style="8" customWidth="1"/>
    <col min="8" max="9" width="11.453125" style="8"/>
    <col min="10" max="10" width="14.54296875" style="8" customWidth="1"/>
    <col min="11" max="16384" width="11.453125" style="8"/>
  </cols>
  <sheetData>
    <row r="1" spans="1:10">
      <c r="A1" s="146" t="s">
        <v>21</v>
      </c>
    </row>
    <row r="2" spans="1:10">
      <c r="D2" s="48"/>
      <c r="E2" s="47"/>
      <c r="F2" s="47"/>
      <c r="G2" s="47"/>
    </row>
    <row r="3" spans="1:10">
      <c r="B3" s="2049" t="s">
        <v>402</v>
      </c>
      <c r="C3" s="2050"/>
      <c r="D3" s="2050"/>
      <c r="E3" s="2050"/>
      <c r="F3" s="2050"/>
      <c r="G3" s="2050"/>
    </row>
    <row r="4" spans="1:10">
      <c r="B4" s="2050"/>
      <c r="C4" s="2050"/>
      <c r="D4" s="2050"/>
      <c r="E4" s="2050"/>
      <c r="F4" s="2050"/>
      <c r="G4" s="2050"/>
    </row>
    <row r="5" spans="1:10">
      <c r="B5" s="2050"/>
      <c r="C5" s="2050"/>
      <c r="D5" s="2050"/>
      <c r="E5" s="2050"/>
      <c r="F5" s="2050"/>
      <c r="G5" s="2050"/>
    </row>
    <row r="6" spans="1:10" ht="15" thickBot="1">
      <c r="B6"/>
      <c r="C6"/>
      <c r="D6"/>
      <c r="E6"/>
      <c r="F6"/>
      <c r="G6"/>
      <c r="H6"/>
      <c r="I6" s="33"/>
      <c r="J6" s="33"/>
    </row>
    <row r="7" spans="1:10" ht="14.5">
      <c r="B7" s="551"/>
      <c r="C7" s="2060" t="s">
        <v>403</v>
      </c>
      <c r="D7" s="2061"/>
      <c r="E7" s="2062"/>
      <c r="F7" s="2063" t="s">
        <v>42</v>
      </c>
      <c r="G7" s="2064"/>
      <c r="H7"/>
      <c r="I7" s="33"/>
      <c r="J7" s="33"/>
    </row>
    <row r="8" spans="1:10" ht="15" thickBot="1">
      <c r="B8" s="950"/>
      <c r="C8" s="1854" t="s">
        <v>730</v>
      </c>
      <c r="D8" s="1855" t="s">
        <v>641</v>
      </c>
      <c r="E8" s="1855" t="s">
        <v>731</v>
      </c>
      <c r="F8" s="879" t="s">
        <v>26</v>
      </c>
      <c r="G8" s="880" t="s">
        <v>27</v>
      </c>
      <c r="H8"/>
      <c r="I8" s="33"/>
    </row>
    <row r="9" spans="1:10" ht="14.5">
      <c r="B9" s="552" t="s">
        <v>344</v>
      </c>
      <c r="C9" s="881"/>
      <c r="D9" s="1693"/>
      <c r="E9" s="882"/>
      <c r="F9" s="881"/>
      <c r="G9" s="882"/>
      <c r="H9"/>
      <c r="I9" s="33"/>
      <c r="J9" s="33"/>
    </row>
    <row r="10" spans="1:10" ht="14.5">
      <c r="A10" s="757"/>
      <c r="B10" s="49" t="s">
        <v>404</v>
      </c>
      <c r="C10" s="188">
        <v>594754</v>
      </c>
      <c r="D10" s="1272">
        <v>141342</v>
      </c>
      <c r="E10" s="777">
        <v>121123</v>
      </c>
      <c r="F10" s="1675">
        <v>-0.14305019031851821</v>
      </c>
      <c r="G10" s="951">
        <v>-0.79634773368485123</v>
      </c>
      <c r="H10"/>
      <c r="I10" s="33"/>
      <c r="J10" s="33"/>
    </row>
    <row r="11" spans="1:10" ht="14.5">
      <c r="A11" s="757"/>
      <c r="B11" s="49" t="s">
        <v>405</v>
      </c>
      <c r="C11" s="188">
        <v>0</v>
      </c>
      <c r="D11" s="1272">
        <v>0</v>
      </c>
      <c r="E11" s="777">
        <v>0</v>
      </c>
      <c r="F11" s="1675" t="s">
        <v>543</v>
      </c>
      <c r="G11" s="951" t="s">
        <v>543</v>
      </c>
      <c r="H11"/>
      <c r="I11" s="33"/>
      <c r="J11" s="33"/>
    </row>
    <row r="12" spans="1:10" ht="14.5">
      <c r="A12" s="757"/>
      <c r="B12" s="49" t="s">
        <v>356</v>
      </c>
      <c r="C12" s="188">
        <v>1279564</v>
      </c>
      <c r="D12" s="1272">
        <v>109057</v>
      </c>
      <c r="E12" s="777">
        <v>101222</v>
      </c>
      <c r="F12" s="1675">
        <v>-7.1843164583658081E-2</v>
      </c>
      <c r="G12" s="951">
        <v>-0.92089336680306733</v>
      </c>
      <c r="H12"/>
      <c r="I12" s="33"/>
      <c r="J12" s="33"/>
    </row>
    <row r="13" spans="1:10" ht="14.5">
      <c r="A13" s="757"/>
      <c r="B13" s="49" t="s">
        <v>406</v>
      </c>
      <c r="C13" s="188">
        <v>37481263</v>
      </c>
      <c r="D13" s="1272">
        <v>38318421</v>
      </c>
      <c r="E13" s="777">
        <v>40527583</v>
      </c>
      <c r="F13" s="1675">
        <v>5.7652740962368984E-2</v>
      </c>
      <c r="G13" s="951">
        <v>8.1275809729250581E-2</v>
      </c>
      <c r="H13"/>
      <c r="I13" s="33"/>
      <c r="J13" s="33"/>
    </row>
    <row r="14" spans="1:10" ht="14.5">
      <c r="A14" s="757"/>
      <c r="B14" s="49" t="s">
        <v>630</v>
      </c>
      <c r="C14" s="188">
        <v>629491</v>
      </c>
      <c r="D14" s="1272">
        <v>0</v>
      </c>
      <c r="E14" s="777">
        <v>0</v>
      </c>
      <c r="F14" s="1675" t="s">
        <v>543</v>
      </c>
      <c r="G14" s="951" t="s">
        <v>543</v>
      </c>
      <c r="H14"/>
      <c r="I14" s="33"/>
      <c r="J14" s="33"/>
    </row>
    <row r="15" spans="1:10" ht="14.5">
      <c r="A15" s="757"/>
      <c r="B15" s="49" t="s">
        <v>407</v>
      </c>
      <c r="C15" s="188">
        <v>856336</v>
      </c>
      <c r="D15" s="1272">
        <v>9359</v>
      </c>
      <c r="E15" s="777">
        <v>9626</v>
      </c>
      <c r="F15" s="1675">
        <v>2.8528688962495993E-2</v>
      </c>
      <c r="G15" s="951" t="s">
        <v>543</v>
      </c>
      <c r="H15"/>
      <c r="I15" s="33"/>
      <c r="J15" s="33"/>
    </row>
    <row r="16" spans="1:10" ht="14.5">
      <c r="B16" s="51" t="s">
        <v>378</v>
      </c>
      <c r="C16" s="189">
        <v>40841408</v>
      </c>
      <c r="D16" s="1694">
        <v>38578179</v>
      </c>
      <c r="E16" s="775">
        <v>40759554</v>
      </c>
      <c r="F16" s="1676">
        <v>5.6544270791008565E-2</v>
      </c>
      <c r="G16" s="952">
        <v>-2.0041914323815674E-3</v>
      </c>
      <c r="H16"/>
      <c r="I16" s="33"/>
      <c r="J16" s="33"/>
    </row>
    <row r="17" spans="1:10" ht="14.5">
      <c r="B17" s="50"/>
      <c r="C17" s="1695"/>
      <c r="E17" s="1696"/>
      <c r="F17" s="1675"/>
      <c r="G17" s="951"/>
      <c r="H17"/>
      <c r="I17" s="33"/>
      <c r="J17" s="33"/>
    </row>
    <row r="18" spans="1:10" ht="14.5">
      <c r="B18" s="52" t="s">
        <v>408</v>
      </c>
      <c r="C18" s="188"/>
      <c r="D18" s="1272"/>
      <c r="E18" s="777"/>
      <c r="F18" s="1675"/>
      <c r="G18" s="951"/>
      <c r="H18"/>
      <c r="I18" s="33"/>
      <c r="J18" s="33"/>
    </row>
    <row r="19" spans="1:10" ht="14.5">
      <c r="A19" s="757"/>
      <c r="B19" s="50" t="s">
        <v>409</v>
      </c>
      <c r="C19" s="188">
        <v>0</v>
      </c>
      <c r="D19" s="1272">
        <v>0</v>
      </c>
      <c r="E19" s="777">
        <v>0</v>
      </c>
      <c r="F19" s="1675" t="s">
        <v>543</v>
      </c>
      <c r="G19" s="951" t="s">
        <v>543</v>
      </c>
      <c r="H19"/>
      <c r="I19" s="33"/>
      <c r="J19" s="33"/>
    </row>
    <row r="20" spans="1:10" ht="14.5">
      <c r="A20" s="757"/>
      <c r="B20" s="50" t="s">
        <v>148</v>
      </c>
      <c r="C20" s="188">
        <v>1814219</v>
      </c>
      <c r="D20" s="1272">
        <v>0</v>
      </c>
      <c r="E20" s="777">
        <v>0</v>
      </c>
      <c r="F20" s="1675" t="s">
        <v>543</v>
      </c>
      <c r="G20" s="951" t="s">
        <v>543</v>
      </c>
      <c r="H20"/>
      <c r="I20" s="33"/>
      <c r="J20" s="33"/>
    </row>
    <row r="21" spans="1:10" ht="14.5">
      <c r="A21" s="757"/>
      <c r="B21" s="49" t="s">
        <v>389</v>
      </c>
      <c r="C21" s="188">
        <v>1294018</v>
      </c>
      <c r="D21" s="1272">
        <v>150294</v>
      </c>
      <c r="E21" s="777">
        <v>211103</v>
      </c>
      <c r="F21" s="1675">
        <v>0.40460031671257668</v>
      </c>
      <c r="G21" s="951">
        <v>-0.83686239294971165</v>
      </c>
      <c r="H21"/>
      <c r="I21" s="33"/>
      <c r="J21" s="33"/>
    </row>
    <row r="22" spans="1:10" ht="14.5">
      <c r="B22" s="51" t="s">
        <v>390</v>
      </c>
      <c r="C22" s="189">
        <v>3108237</v>
      </c>
      <c r="D22" s="1694">
        <v>150294</v>
      </c>
      <c r="E22" s="775">
        <v>211103</v>
      </c>
      <c r="F22" s="1676">
        <v>0.40460031671257668</v>
      </c>
      <c r="G22" s="952">
        <v>-0.93208272084786326</v>
      </c>
      <c r="H22"/>
      <c r="I22" s="33"/>
      <c r="J22" s="33"/>
    </row>
    <row r="23" spans="1:10" ht="14.5">
      <c r="B23" s="50"/>
      <c r="C23" s="188"/>
      <c r="D23" s="1272"/>
      <c r="E23" s="777"/>
      <c r="F23" s="1675"/>
      <c r="G23" s="951"/>
      <c r="H23"/>
      <c r="I23" s="33"/>
      <c r="J23" s="33"/>
    </row>
    <row r="24" spans="1:10" ht="14.5">
      <c r="B24" s="52" t="s">
        <v>410</v>
      </c>
      <c r="C24" s="188"/>
      <c r="D24" s="1272"/>
      <c r="E24" s="777"/>
      <c r="F24" s="1675"/>
      <c r="G24" s="951"/>
      <c r="H24"/>
      <c r="I24" s="33"/>
      <c r="J24" s="33"/>
    </row>
    <row r="25" spans="1:10" ht="14.5">
      <c r="B25" s="49" t="s">
        <v>391</v>
      </c>
      <c r="C25" s="188">
        <v>1318993</v>
      </c>
      <c r="D25" s="1272">
        <v>1318993</v>
      </c>
      <c r="E25" s="777">
        <v>1318993</v>
      </c>
      <c r="F25" s="1675">
        <v>0</v>
      </c>
      <c r="G25" s="951">
        <v>0</v>
      </c>
      <c r="H25"/>
      <c r="I25" s="33"/>
      <c r="J25" s="33"/>
    </row>
    <row r="26" spans="1:10" ht="14.5">
      <c r="B26" s="50" t="s">
        <v>249</v>
      </c>
      <c r="C26" s="188">
        <v>384542</v>
      </c>
      <c r="D26" s="1272">
        <v>384542</v>
      </c>
      <c r="E26" s="777">
        <v>384542</v>
      </c>
      <c r="F26" s="1675">
        <v>0</v>
      </c>
      <c r="G26" s="951">
        <v>0</v>
      </c>
      <c r="H26"/>
      <c r="I26" s="33"/>
      <c r="J26" s="33"/>
    </row>
    <row r="27" spans="1:10" ht="15" customHeight="1">
      <c r="B27" s="49" t="s">
        <v>411</v>
      </c>
      <c r="C27" s="188">
        <v>26651433</v>
      </c>
      <c r="D27" s="1272">
        <v>28465226</v>
      </c>
      <c r="E27" s="777">
        <v>28438904</v>
      </c>
      <c r="F27" s="1675">
        <v>-9.2470721996024206E-4</v>
      </c>
      <c r="G27" s="951">
        <v>6.7068476205388278E-2</v>
      </c>
      <c r="H27"/>
      <c r="I27" s="33"/>
      <c r="J27" s="33"/>
    </row>
    <row r="28" spans="1:10" ht="14.5">
      <c r="B28" s="49" t="s">
        <v>412</v>
      </c>
      <c r="C28" s="188">
        <v>292640</v>
      </c>
      <c r="D28" s="1272">
        <v>-323985</v>
      </c>
      <c r="E28" s="777">
        <v>51015</v>
      </c>
      <c r="F28" s="1675" t="s">
        <v>543</v>
      </c>
      <c r="G28" s="951">
        <v>-0.82567318206670315</v>
      </c>
      <c r="H28"/>
      <c r="I28" s="33"/>
      <c r="J28" s="33"/>
    </row>
    <row r="29" spans="1:10" ht="14.9" customHeight="1">
      <c r="B29" s="49" t="s">
        <v>293</v>
      </c>
      <c r="C29" s="188">
        <v>9085563</v>
      </c>
      <c r="D29" s="1272">
        <v>8583109</v>
      </c>
      <c r="E29" s="777">
        <v>10354997</v>
      </c>
      <c r="F29" s="1675">
        <v>0.20643894887039183</v>
      </c>
      <c r="G29" s="951">
        <v>0.1397199050845831</v>
      </c>
      <c r="H29"/>
      <c r="I29" s="33"/>
      <c r="J29" s="33"/>
    </row>
    <row r="30" spans="1:10" ht="14.9" customHeight="1">
      <c r="B30" s="51" t="s">
        <v>413</v>
      </c>
      <c r="C30" s="189">
        <v>37733171</v>
      </c>
      <c r="D30" s="1694">
        <v>38427885</v>
      </c>
      <c r="E30" s="775">
        <v>40548451</v>
      </c>
      <c r="F30" s="1676">
        <v>5.518300057367196E-2</v>
      </c>
      <c r="G30" s="952">
        <v>7.4610214975041458E-2</v>
      </c>
      <c r="H30"/>
      <c r="I30" s="33"/>
      <c r="J30" s="33"/>
    </row>
    <row r="31" spans="1:10" ht="14.9" customHeight="1">
      <c r="B31" s="49"/>
      <c r="C31" s="189"/>
      <c r="D31" s="1694"/>
      <c r="E31" s="775"/>
      <c r="F31" s="1676"/>
      <c r="G31" s="952"/>
      <c r="H31"/>
      <c r="I31" s="33"/>
      <c r="J31" s="33"/>
    </row>
    <row r="32" spans="1:10" ht="14.9" customHeight="1" thickBot="1">
      <c r="B32" s="553" t="s">
        <v>414</v>
      </c>
      <c r="C32" s="687">
        <v>40841408</v>
      </c>
      <c r="D32" s="1697">
        <v>38578179</v>
      </c>
      <c r="E32" s="1698">
        <v>40759554</v>
      </c>
      <c r="F32" s="1677">
        <v>5.6544270791008565E-2</v>
      </c>
      <c r="G32" s="1678">
        <v>-2.0041914323815674E-3</v>
      </c>
      <c r="H32"/>
      <c r="I32" s="33"/>
      <c r="J32" s="33"/>
    </row>
    <row r="33" spans="2:10" ht="14.9" customHeight="1">
      <c r="B33" s="554"/>
      <c r="C33" s="555"/>
      <c r="D33" s="555"/>
      <c r="E33" s="555"/>
      <c r="F33" s="556"/>
      <c r="G33" s="556"/>
      <c r="H33"/>
      <c r="I33" s="33"/>
      <c r="J33" s="33"/>
    </row>
    <row r="34" spans="2:10" ht="14.9" customHeight="1">
      <c r="B34" s="554"/>
      <c r="C34" s="555"/>
      <c r="D34" s="555"/>
      <c r="E34" s="555"/>
      <c r="F34" s="556"/>
      <c r="G34" s="556"/>
      <c r="H34"/>
      <c r="I34" s="33"/>
      <c r="J34" s="33"/>
    </row>
    <row r="35" spans="2:10" ht="14.9" customHeight="1">
      <c r="B35" s="554"/>
      <c r="C35" s="555"/>
      <c r="D35" s="555"/>
      <c r="E35" s="555"/>
      <c r="F35" s="556"/>
      <c r="G35" s="556"/>
      <c r="H35"/>
      <c r="I35" s="33"/>
      <c r="J35" s="33"/>
    </row>
    <row r="36" spans="2:10" ht="14.9" customHeight="1">
      <c r="B36" s="554"/>
      <c r="C36" s="555"/>
      <c r="D36" s="555"/>
      <c r="E36" s="555"/>
      <c r="F36" s="556"/>
      <c r="G36" s="556"/>
      <c r="H36"/>
      <c r="I36" s="33"/>
      <c r="J36" s="33"/>
    </row>
    <row r="37" spans="2:10" ht="14.9" customHeight="1">
      <c r="B37" s="554"/>
      <c r="C37" s="555"/>
      <c r="D37" s="555"/>
      <c r="E37" s="555"/>
      <c r="F37" s="556"/>
      <c r="G37" s="556"/>
      <c r="H37"/>
      <c r="I37" s="33"/>
      <c r="J37" s="33"/>
    </row>
    <row r="38" spans="2:10" ht="14.9" customHeight="1">
      <c r="B38" s="554"/>
      <c r="C38" s="555"/>
      <c r="D38" s="555"/>
      <c r="E38" s="555"/>
      <c r="F38" s="556"/>
      <c r="G38" s="556"/>
      <c r="H38"/>
      <c r="I38" s="33"/>
      <c r="J38" s="33"/>
    </row>
    <row r="39" spans="2:10" ht="14.9" customHeight="1" thickBot="1">
      <c r="B39" s="557"/>
      <c r="C39" s="558"/>
      <c r="D39" s="558"/>
      <c r="E39" s="558"/>
      <c r="F39" s="558"/>
      <c r="G39" s="558"/>
      <c r="H39"/>
      <c r="I39" s="33"/>
      <c r="J39" s="33"/>
    </row>
    <row r="40" spans="2:10" ht="14.9" customHeight="1">
      <c r="B40" s="551"/>
      <c r="C40" s="2060" t="s">
        <v>23</v>
      </c>
      <c r="D40" s="2061"/>
      <c r="E40" s="2062"/>
      <c r="F40" s="2063" t="s">
        <v>42</v>
      </c>
      <c r="G40" s="2064"/>
      <c r="H40" s="2058" t="s">
        <v>25</v>
      </c>
      <c r="I40" s="2059"/>
      <c r="J40" s="1524" t="s">
        <v>152</v>
      </c>
    </row>
    <row r="41" spans="2:10" ht="14.9" customHeight="1" thickBot="1">
      <c r="B41" s="1692"/>
      <c r="C41" s="1525" t="s">
        <v>732</v>
      </c>
      <c r="D41" s="1526" t="s">
        <v>640</v>
      </c>
      <c r="E41" s="1526" t="s">
        <v>733</v>
      </c>
      <c r="F41" s="1525" t="s">
        <v>26</v>
      </c>
      <c r="G41" s="1527" t="s">
        <v>27</v>
      </c>
      <c r="H41" s="1528" t="s">
        <v>730</v>
      </c>
      <c r="I41" s="1529" t="s">
        <v>731</v>
      </c>
      <c r="J41" s="1530" t="str">
        <f>+I41&amp;" / "&amp;H41</f>
        <v>Sep 25 / Sep 24</v>
      </c>
    </row>
    <row r="42" spans="2:10" ht="14.9" customHeight="1">
      <c r="B42" s="552" t="s">
        <v>415</v>
      </c>
      <c r="C42" s="559"/>
      <c r="D42" s="560"/>
      <c r="E42" s="561"/>
      <c r="F42" s="562"/>
      <c r="G42" s="1121"/>
      <c r="H42" s="560"/>
      <c r="I42" s="561"/>
      <c r="J42" s="1277"/>
    </row>
    <row r="43" spans="2:10" ht="14.9" customHeight="1">
      <c r="B43" s="49" t="s">
        <v>416</v>
      </c>
      <c r="C43" s="1531">
        <v>1735379</v>
      </c>
      <c r="D43" s="1532">
        <v>2490226</v>
      </c>
      <c r="E43" s="1533">
        <v>1820418</v>
      </c>
      <c r="F43" s="1534">
        <v>-0.26897478381480233</v>
      </c>
      <c r="G43" s="1535">
        <v>4.9003128423243565E-2</v>
      </c>
      <c r="H43" s="1532">
        <v>5191851</v>
      </c>
      <c r="I43" s="1533">
        <v>5971110</v>
      </c>
      <c r="J43" s="1536">
        <v>0.15009271259903259</v>
      </c>
    </row>
    <row r="44" spans="2:10" ht="14.9" customHeight="1">
      <c r="B44" s="49" t="s">
        <v>347</v>
      </c>
      <c r="C44" s="1531">
        <v>22290</v>
      </c>
      <c r="D44" s="1532">
        <v>19281</v>
      </c>
      <c r="E44" s="1533">
        <v>300</v>
      </c>
      <c r="F44" s="1534">
        <v>-0.98444064104558893</v>
      </c>
      <c r="G44" s="1535">
        <v>-0.98654104979811574</v>
      </c>
      <c r="H44" s="1532">
        <v>69067</v>
      </c>
      <c r="I44" s="1533">
        <v>40893</v>
      </c>
      <c r="J44" s="1536">
        <v>-0.4079227416856096</v>
      </c>
    </row>
    <row r="45" spans="2:10" ht="14.9" customHeight="1">
      <c r="B45" s="49" t="s">
        <v>417</v>
      </c>
      <c r="C45" s="1537">
        <v>0</v>
      </c>
      <c r="D45" s="1538">
        <v>0</v>
      </c>
      <c r="E45" s="1539">
        <v>0</v>
      </c>
      <c r="F45" s="1534" t="s">
        <v>543</v>
      </c>
      <c r="G45" s="1535" t="s">
        <v>543</v>
      </c>
      <c r="H45" s="1538">
        <v>1234</v>
      </c>
      <c r="I45" s="1539">
        <v>0</v>
      </c>
      <c r="J45" s="1536" t="s">
        <v>543</v>
      </c>
    </row>
    <row r="46" spans="2:10" s="59" customFormat="1" ht="14.9" customHeight="1">
      <c r="B46" s="334" t="s">
        <v>418</v>
      </c>
      <c r="C46" s="1540">
        <v>1757669</v>
      </c>
      <c r="D46" s="1541">
        <v>2509507</v>
      </c>
      <c r="E46" s="1542">
        <v>1820718</v>
      </c>
      <c r="F46" s="1543">
        <v>-0.27447183849258039</v>
      </c>
      <c r="G46" s="1544">
        <v>3.5870803888559226E-2</v>
      </c>
      <c r="H46" s="1541">
        <v>5262152</v>
      </c>
      <c r="I46" s="1542">
        <v>6012003</v>
      </c>
      <c r="J46" s="1545">
        <v>0.14249892439443027</v>
      </c>
    </row>
    <row r="47" spans="2:10">
      <c r="B47" s="49"/>
      <c r="C47" s="1540"/>
      <c r="D47" s="1541"/>
      <c r="E47" s="1542"/>
      <c r="F47" s="1543"/>
      <c r="G47" s="1544"/>
      <c r="H47" s="1541"/>
      <c r="I47" s="1542"/>
      <c r="J47" s="1545"/>
    </row>
    <row r="48" spans="2:10">
      <c r="B48" s="49" t="s">
        <v>419</v>
      </c>
      <c r="C48" s="1531">
        <v>-13527</v>
      </c>
      <c r="D48" s="1532">
        <v>-11388</v>
      </c>
      <c r="E48" s="1533">
        <v>-9</v>
      </c>
      <c r="F48" s="1534" t="s">
        <v>543</v>
      </c>
      <c r="G48" s="1535" t="s">
        <v>543</v>
      </c>
      <c r="H48" s="1532">
        <v>-40600</v>
      </c>
      <c r="I48" s="1533">
        <v>-24525</v>
      </c>
      <c r="J48" s="1536">
        <v>-0.39593596059113301</v>
      </c>
    </row>
    <row r="49" spans="1:10" ht="15" customHeight="1">
      <c r="B49" s="49" t="s">
        <v>420</v>
      </c>
      <c r="C49" s="1531">
        <v>-4034</v>
      </c>
      <c r="D49" s="1532">
        <v>-5211</v>
      </c>
      <c r="E49" s="1533">
        <v>-4435</v>
      </c>
      <c r="F49" s="1534">
        <v>-0.14891575513337171</v>
      </c>
      <c r="G49" s="1535">
        <v>9.9405057015369364E-2</v>
      </c>
      <c r="H49" s="1532">
        <v>-13951</v>
      </c>
      <c r="I49" s="1533">
        <v>-14714</v>
      </c>
      <c r="J49" s="1536">
        <v>5.4691419969894628E-2</v>
      </c>
    </row>
    <row r="50" spans="1:10" s="59" customFormat="1">
      <c r="B50" s="334" t="s">
        <v>50</v>
      </c>
      <c r="C50" s="1540">
        <v>-17561</v>
      </c>
      <c r="D50" s="1541">
        <v>-16599</v>
      </c>
      <c r="E50" s="1542">
        <v>-4444</v>
      </c>
      <c r="F50" s="1543">
        <v>-0.73227302849569254</v>
      </c>
      <c r="G50" s="1544">
        <v>-0.74693924036216619</v>
      </c>
      <c r="H50" s="1541">
        <v>-54551</v>
      </c>
      <c r="I50" s="1542">
        <v>-39239</v>
      </c>
      <c r="J50" s="1545">
        <v>-0.28069146303459147</v>
      </c>
    </row>
    <row r="51" spans="1:10" ht="14.9" customHeight="1">
      <c r="B51" s="49"/>
      <c r="C51" s="1540"/>
      <c r="D51" s="1541"/>
      <c r="E51" s="1542"/>
      <c r="F51" s="1543"/>
      <c r="G51" s="1544"/>
      <c r="H51" s="1541"/>
      <c r="I51" s="1542"/>
      <c r="J51" s="1545"/>
    </row>
    <row r="52" spans="1:10" s="59" customFormat="1">
      <c r="B52" s="335" t="s">
        <v>421</v>
      </c>
      <c r="C52" s="1540">
        <v>1740108</v>
      </c>
      <c r="D52" s="1541">
        <v>2492908</v>
      </c>
      <c r="E52" s="1542">
        <v>1816274</v>
      </c>
      <c r="F52" s="1543">
        <v>-0.27142357439584613</v>
      </c>
      <c r="G52" s="1544">
        <v>4.3770846407234491E-2</v>
      </c>
      <c r="H52" s="1541">
        <v>5207601</v>
      </c>
      <c r="I52" s="1542">
        <v>5972764</v>
      </c>
      <c r="J52" s="1545">
        <v>0.14693195580844232</v>
      </c>
    </row>
    <row r="53" spans="1:10">
      <c r="B53" s="49"/>
      <c r="C53" s="1540"/>
      <c r="D53" s="1541"/>
      <c r="E53" s="1542"/>
      <c r="F53" s="1543"/>
      <c r="G53" s="1544"/>
      <c r="H53" s="1541"/>
      <c r="I53" s="1542"/>
      <c r="J53" s="1545"/>
    </row>
    <row r="54" spans="1:10">
      <c r="B54" s="49" t="s">
        <v>611</v>
      </c>
      <c r="C54" s="1531">
        <v>-119</v>
      </c>
      <c r="D54" s="1532">
        <v>-3468</v>
      </c>
      <c r="E54" s="1533">
        <v>67</v>
      </c>
      <c r="F54" s="1534" t="s">
        <v>543</v>
      </c>
      <c r="G54" s="1535" t="s">
        <v>543</v>
      </c>
      <c r="H54" s="1532">
        <v>-2856</v>
      </c>
      <c r="I54" s="1533">
        <v>-3336</v>
      </c>
      <c r="J54" s="1536">
        <v>0.16806722689075632</v>
      </c>
    </row>
    <row r="55" spans="1:10">
      <c r="A55" s="49"/>
      <c r="B55" s="49" t="s">
        <v>422</v>
      </c>
      <c r="C55" s="1531">
        <v>-367</v>
      </c>
      <c r="D55" s="1532">
        <v>-121</v>
      </c>
      <c r="E55" s="1533">
        <v>-7</v>
      </c>
      <c r="F55" s="1534">
        <v>-0.94214876033057848</v>
      </c>
      <c r="G55" s="1535">
        <v>-0.98092643051771122</v>
      </c>
      <c r="H55" s="1532">
        <v>-345</v>
      </c>
      <c r="I55" s="1533">
        <v>-313</v>
      </c>
      <c r="J55" s="1536">
        <v>-9.2753623188405798E-2</v>
      </c>
    </row>
    <row r="56" spans="1:10">
      <c r="B56" s="49"/>
      <c r="C56" s="1531"/>
      <c r="D56" s="1532"/>
      <c r="E56" s="1533"/>
      <c r="F56" s="1534"/>
      <c r="G56" s="1535"/>
      <c r="H56" s="1532"/>
      <c r="I56" s="1533"/>
      <c r="J56" s="1536"/>
    </row>
    <row r="57" spans="1:10" s="59" customFormat="1">
      <c r="B57" s="335" t="s">
        <v>423</v>
      </c>
      <c r="C57" s="1540">
        <v>1739622</v>
      </c>
      <c r="D57" s="1541">
        <v>2489319</v>
      </c>
      <c r="E57" s="1542">
        <v>1816334</v>
      </c>
      <c r="F57" s="1543">
        <v>-0.27034903923522857</v>
      </c>
      <c r="G57" s="1544">
        <v>4.4096936001039304E-2</v>
      </c>
      <c r="H57" s="1541">
        <v>5204400</v>
      </c>
      <c r="I57" s="1542">
        <v>5969115</v>
      </c>
      <c r="J57" s="1545">
        <v>0.14693624625317039</v>
      </c>
    </row>
    <row r="58" spans="1:10">
      <c r="B58" s="49" t="s">
        <v>52</v>
      </c>
      <c r="C58" s="1531">
        <v>-43118</v>
      </c>
      <c r="D58" s="1532">
        <v>-52310</v>
      </c>
      <c r="E58" s="1533">
        <v>-60945</v>
      </c>
      <c r="F58" s="1534">
        <v>0.16507359969413113</v>
      </c>
      <c r="G58" s="1535">
        <v>0.41344682035344865</v>
      </c>
      <c r="H58" s="1532">
        <v>-138101</v>
      </c>
      <c r="I58" s="1533">
        <v>-158326</v>
      </c>
      <c r="J58" s="1536">
        <v>0.14645078601892816</v>
      </c>
    </row>
    <row r="59" spans="1:10" s="59" customFormat="1" ht="14.5" thickBot="1">
      <c r="B59" s="336" t="s">
        <v>424</v>
      </c>
      <c r="C59" s="1546">
        <v>1696504</v>
      </c>
      <c r="D59" s="1547">
        <v>2437009</v>
      </c>
      <c r="E59" s="1548">
        <v>1755389</v>
      </c>
      <c r="F59" s="1549">
        <v>-0.27969531503576722</v>
      </c>
      <c r="G59" s="1550">
        <v>3.4709614595662609E-2</v>
      </c>
      <c r="H59" s="1547">
        <v>5066299</v>
      </c>
      <c r="I59" s="1548">
        <v>5810789</v>
      </c>
      <c r="J59" s="1551">
        <v>0.14694947929445143</v>
      </c>
    </row>
    <row r="60" spans="1:10" ht="14.5" thickBot="1">
      <c r="B60" s="53"/>
      <c r="C60" s="1552"/>
      <c r="D60" s="1552"/>
      <c r="E60" s="1552"/>
      <c r="F60" s="1553"/>
      <c r="G60" s="1554"/>
      <c r="H60" s="1552"/>
      <c r="I60" s="1552"/>
      <c r="J60" s="1553"/>
    </row>
    <row r="61" spans="1:10" ht="14.5" thickBot="1">
      <c r="B61" s="54" t="s">
        <v>425</v>
      </c>
      <c r="C61" s="1555">
        <v>0.99332396421175417</v>
      </c>
      <c r="D61" s="1556">
        <v>0.99715144354158447</v>
      </c>
      <c r="E61" s="1556">
        <v>0.99948535641965708</v>
      </c>
      <c r="F61" s="1557" t="s">
        <v>876</v>
      </c>
      <c r="G61" s="1558" t="s">
        <v>877</v>
      </c>
      <c r="H61" s="1556">
        <v>0.99332396421175417</v>
      </c>
      <c r="I61" s="1556">
        <v>0.99948535641965708</v>
      </c>
      <c r="J61" s="1559" t="s">
        <v>877</v>
      </c>
    </row>
    <row r="62" spans="1:10">
      <c r="C62" s="883"/>
      <c r="D62" s="883"/>
      <c r="E62" s="883"/>
      <c r="F62" s="884"/>
      <c r="G62" s="884"/>
    </row>
    <row r="66" spans="5:5">
      <c r="E66" s="256"/>
    </row>
  </sheetData>
  <mergeCells count="6">
    <mergeCell ref="H40:I40"/>
    <mergeCell ref="B3:G5"/>
    <mergeCell ref="C40:E40"/>
    <mergeCell ref="F40:G40"/>
    <mergeCell ref="C7:E7"/>
    <mergeCell ref="F7:G7"/>
  </mergeCells>
  <hyperlinks>
    <hyperlink ref="A1" location="Index!A1" display="Back to index" xr:uid="{D71D75CA-3BA3-44E5-831E-38F6E337BD4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J41" unlocked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73B5-CCBB-4BB2-B34E-E165BEA78EDD}">
  <sheetPr>
    <tabColor rgb="FF2AD2C9"/>
  </sheetPr>
  <dimension ref="A2:AI71"/>
  <sheetViews>
    <sheetView showGridLines="0" topLeftCell="L1" zoomScale="71" zoomScaleNormal="71" workbookViewId="0">
      <selection activeCell="X6" sqref="X6:AC24"/>
    </sheetView>
  </sheetViews>
  <sheetFormatPr baseColWidth="10" defaultColWidth="11.453125" defaultRowHeight="14.5"/>
  <cols>
    <col min="3" max="3" width="75.08984375" customWidth="1"/>
    <col min="4" max="4" width="13.90625" customWidth="1"/>
    <col min="5" max="5" width="14.90625" customWidth="1"/>
    <col min="6" max="6" width="14" customWidth="1"/>
    <col min="7" max="7" width="10" customWidth="1"/>
    <col min="8" max="8" width="9.453125" customWidth="1"/>
    <col min="10" max="10" width="14.54296875" customWidth="1"/>
    <col min="12" max="12" width="72.54296875" customWidth="1"/>
    <col min="13" max="15" width="11.90625" customWidth="1"/>
    <col min="16" max="17" width="9.08984375" customWidth="1"/>
    <col min="20" max="20" width="15.08984375" customWidth="1"/>
    <col min="24" max="24" width="54.54296875" customWidth="1"/>
  </cols>
  <sheetData>
    <row r="2" spans="1:29" s="8" customFormat="1" ht="14.9" customHeight="1">
      <c r="A2" s="19"/>
      <c r="B2" s="2013" t="s">
        <v>426</v>
      </c>
      <c r="C2" s="2013"/>
      <c r="D2" s="2013"/>
      <c r="E2" s="2013"/>
      <c r="F2" s="2013"/>
      <c r="G2" s="2013"/>
      <c r="H2" s="2013"/>
      <c r="I2" s="2013"/>
      <c r="J2" s="2013" t="s">
        <v>427</v>
      </c>
      <c r="K2" s="2013"/>
      <c r="L2" s="2013"/>
      <c r="M2" s="2013"/>
      <c r="N2" s="2013"/>
      <c r="O2" s="2013"/>
      <c r="P2" s="2013"/>
      <c r="Q2" s="2013"/>
      <c r="R2" s="19"/>
      <c r="S2" s="19"/>
      <c r="T2" s="19"/>
      <c r="U2" s="19"/>
      <c r="V2" s="19"/>
      <c r="W2" s="19"/>
      <c r="X2" s="2066" t="s">
        <v>428</v>
      </c>
      <c r="Y2" s="2066"/>
      <c r="Z2" s="2066"/>
      <c r="AA2" s="2066"/>
    </row>
    <row r="3" spans="1:29" s="8" customFormat="1" ht="14">
      <c r="A3" s="19"/>
      <c r="B3" s="2013"/>
      <c r="C3" s="2013"/>
      <c r="D3" s="2013"/>
      <c r="E3" s="2013"/>
      <c r="F3" s="2013"/>
      <c r="G3" s="2013"/>
      <c r="H3" s="2013"/>
      <c r="I3" s="2013"/>
      <c r="J3" s="2013"/>
      <c r="K3" s="2013"/>
      <c r="L3" s="2013"/>
      <c r="M3" s="2013"/>
      <c r="N3" s="2013"/>
      <c r="O3" s="2013"/>
      <c r="P3" s="2013"/>
      <c r="Q3" s="2013"/>
      <c r="R3" s="19"/>
      <c r="S3" s="19"/>
      <c r="T3" s="19"/>
      <c r="U3" s="19"/>
      <c r="V3" s="19"/>
      <c r="W3" s="19"/>
      <c r="X3" s="2066"/>
      <c r="Y3" s="2066"/>
      <c r="Z3" s="2066"/>
      <c r="AA3" s="2066"/>
    </row>
    <row r="4" spans="1:29" s="8" customFormat="1" ht="14">
      <c r="A4" s="19"/>
      <c r="B4" s="2013"/>
      <c r="C4" s="2013"/>
      <c r="D4" s="2013"/>
      <c r="E4" s="2013"/>
      <c r="F4" s="2013"/>
      <c r="G4" s="2013"/>
      <c r="H4" s="2013"/>
      <c r="I4" s="2013"/>
      <c r="J4" s="2013"/>
      <c r="K4" s="2013"/>
      <c r="L4" s="2013"/>
      <c r="M4" s="2013"/>
      <c r="N4" s="2013"/>
      <c r="O4" s="2013"/>
      <c r="P4" s="2013"/>
      <c r="Q4" s="2013"/>
      <c r="R4" s="19"/>
      <c r="S4" s="19"/>
      <c r="T4" s="19"/>
      <c r="U4" s="19"/>
      <c r="V4" s="19"/>
      <c r="W4" s="19"/>
      <c r="X4" s="2066"/>
      <c r="Y4" s="2066"/>
      <c r="Z4" s="2066"/>
      <c r="AA4" s="2066"/>
    </row>
    <row r="5" spans="1:29" s="8" customFormat="1" thickBot="1">
      <c r="A5" s="19"/>
      <c r="B5" s="563"/>
      <c r="C5" s="563"/>
      <c r="D5" s="563"/>
      <c r="E5" s="167"/>
      <c r="F5" s="167"/>
      <c r="G5" s="167"/>
      <c r="H5" s="167"/>
      <c r="I5" s="167"/>
      <c r="J5" s="2067"/>
      <c r="K5" s="2067"/>
      <c r="L5" s="2067"/>
      <c r="M5" s="167"/>
      <c r="N5" s="167"/>
      <c r="O5" s="167"/>
      <c r="P5" s="167"/>
      <c r="Q5" s="167"/>
      <c r="R5" s="185"/>
      <c r="S5" s="185"/>
      <c r="T5" s="185"/>
      <c r="U5" s="185"/>
      <c r="V5" s="19"/>
      <c r="W5" s="19"/>
    </row>
    <row r="6" spans="1:29" s="8" customFormat="1" ht="14.9" customHeight="1">
      <c r="A6" s="19"/>
      <c r="B6"/>
      <c r="C6" s="564"/>
      <c r="D6" s="2068" t="s">
        <v>403</v>
      </c>
      <c r="E6" s="2069"/>
      <c r="F6" s="2070"/>
      <c r="G6" s="2071" t="s">
        <v>42</v>
      </c>
      <c r="H6" s="2072"/>
      <c r="I6"/>
      <c r="J6"/>
      <c r="K6"/>
      <c r="L6" s="565"/>
      <c r="M6" s="2068" t="s">
        <v>23</v>
      </c>
      <c r="N6" s="2069"/>
      <c r="O6" s="2069"/>
      <c r="P6" s="2071" t="s">
        <v>42</v>
      </c>
      <c r="Q6" s="2072"/>
      <c r="R6" s="2073" t="s">
        <v>25</v>
      </c>
      <c r="S6" s="2072"/>
      <c r="T6" s="1210" t="s">
        <v>152</v>
      </c>
      <c r="U6" s="186"/>
      <c r="V6" s="19"/>
      <c r="W6" s="19"/>
      <c r="X6" s="565"/>
      <c r="Y6" s="2068" t="s">
        <v>23</v>
      </c>
      <c r="Z6" s="2069"/>
      <c r="AA6" s="2070"/>
      <c r="AB6" s="1969" t="s">
        <v>510</v>
      </c>
      <c r="AC6" s="1979"/>
    </row>
    <row r="7" spans="1:29" s="8" customFormat="1" ht="15" thickBot="1">
      <c r="A7" s="19"/>
      <c r="B7"/>
      <c r="C7" s="953"/>
      <c r="D7" s="1257" t="s">
        <v>730</v>
      </c>
      <c r="E7" s="1258" t="s">
        <v>641</v>
      </c>
      <c r="F7" s="1259" t="s">
        <v>731</v>
      </c>
      <c r="G7" s="278" t="s">
        <v>26</v>
      </c>
      <c r="H7" s="954" t="s">
        <v>27</v>
      </c>
      <c r="I7"/>
      <c r="J7"/>
      <c r="K7"/>
      <c r="L7" s="955"/>
      <c r="M7" s="566" t="s">
        <v>732</v>
      </c>
      <c r="N7" s="567" t="s">
        <v>640</v>
      </c>
      <c r="O7" s="770" t="s">
        <v>733</v>
      </c>
      <c r="P7" s="568" t="s">
        <v>26</v>
      </c>
      <c r="Q7" s="954" t="s">
        <v>27</v>
      </c>
      <c r="R7" s="1201" t="s">
        <v>730</v>
      </c>
      <c r="S7" s="1194" t="s">
        <v>731</v>
      </c>
      <c r="T7" s="347" t="str">
        <f>+CONCATENATE(S7," / ",R7)</f>
        <v>Sep 25 / Sep 24</v>
      </c>
      <c r="U7" s="185"/>
      <c r="V7" s="19"/>
      <c r="W7" s="19"/>
      <c r="X7" s="955"/>
      <c r="Y7" s="566" t="s">
        <v>732</v>
      </c>
      <c r="Z7" s="567" t="s">
        <v>640</v>
      </c>
      <c r="AA7" s="770" t="s">
        <v>733</v>
      </c>
      <c r="AB7" s="172" t="s">
        <v>26</v>
      </c>
      <c r="AC7" s="962" t="s">
        <v>27</v>
      </c>
    </row>
    <row r="8" spans="1:29" s="8" customFormat="1">
      <c r="A8" s="19"/>
      <c r="B8"/>
      <c r="C8" s="569" t="s">
        <v>344</v>
      </c>
      <c r="D8" s="570"/>
      <c r="E8" s="266"/>
      <c r="F8" s="571"/>
      <c r="G8" s="570"/>
      <c r="H8" s="571"/>
      <c r="I8"/>
      <c r="J8"/>
      <c r="K8"/>
      <c r="L8" s="572" t="s">
        <v>345</v>
      </c>
      <c r="M8" s="573"/>
      <c r="N8" s="574"/>
      <c r="O8" s="574"/>
      <c r="P8" s="573"/>
      <c r="Q8" s="575"/>
      <c r="R8" s="187"/>
      <c r="S8" s="187"/>
      <c r="T8" s="1244"/>
      <c r="U8" s="187"/>
      <c r="V8" s="19"/>
      <c r="W8" s="19"/>
      <c r="X8" s="572" t="s">
        <v>62</v>
      </c>
      <c r="Y8" s="684"/>
      <c r="Z8" s="685"/>
      <c r="AA8" s="686"/>
      <c r="AB8" s="531"/>
      <c r="AC8" s="533"/>
    </row>
    <row r="9" spans="1:29" s="8" customFormat="1">
      <c r="A9" s="19"/>
      <c r="B9"/>
      <c r="C9" s="579" t="s">
        <v>136</v>
      </c>
      <c r="D9" s="267"/>
      <c r="E9" s="580"/>
      <c r="F9" s="735"/>
      <c r="G9" s="269"/>
      <c r="H9" s="956"/>
      <c r="I9"/>
      <c r="J9"/>
      <c r="K9"/>
      <c r="L9" s="581" t="s">
        <v>347</v>
      </c>
      <c r="M9" s="267">
        <v>4363712</v>
      </c>
      <c r="N9" s="580">
        <v>4309924</v>
      </c>
      <c r="O9" s="580">
        <v>4359098</v>
      </c>
      <c r="P9" s="269">
        <v>1.1409481930539842E-2</v>
      </c>
      <c r="Q9" s="956">
        <v>-1.0573566724843436E-3</v>
      </c>
      <c r="R9" s="580">
        <v>12964152</v>
      </c>
      <c r="S9" s="580">
        <v>12929405</v>
      </c>
      <c r="T9" s="1245">
        <v>-2.680237010488615E-3</v>
      </c>
      <c r="U9" s="1005"/>
      <c r="V9" s="176"/>
      <c r="W9" s="176"/>
      <c r="X9" s="662" t="s">
        <v>703</v>
      </c>
      <c r="Y9" s="1139">
        <v>2.7517887349847441E-2</v>
      </c>
      <c r="Z9" s="1140">
        <v>3.3648545996555132E-2</v>
      </c>
      <c r="AA9" s="1141">
        <v>3.0763635704686685E-2</v>
      </c>
      <c r="AB9" s="1030" t="s">
        <v>911</v>
      </c>
      <c r="AC9" s="1031" t="s">
        <v>918</v>
      </c>
    </row>
    <row r="10" spans="1:29" s="8" customFormat="1" ht="15">
      <c r="A10" s="19"/>
      <c r="B10"/>
      <c r="C10" s="579" t="s">
        <v>348</v>
      </c>
      <c r="D10" s="582">
        <v>5134613</v>
      </c>
      <c r="E10" s="583">
        <v>5990377</v>
      </c>
      <c r="F10" s="957">
        <v>5571298</v>
      </c>
      <c r="G10" s="269">
        <v>-6.995870209838212E-2</v>
      </c>
      <c r="H10" s="956">
        <v>8.5047305415227981E-2</v>
      </c>
      <c r="I10" s="1005"/>
      <c r="J10"/>
      <c r="K10"/>
      <c r="L10" s="111" t="s">
        <v>430</v>
      </c>
      <c r="M10" s="267">
        <v>-1040332</v>
      </c>
      <c r="N10" s="580">
        <v>-953011</v>
      </c>
      <c r="O10" s="580">
        <v>-930847</v>
      </c>
      <c r="P10" s="269">
        <v>-2.3256814454397694E-2</v>
      </c>
      <c r="Q10" s="956">
        <v>-0.10524044247413326</v>
      </c>
      <c r="R10" s="580">
        <v>-3261405</v>
      </c>
      <c r="S10" s="580">
        <v>-2859195</v>
      </c>
      <c r="T10" s="1245">
        <v>-0.12332415017454135</v>
      </c>
      <c r="U10" s="1005"/>
      <c r="V10" s="176"/>
      <c r="W10" s="176"/>
      <c r="X10" s="111" t="s">
        <v>704</v>
      </c>
      <c r="Y10" s="1139">
        <v>0.22909440043753992</v>
      </c>
      <c r="Z10" s="1140">
        <v>0.29344858933118162</v>
      </c>
      <c r="AA10" s="1141">
        <v>0.24856489554160111</v>
      </c>
      <c r="AB10" s="1030" t="s">
        <v>919</v>
      </c>
      <c r="AC10" s="1031" t="s">
        <v>920</v>
      </c>
    </row>
    <row r="11" spans="1:29" s="8" customFormat="1" ht="15">
      <c r="A11" s="19"/>
      <c r="B11"/>
      <c r="C11" s="579" t="s">
        <v>350</v>
      </c>
      <c r="D11" s="582">
        <v>36092693</v>
      </c>
      <c r="E11" s="583">
        <v>32653406</v>
      </c>
      <c r="F11" s="957">
        <v>33968802</v>
      </c>
      <c r="G11" s="269">
        <v>4.028357715577971E-2</v>
      </c>
      <c r="H11" s="956">
        <v>-5.8845456613614282E-2</v>
      </c>
      <c r="I11" s="1005"/>
      <c r="J11"/>
      <c r="K11"/>
      <c r="L11" s="113" t="s">
        <v>345</v>
      </c>
      <c r="M11" s="270">
        <v>3323380</v>
      </c>
      <c r="N11" s="683">
        <v>3356913</v>
      </c>
      <c r="O11" s="683">
        <v>3428251</v>
      </c>
      <c r="P11" s="272">
        <v>2.1251072041485734E-2</v>
      </c>
      <c r="Q11" s="774">
        <v>3.1555524797043974E-2</v>
      </c>
      <c r="R11" s="683">
        <v>9702747</v>
      </c>
      <c r="S11" s="683">
        <v>10070210</v>
      </c>
      <c r="T11" s="1246">
        <v>3.7872058294419093E-2</v>
      </c>
      <c r="U11" s="1005"/>
      <c r="V11" s="176"/>
      <c r="W11" s="176"/>
      <c r="X11" s="111" t="s">
        <v>705</v>
      </c>
      <c r="Y11" s="1027">
        <v>6.8370914474019037E-2</v>
      </c>
      <c r="Z11" s="1028">
        <v>6.7333726609996813E-2</v>
      </c>
      <c r="AA11" s="1029">
        <v>6.8917814080759185E-2</v>
      </c>
      <c r="AB11" s="1032" t="s">
        <v>921</v>
      </c>
      <c r="AC11" s="1033" t="s">
        <v>922</v>
      </c>
    </row>
    <row r="12" spans="1:29" s="8" customFormat="1" ht="15">
      <c r="A12" s="19"/>
      <c r="B12"/>
      <c r="C12" s="591" t="s">
        <v>351</v>
      </c>
      <c r="D12" s="584">
        <v>41227306</v>
      </c>
      <c r="E12" s="585">
        <v>38643783</v>
      </c>
      <c r="F12" s="773">
        <v>39540100</v>
      </c>
      <c r="G12" s="272">
        <v>2.3194338918630198E-2</v>
      </c>
      <c r="H12" s="774">
        <v>-4.0924478548270894E-2</v>
      </c>
      <c r="I12" s="1005"/>
      <c r="J12"/>
      <c r="K12"/>
      <c r="L12" s="16"/>
      <c r="M12" s="267"/>
      <c r="N12" s="580"/>
      <c r="O12" s="580"/>
      <c r="P12" s="269"/>
      <c r="Q12" s="956"/>
      <c r="R12" s="580"/>
      <c r="S12" s="580"/>
      <c r="T12" s="1245"/>
      <c r="U12" s="1005"/>
      <c r="V12" s="176"/>
      <c r="W12" s="176"/>
      <c r="X12" s="111" t="s">
        <v>706</v>
      </c>
      <c r="Y12" s="1027">
        <v>5.1346466661542862E-2</v>
      </c>
      <c r="Z12" s="1028">
        <v>5.672364605011028E-2</v>
      </c>
      <c r="AA12" s="1029">
        <v>5.7624422588574156E-2</v>
      </c>
      <c r="AB12" s="1032" t="s">
        <v>923</v>
      </c>
      <c r="AC12" s="1033" t="s">
        <v>924</v>
      </c>
    </row>
    <row r="13" spans="1:29" s="8" customFormat="1" ht="15">
      <c r="A13" s="19"/>
      <c r="B13"/>
      <c r="C13" s="591"/>
      <c r="D13" s="584"/>
      <c r="E13" s="585"/>
      <c r="F13" s="773"/>
      <c r="G13" s="272"/>
      <c r="H13" s="774"/>
      <c r="I13" s="1005"/>
      <c r="J13"/>
      <c r="K13"/>
      <c r="L13" s="16" t="s">
        <v>434</v>
      </c>
      <c r="M13" s="267">
        <v>-935374</v>
      </c>
      <c r="N13" s="580">
        <v>-633988</v>
      </c>
      <c r="O13" s="580">
        <v>-675251</v>
      </c>
      <c r="P13" s="269">
        <v>6.5084828104001971E-2</v>
      </c>
      <c r="Q13" s="956">
        <v>-0.2780951790406832</v>
      </c>
      <c r="R13" s="580">
        <v>-2897123</v>
      </c>
      <c r="S13" s="580">
        <v>-1958121</v>
      </c>
      <c r="T13" s="1245">
        <v>-0.32411533787139862</v>
      </c>
      <c r="U13" s="1005"/>
      <c r="V13" s="176"/>
      <c r="W13" s="176"/>
      <c r="X13" s="111" t="s">
        <v>707</v>
      </c>
      <c r="Y13" s="1027">
        <v>2.4294094779194579E-2</v>
      </c>
      <c r="Z13" s="1028">
        <v>2.1860606106465605E-2</v>
      </c>
      <c r="AA13" s="1029">
        <v>2.1266633194962501E-2</v>
      </c>
      <c r="AB13" s="1030" t="s">
        <v>925</v>
      </c>
      <c r="AC13" s="1031" t="s">
        <v>926</v>
      </c>
    </row>
    <row r="14" spans="1:29" s="8" customFormat="1">
      <c r="A14" s="19"/>
      <c r="B14"/>
      <c r="C14" s="591" t="s">
        <v>138</v>
      </c>
      <c r="D14" s="584">
        <v>622399</v>
      </c>
      <c r="E14" s="585">
        <v>574653</v>
      </c>
      <c r="F14" s="773">
        <v>1211354</v>
      </c>
      <c r="G14" s="272">
        <v>1.1079747256170245</v>
      </c>
      <c r="H14" s="774">
        <v>0.94626598050446742</v>
      </c>
      <c r="I14" s="1005"/>
      <c r="J14"/>
      <c r="K14"/>
      <c r="L14" s="16" t="s">
        <v>201</v>
      </c>
      <c r="M14" s="267">
        <v>107848</v>
      </c>
      <c r="N14" s="580">
        <v>105024</v>
      </c>
      <c r="O14" s="580">
        <v>113472</v>
      </c>
      <c r="P14" s="269">
        <v>8.0438756855575874E-2</v>
      </c>
      <c r="Q14" s="956">
        <v>5.2147466805133151E-2</v>
      </c>
      <c r="R14" s="580">
        <v>293820</v>
      </c>
      <c r="S14" s="580">
        <v>327474</v>
      </c>
      <c r="T14" s="1245">
        <v>0.11453951398815601</v>
      </c>
      <c r="U14" s="1005"/>
      <c r="V14" s="176"/>
      <c r="W14" s="176"/>
      <c r="X14" s="16"/>
      <c r="Y14" s="1027"/>
      <c r="Z14" s="1028"/>
      <c r="AA14" s="1029"/>
      <c r="AB14" s="1032"/>
      <c r="AC14" s="1033"/>
    </row>
    <row r="15" spans="1:29" s="8" customFormat="1">
      <c r="A15" s="19"/>
      <c r="B15"/>
      <c r="C15" s="591"/>
      <c r="D15" s="584"/>
      <c r="E15" s="585"/>
      <c r="F15" s="773"/>
      <c r="G15" s="272"/>
      <c r="H15" s="774"/>
      <c r="I15" s="1005"/>
      <c r="J15"/>
      <c r="K15"/>
      <c r="L15" s="113" t="s">
        <v>353</v>
      </c>
      <c r="M15" s="270">
        <v>-827526</v>
      </c>
      <c r="N15" s="683">
        <v>-528964</v>
      </c>
      <c r="O15" s="683">
        <v>-561779</v>
      </c>
      <c r="P15" s="272">
        <v>6.2036357861782652E-2</v>
      </c>
      <c r="Q15" s="774">
        <v>-0.32113432085517557</v>
      </c>
      <c r="R15" s="683">
        <v>-2603303</v>
      </c>
      <c r="S15" s="683">
        <v>-1630647</v>
      </c>
      <c r="T15" s="1246">
        <v>-0.37362381559119318</v>
      </c>
      <c r="U15" s="1005"/>
      <c r="V15" s="176"/>
      <c r="W15" s="176"/>
      <c r="X15" s="113" t="s">
        <v>66</v>
      </c>
      <c r="Y15" s="1027"/>
      <c r="Z15" s="1028"/>
      <c r="AA15" s="1029"/>
      <c r="AB15" s="1032"/>
      <c r="AC15" s="1033"/>
    </row>
    <row r="16" spans="1:29" s="8" customFormat="1">
      <c r="A16" s="19"/>
      <c r="B16"/>
      <c r="C16" s="591" t="s">
        <v>354</v>
      </c>
      <c r="D16" s="584">
        <v>704968</v>
      </c>
      <c r="E16" s="585">
        <v>617368</v>
      </c>
      <c r="F16" s="773">
        <v>368478</v>
      </c>
      <c r="G16" s="272">
        <v>-0.40314690751707249</v>
      </c>
      <c r="H16" s="774">
        <v>-0.47731244538759204</v>
      </c>
      <c r="I16" s="1005"/>
      <c r="J16"/>
      <c r="K16"/>
      <c r="L16" s="16"/>
      <c r="M16" s="270"/>
      <c r="N16" s="683"/>
      <c r="O16" s="683"/>
      <c r="P16" s="272"/>
      <c r="Q16" s="774"/>
      <c r="R16" s="683"/>
      <c r="S16" s="683"/>
      <c r="T16" s="1246"/>
      <c r="U16" s="1005"/>
      <c r="V16" s="176"/>
      <c r="W16" s="176"/>
      <c r="X16" s="111" t="s">
        <v>436</v>
      </c>
      <c r="Y16" s="1139">
        <v>4.3878969278208453E-2</v>
      </c>
      <c r="Z16" s="1140">
        <v>3.6039324437904946E-2</v>
      </c>
      <c r="AA16" s="1141">
        <v>3.4547187574872865E-2</v>
      </c>
      <c r="AB16" s="1030" t="s">
        <v>927</v>
      </c>
      <c r="AC16" s="1031" t="s">
        <v>928</v>
      </c>
    </row>
    <row r="17" spans="1:35" s="8" customFormat="1" ht="15.65" customHeight="1">
      <c r="A17" s="19"/>
      <c r="B17"/>
      <c r="C17" s="591" t="s">
        <v>142</v>
      </c>
      <c r="D17" s="584">
        <v>22888341</v>
      </c>
      <c r="E17" s="585">
        <v>21881734</v>
      </c>
      <c r="F17" s="773">
        <v>21868305</v>
      </c>
      <c r="G17" s="272">
        <v>-6.1370821891903083E-4</v>
      </c>
      <c r="H17" s="774">
        <v>-4.4565746377162069E-2</v>
      </c>
      <c r="I17" s="1005"/>
      <c r="J17"/>
      <c r="K17"/>
      <c r="L17" s="1393" t="s">
        <v>355</v>
      </c>
      <c r="M17" s="270">
        <v>2495854</v>
      </c>
      <c r="N17" s="683">
        <v>2827949</v>
      </c>
      <c r="O17" s="683">
        <v>2866472</v>
      </c>
      <c r="P17" s="272">
        <v>1.3622240005035452E-2</v>
      </c>
      <c r="Q17" s="774">
        <v>0.14849346155664553</v>
      </c>
      <c r="R17" s="683">
        <v>7099444</v>
      </c>
      <c r="S17" s="683">
        <v>8439563</v>
      </c>
      <c r="T17" s="1246">
        <v>0.188763937006898</v>
      </c>
      <c r="U17" s="1005"/>
      <c r="V17" s="176"/>
      <c r="W17" s="176"/>
      <c r="X17" s="586" t="s">
        <v>437</v>
      </c>
      <c r="Y17" s="1139">
        <v>6.134349315658888E-2</v>
      </c>
      <c r="Z17" s="1140">
        <v>5.0045189960677486E-2</v>
      </c>
      <c r="AA17" s="1141">
        <v>4.8531148000696883E-2</v>
      </c>
      <c r="AB17" s="1030" t="s">
        <v>927</v>
      </c>
      <c r="AC17" s="1031" t="s">
        <v>929</v>
      </c>
    </row>
    <row r="18" spans="1:35" s="8" customFormat="1">
      <c r="A18" s="19"/>
      <c r="B18"/>
      <c r="C18" s="591" t="s">
        <v>143</v>
      </c>
      <c r="D18" s="584">
        <v>8178619</v>
      </c>
      <c r="E18" s="585">
        <v>8262941</v>
      </c>
      <c r="F18" s="773">
        <v>8124785</v>
      </c>
      <c r="G18" s="272">
        <v>-1.6719954795756137E-2</v>
      </c>
      <c r="H18" s="774">
        <v>-6.5822848576269416E-3</v>
      </c>
      <c r="I18" s="1005"/>
      <c r="J18"/>
      <c r="K18"/>
      <c r="L18" s="16"/>
      <c r="M18" s="267"/>
      <c r="N18" s="580"/>
      <c r="O18" s="580"/>
      <c r="P18" s="269"/>
      <c r="Q18" s="956"/>
      <c r="R18" s="580"/>
      <c r="S18" s="580"/>
      <c r="T18" s="1245"/>
      <c r="U18" s="1005"/>
      <c r="V18" s="176"/>
      <c r="W18" s="176"/>
      <c r="X18" s="111" t="s">
        <v>68</v>
      </c>
      <c r="Y18" s="1139">
        <v>1.3622548908813263</v>
      </c>
      <c r="Z18" s="1140">
        <v>1.5251260154825428</v>
      </c>
      <c r="AA18" s="1141">
        <v>1.5572628415195415</v>
      </c>
      <c r="AB18" s="1030" t="s">
        <v>930</v>
      </c>
      <c r="AC18" s="1031" t="s">
        <v>931</v>
      </c>
    </row>
    <row r="19" spans="1:35" s="8" customFormat="1">
      <c r="A19" s="19"/>
      <c r="B19"/>
      <c r="C19" s="591"/>
      <c r="D19" s="584"/>
      <c r="E19" s="585"/>
      <c r="F19" s="773"/>
      <c r="G19" s="272"/>
      <c r="H19" s="774"/>
      <c r="I19" s="1005"/>
      <c r="J19"/>
      <c r="K19"/>
      <c r="L19" s="113" t="s">
        <v>48</v>
      </c>
      <c r="M19" s="267"/>
      <c r="N19" s="580"/>
      <c r="O19" s="580"/>
      <c r="P19" s="269"/>
      <c r="Q19" s="956"/>
      <c r="R19" s="580"/>
      <c r="S19" s="580"/>
      <c r="T19" s="1245"/>
      <c r="U19" s="1005"/>
      <c r="V19" s="176"/>
      <c r="W19" s="176"/>
      <c r="X19" s="111" t="s">
        <v>69</v>
      </c>
      <c r="Y19" s="1139">
        <v>0.97442022666507688</v>
      </c>
      <c r="Z19" s="1140">
        <v>1.0982975851196173</v>
      </c>
      <c r="AA19" s="1141">
        <v>1.1085468550750661</v>
      </c>
      <c r="AB19" s="1030" t="s">
        <v>932</v>
      </c>
      <c r="AC19" s="1031" t="s">
        <v>933</v>
      </c>
    </row>
    <row r="20" spans="1:35" s="8" customFormat="1" ht="15">
      <c r="A20" s="19"/>
      <c r="B20"/>
      <c r="C20" s="591" t="s">
        <v>59</v>
      </c>
      <c r="D20" s="584">
        <v>129063925</v>
      </c>
      <c r="E20" s="585">
        <v>133011844</v>
      </c>
      <c r="F20" s="773">
        <v>135408707</v>
      </c>
      <c r="G20" s="272">
        <v>1.801992159435065E-2</v>
      </c>
      <c r="H20" s="774">
        <v>4.9159995715301545E-2</v>
      </c>
      <c r="I20" s="1005"/>
      <c r="J20"/>
      <c r="K20"/>
      <c r="L20" s="111" t="s">
        <v>358</v>
      </c>
      <c r="M20" s="267">
        <v>822829</v>
      </c>
      <c r="N20" s="580">
        <v>881866</v>
      </c>
      <c r="O20" s="580">
        <v>902082</v>
      </c>
      <c r="P20" s="269">
        <v>2.2924117723100788E-2</v>
      </c>
      <c r="Q20" s="956">
        <v>9.6317703921470932E-2</v>
      </c>
      <c r="R20" s="580">
        <v>2316923</v>
      </c>
      <c r="S20" s="580">
        <v>2644037</v>
      </c>
      <c r="T20" s="1245">
        <v>0.14118466604198759</v>
      </c>
      <c r="U20" s="1005"/>
      <c r="V20" s="176"/>
      <c r="W20" s="176"/>
      <c r="X20" s="111" t="s">
        <v>708</v>
      </c>
      <c r="Y20" s="1139">
        <v>2.5265766522250252E-2</v>
      </c>
      <c r="Z20" s="1140">
        <v>1.5999970780673591E-2</v>
      </c>
      <c r="AA20" s="1141">
        <v>1.67432485450788E-2</v>
      </c>
      <c r="AB20" s="1030" t="s">
        <v>934</v>
      </c>
      <c r="AC20" s="1031" t="s">
        <v>935</v>
      </c>
    </row>
    <row r="21" spans="1:35" s="8" customFormat="1">
      <c r="A21" s="19"/>
      <c r="B21"/>
      <c r="C21" s="579" t="s">
        <v>359</v>
      </c>
      <c r="D21" s="582">
        <v>123400733</v>
      </c>
      <c r="E21" s="583">
        <v>128218187</v>
      </c>
      <c r="F21" s="957">
        <v>130730717</v>
      </c>
      <c r="G21" s="269">
        <v>1.9595738005560786E-2</v>
      </c>
      <c r="H21" s="956">
        <v>5.9399841652480301E-2</v>
      </c>
      <c r="I21" s="1005"/>
      <c r="J21"/>
      <c r="K21"/>
      <c r="L21" s="111" t="s">
        <v>440</v>
      </c>
      <c r="M21" s="267">
        <v>299425</v>
      </c>
      <c r="N21" s="580">
        <v>349277</v>
      </c>
      <c r="O21" s="580">
        <v>349768</v>
      </c>
      <c r="P21" s="269">
        <v>1.4057610435270573E-3</v>
      </c>
      <c r="Q21" s="956">
        <v>0.16813225348584787</v>
      </c>
      <c r="R21" s="580">
        <v>853029</v>
      </c>
      <c r="S21" s="580">
        <v>1004844</v>
      </c>
      <c r="T21" s="1245">
        <v>0.17797167505442371</v>
      </c>
      <c r="U21" s="1005"/>
      <c r="V21" s="176"/>
      <c r="W21" s="176"/>
      <c r="X21" s="111"/>
      <c r="Y21" s="1027"/>
      <c r="Z21" s="1028"/>
      <c r="AA21" s="1029"/>
      <c r="AB21" s="1030"/>
      <c r="AC21" s="1031"/>
    </row>
    <row r="22" spans="1:35" s="8" customFormat="1">
      <c r="A22" s="19"/>
      <c r="B22"/>
      <c r="C22" s="440" t="s">
        <v>360</v>
      </c>
      <c r="D22" s="582">
        <v>5663192</v>
      </c>
      <c r="E22" s="583">
        <v>4793657</v>
      </c>
      <c r="F22" s="957">
        <v>4677990</v>
      </c>
      <c r="G22" s="269">
        <v>-2.4129177369177645E-2</v>
      </c>
      <c r="H22" s="956">
        <v>-0.17396584823541211</v>
      </c>
      <c r="I22" s="1005"/>
      <c r="J22"/>
      <c r="K22"/>
      <c r="L22" s="111" t="s">
        <v>651</v>
      </c>
      <c r="M22" s="267">
        <v>24114</v>
      </c>
      <c r="N22" s="580">
        <v>121126</v>
      </c>
      <c r="O22" s="580">
        <v>2683</v>
      </c>
      <c r="P22" s="269">
        <v>-0.97784951207833171</v>
      </c>
      <c r="Q22" s="956">
        <v>-0.88873683337480303</v>
      </c>
      <c r="R22" s="580">
        <v>47504</v>
      </c>
      <c r="S22" s="580">
        <v>135170</v>
      </c>
      <c r="T22" s="1245">
        <v>1.8454445941394408</v>
      </c>
      <c r="U22" s="1005"/>
      <c r="V22" s="176"/>
      <c r="W22" s="176"/>
      <c r="X22" s="1393" t="s">
        <v>70</v>
      </c>
      <c r="Y22" s="1027"/>
      <c r="Z22" s="1028"/>
      <c r="AA22" s="1029"/>
      <c r="AB22" s="1030"/>
      <c r="AC22" s="1031"/>
    </row>
    <row r="23" spans="1:35" s="8" customFormat="1" ht="15">
      <c r="A23" s="19"/>
      <c r="B23"/>
      <c r="C23" s="579" t="s">
        <v>441</v>
      </c>
      <c r="D23" s="582">
        <v>-7714711</v>
      </c>
      <c r="E23" s="583">
        <v>-7310931</v>
      </c>
      <c r="F23" s="957">
        <v>-7284860</v>
      </c>
      <c r="G23" s="269">
        <v>-3.5660300993129329E-3</v>
      </c>
      <c r="H23" s="956">
        <v>-5.5718354193695654E-2</v>
      </c>
      <c r="I23" s="1005"/>
      <c r="J23"/>
      <c r="K23"/>
      <c r="L23" s="111" t="s">
        <v>212</v>
      </c>
      <c r="M23" s="267">
        <v>13639</v>
      </c>
      <c r="N23" s="580">
        <v>30207</v>
      </c>
      <c r="O23" s="580">
        <v>33178</v>
      </c>
      <c r="P23" s="269">
        <v>9.8354685999933786E-2</v>
      </c>
      <c r="Q23" s="956">
        <v>1.4325830339467702</v>
      </c>
      <c r="R23" s="580">
        <v>52793</v>
      </c>
      <c r="S23" s="580">
        <v>78020</v>
      </c>
      <c r="T23" s="1245">
        <v>0.47784744189570588</v>
      </c>
      <c r="U23" s="1005"/>
      <c r="V23" s="176"/>
      <c r="W23" s="176"/>
      <c r="X23" s="111" t="s">
        <v>469</v>
      </c>
      <c r="Y23" s="1139">
        <v>0.38750233502579151</v>
      </c>
      <c r="Z23" s="1140">
        <v>0.4022184246850008</v>
      </c>
      <c r="AA23" s="1141">
        <v>0.41294019903590984</v>
      </c>
      <c r="AB23" s="1030" t="s">
        <v>936</v>
      </c>
      <c r="AC23" s="1031" t="s">
        <v>937</v>
      </c>
    </row>
    <row r="24" spans="1:35" s="8" customFormat="1" ht="15.5" thickBot="1">
      <c r="A24" s="19"/>
      <c r="B24"/>
      <c r="C24" s="579" t="s">
        <v>364</v>
      </c>
      <c r="D24" s="582">
        <v>121349214</v>
      </c>
      <c r="E24" s="583">
        <v>125700913</v>
      </c>
      <c r="F24" s="957">
        <v>128123847</v>
      </c>
      <c r="G24" s="269">
        <v>1.9275389033968273E-2</v>
      </c>
      <c r="H24" s="956">
        <v>5.5827580391249999E-2</v>
      </c>
      <c r="I24" s="1005"/>
      <c r="J24"/>
      <c r="K24"/>
      <c r="L24" s="111" t="s">
        <v>650</v>
      </c>
      <c r="M24" s="267">
        <v>-10714</v>
      </c>
      <c r="N24" s="580">
        <v>7542</v>
      </c>
      <c r="O24" s="580">
        <v>-1064</v>
      </c>
      <c r="P24" s="269" t="s">
        <v>543</v>
      </c>
      <c r="Q24" s="956" t="s">
        <v>543</v>
      </c>
      <c r="R24" s="580">
        <v>-3466</v>
      </c>
      <c r="S24" s="580">
        <v>7261</v>
      </c>
      <c r="T24" s="1245" t="s">
        <v>543</v>
      </c>
      <c r="U24" s="1005"/>
      <c r="V24" s="176"/>
      <c r="W24" s="176"/>
      <c r="X24" s="587" t="s">
        <v>470</v>
      </c>
      <c r="Y24" s="1142">
        <v>3.3824902575387117E-2</v>
      </c>
      <c r="Z24" s="1143">
        <v>3.5790451548249946E-2</v>
      </c>
      <c r="AA24" s="1144">
        <v>3.7482019048018698E-2</v>
      </c>
      <c r="AB24" s="1034" t="s">
        <v>938</v>
      </c>
      <c r="AC24" s="1035" t="s">
        <v>939</v>
      </c>
    </row>
    <row r="25" spans="1:35" s="8" customFormat="1">
      <c r="A25" s="19"/>
      <c r="B25"/>
      <c r="C25" s="579"/>
      <c r="D25" s="584"/>
      <c r="E25" s="585"/>
      <c r="F25" s="773"/>
      <c r="G25" s="269"/>
      <c r="H25" s="956"/>
      <c r="I25" s="1005"/>
      <c r="J25"/>
      <c r="K25"/>
      <c r="L25" s="111" t="s">
        <v>192</v>
      </c>
      <c r="M25" s="267">
        <v>19336</v>
      </c>
      <c r="N25" s="580">
        <v>30426</v>
      </c>
      <c r="O25" s="580">
        <v>28774</v>
      </c>
      <c r="P25" s="269">
        <v>-5.4295668178531521E-2</v>
      </c>
      <c r="Q25" s="956">
        <v>0.48810508895324783</v>
      </c>
      <c r="R25" s="580">
        <v>150980</v>
      </c>
      <c r="S25" s="580">
        <v>83173</v>
      </c>
      <c r="T25" s="1245">
        <v>-0.4491124652271824</v>
      </c>
      <c r="U25" s="1005"/>
      <c r="V25" s="176"/>
      <c r="W25" s="176"/>
      <c r="X25"/>
      <c r="Y25"/>
      <c r="Z25"/>
      <c r="AA25"/>
    </row>
    <row r="26" spans="1:35" s="8" customFormat="1" ht="15">
      <c r="A26" s="19"/>
      <c r="B26"/>
      <c r="C26" s="591" t="s">
        <v>442</v>
      </c>
      <c r="D26" s="584">
        <v>1479708</v>
      </c>
      <c r="E26" s="585">
        <v>1604393</v>
      </c>
      <c r="F26" s="773">
        <v>1558842</v>
      </c>
      <c r="G26" s="272">
        <v>-2.8391422799775367E-2</v>
      </c>
      <c r="H26" s="774">
        <v>5.3479470273864842E-2</v>
      </c>
      <c r="I26" s="1005"/>
      <c r="J26"/>
      <c r="K26"/>
      <c r="L26" s="115" t="s">
        <v>443</v>
      </c>
      <c r="M26" s="270">
        <v>1168629</v>
      </c>
      <c r="N26" s="683">
        <v>1420444</v>
      </c>
      <c r="O26" s="683">
        <v>1315421</v>
      </c>
      <c r="P26" s="272">
        <v>-7.3936740906364484E-2</v>
      </c>
      <c r="Q26" s="774">
        <v>0.12561043752978918</v>
      </c>
      <c r="R26" s="683">
        <v>3417763</v>
      </c>
      <c r="S26" s="683">
        <v>3952505</v>
      </c>
      <c r="T26" s="1246">
        <v>0.15645964919159111</v>
      </c>
      <c r="U26" s="1005"/>
      <c r="V26" s="176"/>
      <c r="W26" s="176"/>
      <c r="X26" s="1560" t="s">
        <v>447</v>
      </c>
      <c r="Y26"/>
      <c r="Z26"/>
      <c r="AA26"/>
    </row>
    <row r="27" spans="1:35" s="8" customFormat="1">
      <c r="A27" s="19"/>
      <c r="B27"/>
      <c r="C27" s="591" t="s">
        <v>369</v>
      </c>
      <c r="D27" s="584">
        <v>466957</v>
      </c>
      <c r="E27" s="585">
        <v>559370</v>
      </c>
      <c r="F27" s="773">
        <v>553851</v>
      </c>
      <c r="G27" s="272">
        <v>-9.8664569068773796E-3</v>
      </c>
      <c r="H27" s="774">
        <v>0.18608565670929014</v>
      </c>
      <c r="I27" s="1005"/>
      <c r="J27"/>
      <c r="K27"/>
      <c r="L27" s="115"/>
      <c r="M27" s="267"/>
      <c r="N27" s="580"/>
      <c r="O27" s="580"/>
      <c r="P27" s="269"/>
      <c r="Q27" s="956"/>
      <c r="R27" s="580"/>
      <c r="S27" s="580"/>
      <c r="T27" s="1245"/>
      <c r="U27" s="1005"/>
      <c r="V27" s="176"/>
      <c r="W27" s="176"/>
      <c r="X27" s="1561" t="s">
        <v>451</v>
      </c>
      <c r="AC27" s="57"/>
      <c r="AD27" s="57"/>
      <c r="AE27" s="57"/>
      <c r="AF27" s="57"/>
      <c r="AG27" s="57"/>
      <c r="AH27" s="57"/>
      <c r="AI27" s="57"/>
    </row>
    <row r="28" spans="1:35" s="8" customFormat="1">
      <c r="A28" s="19"/>
      <c r="B28"/>
      <c r="C28" s="591" t="s">
        <v>444</v>
      </c>
      <c r="D28" s="584">
        <v>29053</v>
      </c>
      <c r="E28" s="585">
        <v>22452</v>
      </c>
      <c r="F28" s="773">
        <v>25660</v>
      </c>
      <c r="G28" s="272">
        <v>0.14288259397826475</v>
      </c>
      <c r="H28" s="774">
        <v>-0.11678656248924379</v>
      </c>
      <c r="I28" s="1005"/>
      <c r="J28"/>
      <c r="K28"/>
      <c r="L28" s="113" t="s">
        <v>50</v>
      </c>
      <c r="M28" s="267"/>
      <c r="N28" s="580"/>
      <c r="O28" s="580"/>
      <c r="P28" s="269"/>
      <c r="Q28" s="956"/>
      <c r="R28" s="580"/>
      <c r="S28" s="580"/>
      <c r="T28" s="1245"/>
      <c r="U28" s="1005"/>
      <c r="V28" s="176"/>
      <c r="W28" s="176"/>
      <c r="X28" s="1561" t="s">
        <v>452</v>
      </c>
      <c r="Y28" s="588"/>
      <c r="Z28" s="588"/>
      <c r="AA28" s="588"/>
    </row>
    <row r="29" spans="1:35" s="8" customFormat="1" ht="15">
      <c r="A29" s="19"/>
      <c r="B29"/>
      <c r="C29" s="591" t="s">
        <v>445</v>
      </c>
      <c r="D29" s="584">
        <v>7959779</v>
      </c>
      <c r="E29" s="585">
        <v>7431802</v>
      </c>
      <c r="F29" s="773">
        <v>8255103</v>
      </c>
      <c r="G29" s="272">
        <v>0.11078080390193387</v>
      </c>
      <c r="H29" s="774">
        <v>3.7102035119316756E-2</v>
      </c>
      <c r="I29" s="1005"/>
      <c r="J29"/>
      <c r="K29"/>
      <c r="L29" s="111" t="s">
        <v>377</v>
      </c>
      <c r="M29" s="267">
        <v>-850918</v>
      </c>
      <c r="N29" s="580">
        <v>-951711</v>
      </c>
      <c r="O29" s="580">
        <v>-958832</v>
      </c>
      <c r="P29" s="269">
        <v>7.4823134333847144E-3</v>
      </c>
      <c r="Q29" s="956">
        <v>0.126820680723642</v>
      </c>
      <c r="R29" s="580">
        <v>-2467693</v>
      </c>
      <c r="S29" s="580">
        <v>-2890077</v>
      </c>
      <c r="T29" s="1245">
        <v>0.17116553801465578</v>
      </c>
      <c r="U29" s="1005"/>
      <c r="V29" s="176"/>
      <c r="W29" s="176"/>
      <c r="X29" s="1442" t="s">
        <v>453</v>
      </c>
      <c r="Y29" s="589"/>
      <c r="Z29" s="589"/>
      <c r="AA29" s="589"/>
    </row>
    <row r="30" spans="1:35" s="8" customFormat="1" ht="17.899999999999999" customHeight="1">
      <c r="A30" s="19"/>
      <c r="B30"/>
      <c r="C30" s="579"/>
      <c r="D30" s="584"/>
      <c r="E30" s="585"/>
      <c r="F30" s="773"/>
      <c r="G30" s="269"/>
      <c r="H30" s="956"/>
      <c r="I30" s="1005"/>
      <c r="J30"/>
      <c r="K30"/>
      <c r="L30" s="111" t="s">
        <v>446</v>
      </c>
      <c r="M30" s="267">
        <v>-726190</v>
      </c>
      <c r="N30" s="580">
        <v>-732853</v>
      </c>
      <c r="O30" s="580">
        <v>-805053</v>
      </c>
      <c r="P30" s="269">
        <v>9.851907544896453E-2</v>
      </c>
      <c r="Q30" s="956">
        <v>0.10859830072019719</v>
      </c>
      <c r="R30" s="580">
        <v>-2068890</v>
      </c>
      <c r="S30" s="580">
        <v>-2166648</v>
      </c>
      <c r="T30" s="1245">
        <v>4.7251424677000713E-2</v>
      </c>
      <c r="U30" s="1005"/>
      <c r="V30" s="176"/>
      <c r="W30" s="176"/>
      <c r="X30" s="1442" t="s">
        <v>454</v>
      </c>
      <c r="Y30" s="192"/>
      <c r="Z30" s="192"/>
      <c r="AA30" s="192"/>
    </row>
    <row r="31" spans="1:35" s="8" customFormat="1" ht="15">
      <c r="A31" s="19"/>
      <c r="B31"/>
      <c r="C31" s="590" t="s">
        <v>378</v>
      </c>
      <c r="D31" s="584">
        <v>204906344</v>
      </c>
      <c r="E31" s="585">
        <v>205299409</v>
      </c>
      <c r="F31" s="773">
        <v>209630325</v>
      </c>
      <c r="G31" s="272">
        <v>2.1095608706793695E-2</v>
      </c>
      <c r="H31" s="774">
        <v>2.3054342329196016E-2</v>
      </c>
      <c r="I31" s="1005"/>
      <c r="J31"/>
      <c r="K31"/>
      <c r="L31" s="111" t="s">
        <v>448</v>
      </c>
      <c r="M31" s="267">
        <v>-146719</v>
      </c>
      <c r="N31" s="580">
        <v>-176020</v>
      </c>
      <c r="O31" s="580">
        <v>-181978</v>
      </c>
      <c r="P31" s="269">
        <v>3.3848426315191457E-2</v>
      </c>
      <c r="Q31" s="956">
        <v>0.24031652342232432</v>
      </c>
      <c r="R31" s="580">
        <v>-429259</v>
      </c>
      <c r="S31" s="580">
        <v>-526134</v>
      </c>
      <c r="T31" s="1245">
        <v>0.22567960135955215</v>
      </c>
      <c r="U31" s="1005"/>
      <c r="V31" s="176"/>
      <c r="W31" s="176"/>
      <c r="Y31" s="192"/>
      <c r="Z31" s="192"/>
      <c r="AA31" s="192"/>
      <c r="AB31" s="57"/>
    </row>
    <row r="32" spans="1:35" s="8" customFormat="1" ht="17.149999999999999" customHeight="1">
      <c r="A32" s="19"/>
      <c r="B32"/>
      <c r="C32" s="579"/>
      <c r="D32" s="584"/>
      <c r="E32" s="585"/>
      <c r="F32" s="773"/>
      <c r="G32" s="269"/>
      <c r="H32" s="956"/>
      <c r="I32" s="1005"/>
      <c r="J32"/>
      <c r="K32"/>
      <c r="L32" s="111" t="s">
        <v>449</v>
      </c>
      <c r="M32" s="267">
        <v>-62292</v>
      </c>
      <c r="N32" s="580">
        <v>-57093</v>
      </c>
      <c r="O32" s="580">
        <v>-55223</v>
      </c>
      <c r="P32" s="269">
        <v>-3.275357749636558E-2</v>
      </c>
      <c r="Q32" s="956">
        <v>-0.11348166698773518</v>
      </c>
      <c r="R32" s="580">
        <v>-178795</v>
      </c>
      <c r="S32" s="580">
        <v>-165841</v>
      </c>
      <c r="T32" s="1245">
        <v>-7.2451690483514644E-2</v>
      </c>
      <c r="U32" s="1005"/>
      <c r="V32" s="176"/>
      <c r="W32" s="176"/>
      <c r="Y32" s="193"/>
      <c r="Z32" s="193"/>
      <c r="AA32" s="193"/>
      <c r="AB32" s="193"/>
    </row>
    <row r="33" spans="1:28" s="8" customFormat="1">
      <c r="A33" s="19"/>
      <c r="B33"/>
      <c r="C33" s="591" t="s">
        <v>450</v>
      </c>
      <c r="D33" s="584"/>
      <c r="E33" s="585"/>
      <c r="F33" s="773"/>
      <c r="G33" s="269"/>
      <c r="H33" s="956"/>
      <c r="I33" s="1005"/>
      <c r="J33"/>
      <c r="K33"/>
      <c r="L33" s="111" t="s">
        <v>50</v>
      </c>
      <c r="M33" s="270">
        <v>-1786119</v>
      </c>
      <c r="N33" s="683">
        <v>-1917677</v>
      </c>
      <c r="O33" s="683">
        <v>-2001086</v>
      </c>
      <c r="P33" s="272">
        <v>4.3494811691437089E-2</v>
      </c>
      <c r="Q33" s="774">
        <v>0.12035424291438589</v>
      </c>
      <c r="R33" s="683">
        <v>-5144637</v>
      </c>
      <c r="S33" s="683">
        <v>-5748700</v>
      </c>
      <c r="T33" s="1246">
        <v>0.11741605870346149</v>
      </c>
      <c r="U33" s="1005"/>
      <c r="V33" s="176"/>
      <c r="W33" s="176"/>
      <c r="X33" s="1562"/>
      <c r="Y33" s="193"/>
      <c r="Z33" s="193"/>
      <c r="AA33" s="193"/>
      <c r="AB33" s="193"/>
    </row>
    <row r="34" spans="1:28" s="8" customFormat="1">
      <c r="A34" s="19"/>
      <c r="B34"/>
      <c r="C34" s="592" t="s">
        <v>60</v>
      </c>
      <c r="D34" s="584"/>
      <c r="E34" s="585"/>
      <c r="F34" s="773"/>
      <c r="G34" s="269"/>
      <c r="H34" s="956"/>
      <c r="I34" s="1005"/>
      <c r="J34"/>
      <c r="K34"/>
      <c r="L34" s="115"/>
      <c r="M34" s="270"/>
      <c r="N34" s="683"/>
      <c r="O34" s="683"/>
      <c r="P34" s="272"/>
      <c r="Q34" s="774"/>
      <c r="R34" s="683"/>
      <c r="S34" s="683"/>
      <c r="T34" s="1246"/>
      <c r="U34" s="1005"/>
      <c r="V34" s="176"/>
      <c r="W34" s="176"/>
      <c r="X34" s="1562"/>
      <c r="Y34" s="193"/>
      <c r="Z34" s="193"/>
      <c r="AA34" s="193"/>
      <c r="AB34" s="193"/>
    </row>
    <row r="35" spans="1:28" s="8" customFormat="1">
      <c r="A35" s="19"/>
      <c r="B35"/>
      <c r="C35" s="579" t="s">
        <v>348</v>
      </c>
      <c r="D35" s="582">
        <v>45310064</v>
      </c>
      <c r="E35" s="583">
        <v>44615769</v>
      </c>
      <c r="F35" s="957">
        <v>42835241</v>
      </c>
      <c r="G35" s="269">
        <v>-3.9908042378469372E-2</v>
      </c>
      <c r="H35" s="956">
        <v>-5.4619719804412548E-2</v>
      </c>
      <c r="I35" s="1005"/>
      <c r="J35"/>
      <c r="K35"/>
      <c r="L35" s="113" t="s">
        <v>51</v>
      </c>
      <c r="M35" s="270">
        <v>1878364</v>
      </c>
      <c r="N35" s="683">
        <v>2330716</v>
      </c>
      <c r="O35" s="683">
        <v>2180807</v>
      </c>
      <c r="P35" s="272">
        <v>-6.4318861671692304E-2</v>
      </c>
      <c r="Q35" s="774">
        <v>0.16101405265433111</v>
      </c>
      <c r="R35" s="683">
        <v>5372570</v>
      </c>
      <c r="S35" s="683">
        <v>6643368</v>
      </c>
      <c r="T35" s="1246">
        <v>0.23653447046757883</v>
      </c>
      <c r="U35" s="1005"/>
      <c r="V35" s="176"/>
      <c r="W35" s="176"/>
      <c r="Y35" s="192"/>
      <c r="Z35" s="192"/>
      <c r="AA35" s="192"/>
    </row>
    <row r="36" spans="1:28" s="8" customFormat="1">
      <c r="A36" s="19"/>
      <c r="B36"/>
      <c r="C36" s="579" t="s">
        <v>350</v>
      </c>
      <c r="D36" s="582">
        <v>95985178</v>
      </c>
      <c r="E36" s="583">
        <v>102043442</v>
      </c>
      <c r="F36" s="957">
        <v>104254936</v>
      </c>
      <c r="G36" s="269">
        <v>2.1672083542615114E-2</v>
      </c>
      <c r="H36" s="956">
        <v>8.6156614722327232E-2</v>
      </c>
      <c r="I36" s="1005"/>
      <c r="J36"/>
      <c r="K36"/>
      <c r="L36" s="113"/>
      <c r="M36" s="267"/>
      <c r="N36" s="580"/>
      <c r="O36" s="580"/>
      <c r="P36" s="269"/>
      <c r="Q36" s="956"/>
      <c r="R36" s="580"/>
      <c r="S36" s="580"/>
      <c r="T36" s="1245"/>
      <c r="U36" s="1005"/>
      <c r="V36" s="176"/>
      <c r="W36" s="176"/>
      <c r="Y36" s="19"/>
      <c r="Z36" s="19"/>
      <c r="AA36" s="19"/>
    </row>
    <row r="37" spans="1:28" s="8" customFormat="1">
      <c r="A37" s="19"/>
      <c r="B37"/>
      <c r="C37" s="591" t="s">
        <v>382</v>
      </c>
      <c r="D37" s="584">
        <v>141295242</v>
      </c>
      <c r="E37" s="585">
        <v>146659211</v>
      </c>
      <c r="F37" s="773">
        <v>147090177</v>
      </c>
      <c r="G37" s="272">
        <v>2.9385539241718679E-3</v>
      </c>
      <c r="H37" s="774">
        <v>4.1012952155883638E-2</v>
      </c>
      <c r="I37" s="1005"/>
      <c r="J37"/>
      <c r="K37"/>
      <c r="L37" s="593" t="s">
        <v>455</v>
      </c>
      <c r="M37" s="267">
        <v>-472791</v>
      </c>
      <c r="N37" s="580">
        <v>-576345</v>
      </c>
      <c r="O37" s="580">
        <v>-577612</v>
      </c>
      <c r="P37" s="269">
        <v>2.1983360660715371E-3</v>
      </c>
      <c r="Q37" s="956">
        <v>0.22170684298135962</v>
      </c>
      <c r="R37" s="580">
        <v>-1335341</v>
      </c>
      <c r="S37" s="580">
        <v>-1703419</v>
      </c>
      <c r="T37" s="1245">
        <v>0.27564344987535017</v>
      </c>
      <c r="U37" s="1005"/>
      <c r="V37" s="176"/>
      <c r="W37" s="176"/>
      <c r="X37" s="19"/>
      <c r="Y37" s="19"/>
      <c r="Z37" s="19"/>
      <c r="AA37" s="19"/>
    </row>
    <row r="38" spans="1:28" s="8" customFormat="1">
      <c r="A38" s="19"/>
      <c r="B38"/>
      <c r="C38" s="120"/>
      <c r="D38" s="584"/>
      <c r="E38" s="585"/>
      <c r="F38" s="773"/>
      <c r="G38" s="269"/>
      <c r="H38" s="956"/>
      <c r="I38" s="1005"/>
      <c r="J38"/>
      <c r="K38"/>
      <c r="L38" s="593"/>
      <c r="M38" s="267"/>
      <c r="N38" s="580"/>
      <c r="O38" s="580"/>
      <c r="P38" s="269"/>
      <c r="Q38" s="956"/>
      <c r="R38" s="580"/>
      <c r="S38" s="580"/>
      <c r="T38" s="1245"/>
      <c r="U38" s="1005"/>
      <c r="V38" s="176"/>
      <c r="W38" s="176"/>
      <c r="X38" s="19"/>
      <c r="Y38" s="19"/>
      <c r="Z38" s="19"/>
      <c r="AA38" s="19"/>
    </row>
    <row r="39" spans="1:28" s="8" customFormat="1">
      <c r="A39" s="19"/>
      <c r="B39"/>
      <c r="C39" s="892" t="s">
        <v>383</v>
      </c>
      <c r="D39" s="584">
        <v>5621745</v>
      </c>
      <c r="E39" s="585">
        <v>5968190</v>
      </c>
      <c r="F39" s="773">
        <v>7347033</v>
      </c>
      <c r="G39" s="272">
        <v>0.23103202143363399</v>
      </c>
      <c r="H39" s="774">
        <v>0.30689545683769009</v>
      </c>
      <c r="I39" s="1005"/>
      <c r="J39"/>
      <c r="K39"/>
      <c r="L39" s="1798" t="s">
        <v>53</v>
      </c>
      <c r="M39" s="270">
        <v>1405573</v>
      </c>
      <c r="N39" s="683">
        <v>1754371</v>
      </c>
      <c r="O39" s="683">
        <v>1603195</v>
      </c>
      <c r="P39" s="272">
        <v>-8.6171055039099484E-2</v>
      </c>
      <c r="Q39" s="774">
        <v>0.14059888742882795</v>
      </c>
      <c r="R39" s="683">
        <v>4037229</v>
      </c>
      <c r="S39" s="683">
        <v>4939949</v>
      </c>
      <c r="T39" s="1246">
        <v>0.22359890905370985</v>
      </c>
      <c r="U39" s="1005"/>
      <c r="V39" s="176"/>
      <c r="W39" s="176"/>
      <c r="Y39" s="19"/>
      <c r="Z39" s="19"/>
      <c r="AA39" s="19"/>
    </row>
    <row r="40" spans="1:28" s="8" customFormat="1">
      <c r="A40" s="19"/>
      <c r="B40"/>
      <c r="C40" s="579" t="s">
        <v>146</v>
      </c>
      <c r="D40" s="582">
        <v>4788939</v>
      </c>
      <c r="E40" s="583">
        <v>5096459</v>
      </c>
      <c r="F40" s="957">
        <v>6642780</v>
      </c>
      <c r="G40" s="269">
        <v>0.30341085840188259</v>
      </c>
      <c r="H40" s="956">
        <v>0.38710891911548673</v>
      </c>
      <c r="I40" s="1005"/>
      <c r="J40"/>
      <c r="K40"/>
      <c r="L40" s="593" t="s">
        <v>54</v>
      </c>
      <c r="M40" s="267">
        <v>-3172</v>
      </c>
      <c r="N40" s="580">
        <v>-5135</v>
      </c>
      <c r="O40" s="580">
        <v>-6114</v>
      </c>
      <c r="P40" s="269">
        <v>0.19065238558909445</v>
      </c>
      <c r="Q40" s="956">
        <v>0.92749054224464056</v>
      </c>
      <c r="R40" s="580">
        <v>-9551</v>
      </c>
      <c r="S40" s="580">
        <v>-15970</v>
      </c>
      <c r="T40" s="1245">
        <v>0.67207622238509057</v>
      </c>
      <c r="U40" s="1005"/>
      <c r="V40" s="176"/>
      <c r="W40" s="176"/>
      <c r="Y40" s="19"/>
      <c r="Z40" s="19"/>
      <c r="AA40" s="19"/>
    </row>
    <row r="41" spans="1:28" s="8" customFormat="1" ht="15" thickBot="1">
      <c r="A41" s="19"/>
      <c r="B41"/>
      <c r="C41" s="579" t="s">
        <v>384</v>
      </c>
      <c r="D41" s="582">
        <v>832806</v>
      </c>
      <c r="E41" s="583">
        <v>871731</v>
      </c>
      <c r="F41" s="957">
        <v>704253</v>
      </c>
      <c r="G41" s="269">
        <v>-0.19212119334978336</v>
      </c>
      <c r="H41" s="956">
        <v>-0.15436127981786874</v>
      </c>
      <c r="I41" s="1005"/>
      <c r="J41"/>
      <c r="K41" s="19"/>
      <c r="L41" s="893" t="s">
        <v>456</v>
      </c>
      <c r="M41" s="273">
        <v>1402401</v>
      </c>
      <c r="N41" s="274">
        <v>1749236</v>
      </c>
      <c r="O41" s="275">
        <v>1597081</v>
      </c>
      <c r="P41" s="276">
        <v>-8.6983688879030616E-2</v>
      </c>
      <c r="Q41" s="277">
        <v>0.1388190681552566</v>
      </c>
      <c r="R41" s="274">
        <v>4027678</v>
      </c>
      <c r="S41" s="274">
        <v>4923979</v>
      </c>
      <c r="T41" s="1247">
        <v>0.22253541618768929</v>
      </c>
      <c r="U41" s="1005"/>
      <c r="V41" s="19"/>
      <c r="W41" s="19"/>
      <c r="Y41" s="19"/>
      <c r="Z41" s="19"/>
      <c r="AA41" s="19"/>
    </row>
    <row r="42" spans="1:28" s="8" customFormat="1">
      <c r="A42" s="19"/>
      <c r="B42"/>
      <c r="C42" s="594"/>
      <c r="D42" s="595"/>
      <c r="E42" s="596"/>
      <c r="F42" s="958"/>
      <c r="G42" s="269"/>
      <c r="H42" s="956"/>
      <c r="I42" s="1005"/>
      <c r="R42" s="19"/>
      <c r="S42" s="19"/>
      <c r="T42" s="19"/>
      <c r="U42" s="19"/>
      <c r="V42" s="19"/>
      <c r="W42" s="19"/>
      <c r="X42" s="193"/>
      <c r="Y42" s="19"/>
      <c r="Z42" s="19"/>
      <c r="AA42" s="19"/>
    </row>
    <row r="43" spans="1:28" s="8" customFormat="1" ht="14.9" customHeight="1">
      <c r="A43" s="19"/>
      <c r="B43"/>
      <c r="C43" s="591" t="s">
        <v>145</v>
      </c>
      <c r="D43" s="584">
        <v>12210085</v>
      </c>
      <c r="E43" s="585">
        <v>10402291</v>
      </c>
      <c r="F43" s="773">
        <v>10529292</v>
      </c>
      <c r="G43" s="272">
        <v>1.220894512564588E-2</v>
      </c>
      <c r="H43" s="774">
        <v>-0.13765612606300448</v>
      </c>
      <c r="I43" s="1005"/>
      <c r="L43" s="1563" t="s">
        <v>457</v>
      </c>
      <c r="M43" s="19"/>
      <c r="N43" s="74"/>
      <c r="O43" s="74"/>
      <c r="P43" s="74"/>
      <c r="Q43" s="74"/>
      <c r="R43" s="74"/>
      <c r="S43" s="74"/>
      <c r="T43" s="74"/>
      <c r="U43" s="74"/>
      <c r="V43" s="19"/>
      <c r="W43" s="19"/>
      <c r="X43" s="193"/>
      <c r="Y43" s="19"/>
      <c r="Z43" s="19"/>
      <c r="AA43" s="19"/>
    </row>
    <row r="44" spans="1:28" s="8" customFormat="1">
      <c r="A44" s="19"/>
      <c r="B44"/>
      <c r="C44" s="591" t="s">
        <v>148</v>
      </c>
      <c r="D44" s="584">
        <v>13351992</v>
      </c>
      <c r="E44" s="585">
        <v>10170286</v>
      </c>
      <c r="F44" s="773">
        <v>10114714</v>
      </c>
      <c r="G44" s="272">
        <v>-5.4641531221442542E-3</v>
      </c>
      <c r="H44" s="774">
        <v>-0.24245655629512061</v>
      </c>
      <c r="I44" s="1005"/>
      <c r="L44" s="1563" t="s">
        <v>458</v>
      </c>
      <c r="M44" s="597"/>
      <c r="N44" s="597"/>
      <c r="O44" s="597"/>
      <c r="P44" s="354"/>
      <c r="Q44" s="354"/>
      <c r="R44" s="354"/>
      <c r="S44" s="354"/>
      <c r="T44" s="354"/>
      <c r="U44" s="354"/>
      <c r="V44" s="19"/>
      <c r="W44" s="19"/>
      <c r="X44" s="192"/>
      <c r="Y44" s="19"/>
      <c r="Z44" s="19"/>
      <c r="AA44" s="19"/>
    </row>
    <row r="45" spans="1:28" s="8" customFormat="1">
      <c r="A45" s="19"/>
      <c r="B45"/>
      <c r="C45" s="591" t="s">
        <v>386</v>
      </c>
      <c r="D45" s="584">
        <v>466957</v>
      </c>
      <c r="E45" s="585">
        <v>559370</v>
      </c>
      <c r="F45" s="773">
        <v>553851</v>
      </c>
      <c r="G45" s="272">
        <v>-9.8664569068773796E-3</v>
      </c>
      <c r="H45" s="774">
        <v>0.18608565670929014</v>
      </c>
      <c r="I45" s="1005"/>
      <c r="J45" s="2065"/>
      <c r="K45" s="2065"/>
      <c r="L45" s="2065"/>
      <c r="M45" s="2065"/>
      <c r="N45" s="2065"/>
      <c r="O45" s="2065"/>
      <c r="P45" s="2065"/>
      <c r="Q45" s="2065"/>
      <c r="R45" s="354"/>
      <c r="S45" s="354"/>
      <c r="T45" s="354"/>
      <c r="U45" s="354"/>
      <c r="V45" s="19"/>
      <c r="W45" s="19"/>
      <c r="X45" s="19"/>
      <c r="Y45" s="19"/>
      <c r="Z45" s="19"/>
      <c r="AA45" s="19"/>
    </row>
    <row r="46" spans="1:28" s="8" customFormat="1">
      <c r="A46" s="19"/>
      <c r="B46"/>
      <c r="C46" s="591" t="s">
        <v>388</v>
      </c>
      <c r="D46" s="584">
        <v>354562</v>
      </c>
      <c r="E46" s="585">
        <v>387867</v>
      </c>
      <c r="F46" s="773">
        <v>455454</v>
      </c>
      <c r="G46" s="272">
        <v>0.17425303003349085</v>
      </c>
      <c r="H46" s="774">
        <v>0.28455390030516525</v>
      </c>
      <c r="I46" s="1005"/>
      <c r="J46" s="2065"/>
      <c r="K46" s="2065"/>
      <c r="L46" s="2065"/>
      <c r="M46" s="2065"/>
      <c r="N46" s="2065"/>
      <c r="O46" s="2065"/>
      <c r="P46" s="2065"/>
      <c r="Q46" s="2065"/>
      <c r="R46" s="354"/>
      <c r="S46" s="354"/>
      <c r="T46" s="354"/>
      <c r="U46" s="354"/>
      <c r="V46" s="19"/>
      <c r="W46" s="19"/>
      <c r="X46" s="19"/>
      <c r="Y46" s="19"/>
      <c r="Z46" s="19"/>
      <c r="AA46" s="19"/>
    </row>
    <row r="47" spans="1:28" s="8" customFormat="1" ht="15">
      <c r="A47" s="19"/>
      <c r="B47"/>
      <c r="C47" s="591" t="s">
        <v>459</v>
      </c>
      <c r="D47" s="584">
        <v>6110653</v>
      </c>
      <c r="E47" s="585">
        <v>6224139</v>
      </c>
      <c r="F47" s="773">
        <v>6785425</v>
      </c>
      <c r="G47" s="272">
        <v>9.017889863963513E-2</v>
      </c>
      <c r="H47" s="774">
        <v>0.11042551426173275</v>
      </c>
      <c r="I47" s="1005"/>
      <c r="J47" s="19"/>
      <c r="K47" s="19"/>
      <c r="L47" s="19"/>
      <c r="M47" s="19"/>
      <c r="N47" s="19"/>
      <c r="O47" s="19"/>
      <c r="P47" s="19"/>
      <c r="Q47" s="19"/>
      <c r="R47" s="19"/>
      <c r="S47" s="19"/>
      <c r="T47" s="19"/>
      <c r="U47" s="19"/>
      <c r="V47" s="19"/>
      <c r="W47" s="19"/>
      <c r="X47" s="19"/>
      <c r="Y47" s="19"/>
      <c r="Z47" s="19"/>
      <c r="AA47" s="19"/>
    </row>
    <row r="48" spans="1:28" s="8" customFormat="1">
      <c r="A48" s="19"/>
      <c r="B48"/>
      <c r="C48" s="590" t="s">
        <v>390</v>
      </c>
      <c r="D48" s="584">
        <v>179411236</v>
      </c>
      <c r="E48" s="585">
        <v>180371354</v>
      </c>
      <c r="F48" s="773">
        <v>182875946</v>
      </c>
      <c r="G48" s="272">
        <v>1.3885752612357725E-2</v>
      </c>
      <c r="H48" s="774">
        <v>1.9311555269593036E-2</v>
      </c>
      <c r="I48" s="1005"/>
      <c r="J48" s="19"/>
      <c r="K48" s="19"/>
      <c r="L48" s="19"/>
      <c r="M48" s="19"/>
      <c r="N48" s="19"/>
      <c r="O48" s="19"/>
      <c r="P48" s="19"/>
      <c r="Q48" s="19"/>
      <c r="R48" s="19"/>
      <c r="S48" s="19"/>
      <c r="T48" s="19"/>
      <c r="U48" s="19"/>
      <c r="V48" s="19"/>
      <c r="W48" s="19"/>
      <c r="X48" s="19"/>
      <c r="Y48" s="19"/>
      <c r="Z48" s="19"/>
      <c r="AA48" s="19"/>
    </row>
    <row r="49" spans="1:27" s="8" customFormat="1">
      <c r="A49" s="19"/>
      <c r="B49"/>
      <c r="C49" s="590"/>
      <c r="D49" s="584"/>
      <c r="E49" s="585"/>
      <c r="F49" s="773"/>
      <c r="G49" s="272"/>
      <c r="H49" s="774"/>
      <c r="I49" s="1005"/>
      <c r="J49" s="19"/>
      <c r="K49" s="19"/>
      <c r="L49" s="19"/>
      <c r="M49" s="19"/>
      <c r="N49" s="19"/>
      <c r="O49" s="19"/>
      <c r="P49" s="19"/>
      <c r="Q49" s="19"/>
      <c r="R49" s="19"/>
      <c r="S49" s="19"/>
      <c r="T49" s="19"/>
      <c r="U49" s="19"/>
      <c r="V49" s="19"/>
      <c r="W49" s="19"/>
      <c r="X49" s="19"/>
      <c r="Y49" s="19"/>
      <c r="Z49" s="19"/>
      <c r="AA49" s="19"/>
    </row>
    <row r="50" spans="1:27" s="8" customFormat="1">
      <c r="A50" s="19"/>
      <c r="B50"/>
      <c r="C50" s="591" t="s">
        <v>61</v>
      </c>
      <c r="D50" s="584">
        <v>25347135</v>
      </c>
      <c r="E50" s="585">
        <v>24790836</v>
      </c>
      <c r="F50" s="773">
        <v>26610823</v>
      </c>
      <c r="G50" s="272">
        <v>7.3413700126934003E-2</v>
      </c>
      <c r="H50" s="774">
        <v>4.9855259775907615E-2</v>
      </c>
      <c r="I50" s="1005"/>
      <c r="J50" s="19"/>
      <c r="K50" s="19"/>
      <c r="L50" s="19"/>
      <c r="M50" s="19"/>
      <c r="N50" s="19"/>
      <c r="O50" s="19"/>
      <c r="P50" s="19"/>
      <c r="Q50" s="19"/>
      <c r="R50" s="19"/>
      <c r="S50" s="19"/>
      <c r="T50" s="19"/>
      <c r="U50" s="19"/>
      <c r="V50" s="19"/>
      <c r="W50" s="19"/>
      <c r="X50" s="19"/>
      <c r="Y50" s="19"/>
      <c r="Z50" s="19"/>
      <c r="AA50" s="19"/>
    </row>
    <row r="51" spans="1:27" s="8" customFormat="1">
      <c r="A51" s="19"/>
      <c r="B51"/>
      <c r="C51" s="598" t="s">
        <v>391</v>
      </c>
      <c r="D51" s="582">
        <v>12679794</v>
      </c>
      <c r="E51" s="583">
        <v>12679794</v>
      </c>
      <c r="F51" s="957">
        <v>12679794</v>
      </c>
      <c r="G51" s="269">
        <v>0</v>
      </c>
      <c r="H51" s="956">
        <v>0</v>
      </c>
      <c r="I51" s="1005"/>
      <c r="J51" s="19"/>
      <c r="K51" s="19"/>
      <c r="L51" s="19"/>
      <c r="M51" s="19"/>
      <c r="N51" s="19"/>
      <c r="O51" s="19"/>
      <c r="P51" s="19"/>
      <c r="Q51" s="19"/>
      <c r="R51" s="19"/>
      <c r="S51" s="19"/>
      <c r="T51" s="19"/>
      <c r="U51" s="19"/>
      <c r="V51" s="19"/>
      <c r="W51" s="19"/>
      <c r="X51" s="19"/>
      <c r="Y51" s="19"/>
      <c r="Z51" s="19"/>
      <c r="AA51" s="19"/>
    </row>
    <row r="52" spans="1:27" s="8" customFormat="1">
      <c r="A52" s="19"/>
      <c r="B52"/>
      <c r="C52" s="579" t="s">
        <v>264</v>
      </c>
      <c r="D52" s="582">
        <v>6372468</v>
      </c>
      <c r="E52" s="583">
        <v>5906590</v>
      </c>
      <c r="F52" s="957">
        <v>5906590</v>
      </c>
      <c r="G52" s="269">
        <v>0</v>
      </c>
      <c r="H52" s="956">
        <v>-7.3107938713854667E-2</v>
      </c>
      <c r="I52" s="1005"/>
      <c r="J52" s="19"/>
      <c r="K52" s="19"/>
      <c r="L52" s="19"/>
      <c r="M52" s="19"/>
      <c r="N52" s="19"/>
      <c r="O52" s="19"/>
      <c r="P52" s="19"/>
      <c r="Q52" s="19"/>
      <c r="R52" s="19"/>
      <c r="S52" s="19"/>
      <c r="T52" s="19"/>
      <c r="U52" s="19"/>
      <c r="V52" s="19"/>
      <c r="W52" s="19"/>
      <c r="X52" s="19"/>
      <c r="Y52" s="19"/>
      <c r="Z52" s="19"/>
      <c r="AA52" s="19"/>
    </row>
    <row r="53" spans="1:27" s="8" customFormat="1">
      <c r="A53" s="19"/>
      <c r="B53"/>
      <c r="C53" s="598" t="s">
        <v>460</v>
      </c>
      <c r="D53" s="582">
        <v>223921</v>
      </c>
      <c r="E53" s="583">
        <v>284780</v>
      </c>
      <c r="F53" s="957">
        <v>507687</v>
      </c>
      <c r="G53" s="269">
        <v>0.7827340403118197</v>
      </c>
      <c r="H53" s="956">
        <v>1.2672594352472524</v>
      </c>
      <c r="I53" s="1005"/>
      <c r="J53" s="19"/>
      <c r="K53" s="19"/>
      <c r="L53" s="19"/>
      <c r="M53" s="19"/>
      <c r="N53" s="19"/>
      <c r="O53" s="19"/>
      <c r="P53" s="19"/>
      <c r="Q53" s="19"/>
      <c r="R53" s="19"/>
      <c r="S53" s="19"/>
      <c r="T53" s="19"/>
      <c r="U53" s="19"/>
      <c r="V53" s="19"/>
      <c r="W53" s="19"/>
      <c r="X53" s="19"/>
      <c r="Y53" s="19"/>
      <c r="Z53" s="19"/>
      <c r="AA53" s="19"/>
    </row>
    <row r="54" spans="1:27" s="8" customFormat="1">
      <c r="A54" s="19"/>
      <c r="B54"/>
      <c r="C54" s="598" t="s">
        <v>293</v>
      </c>
      <c r="D54" s="582">
        <v>6070952</v>
      </c>
      <c r="E54" s="583">
        <v>5919672</v>
      </c>
      <c r="F54" s="957">
        <v>7516752</v>
      </c>
      <c r="G54" s="269">
        <v>0.26979197496077484</v>
      </c>
      <c r="H54" s="956">
        <v>0.23815045811595942</v>
      </c>
      <c r="I54" s="1005"/>
      <c r="J54" s="19"/>
      <c r="K54" s="19"/>
      <c r="L54" s="19"/>
      <c r="M54" s="19"/>
      <c r="N54" s="19"/>
      <c r="O54" s="19"/>
      <c r="P54" s="19"/>
      <c r="Q54" s="19"/>
      <c r="R54" s="19"/>
      <c r="S54" s="19"/>
      <c r="T54" s="19"/>
      <c r="U54" s="19"/>
      <c r="V54" s="19"/>
      <c r="W54" s="19"/>
      <c r="X54" s="19"/>
      <c r="Y54" s="19"/>
      <c r="Z54" s="19"/>
      <c r="AA54" s="19"/>
    </row>
    <row r="55" spans="1:27" s="8" customFormat="1">
      <c r="A55" s="19"/>
      <c r="B55"/>
      <c r="C55" s="579"/>
      <c r="D55" s="584"/>
      <c r="E55" s="585"/>
      <c r="F55" s="773"/>
      <c r="G55" s="269"/>
      <c r="H55" s="956"/>
      <c r="I55" s="1005"/>
      <c r="J55" s="19"/>
      <c r="K55" s="19"/>
      <c r="L55" s="19"/>
      <c r="M55" s="19"/>
      <c r="N55" s="19"/>
      <c r="O55" s="19"/>
      <c r="P55" s="19"/>
      <c r="Q55" s="19"/>
      <c r="R55" s="19"/>
      <c r="S55" s="19"/>
      <c r="T55" s="19"/>
      <c r="U55" s="19"/>
      <c r="V55" s="19"/>
      <c r="W55" s="19"/>
      <c r="X55" s="19"/>
      <c r="Y55" s="19"/>
      <c r="Z55" s="19"/>
      <c r="AA55" s="19"/>
    </row>
    <row r="56" spans="1:27" s="8" customFormat="1">
      <c r="A56" s="19"/>
      <c r="B56"/>
      <c r="C56" s="579" t="s">
        <v>54</v>
      </c>
      <c r="D56" s="582">
        <v>147973</v>
      </c>
      <c r="E56" s="583">
        <v>137219</v>
      </c>
      <c r="F56" s="957">
        <v>143556</v>
      </c>
      <c r="G56" s="269">
        <v>4.6181651229057201E-2</v>
      </c>
      <c r="H56" s="956">
        <v>-2.9850040210038318E-2</v>
      </c>
      <c r="I56" s="1005"/>
      <c r="J56" s="19"/>
      <c r="K56" s="19"/>
      <c r="L56" s="19"/>
      <c r="M56" s="19"/>
      <c r="N56" s="19"/>
      <c r="O56" s="19"/>
      <c r="P56" s="19"/>
      <c r="Q56" s="19"/>
      <c r="R56" s="19"/>
      <c r="S56" s="19"/>
      <c r="T56" s="19"/>
      <c r="U56" s="19"/>
      <c r="V56" s="19"/>
      <c r="W56" s="19"/>
      <c r="X56" s="19"/>
      <c r="Y56" s="19"/>
      <c r="Z56" s="19"/>
      <c r="AA56" s="19"/>
    </row>
    <row r="57" spans="1:27" s="8" customFormat="1">
      <c r="A57" s="19"/>
      <c r="B57"/>
      <c r="C57" s="591"/>
      <c r="D57" s="584"/>
      <c r="E57" s="585"/>
      <c r="F57" s="773"/>
      <c r="G57" s="269"/>
      <c r="H57" s="956"/>
      <c r="I57" s="1005"/>
      <c r="J57" s="19"/>
      <c r="K57" s="19"/>
      <c r="L57" s="19"/>
      <c r="M57" s="19"/>
      <c r="N57" s="19"/>
      <c r="O57" s="19"/>
      <c r="P57" s="19"/>
      <c r="Q57" s="19"/>
      <c r="R57" s="19"/>
      <c r="S57" s="19"/>
      <c r="T57" s="19"/>
      <c r="U57" s="19"/>
      <c r="V57" s="19"/>
      <c r="W57" s="19"/>
      <c r="X57" s="19"/>
      <c r="Y57" s="19"/>
      <c r="Z57" s="19"/>
      <c r="AA57" s="19"/>
    </row>
    <row r="58" spans="1:27" s="8" customFormat="1">
      <c r="A58" s="19"/>
      <c r="B58"/>
      <c r="C58" s="590" t="s">
        <v>395</v>
      </c>
      <c r="D58" s="584">
        <v>25495108</v>
      </c>
      <c r="E58" s="585">
        <v>24928055</v>
      </c>
      <c r="F58" s="773">
        <v>26754379</v>
      </c>
      <c r="G58" s="272">
        <v>7.3263798559494511E-2</v>
      </c>
      <c r="H58" s="774">
        <v>4.9392652111926727E-2</v>
      </c>
      <c r="I58" s="1005"/>
      <c r="J58" s="19"/>
      <c r="K58" s="19"/>
      <c r="L58" s="19"/>
      <c r="M58" s="19"/>
      <c r="N58" s="19"/>
      <c r="O58" s="19"/>
      <c r="P58" s="19"/>
      <c r="Q58" s="19"/>
      <c r="R58" s="19"/>
      <c r="S58" s="19"/>
      <c r="T58" s="19"/>
      <c r="U58" s="19"/>
      <c r="V58" s="19"/>
      <c r="W58" s="19"/>
      <c r="X58" s="19"/>
      <c r="Y58" s="19"/>
      <c r="Z58" s="19"/>
      <c r="AA58" s="19"/>
    </row>
    <row r="59" spans="1:27" s="8" customFormat="1">
      <c r="A59" s="19"/>
      <c r="B59"/>
      <c r="C59" s="599"/>
      <c r="D59" s="584"/>
      <c r="E59" s="585"/>
      <c r="F59" s="773"/>
      <c r="G59" s="272"/>
      <c r="H59" s="774"/>
      <c r="I59" s="1005"/>
      <c r="J59" s="19"/>
      <c r="K59" s="19"/>
      <c r="L59" s="19"/>
      <c r="M59" s="19"/>
      <c r="N59" s="19"/>
      <c r="O59" s="19"/>
      <c r="P59" s="19"/>
      <c r="Q59" s="19"/>
      <c r="R59" s="19"/>
      <c r="S59" s="19"/>
      <c r="T59" s="19"/>
      <c r="U59" s="19"/>
      <c r="V59" s="19"/>
      <c r="W59" s="19"/>
      <c r="X59" s="19"/>
      <c r="Y59" s="19"/>
      <c r="Z59" s="19"/>
      <c r="AA59" s="19"/>
    </row>
    <row r="60" spans="1:27" s="8" customFormat="1">
      <c r="A60" s="19"/>
      <c r="B60"/>
      <c r="C60" s="591" t="s">
        <v>396</v>
      </c>
      <c r="D60" s="584">
        <v>204906344</v>
      </c>
      <c r="E60" s="585">
        <v>205299409</v>
      </c>
      <c r="F60" s="773">
        <v>209630325</v>
      </c>
      <c r="G60" s="272">
        <v>2.1095608706793695E-2</v>
      </c>
      <c r="H60" s="774">
        <v>2.3054342329196016E-2</v>
      </c>
      <c r="I60" s="1005"/>
      <c r="J60" s="19"/>
      <c r="K60" s="19"/>
      <c r="L60" s="19"/>
      <c r="M60" s="19"/>
      <c r="N60" s="19"/>
      <c r="O60" s="19"/>
      <c r="P60" s="19"/>
      <c r="Q60" s="19"/>
      <c r="R60" s="19"/>
      <c r="S60" s="19"/>
      <c r="T60" s="19"/>
      <c r="U60" s="19"/>
      <c r="V60" s="19"/>
      <c r="W60" s="19"/>
      <c r="X60" s="19"/>
      <c r="Y60" s="19"/>
      <c r="Z60" s="19"/>
      <c r="AA60" s="19"/>
    </row>
    <row r="61" spans="1:27" s="8" customFormat="1">
      <c r="A61" s="19"/>
      <c r="B61"/>
      <c r="C61" s="579"/>
      <c r="D61" s="584"/>
      <c r="E61" s="585"/>
      <c r="F61" s="773"/>
      <c r="G61" s="269"/>
      <c r="H61" s="956"/>
      <c r="I61" s="1005"/>
      <c r="J61" s="19"/>
      <c r="K61" s="19"/>
      <c r="L61" s="19"/>
      <c r="M61" s="19"/>
      <c r="N61" s="19"/>
      <c r="O61" s="19"/>
      <c r="P61" s="19"/>
      <c r="Q61" s="19"/>
      <c r="R61" s="19"/>
      <c r="S61" s="19"/>
      <c r="T61" s="19"/>
      <c r="U61" s="19"/>
      <c r="V61" s="19"/>
      <c r="W61" s="19"/>
      <c r="X61" s="19"/>
      <c r="Y61" s="19"/>
      <c r="Z61" s="19"/>
      <c r="AA61" s="19"/>
    </row>
    <row r="62" spans="1:27" s="8" customFormat="1">
      <c r="A62" s="19"/>
      <c r="B62"/>
      <c r="C62" s="591" t="s">
        <v>209</v>
      </c>
      <c r="D62" s="584">
        <v>144241520</v>
      </c>
      <c r="E62" s="585">
        <v>139056539</v>
      </c>
      <c r="F62" s="773">
        <v>146718825</v>
      </c>
      <c r="G62" s="272">
        <v>5.5101946698098099E-2</v>
      </c>
      <c r="H62" s="774">
        <v>1.7174701154008914E-2</v>
      </c>
      <c r="I62" s="1005"/>
      <c r="J62" s="19"/>
      <c r="K62" s="19"/>
      <c r="L62" s="19"/>
      <c r="M62" s="19"/>
      <c r="N62" s="19"/>
      <c r="O62" s="19"/>
      <c r="P62" s="19"/>
      <c r="Q62" s="19"/>
      <c r="R62" s="19"/>
      <c r="S62" s="19"/>
      <c r="T62" s="19"/>
      <c r="U62" s="19"/>
      <c r="V62" s="19"/>
      <c r="W62" s="19"/>
      <c r="X62" s="19"/>
      <c r="Y62" s="19"/>
      <c r="Z62" s="19"/>
      <c r="AA62" s="19"/>
    </row>
    <row r="63" spans="1:27" s="8" customFormat="1">
      <c r="A63" s="19"/>
      <c r="B63"/>
      <c r="C63" s="579" t="s">
        <v>397</v>
      </c>
      <c r="D63" s="582">
        <v>19593247</v>
      </c>
      <c r="E63" s="583">
        <v>20908399</v>
      </c>
      <c r="F63" s="957">
        <v>20740429</v>
      </c>
      <c r="G63" s="269">
        <v>-8.0336136688418849E-3</v>
      </c>
      <c r="H63" s="956">
        <v>5.8549866696418415E-2</v>
      </c>
      <c r="I63" s="1005"/>
      <c r="J63" s="19"/>
      <c r="K63" s="19"/>
      <c r="L63" s="19"/>
      <c r="M63" s="19"/>
      <c r="N63" s="19"/>
      <c r="O63" s="19"/>
      <c r="P63" s="19"/>
      <c r="Q63" s="19"/>
      <c r="R63" s="19"/>
      <c r="S63" s="19"/>
      <c r="T63" s="19"/>
      <c r="U63" s="19"/>
      <c r="V63" s="19"/>
      <c r="W63" s="19"/>
      <c r="X63" s="19"/>
      <c r="Y63" s="19"/>
      <c r="Z63" s="19"/>
      <c r="AA63" s="19"/>
    </row>
    <row r="64" spans="1:27" s="8" customFormat="1" ht="14">
      <c r="A64" s="19"/>
      <c r="B64" s="74"/>
      <c r="C64" s="579" t="s">
        <v>398</v>
      </c>
      <c r="D64" s="582">
        <v>77964739</v>
      </c>
      <c r="E64" s="583">
        <v>71484467</v>
      </c>
      <c r="F64" s="957">
        <v>72873063</v>
      </c>
      <c r="G64" s="269">
        <v>1.942514308737869E-2</v>
      </c>
      <c r="H64" s="956">
        <v>-6.5307420576371067E-2</v>
      </c>
      <c r="I64" s="1005"/>
      <c r="J64" s="19"/>
      <c r="K64" s="19"/>
      <c r="L64" s="19"/>
      <c r="M64" s="19"/>
      <c r="N64" s="19"/>
      <c r="O64" s="19"/>
      <c r="P64" s="19"/>
      <c r="Q64" s="19"/>
      <c r="R64" s="19"/>
      <c r="S64" s="19"/>
      <c r="T64" s="19"/>
      <c r="U64" s="19"/>
      <c r="V64" s="19"/>
      <c r="W64" s="19"/>
      <c r="X64" s="19"/>
      <c r="Y64" s="19"/>
      <c r="Z64" s="19"/>
      <c r="AA64" s="19"/>
    </row>
    <row r="65" spans="1:27" s="8" customFormat="1" ht="15" customHeight="1" thickBot="1">
      <c r="A65" s="19"/>
      <c r="B65" s="600"/>
      <c r="C65" s="959" t="s">
        <v>399</v>
      </c>
      <c r="D65" s="601">
        <v>46683534</v>
      </c>
      <c r="E65" s="602">
        <v>46663673</v>
      </c>
      <c r="F65" s="603">
        <v>53105333</v>
      </c>
      <c r="G65" s="283">
        <v>0.13804442697856209</v>
      </c>
      <c r="H65" s="284">
        <v>0.13756025839860367</v>
      </c>
      <c r="I65" s="1005"/>
      <c r="J65" s="19"/>
      <c r="K65" s="19"/>
      <c r="L65" s="19"/>
      <c r="M65" s="19"/>
      <c r="N65" s="19"/>
      <c r="O65" s="19"/>
      <c r="P65" s="19"/>
      <c r="Q65" s="19"/>
      <c r="R65" s="19"/>
      <c r="S65" s="19"/>
      <c r="T65" s="19"/>
      <c r="U65" s="19"/>
      <c r="V65" s="19"/>
      <c r="W65" s="19"/>
      <c r="X65" s="19"/>
      <c r="Y65" s="19"/>
      <c r="Z65" s="19"/>
      <c r="AA65" s="19"/>
    </row>
    <row r="66" spans="1:27" s="8" customFormat="1" ht="14">
      <c r="A66" s="19"/>
      <c r="B66" s="604"/>
      <c r="C66" s="604"/>
      <c r="D66" s="604"/>
      <c r="E66" s="604"/>
      <c r="F66" s="604"/>
      <c r="G66" s="604"/>
      <c r="H66" s="604"/>
      <c r="I66" s="604"/>
      <c r="J66" s="19"/>
      <c r="K66" s="19"/>
      <c r="L66" s="19"/>
      <c r="M66" s="19"/>
      <c r="N66" s="19"/>
      <c r="O66" s="19"/>
      <c r="P66" s="19"/>
      <c r="Q66" s="19"/>
      <c r="R66" s="19"/>
      <c r="S66" s="19"/>
      <c r="T66" s="19"/>
      <c r="U66" s="19"/>
      <c r="V66" s="19"/>
      <c r="W66" s="19"/>
      <c r="X66" s="19"/>
      <c r="Y66" s="19"/>
      <c r="Z66" s="19"/>
      <c r="AA66" s="19"/>
    </row>
    <row r="67" spans="1:27" s="8" customFormat="1" ht="14">
      <c r="A67" s="19"/>
      <c r="B67" s="605"/>
      <c r="C67" s="1564" t="s">
        <v>461</v>
      </c>
      <c r="D67" s="74"/>
      <c r="E67" s="74"/>
      <c r="F67" s="74"/>
      <c r="G67" s="74"/>
      <c r="H67" s="74"/>
      <c r="I67" s="74"/>
      <c r="J67" s="19"/>
      <c r="K67" s="19"/>
      <c r="L67" s="19"/>
      <c r="M67" s="19"/>
      <c r="N67" s="19"/>
      <c r="O67" s="19"/>
      <c r="P67" s="19"/>
      <c r="Q67" s="19"/>
      <c r="R67" s="19"/>
      <c r="S67" s="19"/>
      <c r="T67" s="19"/>
      <c r="U67" s="19"/>
      <c r="V67" s="19"/>
      <c r="W67" s="19"/>
      <c r="X67" s="19"/>
      <c r="Y67" s="19"/>
      <c r="Z67" s="19"/>
      <c r="AA67" s="19"/>
    </row>
    <row r="68" spans="1:27" s="8" customFormat="1" ht="14">
      <c r="A68" s="19"/>
      <c r="B68" s="605"/>
      <c r="C68" s="1564" t="s">
        <v>462</v>
      </c>
      <c r="D68" s="19"/>
      <c r="E68" s="19"/>
      <c r="F68" s="19"/>
      <c r="G68" s="19"/>
      <c r="H68" s="19"/>
      <c r="I68" s="19"/>
      <c r="J68" s="19"/>
      <c r="K68" s="19"/>
      <c r="L68" s="19"/>
      <c r="M68" s="19"/>
      <c r="N68" s="19"/>
      <c r="O68" s="19"/>
      <c r="P68" s="19"/>
      <c r="Q68" s="19"/>
      <c r="R68" s="19"/>
      <c r="S68" s="19"/>
      <c r="T68" s="19"/>
      <c r="U68" s="19"/>
      <c r="V68" s="19"/>
      <c r="W68" s="19"/>
      <c r="X68" s="19"/>
      <c r="Y68" s="19"/>
      <c r="Z68" s="19"/>
      <c r="AA68" s="19"/>
    </row>
    <row r="69" spans="1:27" s="8" customFormat="1" ht="14">
      <c r="A69" s="19"/>
      <c r="B69" s="605"/>
      <c r="C69" s="1564" t="s">
        <v>463</v>
      </c>
      <c r="D69" s="19"/>
      <c r="E69" s="19"/>
      <c r="F69" s="19"/>
      <c r="G69" s="19"/>
      <c r="H69" s="19"/>
      <c r="I69" s="19"/>
      <c r="J69" s="19"/>
      <c r="K69" s="19"/>
      <c r="L69" s="19"/>
      <c r="M69" s="19"/>
      <c r="N69" s="19"/>
      <c r="O69" s="19"/>
      <c r="P69" s="19"/>
      <c r="Q69" s="19"/>
      <c r="R69" s="19"/>
      <c r="S69" s="19"/>
      <c r="T69" s="19"/>
      <c r="U69" s="19"/>
      <c r="V69" s="19"/>
      <c r="W69" s="19"/>
      <c r="X69" s="19"/>
      <c r="Y69" s="19"/>
      <c r="Z69" s="19"/>
      <c r="AA69" s="19"/>
    </row>
    <row r="70" spans="1:27" s="8" customFormat="1" ht="14">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row>
    <row r="71" spans="1:27" s="8" customFormat="1" ht="14">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row>
  </sheetData>
  <mergeCells count="12">
    <mergeCell ref="AB6:AC6"/>
    <mergeCell ref="J45:Q46"/>
    <mergeCell ref="B2:I4"/>
    <mergeCell ref="J2:Q4"/>
    <mergeCell ref="X2:AA4"/>
    <mergeCell ref="J5:L5"/>
    <mergeCell ref="D6:F6"/>
    <mergeCell ref="G6:H6"/>
    <mergeCell ref="M6:O6"/>
    <mergeCell ref="P6:Q6"/>
    <mergeCell ref="Y6:AA6"/>
    <mergeCell ref="R6:S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codeName="Hoja30">
    <tabColor rgb="FF2AD2C9"/>
  </sheetPr>
  <dimension ref="A1:AJ73"/>
  <sheetViews>
    <sheetView showGridLines="0" topLeftCell="K24" zoomScale="81" zoomScaleNormal="81" workbookViewId="0">
      <selection activeCell="Y6" sqref="Y6:AD24"/>
    </sheetView>
  </sheetViews>
  <sheetFormatPr baseColWidth="10" defaultColWidth="11.453125" defaultRowHeight="14"/>
  <cols>
    <col min="1" max="1" width="11.453125" style="8"/>
    <col min="2" max="2" width="2.08984375" style="8" customWidth="1"/>
    <col min="3" max="3" width="35.54296875" style="8" customWidth="1"/>
    <col min="4" max="4" width="39.08984375" style="8" customWidth="1"/>
    <col min="5" max="7" width="15" style="8" customWidth="1"/>
    <col min="8" max="8" width="9.453125" style="8" bestFit="1" customWidth="1"/>
    <col min="9" max="9" width="9.54296875" style="8" bestFit="1" customWidth="1"/>
    <col min="10" max="12" width="11.453125" style="8"/>
    <col min="13" max="13" width="71.90625" style="8" customWidth="1"/>
    <col min="14" max="16" width="11.90625" style="8" customWidth="1"/>
    <col min="17" max="18" width="9" style="8" customWidth="1"/>
    <col min="19" max="20" width="11.54296875" style="8" customWidth="1"/>
    <col min="21" max="21" width="14.453125" style="8" customWidth="1"/>
    <col min="22" max="22" width="11.54296875" style="8" customWidth="1"/>
    <col min="23" max="24" width="11.453125" style="8"/>
    <col min="25" max="25" width="58.54296875" style="8" customWidth="1"/>
    <col min="26" max="16384" width="11.453125" style="8"/>
  </cols>
  <sheetData>
    <row r="1" spans="1:30">
      <c r="A1" s="146" t="s">
        <v>21</v>
      </c>
    </row>
    <row r="2" spans="1:30" ht="14.9" customHeight="1">
      <c r="A2" s="19"/>
      <c r="B2" s="2013" t="s">
        <v>464</v>
      </c>
      <c r="C2" s="2014"/>
      <c r="D2" s="2014"/>
      <c r="E2" s="2014"/>
      <c r="F2" s="2014"/>
      <c r="G2" s="2014"/>
      <c r="H2" s="2014"/>
      <c r="I2" s="2014"/>
      <c r="J2" s="19"/>
      <c r="K2" s="19"/>
      <c r="L2" s="19"/>
      <c r="M2" s="2013" t="s">
        <v>465</v>
      </c>
      <c r="N2" s="2013"/>
      <c r="O2" s="2013"/>
      <c r="P2" s="2013"/>
      <c r="Q2" s="2013"/>
      <c r="R2" s="2013"/>
      <c r="S2" s="19"/>
      <c r="T2" s="19"/>
      <c r="U2" s="19"/>
      <c r="V2" s="19"/>
      <c r="W2" s="19"/>
      <c r="X2" s="19"/>
      <c r="Y2" s="2066" t="s">
        <v>466</v>
      </c>
      <c r="Z2" s="2076"/>
      <c r="AA2" s="2076"/>
      <c r="AB2" s="2076"/>
    </row>
    <row r="3" spans="1:30">
      <c r="A3" s="19"/>
      <c r="B3" s="2014"/>
      <c r="C3" s="2014"/>
      <c r="D3" s="2014"/>
      <c r="E3" s="2014"/>
      <c r="F3" s="2014"/>
      <c r="G3" s="2014"/>
      <c r="H3" s="2014"/>
      <c r="I3" s="2014"/>
      <c r="J3" s="19"/>
      <c r="K3" s="19"/>
      <c r="L3" s="19"/>
      <c r="M3" s="2013"/>
      <c r="N3" s="2013"/>
      <c r="O3" s="2013"/>
      <c r="P3" s="2013"/>
      <c r="Q3" s="2013"/>
      <c r="R3" s="2013"/>
      <c r="S3" s="19"/>
      <c r="T3" s="19"/>
      <c r="U3" s="19"/>
      <c r="V3" s="19"/>
      <c r="W3" s="19"/>
      <c r="X3" s="19"/>
      <c r="Y3" s="2076"/>
      <c r="Z3" s="2076"/>
      <c r="AA3" s="2076"/>
      <c r="AB3" s="2076"/>
    </row>
    <row r="4" spans="1:30">
      <c r="A4" s="19"/>
      <c r="B4" s="2014"/>
      <c r="C4" s="2014"/>
      <c r="D4" s="2014"/>
      <c r="E4" s="2014"/>
      <c r="F4" s="2014"/>
      <c r="G4" s="2014"/>
      <c r="H4" s="2014"/>
      <c r="I4" s="2014"/>
      <c r="J4" s="19"/>
      <c r="K4" s="19"/>
      <c r="L4" s="19"/>
      <c r="M4" s="2013"/>
      <c r="N4" s="2013"/>
      <c r="O4" s="2013"/>
      <c r="P4" s="2013"/>
      <c r="Q4" s="2013"/>
      <c r="R4" s="2013"/>
      <c r="S4" s="19"/>
      <c r="T4" s="19"/>
      <c r="U4" s="19"/>
      <c r="V4" s="19"/>
      <c r="W4" s="19"/>
      <c r="X4" s="19"/>
      <c r="Y4" s="2076"/>
      <c r="Z4" s="2076"/>
      <c r="AA4" s="2076"/>
      <c r="AB4" s="2076"/>
    </row>
    <row r="5" spans="1:30" ht="14.5" thickBot="1">
      <c r="A5" s="19"/>
      <c r="B5" s="2048"/>
      <c r="C5" s="2048"/>
      <c r="D5" s="2048"/>
      <c r="E5" s="167"/>
      <c r="F5" s="167"/>
      <c r="G5" s="167"/>
      <c r="H5" s="167"/>
      <c r="I5" s="167"/>
      <c r="J5" s="19"/>
      <c r="K5" s="19"/>
      <c r="L5" s="169"/>
      <c r="M5" s="651"/>
      <c r="N5" s="167"/>
      <c r="O5" s="167"/>
      <c r="P5" s="167"/>
      <c r="Q5" s="167"/>
      <c r="R5" s="167"/>
      <c r="S5" s="185"/>
      <c r="T5" s="185"/>
      <c r="U5" s="185"/>
      <c r="V5" s="185"/>
      <c r="W5" s="19"/>
      <c r="X5" s="19"/>
    </row>
    <row r="6" spans="1:30">
      <c r="A6" s="19"/>
      <c r="B6" s="606"/>
      <c r="C6" s="177"/>
      <c r="D6" s="607"/>
      <c r="E6" s="2056" t="s">
        <v>43</v>
      </c>
      <c r="F6" s="2057"/>
      <c r="G6" s="2080"/>
      <c r="H6" s="1927" t="s">
        <v>42</v>
      </c>
      <c r="I6" s="1928"/>
      <c r="J6" s="19"/>
      <c r="K6" s="19"/>
      <c r="L6" s="74"/>
      <c r="M6" s="676"/>
      <c r="N6" s="1969" t="s">
        <v>23</v>
      </c>
      <c r="O6" s="1980"/>
      <c r="P6" s="1979"/>
      <c r="Q6" s="1969" t="s">
        <v>42</v>
      </c>
      <c r="R6" s="1979"/>
      <c r="S6" s="2073" t="s">
        <v>25</v>
      </c>
      <c r="T6" s="2072"/>
      <c r="U6" s="1210" t="s">
        <v>152</v>
      </c>
      <c r="V6" s="186"/>
      <c r="W6" s="19"/>
      <c r="X6" s="19"/>
      <c r="Y6" s="608"/>
      <c r="Z6" s="2077" t="s">
        <v>23</v>
      </c>
      <c r="AA6" s="2078"/>
      <c r="AB6" s="2079"/>
      <c r="AC6" s="1969" t="s">
        <v>510</v>
      </c>
      <c r="AD6" s="1979"/>
    </row>
    <row r="7" spans="1:30" ht="14.5" thickBot="1">
      <c r="A7" s="19"/>
      <c r="B7" s="2085"/>
      <c r="C7" s="2086"/>
      <c r="D7" s="2087"/>
      <c r="E7" s="1257" t="s">
        <v>730</v>
      </c>
      <c r="F7" s="1258" t="s">
        <v>641</v>
      </c>
      <c r="G7" s="1259" t="s">
        <v>731</v>
      </c>
      <c r="H7" s="178" t="s">
        <v>26</v>
      </c>
      <c r="I7" s="960" t="s">
        <v>27</v>
      </c>
      <c r="J7" s="19"/>
      <c r="K7" s="19"/>
      <c r="L7" s="167"/>
      <c r="M7" s="677"/>
      <c r="N7" s="340" t="s">
        <v>732</v>
      </c>
      <c r="O7" s="609" t="s">
        <v>640</v>
      </c>
      <c r="P7" s="961" t="s">
        <v>733</v>
      </c>
      <c r="Q7" s="172" t="s">
        <v>26</v>
      </c>
      <c r="R7" s="962" t="s">
        <v>27</v>
      </c>
      <c r="S7" s="1201" t="s">
        <v>730</v>
      </c>
      <c r="T7" s="1194" t="s">
        <v>731</v>
      </c>
      <c r="U7" s="347" t="str">
        <f>+CONCATENATE(T7," / ",S7)</f>
        <v>Sep 25 / Sep 24</v>
      </c>
      <c r="V7" s="185"/>
      <c r="W7" s="19"/>
      <c r="X7" s="19"/>
      <c r="Y7" s="253"/>
      <c r="Z7" s="566" t="s">
        <v>732</v>
      </c>
      <c r="AA7" s="567" t="s">
        <v>640</v>
      </c>
      <c r="AB7" s="770" t="s">
        <v>733</v>
      </c>
      <c r="AC7" s="172" t="s">
        <v>26</v>
      </c>
      <c r="AD7" s="962" t="s">
        <v>27</v>
      </c>
    </row>
    <row r="8" spans="1:30">
      <c r="A8" s="19"/>
      <c r="B8" s="2035" t="s">
        <v>344</v>
      </c>
      <c r="C8" s="2036"/>
      <c r="D8" s="2036"/>
      <c r="E8" s="610"/>
      <c r="F8" s="611"/>
      <c r="G8" s="612"/>
      <c r="H8" s="534"/>
      <c r="I8" s="535"/>
      <c r="J8" s="19"/>
      <c r="K8" s="19"/>
      <c r="L8" s="74"/>
      <c r="M8" s="667" t="s">
        <v>345</v>
      </c>
      <c r="N8" s="610"/>
      <c r="O8" s="611"/>
      <c r="P8" s="612"/>
      <c r="Q8" s="531"/>
      <c r="R8" s="533"/>
      <c r="S8" s="187"/>
      <c r="T8" s="187"/>
      <c r="U8" s="1244"/>
      <c r="V8" s="187"/>
      <c r="W8" s="19"/>
      <c r="X8" s="19"/>
      <c r="Y8" s="613" t="s">
        <v>62</v>
      </c>
      <c r="Z8" s="576"/>
      <c r="AA8" s="577"/>
      <c r="AB8" s="578"/>
      <c r="AC8" s="531"/>
      <c r="AD8" s="533"/>
    </row>
    <row r="9" spans="1:30" ht="14.5">
      <c r="A9" s="19"/>
      <c r="B9" s="72" t="s">
        <v>136</v>
      </c>
      <c r="C9" s="75"/>
      <c r="D9" s="75"/>
      <c r="E9" s="188"/>
      <c r="F9" s="589"/>
      <c r="G9" s="777"/>
      <c r="H9" s="76"/>
      <c r="I9" s="947"/>
      <c r="J9" s="19"/>
      <c r="K9" s="19"/>
      <c r="L9" s="74"/>
      <c r="M9" s="668" t="s">
        <v>347</v>
      </c>
      <c r="N9" s="188">
        <v>3616878</v>
      </c>
      <c r="O9" s="589">
        <v>3535213</v>
      </c>
      <c r="P9" s="777">
        <v>3570917</v>
      </c>
      <c r="Q9" s="341">
        <v>1.0099532899432086E-2</v>
      </c>
      <c r="R9" s="963">
        <v>-1.270736806715626E-2</v>
      </c>
      <c r="S9" s="580">
        <v>10705542</v>
      </c>
      <c r="T9" s="580">
        <v>10625131</v>
      </c>
      <c r="U9" s="1245">
        <v>-7.5111563711580415E-3</v>
      </c>
      <c r="V9" s="1005"/>
      <c r="W9" s="176"/>
      <c r="X9" s="176"/>
      <c r="Y9" s="662" t="s">
        <v>429</v>
      </c>
      <c r="Z9" s="1139">
        <v>2.9446072169473734E-2</v>
      </c>
      <c r="AA9" s="1140">
        <v>3.6151090818285193E-2</v>
      </c>
      <c r="AB9" s="1141">
        <v>3.3031145136564445E-2</v>
      </c>
      <c r="AC9" s="1030" t="str">
        <f>+CONCATENATE((ROUND(AB9-AA9,4))/1%*100," bps")</f>
        <v>-31 bps</v>
      </c>
      <c r="AD9" s="1031" t="str">
        <f>+CONCATENATE((ROUND(AB9-Z9,4))/1%*100," bps")</f>
        <v>36 bps</v>
      </c>
    </row>
    <row r="10" spans="1:30" ht="14.5">
      <c r="A10" s="19"/>
      <c r="B10" s="76"/>
      <c r="C10" s="77" t="s">
        <v>348</v>
      </c>
      <c r="D10" s="75"/>
      <c r="E10" s="188">
        <v>4561696</v>
      </c>
      <c r="F10" s="589">
        <v>5338286</v>
      </c>
      <c r="G10" s="777">
        <v>4968923</v>
      </c>
      <c r="H10" s="337">
        <v>-6.9191309720011251E-2</v>
      </c>
      <c r="I10" s="776">
        <v>8.9270964132638381E-2</v>
      </c>
      <c r="J10" s="1005"/>
      <c r="K10" s="1005"/>
      <c r="L10" s="78"/>
      <c r="M10" s="669" t="s">
        <v>709</v>
      </c>
      <c r="N10" s="188">
        <v>-856286</v>
      </c>
      <c r="O10" s="589">
        <v>-783739</v>
      </c>
      <c r="P10" s="777">
        <v>-776188</v>
      </c>
      <c r="Q10" s="341">
        <v>-9.634584983010926E-3</v>
      </c>
      <c r="R10" s="963">
        <v>-9.3541176662937389E-2</v>
      </c>
      <c r="S10" s="580">
        <v>-2672158</v>
      </c>
      <c r="T10" s="580">
        <v>-2374392</v>
      </c>
      <c r="U10" s="1245">
        <v>-0.11143278204357676</v>
      </c>
      <c r="V10" s="1005"/>
      <c r="W10" s="176"/>
      <c r="X10" s="176"/>
      <c r="Y10" s="111" t="s">
        <v>431</v>
      </c>
      <c r="Z10" s="1139">
        <v>0.22904257697194294</v>
      </c>
      <c r="AA10" s="1140">
        <v>0.29349612359658567</v>
      </c>
      <c r="AB10" s="1141">
        <v>0.2485891319649732</v>
      </c>
      <c r="AC10" s="1030" t="str">
        <f>+CONCATENATE((ROUND(AB10-AA10,4))/1%*100," bps")</f>
        <v>-449 bps</v>
      </c>
      <c r="AD10" s="1031" t="str">
        <f>+CONCATENATE((ROUND(AB10-Z10,4))/1%*100," bps")</f>
        <v>195 bps</v>
      </c>
    </row>
    <row r="11" spans="1:30" ht="14.5">
      <c r="A11" s="19"/>
      <c r="B11" s="76"/>
      <c r="C11" s="77" t="s">
        <v>350</v>
      </c>
      <c r="D11" s="75"/>
      <c r="E11" s="188">
        <v>35307925</v>
      </c>
      <c r="F11" s="589">
        <v>31838979</v>
      </c>
      <c r="G11" s="777">
        <v>32541803</v>
      </c>
      <c r="H11" s="337">
        <v>2.2074325938655256E-2</v>
      </c>
      <c r="I11" s="776">
        <v>-7.8342808307200154E-2</v>
      </c>
      <c r="J11" s="1005"/>
      <c r="K11" s="1005"/>
      <c r="L11" s="78"/>
      <c r="M11" s="670" t="s">
        <v>345</v>
      </c>
      <c r="N11" s="189">
        <v>2760592</v>
      </c>
      <c r="O11" s="614">
        <v>2751474</v>
      </c>
      <c r="P11" s="775">
        <v>2794729</v>
      </c>
      <c r="Q11" s="690">
        <v>1.5720664632847704E-2</v>
      </c>
      <c r="R11" s="964">
        <v>1.2365825880825562E-2</v>
      </c>
      <c r="S11" s="683">
        <v>8033384</v>
      </c>
      <c r="T11" s="683">
        <v>8250739</v>
      </c>
      <c r="U11" s="1246">
        <v>2.705646835754397E-2</v>
      </c>
      <c r="V11" s="1005"/>
      <c r="W11" s="176"/>
      <c r="X11" s="176"/>
      <c r="Y11" s="111" t="s">
        <v>432</v>
      </c>
      <c r="Z11" s="1027">
        <v>6.1650172845311449E-2</v>
      </c>
      <c r="AA11" s="1028">
        <v>6.0035256454795419E-2</v>
      </c>
      <c r="AB11" s="1029">
        <v>6.1084956540232223E-2</v>
      </c>
      <c r="AC11" s="1032" t="str">
        <f>+CONCATENATE((ROUND(AB11-AA11,4))/1%*100," bps")</f>
        <v>10 bps</v>
      </c>
      <c r="AD11" s="1033" t="str">
        <f>+CONCATENATE((ROUND(AB11-Z11,4))/1%*100," bps")</f>
        <v>-6 bps</v>
      </c>
    </row>
    <row r="12" spans="1:30" ht="14.5">
      <c r="A12" s="19"/>
      <c r="B12" s="2083" t="s">
        <v>351</v>
      </c>
      <c r="C12" s="2084"/>
      <c r="D12" s="2084"/>
      <c r="E12" s="189">
        <v>39869621</v>
      </c>
      <c r="F12" s="614">
        <v>37177265</v>
      </c>
      <c r="G12" s="775">
        <v>37510726</v>
      </c>
      <c r="H12" s="993">
        <v>8.9694871314498249E-3</v>
      </c>
      <c r="I12" s="994">
        <v>-5.9165222563816192E-2</v>
      </c>
      <c r="J12" s="1005"/>
      <c r="K12" s="1005"/>
      <c r="L12" s="78"/>
      <c r="M12" s="16"/>
      <c r="N12" s="188"/>
      <c r="O12" s="589"/>
      <c r="P12" s="777"/>
      <c r="Q12" s="341"/>
      <c r="R12" s="963"/>
      <c r="S12" s="580"/>
      <c r="T12" s="580"/>
      <c r="U12" s="1245"/>
      <c r="V12" s="1005"/>
      <c r="W12" s="176"/>
      <c r="X12" s="176"/>
      <c r="Y12" s="111" t="s">
        <v>433</v>
      </c>
      <c r="Z12" s="1027">
        <v>4.7460118184166011E-2</v>
      </c>
      <c r="AA12" s="1028">
        <v>5.21854988584343E-2</v>
      </c>
      <c r="AB12" s="1029">
        <v>5.246889119069513E-2</v>
      </c>
      <c r="AC12" s="1032" t="str">
        <f>+CONCATENATE((ROUND(AB12-AA12,4))/1%*100," bps")</f>
        <v>3 bps</v>
      </c>
      <c r="AD12" s="1033" t="str">
        <f>+CONCATENATE((ROUND(AB12-Z12,4))/1%*100," bps")</f>
        <v>50 bps</v>
      </c>
    </row>
    <row r="13" spans="1:30" ht="14.5">
      <c r="A13" s="19"/>
      <c r="B13" s="76"/>
      <c r="C13" s="75"/>
      <c r="D13" s="75"/>
      <c r="E13" s="189"/>
      <c r="F13" s="614"/>
      <c r="G13" s="775"/>
      <c r="H13" s="993"/>
      <c r="I13" s="994"/>
      <c r="J13" s="1005"/>
      <c r="K13" s="1005"/>
      <c r="L13" s="78"/>
      <c r="M13" s="16" t="s">
        <v>434</v>
      </c>
      <c r="N13" s="188">
        <v>-714464</v>
      </c>
      <c r="O13" s="589">
        <v>-441020</v>
      </c>
      <c r="P13" s="777">
        <v>-484000</v>
      </c>
      <c r="Q13" s="341">
        <v>9.7455897691714657E-2</v>
      </c>
      <c r="R13" s="963">
        <v>-0.3225690867559457</v>
      </c>
      <c r="S13" s="580">
        <v>-2216084</v>
      </c>
      <c r="T13" s="580">
        <v>-1392022</v>
      </c>
      <c r="U13" s="1245">
        <v>-0.37185503798592473</v>
      </c>
      <c r="V13" s="1005"/>
      <c r="W13" s="176"/>
      <c r="X13" s="176"/>
      <c r="Y13" s="111" t="s">
        <v>435</v>
      </c>
      <c r="Z13" s="1027">
        <v>2.1598431990754417E-2</v>
      </c>
      <c r="AA13" s="1028">
        <v>1.9489614054935676E-2</v>
      </c>
      <c r="AB13" s="1029">
        <v>1.9316689540573858E-2</v>
      </c>
      <c r="AC13" s="1030" t="str">
        <f>+CONCATENATE((ROUND(AB13-AA13,4))/1%*100," bps")</f>
        <v>-2 bps</v>
      </c>
      <c r="AD13" s="1031" t="str">
        <f>+CONCATENATE((ROUND(AB13-Z13,4))/1%*100," bps")</f>
        <v>-23 bps</v>
      </c>
    </row>
    <row r="14" spans="1:30">
      <c r="A14" s="19"/>
      <c r="B14" s="72" t="s">
        <v>138</v>
      </c>
      <c r="C14" s="73"/>
      <c r="D14" s="73"/>
      <c r="E14" s="189">
        <v>622399</v>
      </c>
      <c r="F14" s="614">
        <v>574653</v>
      </c>
      <c r="G14" s="775">
        <v>1211354</v>
      </c>
      <c r="H14" s="993">
        <v>1.1079747256170245</v>
      </c>
      <c r="I14" s="994">
        <v>0.94626598050446742</v>
      </c>
      <c r="J14" s="1005"/>
      <c r="K14" s="1005"/>
      <c r="L14" s="78"/>
      <c r="M14" s="16" t="s">
        <v>201</v>
      </c>
      <c r="N14" s="188">
        <v>79057</v>
      </c>
      <c r="O14" s="589">
        <v>81258</v>
      </c>
      <c r="P14" s="777">
        <v>89802</v>
      </c>
      <c r="Q14" s="341">
        <v>0.10514657018385883</v>
      </c>
      <c r="R14" s="963">
        <v>0.13591459326814831</v>
      </c>
      <c r="S14" s="580">
        <v>199291</v>
      </c>
      <c r="T14" s="580">
        <v>255899</v>
      </c>
      <c r="U14" s="1245">
        <v>0.28404694642507688</v>
      </c>
      <c r="V14" s="1005"/>
      <c r="W14" s="176"/>
      <c r="X14" s="176"/>
      <c r="Y14" s="615"/>
      <c r="Z14" s="1027"/>
      <c r="AA14" s="1028"/>
      <c r="AB14" s="1029"/>
      <c r="AC14" s="1032"/>
      <c r="AD14" s="1033"/>
    </row>
    <row r="15" spans="1:30">
      <c r="A15" s="19"/>
      <c r="B15" s="72"/>
      <c r="C15" s="73"/>
      <c r="D15" s="73"/>
      <c r="E15" s="189"/>
      <c r="F15" s="614"/>
      <c r="G15" s="775"/>
      <c r="H15" s="337"/>
      <c r="I15" s="776"/>
      <c r="J15" s="1005"/>
      <c r="K15" s="1005"/>
      <c r="L15" s="78"/>
      <c r="M15" s="113" t="s">
        <v>46</v>
      </c>
      <c r="N15" s="189">
        <v>-635407</v>
      </c>
      <c r="O15" s="614">
        <v>-359762</v>
      </c>
      <c r="P15" s="775">
        <v>-394198</v>
      </c>
      <c r="Q15" s="690">
        <v>9.5718836341803754E-2</v>
      </c>
      <c r="R15" s="964">
        <v>-0.37961338165931441</v>
      </c>
      <c r="S15" s="683">
        <v>-2016793</v>
      </c>
      <c r="T15" s="683">
        <v>-1136123</v>
      </c>
      <c r="U15" s="1246">
        <v>-0.43666851283200608</v>
      </c>
      <c r="V15" s="1005"/>
      <c r="W15" s="176"/>
      <c r="X15" s="176"/>
      <c r="Y15" s="1128" t="s">
        <v>66</v>
      </c>
      <c r="Z15" s="1027"/>
      <c r="AA15" s="1028"/>
      <c r="AB15" s="1029"/>
      <c r="AC15" s="1032"/>
      <c r="AD15" s="1033"/>
    </row>
    <row r="16" spans="1:30">
      <c r="A16" s="19"/>
      <c r="B16" s="72" t="s">
        <v>354</v>
      </c>
      <c r="C16" s="73"/>
      <c r="D16" s="73"/>
      <c r="E16" s="189">
        <v>704968</v>
      </c>
      <c r="F16" s="614">
        <v>617368</v>
      </c>
      <c r="G16" s="775">
        <v>368478</v>
      </c>
      <c r="H16" s="993">
        <v>-0.40314690751707249</v>
      </c>
      <c r="I16" s="994">
        <v>-0.47731244538759204</v>
      </c>
      <c r="J16" s="1005"/>
      <c r="K16" s="1005"/>
      <c r="L16" s="78"/>
      <c r="M16" s="16"/>
      <c r="N16" s="189"/>
      <c r="O16" s="614"/>
      <c r="P16" s="775"/>
      <c r="Q16" s="690"/>
      <c r="R16" s="964"/>
      <c r="S16" s="683"/>
      <c r="T16" s="683"/>
      <c r="U16" s="1246"/>
      <c r="V16" s="1005"/>
      <c r="W16" s="176"/>
      <c r="X16" s="176"/>
      <c r="Y16" s="111" t="s">
        <v>436</v>
      </c>
      <c r="Z16" s="1139">
        <v>4.0892656448621355E-2</v>
      </c>
      <c r="AA16" s="1140">
        <v>3.4138454478643311E-2</v>
      </c>
      <c r="AB16" s="1141">
        <v>3.2977614133645736E-2</v>
      </c>
      <c r="AC16" s="1030" t="str">
        <f>+CONCATENATE((ROUND(AB16-AA16,4))/1%*100," bps")</f>
        <v>-12 bps</v>
      </c>
      <c r="AD16" s="1031" t="str">
        <f>+CONCATENATE((ROUND(AB16-Z16,4))/1%*100," bps")</f>
        <v>-79 bps</v>
      </c>
    </row>
    <row r="17" spans="1:36" ht="15" customHeight="1">
      <c r="A17" s="19"/>
      <c r="B17" s="72" t="s">
        <v>142</v>
      </c>
      <c r="C17" s="73"/>
      <c r="D17" s="73"/>
      <c r="E17" s="189">
        <v>19855738</v>
      </c>
      <c r="F17" s="614">
        <v>19097277</v>
      </c>
      <c r="G17" s="775">
        <v>19479618</v>
      </c>
      <c r="H17" s="993">
        <v>2.0020707664239253E-2</v>
      </c>
      <c r="I17" s="994">
        <v>-1.8942635121394127E-2</v>
      </c>
      <c r="J17" s="1005"/>
      <c r="K17" s="1005"/>
      <c r="L17" s="78"/>
      <c r="M17" s="113" t="s">
        <v>355</v>
      </c>
      <c r="N17" s="189">
        <v>2125185</v>
      </c>
      <c r="O17" s="614">
        <v>2391712</v>
      </c>
      <c r="P17" s="775">
        <v>2400531</v>
      </c>
      <c r="Q17" s="690">
        <v>3.6873168675827192E-3</v>
      </c>
      <c r="R17" s="964">
        <v>0.12956330860607429</v>
      </c>
      <c r="S17" s="683">
        <v>6016591</v>
      </c>
      <c r="T17" s="683">
        <v>7114616</v>
      </c>
      <c r="U17" s="1246">
        <v>0.18249952506327918</v>
      </c>
      <c r="V17" s="1005"/>
      <c r="W17" s="176"/>
      <c r="X17" s="176"/>
      <c r="Y17" s="111" t="s">
        <v>437</v>
      </c>
      <c r="Z17" s="1139">
        <v>5.9140760149910494E-2</v>
      </c>
      <c r="AA17" s="1140">
        <v>4.8514096916936693E-2</v>
      </c>
      <c r="AB17" s="1141">
        <v>4.7282413631395813E-2</v>
      </c>
      <c r="AC17" s="1030" t="str">
        <f>+CONCATENATE((ROUND(AB17-AA17,4))/1%*100," bps")</f>
        <v>-12 bps</v>
      </c>
      <c r="AD17" s="1031" t="str">
        <f>+CONCATENATE((ROUND(AB17-Z17,4))/1%*100," bps")</f>
        <v>-119 bps</v>
      </c>
    </row>
    <row r="18" spans="1:36">
      <c r="A18" s="19"/>
      <c r="B18" s="72" t="s">
        <v>143</v>
      </c>
      <c r="C18" s="73"/>
      <c r="D18" s="73"/>
      <c r="E18" s="189">
        <v>8116588</v>
      </c>
      <c r="F18" s="614">
        <v>8169062</v>
      </c>
      <c r="G18" s="775">
        <v>8025196</v>
      </c>
      <c r="H18" s="993">
        <v>-1.7611079460530473E-2</v>
      </c>
      <c r="I18" s="994">
        <v>-1.1259903792086034E-2</v>
      </c>
      <c r="J18" s="1005"/>
      <c r="K18" s="1005"/>
      <c r="L18" s="78"/>
      <c r="M18" s="16"/>
      <c r="N18" s="188"/>
      <c r="O18" s="589"/>
      <c r="P18" s="777"/>
      <c r="Q18" s="341"/>
      <c r="R18" s="963"/>
      <c r="S18" s="580"/>
      <c r="T18" s="580"/>
      <c r="U18" s="1245"/>
      <c r="V18" s="1005"/>
      <c r="W18" s="176"/>
      <c r="X18" s="176"/>
      <c r="Y18" s="111" t="s">
        <v>68</v>
      </c>
      <c r="Z18" s="1139">
        <v>1.4064307064779789</v>
      </c>
      <c r="AA18" s="1140">
        <v>1.5538877260563417</v>
      </c>
      <c r="AB18" s="1141">
        <v>1.5713703613921195</v>
      </c>
      <c r="AC18" s="1030" t="str">
        <f>+CONCATENATE((ROUND(AB18-AA18,4))/1%*100," bps")</f>
        <v>175 bps</v>
      </c>
      <c r="AD18" s="1031" t="str">
        <f>+CONCATENATE((ROUND(AB18-Z18,4))/1%*100," bps")</f>
        <v>1649 bps</v>
      </c>
    </row>
    <row r="19" spans="1:36">
      <c r="A19" s="19"/>
      <c r="B19" s="76"/>
      <c r="C19" s="75"/>
      <c r="D19" s="75"/>
      <c r="E19" s="188"/>
      <c r="F19" s="589"/>
      <c r="G19" s="777"/>
      <c r="H19" s="337"/>
      <c r="I19" s="776"/>
      <c r="J19" s="1005"/>
      <c r="K19" s="1005"/>
      <c r="L19" s="78"/>
      <c r="M19" s="113" t="s">
        <v>48</v>
      </c>
      <c r="N19" s="188"/>
      <c r="O19" s="589"/>
      <c r="P19" s="777"/>
      <c r="Q19" s="341"/>
      <c r="R19" s="963"/>
      <c r="S19" s="580"/>
      <c r="T19" s="580"/>
      <c r="U19" s="1245"/>
      <c r="V19" s="1005"/>
      <c r="W19" s="176"/>
      <c r="X19" s="176"/>
      <c r="Y19" s="111" t="s">
        <v>467</v>
      </c>
      <c r="Z19" s="1139">
        <v>0.97247122886165427</v>
      </c>
      <c r="AA19" s="1140">
        <v>1.0934414690171776</v>
      </c>
      <c r="AB19" s="1141">
        <v>1.0959687008158132</v>
      </c>
      <c r="AC19" s="1030" t="str">
        <f>+CONCATENATE((ROUND(AB19-AA19,4))/1%*100," bps")</f>
        <v>25 bps</v>
      </c>
      <c r="AD19" s="1031" t="str">
        <f>+CONCATENATE((ROUND(AB19-Z19,4))/1%*100," bps")</f>
        <v>1235 bps</v>
      </c>
    </row>
    <row r="20" spans="1:36" ht="14.5">
      <c r="A20" s="19"/>
      <c r="B20" s="72" t="s">
        <v>59</v>
      </c>
      <c r="C20" s="73"/>
      <c r="D20" s="73"/>
      <c r="E20" s="189">
        <v>117687023</v>
      </c>
      <c r="F20" s="614">
        <v>120998975</v>
      </c>
      <c r="G20" s="775">
        <v>123089317</v>
      </c>
      <c r="H20" s="993">
        <v>1.7275700062748464E-2</v>
      </c>
      <c r="I20" s="994">
        <v>4.5903905649818333E-2</v>
      </c>
      <c r="J20" s="1005"/>
      <c r="K20" s="1005"/>
      <c r="L20" s="78"/>
      <c r="M20" s="671" t="s">
        <v>358</v>
      </c>
      <c r="N20" s="188">
        <v>804059</v>
      </c>
      <c r="O20" s="589">
        <v>853720</v>
      </c>
      <c r="P20" s="777">
        <v>873187</v>
      </c>
      <c r="Q20" s="341">
        <v>2.2802558215808462E-2</v>
      </c>
      <c r="R20" s="963">
        <v>8.5973790480549317E-2</v>
      </c>
      <c r="S20" s="580">
        <v>2251041</v>
      </c>
      <c r="T20" s="580">
        <v>2558334</v>
      </c>
      <c r="U20" s="1245">
        <v>0.13651150734260281</v>
      </c>
      <c r="V20" s="1005"/>
      <c r="W20" s="176"/>
      <c r="X20" s="176"/>
      <c r="Y20" s="111" t="s">
        <v>439</v>
      </c>
      <c r="Z20" s="1139">
        <v>2.1291760105057629E-2</v>
      </c>
      <c r="AA20" s="1140">
        <v>1.1973230181391466E-2</v>
      </c>
      <c r="AB20" s="1141">
        <v>1.2919849563779362E-2</v>
      </c>
      <c r="AC20" s="1030" t="str">
        <f>+CONCATENATE((ROUND(AB20-AA20,4))/1%*100," bps")</f>
        <v>9 bps</v>
      </c>
      <c r="AD20" s="1031" t="str">
        <f>+CONCATENATE((ROUND(AB20-Z20,4))/1%*100," bps")</f>
        <v>-84 bps</v>
      </c>
    </row>
    <row r="21" spans="1:36">
      <c r="A21" s="19"/>
      <c r="B21" s="76"/>
      <c r="C21" s="77" t="s">
        <v>359</v>
      </c>
      <c r="D21" s="75"/>
      <c r="E21" s="188">
        <v>112874488</v>
      </c>
      <c r="F21" s="589">
        <v>116868257</v>
      </c>
      <c r="G21" s="777">
        <v>119030125</v>
      </c>
      <c r="H21" s="337">
        <v>1.8498333555192835E-2</v>
      </c>
      <c r="I21" s="776">
        <v>5.453523740457631E-2</v>
      </c>
      <c r="J21" s="1005"/>
      <c r="K21" s="1005"/>
      <c r="L21" s="78"/>
      <c r="M21" s="672" t="s">
        <v>203</v>
      </c>
      <c r="N21" s="188">
        <v>297478</v>
      </c>
      <c r="O21" s="589">
        <v>347077</v>
      </c>
      <c r="P21" s="777">
        <v>347104</v>
      </c>
      <c r="Q21" s="341">
        <v>7.7792535950235828E-5</v>
      </c>
      <c r="R21" s="963">
        <v>0.16682242048151461</v>
      </c>
      <c r="S21" s="580">
        <v>845918</v>
      </c>
      <c r="T21" s="580">
        <v>997874</v>
      </c>
      <c r="U21" s="1245">
        <v>0.1796344326518646</v>
      </c>
      <c r="V21" s="1005"/>
      <c r="W21" s="176"/>
      <c r="X21" s="176"/>
      <c r="Y21" s="254"/>
      <c r="Z21" s="1027"/>
      <c r="AA21" s="1028"/>
      <c r="AB21" s="1029"/>
      <c r="AC21" s="1030"/>
      <c r="AD21" s="1031"/>
    </row>
    <row r="22" spans="1:36">
      <c r="A22" s="19"/>
      <c r="B22" s="76"/>
      <c r="C22" s="77" t="s">
        <v>360</v>
      </c>
      <c r="D22" s="75"/>
      <c r="E22" s="188">
        <v>4812535</v>
      </c>
      <c r="F22" s="589">
        <v>4130718</v>
      </c>
      <c r="G22" s="777">
        <v>4059192</v>
      </c>
      <c r="H22" s="337">
        <v>-1.7315633746966024E-2</v>
      </c>
      <c r="I22" s="776">
        <v>-0.15653766673904709</v>
      </c>
      <c r="J22" s="1005"/>
      <c r="K22" s="1005"/>
      <c r="L22" s="78"/>
      <c r="M22" s="672" t="s">
        <v>468</v>
      </c>
      <c r="N22" s="188">
        <v>73084</v>
      </c>
      <c r="O22" s="589">
        <v>215491</v>
      </c>
      <c r="P22" s="777">
        <v>117414</v>
      </c>
      <c r="Q22" s="341">
        <v>-0.4551326969571815</v>
      </c>
      <c r="R22" s="963">
        <v>0.60656231186032505</v>
      </c>
      <c r="S22" s="580">
        <v>217145</v>
      </c>
      <c r="T22" s="580">
        <v>433302</v>
      </c>
      <c r="U22" s="1245">
        <v>0.99545004490087274</v>
      </c>
      <c r="V22" s="1005"/>
      <c r="W22" s="176"/>
      <c r="X22" s="176"/>
      <c r="Y22" s="255" t="s">
        <v>70</v>
      </c>
      <c r="Z22" s="1027"/>
      <c r="AA22" s="1028"/>
      <c r="AB22" s="1029"/>
      <c r="AC22" s="1030"/>
      <c r="AD22" s="1031"/>
    </row>
    <row r="23" spans="1:36" ht="14.5">
      <c r="A23" s="19"/>
      <c r="B23" s="76"/>
      <c r="C23" s="77" t="s">
        <v>441</v>
      </c>
      <c r="D23" s="75"/>
      <c r="E23" s="188">
        <v>-6768497</v>
      </c>
      <c r="F23" s="589">
        <v>-6418672</v>
      </c>
      <c r="G23" s="777">
        <v>-6378494</v>
      </c>
      <c r="H23" s="337">
        <v>-6.2595502621102935E-3</v>
      </c>
      <c r="I23" s="776">
        <v>-5.7620325457778884E-2</v>
      </c>
      <c r="J23" s="1005"/>
      <c r="K23" s="1005"/>
      <c r="L23" s="78"/>
      <c r="M23" s="672" t="s">
        <v>361</v>
      </c>
      <c r="N23" s="188">
        <v>3078</v>
      </c>
      <c r="O23" s="589">
        <v>1352</v>
      </c>
      <c r="P23" s="777">
        <v>1137</v>
      </c>
      <c r="Q23" s="341">
        <v>-0.15902366863905326</v>
      </c>
      <c r="R23" s="963">
        <v>-0.63060428849902539</v>
      </c>
      <c r="S23" s="580">
        <v>5190</v>
      </c>
      <c r="T23" s="580">
        <v>3998</v>
      </c>
      <c r="U23" s="1245">
        <v>-0.22967244701348746</v>
      </c>
      <c r="V23" s="1005"/>
      <c r="W23" s="176"/>
      <c r="X23" s="176"/>
      <c r="Y23" s="111" t="s">
        <v>469</v>
      </c>
      <c r="Z23" s="1139">
        <v>0.3640742745391185</v>
      </c>
      <c r="AA23" s="1140">
        <v>0.38348512598999296</v>
      </c>
      <c r="AB23" s="1141">
        <v>0.39949432599074974</v>
      </c>
      <c r="AC23" s="1030" t="str">
        <f>+CONCATENATE((ROUND(AB23-AA23,4))/1%*100," bps")</f>
        <v>160 bps</v>
      </c>
      <c r="AD23" s="1031" t="str">
        <f>+CONCATENATE((ROUND(AB23-Z23,4))/1%*100," bps")</f>
        <v>354 bps</v>
      </c>
    </row>
    <row r="24" spans="1:36" ht="15" thickBot="1">
      <c r="A24" s="19"/>
      <c r="B24" s="72" t="s">
        <v>364</v>
      </c>
      <c r="C24" s="73"/>
      <c r="D24" s="73"/>
      <c r="E24" s="189">
        <v>110918526</v>
      </c>
      <c r="F24" s="614">
        <v>114580303</v>
      </c>
      <c r="G24" s="775">
        <v>116710823</v>
      </c>
      <c r="H24" s="993">
        <v>1.8594120841171104E-2</v>
      </c>
      <c r="I24" s="994">
        <v>5.2221186206531447E-2</v>
      </c>
      <c r="J24" s="1005"/>
      <c r="K24" s="1005"/>
      <c r="L24" s="78"/>
      <c r="M24" s="673" t="s">
        <v>212</v>
      </c>
      <c r="N24" s="188">
        <v>13899</v>
      </c>
      <c r="O24" s="589">
        <v>35945</v>
      </c>
      <c r="P24" s="777">
        <v>36289</v>
      </c>
      <c r="Q24" s="341">
        <v>9.5701766587842543E-3</v>
      </c>
      <c r="R24" s="963">
        <v>1.6109072595150731</v>
      </c>
      <c r="S24" s="580">
        <v>49775</v>
      </c>
      <c r="T24" s="580">
        <v>85986</v>
      </c>
      <c r="U24" s="1245">
        <v>0.72749372174786542</v>
      </c>
      <c r="V24" s="1005"/>
      <c r="W24" s="176"/>
      <c r="X24" s="176"/>
      <c r="Y24" s="801" t="s">
        <v>470</v>
      </c>
      <c r="Z24" s="1142">
        <v>2.9575964821915844E-2</v>
      </c>
      <c r="AA24" s="1143">
        <v>3.1620051743379979E-2</v>
      </c>
      <c r="AB24" s="1144">
        <v>3.3433793023003686E-2</v>
      </c>
      <c r="AC24" s="1034" t="str">
        <f>+CONCATENATE((ROUND(AB24-AA24,4))/1%*100," bps")</f>
        <v>18 bps</v>
      </c>
      <c r="AD24" s="1035" t="str">
        <f>+CONCATENATE((ROUND(AB24-Z24,4))/1%*100," bps")</f>
        <v>39 bps</v>
      </c>
    </row>
    <row r="25" spans="1:36">
      <c r="A25" s="19"/>
      <c r="B25" s="72"/>
      <c r="C25" s="73"/>
      <c r="D25" s="73"/>
      <c r="E25" s="189"/>
      <c r="F25" s="614"/>
      <c r="G25" s="775"/>
      <c r="H25" s="337"/>
      <c r="I25" s="776"/>
      <c r="J25" s="1005"/>
      <c r="K25" s="1005"/>
      <c r="L25" s="78"/>
      <c r="M25" s="673" t="s">
        <v>650</v>
      </c>
      <c r="N25" s="188">
        <v>-10324</v>
      </c>
      <c r="O25" s="589">
        <v>1622</v>
      </c>
      <c r="P25" s="777">
        <v>-4779</v>
      </c>
      <c r="Q25" s="341" t="s">
        <v>543</v>
      </c>
      <c r="R25" s="963">
        <v>-0.53709802402169704</v>
      </c>
      <c r="S25" s="580">
        <v>4773</v>
      </c>
      <c r="T25" s="580">
        <v>-1608</v>
      </c>
      <c r="U25" s="1245" t="s">
        <v>543</v>
      </c>
      <c r="V25" s="1005"/>
      <c r="W25" s="176"/>
      <c r="X25" s="176"/>
    </row>
    <row r="26" spans="1:36" ht="15" customHeight="1">
      <c r="A26" s="19"/>
      <c r="B26" s="72" t="s">
        <v>442</v>
      </c>
      <c r="C26" s="73"/>
      <c r="D26" s="73"/>
      <c r="E26" s="189">
        <v>1246350</v>
      </c>
      <c r="F26" s="614">
        <v>1395819</v>
      </c>
      <c r="G26" s="775">
        <v>1358608</v>
      </c>
      <c r="H26" s="993">
        <v>-2.6658900616770512E-2</v>
      </c>
      <c r="I26" s="994">
        <v>9.0069402655754804E-2</v>
      </c>
      <c r="J26" s="1005"/>
      <c r="K26" s="1005"/>
      <c r="L26" s="78"/>
      <c r="M26" s="672" t="s">
        <v>192</v>
      </c>
      <c r="N26" s="188">
        <v>18406</v>
      </c>
      <c r="O26" s="589">
        <v>27968</v>
      </c>
      <c r="P26" s="777">
        <v>27933</v>
      </c>
      <c r="Q26" s="341">
        <v>-1.2514302059496568E-3</v>
      </c>
      <c r="R26" s="963">
        <v>0.5176029555579702</v>
      </c>
      <c r="S26" s="580">
        <v>135047</v>
      </c>
      <c r="T26" s="580">
        <v>79081</v>
      </c>
      <c r="U26" s="1245">
        <v>-0.41441868386561714</v>
      </c>
      <c r="V26" s="1005"/>
      <c r="W26" s="176"/>
      <c r="X26" s="176"/>
      <c r="Y26" s="1561" t="s">
        <v>447</v>
      </c>
      <c r="AD26" s="57"/>
      <c r="AE26" s="57"/>
      <c r="AF26" s="57"/>
      <c r="AG26" s="57"/>
      <c r="AH26" s="57"/>
      <c r="AI26" s="57"/>
      <c r="AJ26" s="57"/>
    </row>
    <row r="27" spans="1:36" ht="14.15" customHeight="1">
      <c r="A27" s="19"/>
      <c r="B27" s="72" t="s">
        <v>369</v>
      </c>
      <c r="C27" s="73"/>
      <c r="D27" s="73"/>
      <c r="E27" s="189">
        <v>466957</v>
      </c>
      <c r="F27" s="614">
        <v>559370</v>
      </c>
      <c r="G27" s="775">
        <v>553851</v>
      </c>
      <c r="H27" s="993">
        <v>-9.8664569068773796E-3</v>
      </c>
      <c r="I27" s="994">
        <v>0.18608565670929014</v>
      </c>
      <c r="J27" s="1005"/>
      <c r="K27" s="1005"/>
      <c r="L27" s="78"/>
      <c r="M27" s="674" t="s">
        <v>367</v>
      </c>
      <c r="N27" s="189">
        <v>1199680</v>
      </c>
      <c r="O27" s="614">
        <v>1483175</v>
      </c>
      <c r="P27" s="775">
        <v>1398285</v>
      </c>
      <c r="Q27" s="690">
        <v>-5.7235322871542468E-2</v>
      </c>
      <c r="R27" s="964">
        <v>0.16554831288343558</v>
      </c>
      <c r="S27" s="683">
        <v>3508889</v>
      </c>
      <c r="T27" s="683">
        <v>4156967</v>
      </c>
      <c r="U27" s="1246">
        <v>0.18469606761570401</v>
      </c>
      <c r="V27" s="1005"/>
      <c r="W27" s="176"/>
      <c r="X27" s="176"/>
      <c r="Y27" s="1565" t="s">
        <v>451</v>
      </c>
      <c r="Z27" s="616"/>
      <c r="AA27" s="616"/>
      <c r="AB27" s="616"/>
    </row>
    <row r="28" spans="1:36" ht="14.9" customHeight="1">
      <c r="A28" s="19"/>
      <c r="B28" s="72" t="s">
        <v>444</v>
      </c>
      <c r="C28" s="73"/>
      <c r="D28" s="73"/>
      <c r="E28" s="189">
        <v>2682807</v>
      </c>
      <c r="F28" s="614">
        <v>2478728</v>
      </c>
      <c r="G28" s="775">
        <v>2601973</v>
      </c>
      <c r="H28" s="993">
        <v>4.9721066611584652E-2</v>
      </c>
      <c r="I28" s="994">
        <v>-3.0130382096065798E-2</v>
      </c>
      <c r="J28" s="1005"/>
      <c r="K28" s="1005"/>
      <c r="L28" s="78"/>
      <c r="M28" s="16"/>
      <c r="N28" s="188"/>
      <c r="O28" s="589"/>
      <c r="P28" s="777"/>
      <c r="Q28" s="341"/>
      <c r="R28" s="963"/>
      <c r="S28" s="580"/>
      <c r="T28" s="580"/>
      <c r="U28" s="1245"/>
      <c r="V28" s="1005"/>
      <c r="W28" s="176"/>
      <c r="X28" s="176"/>
      <c r="Y28" s="1561" t="s">
        <v>625</v>
      </c>
      <c r="Z28" s="589"/>
      <c r="AA28" s="589"/>
      <c r="AB28" s="589"/>
    </row>
    <row r="29" spans="1:36" ht="14.5">
      <c r="A29" s="19"/>
      <c r="B29" s="72" t="s">
        <v>445</v>
      </c>
      <c r="C29" s="73"/>
      <c r="D29" s="73"/>
      <c r="E29" s="189">
        <v>7227029</v>
      </c>
      <c r="F29" s="614">
        <v>6772832</v>
      </c>
      <c r="G29" s="775">
        <v>7675404</v>
      </c>
      <c r="H29" s="993">
        <v>0.13326360376279819</v>
      </c>
      <c r="I29" s="994">
        <v>6.2041400415025316E-2</v>
      </c>
      <c r="J29" s="1005"/>
      <c r="K29" s="1005"/>
      <c r="L29" s="78"/>
      <c r="M29" s="113" t="s">
        <v>50</v>
      </c>
      <c r="N29" s="188"/>
      <c r="O29" s="589"/>
      <c r="P29" s="777"/>
      <c r="Q29" s="341"/>
      <c r="R29" s="963"/>
      <c r="S29" s="580"/>
      <c r="T29" s="580"/>
      <c r="U29" s="1245"/>
      <c r="V29" s="1005"/>
      <c r="W29" s="176"/>
      <c r="X29" s="176"/>
      <c r="Y29" s="1566" t="s">
        <v>598</v>
      </c>
      <c r="Z29" s="192"/>
      <c r="AA29" s="192"/>
      <c r="AB29" s="192"/>
    </row>
    <row r="30" spans="1:36">
      <c r="A30" s="19"/>
      <c r="B30" s="76"/>
      <c r="C30" s="75"/>
      <c r="D30" s="75"/>
      <c r="E30" s="189"/>
      <c r="F30" s="614"/>
      <c r="G30" s="775"/>
      <c r="H30" s="337"/>
      <c r="I30" s="776"/>
      <c r="J30" s="1005"/>
      <c r="K30" s="1005"/>
      <c r="L30" s="78"/>
      <c r="M30" s="665" t="s">
        <v>377</v>
      </c>
      <c r="N30" s="188">
        <v>-640392</v>
      </c>
      <c r="O30" s="589">
        <v>-721895</v>
      </c>
      <c r="P30" s="777">
        <v>-728954</v>
      </c>
      <c r="Q30" s="341">
        <v>9.778430381149613E-3</v>
      </c>
      <c r="R30" s="963">
        <v>0.13829342028007846</v>
      </c>
      <c r="S30" s="580">
        <v>-1852662</v>
      </c>
      <c r="T30" s="580">
        <v>-2196784</v>
      </c>
      <c r="U30" s="1245">
        <v>0.18574462044344839</v>
      </c>
      <c r="V30" s="1005"/>
      <c r="W30" s="176"/>
      <c r="X30" s="176"/>
      <c r="Y30" s="1566" t="s">
        <v>454</v>
      </c>
      <c r="Z30" s="192"/>
      <c r="AA30" s="192"/>
      <c r="AB30" s="192"/>
      <c r="AC30" s="57"/>
    </row>
    <row r="31" spans="1:36">
      <c r="A31" s="19"/>
      <c r="B31" s="2033" t="s">
        <v>378</v>
      </c>
      <c r="C31" s="2034"/>
      <c r="D31" s="2034"/>
      <c r="E31" s="189">
        <v>191710983</v>
      </c>
      <c r="F31" s="614">
        <v>191422677</v>
      </c>
      <c r="G31" s="775">
        <v>195496031</v>
      </c>
      <c r="H31" s="993">
        <v>2.1279370155292521E-2</v>
      </c>
      <c r="I31" s="994">
        <v>1.9743511512848484E-2</v>
      </c>
      <c r="J31" s="1005"/>
      <c r="K31" s="1005"/>
      <c r="L31" s="78"/>
      <c r="M31" s="665" t="s">
        <v>471</v>
      </c>
      <c r="N31" s="188">
        <v>-644392</v>
      </c>
      <c r="O31" s="589">
        <v>-655997</v>
      </c>
      <c r="P31" s="777">
        <v>-729297</v>
      </c>
      <c r="Q31" s="341">
        <v>0.11173831587644456</v>
      </c>
      <c r="R31" s="963">
        <v>0.13175986045760965</v>
      </c>
      <c r="S31" s="580">
        <v>-1837459</v>
      </c>
      <c r="T31" s="580">
        <v>-1947733</v>
      </c>
      <c r="U31" s="1245">
        <v>6.0014400321313291E-2</v>
      </c>
      <c r="V31" s="1005"/>
      <c r="W31" s="176"/>
      <c r="X31" s="176"/>
      <c r="Z31" s="193"/>
      <c r="AA31" s="193"/>
      <c r="AB31" s="193"/>
      <c r="AC31" s="193"/>
    </row>
    <row r="32" spans="1:36" ht="14.5">
      <c r="A32" s="19"/>
      <c r="B32" s="72"/>
      <c r="C32" s="73"/>
      <c r="D32" s="73"/>
      <c r="E32" s="188"/>
      <c r="F32" s="589"/>
      <c r="G32" s="777"/>
      <c r="H32" s="337"/>
      <c r="I32" s="776"/>
      <c r="J32" s="1005"/>
      <c r="K32" s="1005"/>
      <c r="L32" s="74"/>
      <c r="M32" s="665" t="s">
        <v>448</v>
      </c>
      <c r="N32" s="188">
        <v>-123740</v>
      </c>
      <c r="O32" s="589">
        <v>-152670</v>
      </c>
      <c r="P32" s="777">
        <v>-158769</v>
      </c>
      <c r="Q32" s="341">
        <v>3.9948909412458246E-2</v>
      </c>
      <c r="R32" s="963">
        <v>0.28308550185873604</v>
      </c>
      <c r="S32" s="580">
        <v>-359984</v>
      </c>
      <c r="T32" s="580">
        <v>-456581</v>
      </c>
      <c r="U32" s="1245">
        <v>0.26833692608560378</v>
      </c>
      <c r="V32" s="1005"/>
      <c r="W32" s="176"/>
      <c r="X32" s="176"/>
      <c r="Z32" s="193"/>
      <c r="AA32" s="193"/>
      <c r="AB32" s="193"/>
      <c r="AC32" s="193"/>
    </row>
    <row r="33" spans="1:29">
      <c r="A33" s="19"/>
      <c r="B33" s="2038" t="s">
        <v>450</v>
      </c>
      <c r="C33" s="2039"/>
      <c r="D33" s="2039"/>
      <c r="E33" s="188"/>
      <c r="F33" s="589"/>
      <c r="G33" s="777"/>
      <c r="H33" s="337"/>
      <c r="I33" s="776"/>
      <c r="J33" s="1005"/>
      <c r="K33" s="1005"/>
      <c r="L33" s="74"/>
      <c r="M33" s="665" t="s">
        <v>449</v>
      </c>
      <c r="N33" s="188">
        <v>-57047</v>
      </c>
      <c r="O33" s="589">
        <v>-51591</v>
      </c>
      <c r="P33" s="777">
        <v>-49126</v>
      </c>
      <c r="Q33" s="341">
        <v>-4.7779651489600901E-2</v>
      </c>
      <c r="R33" s="963">
        <v>-0.13885042158220415</v>
      </c>
      <c r="S33" s="580">
        <v>-160644</v>
      </c>
      <c r="T33" s="580">
        <v>-149070</v>
      </c>
      <c r="U33" s="1245">
        <v>-7.2047508777171879E-2</v>
      </c>
      <c r="V33" s="1005"/>
      <c r="W33" s="176"/>
      <c r="X33" s="176"/>
      <c r="Z33" s="193"/>
      <c r="AA33" s="193"/>
      <c r="AB33" s="193"/>
      <c r="AC33" s="193"/>
    </row>
    <row r="34" spans="1:29">
      <c r="A34" s="19"/>
      <c r="B34" s="180" t="s">
        <v>60</v>
      </c>
      <c r="C34" s="73"/>
      <c r="D34" s="73"/>
      <c r="E34" s="188"/>
      <c r="F34" s="589"/>
      <c r="G34" s="777"/>
      <c r="H34" s="337"/>
      <c r="I34" s="776"/>
      <c r="J34" s="1005"/>
      <c r="K34" s="1005"/>
      <c r="L34" s="78"/>
      <c r="M34" s="675" t="s">
        <v>50</v>
      </c>
      <c r="N34" s="189">
        <v>-1465571</v>
      </c>
      <c r="O34" s="614">
        <v>-1582153</v>
      </c>
      <c r="P34" s="775">
        <v>-1666146</v>
      </c>
      <c r="Q34" s="690">
        <v>5.3087786073786794E-2</v>
      </c>
      <c r="R34" s="964">
        <v>0.13685792090591312</v>
      </c>
      <c r="S34" s="683">
        <v>-4210749</v>
      </c>
      <c r="T34" s="683">
        <v>-4750168</v>
      </c>
      <c r="U34" s="1246">
        <v>0.12810523733426049</v>
      </c>
      <c r="V34" s="1005"/>
      <c r="W34" s="176"/>
      <c r="X34" s="176"/>
      <c r="Z34" s="192"/>
      <c r="AA34" s="192"/>
      <c r="AB34" s="192"/>
    </row>
    <row r="35" spans="1:29">
      <c r="A35" s="19"/>
      <c r="B35" s="76"/>
      <c r="C35" s="75" t="s">
        <v>348</v>
      </c>
      <c r="D35" s="75"/>
      <c r="E35" s="188">
        <v>45296819</v>
      </c>
      <c r="F35" s="589">
        <v>44639208</v>
      </c>
      <c r="G35" s="777">
        <v>42813340</v>
      </c>
      <c r="H35" s="337">
        <v>-4.0902786626501077E-2</v>
      </c>
      <c r="I35" s="776">
        <v>-5.4826785960400443E-2</v>
      </c>
      <c r="J35" s="1005"/>
      <c r="K35" s="1005"/>
      <c r="L35" s="78"/>
      <c r="M35" s="16"/>
      <c r="N35" s="189"/>
      <c r="O35" s="614"/>
      <c r="P35" s="775"/>
      <c r="Q35" s="690"/>
      <c r="R35" s="964"/>
      <c r="S35" s="683"/>
      <c r="T35" s="683"/>
      <c r="U35" s="1246"/>
      <c r="V35" s="1005"/>
      <c r="W35" s="176"/>
      <c r="X35" s="176"/>
      <c r="Z35" s="19"/>
      <c r="AA35" s="19"/>
      <c r="AB35" s="19"/>
    </row>
    <row r="36" spans="1:29">
      <c r="A36" s="19"/>
      <c r="B36" s="76"/>
      <c r="C36" s="75" t="s">
        <v>350</v>
      </c>
      <c r="D36" s="75"/>
      <c r="E36" s="188">
        <v>85282102</v>
      </c>
      <c r="F36" s="589">
        <v>91339219</v>
      </c>
      <c r="G36" s="777">
        <v>93468558</v>
      </c>
      <c r="H36" s="337">
        <v>2.3312428366614346E-2</v>
      </c>
      <c r="I36" s="776">
        <v>9.599266209456235E-2</v>
      </c>
      <c r="J36" s="1005"/>
      <c r="K36" s="1005"/>
      <c r="L36" s="78"/>
      <c r="M36" s="113" t="s">
        <v>51</v>
      </c>
      <c r="N36" s="189">
        <v>1859294</v>
      </c>
      <c r="O36" s="614">
        <v>2292734</v>
      </c>
      <c r="P36" s="775">
        <v>2132670</v>
      </c>
      <c r="Q36" s="690">
        <v>-6.9813593726965273E-2</v>
      </c>
      <c r="R36" s="964">
        <v>0.14703215306455031</v>
      </c>
      <c r="S36" s="683">
        <v>5314731</v>
      </c>
      <c r="T36" s="683">
        <v>6521415</v>
      </c>
      <c r="U36" s="1246">
        <v>0.227045169360406</v>
      </c>
      <c r="V36" s="1005"/>
      <c r="W36" s="176"/>
      <c r="X36" s="176"/>
      <c r="Y36" s="19"/>
      <c r="Z36" s="19"/>
      <c r="AA36" s="19"/>
      <c r="AB36" s="19"/>
    </row>
    <row r="37" spans="1:29">
      <c r="A37" s="19"/>
      <c r="B37" s="76"/>
      <c r="C37" s="73" t="s">
        <v>382</v>
      </c>
      <c r="D37" s="75"/>
      <c r="E37" s="189">
        <v>130578921</v>
      </c>
      <c r="F37" s="614">
        <v>135978427</v>
      </c>
      <c r="G37" s="775">
        <v>136281898</v>
      </c>
      <c r="H37" s="993">
        <v>2.2317584244447835E-3</v>
      </c>
      <c r="I37" s="994">
        <v>4.3674560613041057E-2</v>
      </c>
      <c r="J37" s="1005"/>
      <c r="K37" s="1005"/>
      <c r="L37" s="78"/>
      <c r="M37" s="663" t="s">
        <v>52</v>
      </c>
      <c r="N37" s="188">
        <v>-456956</v>
      </c>
      <c r="O37" s="589">
        <v>-542848</v>
      </c>
      <c r="P37" s="777">
        <v>-535124</v>
      </c>
      <c r="Q37" s="341">
        <v>-1.4228660693232729E-2</v>
      </c>
      <c r="R37" s="963">
        <v>0.17106242176489639</v>
      </c>
      <c r="S37" s="580">
        <v>-1285796</v>
      </c>
      <c r="T37" s="580">
        <v>-1595713</v>
      </c>
      <c r="U37" s="1245">
        <v>0.24103123668140203</v>
      </c>
      <c r="V37" s="1005"/>
      <c r="W37" s="176"/>
      <c r="X37" s="176"/>
      <c r="Y37" s="19"/>
      <c r="Z37" s="19"/>
      <c r="AA37" s="19"/>
      <c r="AB37" s="19"/>
    </row>
    <row r="38" spans="1:29" ht="15" customHeight="1">
      <c r="A38" s="19"/>
      <c r="B38" s="76"/>
      <c r="C38" s="75"/>
      <c r="D38" s="74"/>
      <c r="E38" s="189"/>
      <c r="F38" s="614"/>
      <c r="G38" s="775"/>
      <c r="H38" s="337"/>
      <c r="I38" s="776"/>
      <c r="J38" s="1005"/>
      <c r="K38" s="1005"/>
      <c r="L38" s="78"/>
      <c r="M38" s="664" t="s">
        <v>53</v>
      </c>
      <c r="N38" s="189">
        <v>1402338</v>
      </c>
      <c r="O38" s="614">
        <v>1749886</v>
      </c>
      <c r="P38" s="775">
        <v>1597546</v>
      </c>
      <c r="Q38" s="690">
        <v>-8.7057099719638875E-2</v>
      </c>
      <c r="R38" s="964">
        <v>0.13920181867709497</v>
      </c>
      <c r="S38" s="683">
        <v>4028935</v>
      </c>
      <c r="T38" s="683">
        <v>4925702</v>
      </c>
      <c r="U38" s="1246">
        <v>0.22258164998938926</v>
      </c>
      <c r="V38" s="1005"/>
      <c r="W38" s="176"/>
      <c r="X38" s="176"/>
      <c r="Z38" s="19"/>
      <c r="AA38" s="19"/>
      <c r="AB38" s="19"/>
    </row>
    <row r="39" spans="1:29">
      <c r="A39" s="19"/>
      <c r="B39" s="180" t="s">
        <v>383</v>
      </c>
      <c r="C39" s="73"/>
      <c r="D39" s="73"/>
      <c r="E39" s="189">
        <v>5122666</v>
      </c>
      <c r="F39" s="614">
        <v>5227145</v>
      </c>
      <c r="G39" s="775">
        <v>6850850</v>
      </c>
      <c r="H39" s="993">
        <v>0.31062941624921442</v>
      </c>
      <c r="I39" s="994">
        <v>0.33736027295162324</v>
      </c>
      <c r="J39" s="1005"/>
      <c r="K39" s="1005"/>
      <c r="L39" s="78"/>
      <c r="M39" s="665" t="s">
        <v>54</v>
      </c>
      <c r="N39" s="188"/>
      <c r="O39" s="589"/>
      <c r="P39" s="777"/>
      <c r="Q39" s="341"/>
      <c r="R39" s="963"/>
      <c r="S39" s="580"/>
      <c r="T39" s="580"/>
      <c r="U39" s="1245"/>
      <c r="V39" s="1005"/>
      <c r="W39" s="176"/>
      <c r="X39" s="176"/>
      <c r="Z39" s="19"/>
      <c r="AA39" s="19"/>
      <c r="AB39" s="19"/>
    </row>
    <row r="40" spans="1:29" ht="14.5" thickBot="1">
      <c r="A40" s="19"/>
      <c r="B40" s="76"/>
      <c r="C40" s="75" t="s">
        <v>146</v>
      </c>
      <c r="D40" s="75"/>
      <c r="E40" s="188">
        <v>4289860</v>
      </c>
      <c r="F40" s="589">
        <v>4355414</v>
      </c>
      <c r="G40" s="777">
        <v>6146597</v>
      </c>
      <c r="H40" s="337">
        <v>0.4112543606646808</v>
      </c>
      <c r="I40" s="776">
        <v>0.43281995216627117</v>
      </c>
      <c r="J40" s="1005"/>
      <c r="K40" s="1005"/>
      <c r="L40" s="78"/>
      <c r="M40" s="666" t="s">
        <v>472</v>
      </c>
      <c r="N40" s="687">
        <v>1402338</v>
      </c>
      <c r="O40" s="688">
        <v>1749886</v>
      </c>
      <c r="P40" s="689">
        <v>1597546</v>
      </c>
      <c r="Q40" s="691">
        <v>-8.7057099719638875E-2</v>
      </c>
      <c r="R40" s="692">
        <v>0.13920181867709497</v>
      </c>
      <c r="S40" s="274">
        <v>4028935</v>
      </c>
      <c r="T40" s="274">
        <v>4925702</v>
      </c>
      <c r="U40" s="1247">
        <v>0.22258164998938926</v>
      </c>
      <c r="V40" s="1005"/>
      <c r="W40" s="19"/>
      <c r="X40" s="19"/>
      <c r="Z40" s="19"/>
      <c r="AA40" s="19"/>
      <c r="AB40" s="19"/>
    </row>
    <row r="41" spans="1:29">
      <c r="A41" s="19"/>
      <c r="B41" s="76"/>
      <c r="C41" s="75" t="s">
        <v>384</v>
      </c>
      <c r="D41" s="75"/>
      <c r="E41" s="188">
        <v>832806</v>
      </c>
      <c r="F41" s="589">
        <v>871731</v>
      </c>
      <c r="G41" s="777">
        <v>704253</v>
      </c>
      <c r="H41" s="337">
        <v>-0.19212119334978336</v>
      </c>
      <c r="I41" s="776">
        <v>-0.15436127981786874</v>
      </c>
      <c r="J41" s="1005"/>
      <c r="K41" s="1005"/>
      <c r="L41" s="78"/>
      <c r="M41" s="19"/>
      <c r="N41" s="19"/>
      <c r="O41" s="19"/>
      <c r="P41" s="19"/>
      <c r="Q41" s="19"/>
      <c r="R41" s="19"/>
      <c r="V41" s="19"/>
      <c r="W41" s="19"/>
      <c r="X41" s="19"/>
      <c r="Y41" s="193"/>
      <c r="Z41" s="19"/>
      <c r="AA41" s="19"/>
      <c r="AB41" s="19"/>
    </row>
    <row r="42" spans="1:29">
      <c r="A42" s="19"/>
      <c r="B42" s="76"/>
      <c r="C42" s="75"/>
      <c r="D42" s="75"/>
      <c r="E42" s="188"/>
      <c r="F42" s="589"/>
      <c r="G42" s="777"/>
      <c r="H42" s="337"/>
      <c r="I42" s="776"/>
      <c r="J42" s="1005"/>
      <c r="K42" s="1005"/>
      <c r="L42" s="78"/>
      <c r="M42" s="19"/>
      <c r="N42" s="19"/>
      <c r="O42" s="19"/>
      <c r="P42" s="19"/>
      <c r="Q42" s="19"/>
      <c r="R42" s="19"/>
      <c r="S42" s="19"/>
      <c r="T42" s="19"/>
      <c r="U42" s="19"/>
      <c r="V42" s="19"/>
      <c r="W42" s="19"/>
      <c r="X42" s="19"/>
      <c r="Y42" s="193"/>
      <c r="Z42" s="19"/>
      <c r="AA42" s="19"/>
      <c r="AB42" s="19"/>
    </row>
    <row r="43" spans="1:29">
      <c r="A43" s="19"/>
      <c r="B43" s="72" t="s">
        <v>145</v>
      </c>
      <c r="C43" s="73"/>
      <c r="D43" s="73"/>
      <c r="E43" s="189">
        <v>11160491</v>
      </c>
      <c r="F43" s="614">
        <v>8935346</v>
      </c>
      <c r="G43" s="775">
        <v>8904033</v>
      </c>
      <c r="H43" s="993">
        <v>-3.5043970317433708E-3</v>
      </c>
      <c r="I43" s="994">
        <v>-0.20218268174760412</v>
      </c>
      <c r="J43" s="1005"/>
      <c r="K43" s="1005"/>
      <c r="L43" s="78"/>
      <c r="M43" s="1567" t="s">
        <v>457</v>
      </c>
      <c r="N43" s="1563"/>
      <c r="O43" s="1563"/>
      <c r="P43" s="1563"/>
      <c r="Q43" s="1563"/>
      <c r="R43" s="1563"/>
      <c r="S43" s="74"/>
      <c r="T43" s="74"/>
      <c r="U43" s="74"/>
      <c r="V43" s="74"/>
      <c r="W43" s="19"/>
      <c r="X43" s="19"/>
      <c r="Y43" s="193"/>
      <c r="Z43" s="19"/>
      <c r="AA43" s="19"/>
      <c r="AB43" s="19"/>
    </row>
    <row r="44" spans="1:29">
      <c r="A44" s="19"/>
      <c r="B44" s="72" t="s">
        <v>148</v>
      </c>
      <c r="C44" s="73"/>
      <c r="D44" s="73"/>
      <c r="E44" s="189">
        <v>13045879</v>
      </c>
      <c r="F44" s="614">
        <v>9772249</v>
      </c>
      <c r="G44" s="775">
        <v>9508030</v>
      </c>
      <c r="H44" s="993">
        <v>-2.7037686002474966E-2</v>
      </c>
      <c r="I44" s="994">
        <v>-0.2711851765603529</v>
      </c>
      <c r="J44" s="1005"/>
      <c r="K44" s="1005"/>
      <c r="L44" s="78"/>
      <c r="M44" s="2037" t="s">
        <v>458</v>
      </c>
      <c r="N44" s="2037"/>
      <c r="O44" s="2037"/>
      <c r="P44" s="2037"/>
      <c r="Q44" s="2037"/>
      <c r="R44" s="2037"/>
      <c r="S44" s="354"/>
      <c r="T44" s="354"/>
      <c r="U44" s="354"/>
      <c r="V44" s="354"/>
      <c r="W44" s="19"/>
      <c r="X44" s="19"/>
      <c r="Y44" s="192"/>
      <c r="Z44" s="19"/>
      <c r="AA44" s="19"/>
      <c r="AB44" s="19"/>
    </row>
    <row r="45" spans="1:29" ht="15" customHeight="1">
      <c r="A45" s="19"/>
      <c r="B45" s="618" t="s">
        <v>369</v>
      </c>
      <c r="C45" s="73"/>
      <c r="D45" s="73"/>
      <c r="E45" s="189">
        <v>466957</v>
      </c>
      <c r="F45" s="614">
        <v>559370</v>
      </c>
      <c r="G45" s="775">
        <v>553851</v>
      </c>
      <c r="H45" s="993">
        <v>-9.8664569068773796E-3</v>
      </c>
      <c r="I45" s="994">
        <v>0.18608565670929014</v>
      </c>
      <c r="J45" s="1005"/>
      <c r="K45" s="1005"/>
      <c r="L45" s="78"/>
      <c r="M45" s="19"/>
      <c r="N45" s="19"/>
      <c r="O45" s="19"/>
      <c r="P45" s="19"/>
      <c r="Q45" s="19"/>
      <c r="R45" s="19"/>
      <c r="S45" s="354"/>
      <c r="T45" s="354"/>
      <c r="U45" s="354"/>
      <c r="V45" s="354"/>
      <c r="W45" s="19"/>
      <c r="X45" s="19"/>
      <c r="Y45" s="19"/>
      <c r="Z45" s="19"/>
      <c r="AA45" s="19"/>
      <c r="AB45" s="19"/>
    </row>
    <row r="46" spans="1:29">
      <c r="A46" s="19"/>
      <c r="B46" s="72" t="s">
        <v>388</v>
      </c>
      <c r="C46" s="73"/>
      <c r="D46" s="73"/>
      <c r="E46" s="189">
        <v>354562</v>
      </c>
      <c r="F46" s="614">
        <v>387867</v>
      </c>
      <c r="G46" s="775">
        <v>455454</v>
      </c>
      <c r="H46" s="993">
        <v>0.17425303003349085</v>
      </c>
      <c r="I46" s="994">
        <v>0.28455390030516525</v>
      </c>
      <c r="J46" s="1005"/>
      <c r="K46" s="1005"/>
      <c r="L46" s="78"/>
      <c r="M46" s="2065"/>
      <c r="N46" s="2065"/>
      <c r="O46" s="2065"/>
      <c r="P46" s="2065"/>
      <c r="Q46" s="2065"/>
      <c r="R46" s="2065"/>
      <c r="S46" s="354"/>
      <c r="T46" s="354"/>
      <c r="U46" s="354"/>
      <c r="V46" s="354"/>
      <c r="W46" s="19"/>
      <c r="X46" s="19"/>
      <c r="Y46" s="19"/>
      <c r="Z46" s="19"/>
      <c r="AA46" s="19"/>
      <c r="AB46" s="19"/>
    </row>
    <row r="47" spans="1:29" ht="14.5">
      <c r="A47" s="19"/>
      <c r="B47" s="72" t="s">
        <v>459</v>
      </c>
      <c r="C47" s="73"/>
      <c r="D47" s="73"/>
      <c r="E47" s="189">
        <v>5629964</v>
      </c>
      <c r="F47" s="614">
        <v>5766446</v>
      </c>
      <c r="G47" s="775">
        <v>6326130</v>
      </c>
      <c r="H47" s="993">
        <v>9.7058742941492901E-2</v>
      </c>
      <c r="I47" s="994">
        <v>0.12365372140923103</v>
      </c>
      <c r="J47" s="1005"/>
      <c r="K47" s="1005"/>
      <c r="L47" s="78"/>
      <c r="M47" s="2065"/>
      <c r="N47" s="2065"/>
      <c r="O47" s="2065"/>
      <c r="P47" s="2065"/>
      <c r="Q47" s="2065"/>
      <c r="R47" s="2065"/>
      <c r="S47" s="19"/>
      <c r="T47" s="19"/>
      <c r="U47" s="19"/>
      <c r="V47" s="19"/>
      <c r="W47" s="19"/>
      <c r="X47" s="19"/>
      <c r="Y47" s="19"/>
      <c r="Z47" s="19"/>
      <c r="AA47" s="19"/>
      <c r="AB47" s="19"/>
    </row>
    <row r="48" spans="1:29">
      <c r="A48" s="19"/>
      <c r="B48" s="2033" t="s">
        <v>390</v>
      </c>
      <c r="C48" s="2034"/>
      <c r="D48" s="2034"/>
      <c r="E48" s="189">
        <v>166359440</v>
      </c>
      <c r="F48" s="614">
        <v>166626850</v>
      </c>
      <c r="G48" s="775">
        <v>168880246</v>
      </c>
      <c r="H48" s="993">
        <v>1.352360678966205E-2</v>
      </c>
      <c r="I48" s="994">
        <v>1.5152768006432338E-2</v>
      </c>
      <c r="J48" s="1005"/>
      <c r="K48" s="1005"/>
      <c r="L48" s="78"/>
      <c r="M48" s="19"/>
      <c r="N48" s="19"/>
      <c r="O48" s="19"/>
      <c r="P48" s="19"/>
      <c r="Q48" s="19"/>
      <c r="R48" s="19"/>
      <c r="S48" s="19"/>
      <c r="T48" s="19"/>
      <c r="U48" s="19"/>
      <c r="V48" s="19"/>
      <c r="W48" s="19"/>
      <c r="X48" s="19"/>
      <c r="Y48" s="19"/>
      <c r="Z48" s="19"/>
      <c r="AA48" s="19"/>
      <c r="AB48" s="19"/>
    </row>
    <row r="49" spans="1:28">
      <c r="A49" s="19"/>
      <c r="B49" s="76"/>
      <c r="C49" s="75"/>
      <c r="D49" s="74"/>
      <c r="E49" s="189"/>
      <c r="F49" s="614"/>
      <c r="G49" s="775"/>
      <c r="H49" s="337"/>
      <c r="I49" s="776"/>
      <c r="J49" s="1005"/>
      <c r="K49" s="1005"/>
      <c r="L49" s="78"/>
      <c r="M49" s="19"/>
      <c r="N49" s="19"/>
      <c r="O49" s="19"/>
      <c r="P49" s="19"/>
      <c r="Q49" s="19"/>
      <c r="R49" s="19"/>
      <c r="S49" s="19"/>
      <c r="T49" s="19"/>
      <c r="U49" s="19"/>
      <c r="V49" s="19"/>
      <c r="W49" s="19"/>
      <c r="X49" s="19"/>
      <c r="Y49" s="19"/>
      <c r="Z49" s="19"/>
      <c r="AA49" s="19"/>
      <c r="AB49" s="19"/>
    </row>
    <row r="50" spans="1:28">
      <c r="A50" s="19"/>
      <c r="B50" s="76"/>
      <c r="C50" s="75"/>
      <c r="D50" s="74"/>
      <c r="E50" s="189"/>
      <c r="F50" s="614"/>
      <c r="G50" s="775"/>
      <c r="H50" s="337"/>
      <c r="I50" s="776"/>
      <c r="J50" s="1005"/>
      <c r="K50" s="1005"/>
      <c r="L50" s="78"/>
      <c r="M50" s="19"/>
      <c r="N50" s="19"/>
      <c r="O50" s="19"/>
      <c r="P50" s="19"/>
      <c r="Q50" s="19"/>
      <c r="R50" s="19"/>
      <c r="S50" s="19"/>
      <c r="T50" s="19"/>
      <c r="U50" s="19"/>
      <c r="V50" s="19"/>
      <c r="W50" s="19"/>
      <c r="X50" s="19"/>
      <c r="Y50" s="19"/>
      <c r="Z50" s="19"/>
      <c r="AA50" s="19"/>
      <c r="AB50" s="19"/>
    </row>
    <row r="51" spans="1:28">
      <c r="A51" s="19"/>
      <c r="B51" s="72" t="s">
        <v>61</v>
      </c>
      <c r="C51" s="73"/>
      <c r="D51" s="73"/>
      <c r="E51" s="189">
        <v>25351543</v>
      </c>
      <c r="F51" s="614">
        <v>24795827</v>
      </c>
      <c r="G51" s="775">
        <v>26615785</v>
      </c>
      <c r="H51" s="993">
        <v>7.339775358168131E-2</v>
      </c>
      <c r="I51" s="994">
        <v>4.9868443904972568E-2</v>
      </c>
      <c r="J51" s="1005"/>
      <c r="K51" s="1005"/>
      <c r="L51" s="78"/>
      <c r="M51" s="19"/>
      <c r="N51" s="19"/>
      <c r="O51" s="19"/>
      <c r="P51" s="19"/>
      <c r="Q51" s="19"/>
      <c r="R51" s="19"/>
      <c r="S51" s="19"/>
      <c r="T51" s="19"/>
      <c r="U51" s="19"/>
      <c r="V51" s="19"/>
      <c r="W51" s="19"/>
      <c r="X51" s="19"/>
      <c r="Y51" s="19"/>
      <c r="Z51" s="19"/>
      <c r="AA51" s="19"/>
      <c r="AB51" s="19"/>
    </row>
    <row r="52" spans="1:28">
      <c r="A52" s="19"/>
      <c r="B52" s="181" t="s">
        <v>391</v>
      </c>
      <c r="C52" s="182"/>
      <c r="D52" s="182"/>
      <c r="E52" s="188">
        <v>12679794</v>
      </c>
      <c r="F52" s="589">
        <v>12679794</v>
      </c>
      <c r="G52" s="777">
        <v>12679794</v>
      </c>
      <c r="H52" s="337">
        <v>0</v>
      </c>
      <c r="I52" s="776">
        <v>0</v>
      </c>
      <c r="J52" s="1005"/>
      <c r="K52" s="1005"/>
      <c r="L52" s="78"/>
      <c r="M52" s="19"/>
      <c r="N52" s="19"/>
      <c r="O52" s="19"/>
      <c r="P52" s="19"/>
      <c r="Q52" s="19"/>
      <c r="R52" s="19"/>
      <c r="S52" s="19"/>
      <c r="T52" s="19"/>
      <c r="U52" s="19"/>
      <c r="V52" s="19"/>
      <c r="W52" s="19"/>
      <c r="X52" s="19"/>
      <c r="Y52" s="19"/>
      <c r="Z52" s="19"/>
      <c r="AA52" s="19"/>
      <c r="AB52" s="19"/>
    </row>
    <row r="53" spans="1:28">
      <c r="A53" s="19"/>
      <c r="B53" s="181" t="s">
        <v>264</v>
      </c>
      <c r="C53" s="182"/>
      <c r="D53" s="182"/>
      <c r="E53" s="188">
        <v>6372468</v>
      </c>
      <c r="F53" s="589">
        <v>5906590</v>
      </c>
      <c r="G53" s="777">
        <v>5906590</v>
      </c>
      <c r="H53" s="337">
        <v>0</v>
      </c>
      <c r="I53" s="776">
        <v>-7.3107938713854667E-2</v>
      </c>
      <c r="J53" s="1005"/>
      <c r="K53" s="1005"/>
      <c r="L53" s="78"/>
      <c r="M53" s="19"/>
      <c r="N53" s="19"/>
      <c r="O53" s="19"/>
      <c r="P53" s="19"/>
      <c r="Q53" s="19"/>
      <c r="R53" s="19"/>
      <c r="S53" s="19"/>
      <c r="T53" s="19"/>
      <c r="U53" s="19"/>
      <c r="V53" s="19"/>
      <c r="W53" s="19"/>
      <c r="X53" s="19"/>
      <c r="Y53" s="19"/>
      <c r="Z53" s="19"/>
      <c r="AA53" s="19"/>
      <c r="AB53" s="19"/>
    </row>
    <row r="54" spans="1:28">
      <c r="A54" s="19"/>
      <c r="B54" s="181" t="s">
        <v>460</v>
      </c>
      <c r="C54" s="182"/>
      <c r="D54" s="182"/>
      <c r="E54" s="188">
        <v>222730</v>
      </c>
      <c r="F54" s="589">
        <v>282927</v>
      </c>
      <c r="G54" s="777">
        <v>505339</v>
      </c>
      <c r="H54" s="337">
        <v>0.78611090493307456</v>
      </c>
      <c r="I54" s="776">
        <v>1.2688411978628833</v>
      </c>
      <c r="J54" s="1005"/>
      <c r="K54" s="1005"/>
      <c r="L54" s="78"/>
      <c r="M54" s="19"/>
      <c r="N54" s="19"/>
      <c r="O54" s="19"/>
      <c r="P54" s="19"/>
      <c r="Q54" s="19"/>
      <c r="R54" s="19"/>
      <c r="S54" s="19"/>
      <c r="T54" s="19"/>
      <c r="U54" s="19"/>
      <c r="V54" s="19"/>
      <c r="W54" s="19"/>
      <c r="X54" s="19"/>
      <c r="Y54" s="19"/>
      <c r="Z54" s="19"/>
      <c r="AA54" s="19"/>
      <c r="AB54" s="19"/>
    </row>
    <row r="55" spans="1:28">
      <c r="A55" s="19"/>
      <c r="B55" s="181" t="s">
        <v>293</v>
      </c>
      <c r="C55" s="182"/>
      <c r="D55" s="182"/>
      <c r="E55" s="188">
        <v>6076551</v>
      </c>
      <c r="F55" s="589">
        <v>5926516</v>
      </c>
      <c r="G55" s="777">
        <v>7524062</v>
      </c>
      <c r="H55" s="337">
        <v>0.26955904615797882</v>
      </c>
      <c r="I55" s="776">
        <v>0.23821259790298807</v>
      </c>
      <c r="J55" s="1005"/>
      <c r="K55" s="1005"/>
      <c r="L55" s="78"/>
      <c r="M55" s="19"/>
      <c r="N55" s="19"/>
      <c r="O55" s="19"/>
      <c r="P55" s="19"/>
      <c r="Q55" s="19"/>
      <c r="R55" s="19"/>
      <c r="S55" s="19"/>
      <c r="T55" s="19"/>
      <c r="U55" s="19"/>
      <c r="V55" s="19"/>
      <c r="W55" s="19"/>
      <c r="X55" s="19"/>
      <c r="Y55" s="19"/>
      <c r="Z55" s="19"/>
      <c r="AA55" s="19"/>
      <c r="AB55" s="19"/>
    </row>
    <row r="56" spans="1:28">
      <c r="A56" s="19"/>
      <c r="B56" s="181"/>
      <c r="C56" s="182"/>
      <c r="D56" s="182"/>
      <c r="E56" s="188"/>
      <c r="F56" s="589"/>
      <c r="G56" s="777"/>
      <c r="H56" s="337"/>
      <c r="I56" s="776"/>
      <c r="J56" s="1005"/>
      <c r="K56" s="1005"/>
      <c r="L56" s="78"/>
      <c r="M56" s="19"/>
      <c r="N56" s="19"/>
      <c r="O56" s="19"/>
      <c r="P56" s="19"/>
      <c r="Q56" s="19"/>
      <c r="R56" s="19"/>
      <c r="S56" s="19"/>
      <c r="T56" s="19"/>
      <c r="U56" s="19"/>
      <c r="V56" s="19"/>
      <c r="W56" s="19"/>
      <c r="X56" s="19"/>
      <c r="Y56" s="19"/>
      <c r="Z56" s="19"/>
      <c r="AA56" s="19"/>
      <c r="AB56" s="19"/>
    </row>
    <row r="57" spans="1:28">
      <c r="A57" s="19"/>
      <c r="B57" s="183"/>
      <c r="C57" s="182"/>
      <c r="D57" s="182"/>
      <c r="E57" s="188"/>
      <c r="F57" s="589"/>
      <c r="G57" s="777"/>
      <c r="H57" s="337"/>
      <c r="I57" s="776"/>
      <c r="J57" s="1005"/>
      <c r="K57" s="1005"/>
      <c r="L57" s="78"/>
      <c r="M57" s="19"/>
      <c r="N57" s="19"/>
      <c r="O57" s="19"/>
      <c r="P57" s="19"/>
      <c r="Q57" s="19"/>
      <c r="R57" s="19"/>
      <c r="S57" s="19"/>
      <c r="T57" s="19"/>
      <c r="U57" s="19"/>
      <c r="V57" s="19"/>
      <c r="W57" s="19"/>
      <c r="X57" s="19"/>
      <c r="Y57" s="19"/>
      <c r="Z57" s="19"/>
      <c r="AA57" s="19"/>
      <c r="AB57" s="19"/>
    </row>
    <row r="58" spans="1:28">
      <c r="A58" s="19"/>
      <c r="B58" s="2088" t="s">
        <v>395</v>
      </c>
      <c r="C58" s="2089"/>
      <c r="D58" s="2089"/>
      <c r="E58" s="189">
        <v>25351543</v>
      </c>
      <c r="F58" s="614">
        <v>24795827</v>
      </c>
      <c r="G58" s="775">
        <v>26615785</v>
      </c>
      <c r="H58" s="993">
        <v>7.339775358168131E-2</v>
      </c>
      <c r="I58" s="994">
        <v>4.9868443904972568E-2</v>
      </c>
      <c r="J58" s="1005"/>
      <c r="K58" s="1005"/>
      <c r="L58" s="78"/>
      <c r="M58" s="19"/>
      <c r="N58" s="19"/>
      <c r="O58" s="19"/>
      <c r="P58" s="19"/>
      <c r="Q58" s="19"/>
      <c r="R58" s="19"/>
      <c r="S58" s="19"/>
      <c r="T58" s="19"/>
      <c r="U58" s="19"/>
      <c r="V58" s="19"/>
      <c r="W58" s="19"/>
      <c r="X58" s="19"/>
      <c r="Y58" s="19"/>
      <c r="Z58" s="19"/>
      <c r="AA58" s="19"/>
      <c r="AB58" s="19"/>
    </row>
    <row r="59" spans="1:28">
      <c r="A59" s="19"/>
      <c r="B59" s="83"/>
      <c r="C59" s="81"/>
      <c r="D59" s="81"/>
      <c r="E59" s="189"/>
      <c r="F59" s="614"/>
      <c r="G59" s="775"/>
      <c r="H59" s="337"/>
      <c r="I59" s="776"/>
      <c r="J59" s="1005"/>
      <c r="K59" s="1005"/>
      <c r="L59" s="78"/>
      <c r="M59" s="19"/>
      <c r="N59" s="19"/>
      <c r="O59" s="19"/>
      <c r="P59" s="19"/>
      <c r="Q59" s="19"/>
      <c r="R59" s="19"/>
      <c r="S59" s="19"/>
      <c r="T59" s="19"/>
      <c r="U59" s="19"/>
      <c r="V59" s="19"/>
      <c r="W59" s="19"/>
      <c r="X59" s="19"/>
      <c r="Y59" s="19"/>
      <c r="Z59" s="19"/>
      <c r="AA59" s="19"/>
      <c r="AB59" s="19"/>
    </row>
    <row r="60" spans="1:28">
      <c r="A60" s="19"/>
      <c r="B60" s="2038" t="s">
        <v>396</v>
      </c>
      <c r="C60" s="2039"/>
      <c r="D60" s="2039"/>
      <c r="E60" s="189">
        <v>191710983</v>
      </c>
      <c r="F60" s="614">
        <v>191422677</v>
      </c>
      <c r="G60" s="775">
        <v>195496031</v>
      </c>
      <c r="H60" s="993">
        <v>2.1279370155292521E-2</v>
      </c>
      <c r="I60" s="994">
        <v>1.9743511512848484E-2</v>
      </c>
      <c r="J60" s="1005"/>
      <c r="K60" s="1005"/>
      <c r="L60" s="78"/>
      <c r="M60" s="19"/>
      <c r="N60" s="19"/>
      <c r="O60" s="19"/>
      <c r="P60" s="19"/>
      <c r="Q60" s="19"/>
      <c r="R60" s="19"/>
      <c r="S60" s="19"/>
      <c r="T60" s="19"/>
      <c r="U60" s="19"/>
      <c r="V60" s="19"/>
      <c r="W60" s="19"/>
      <c r="X60" s="19"/>
      <c r="Y60" s="19"/>
      <c r="Z60" s="19"/>
      <c r="AA60" s="19"/>
      <c r="AB60" s="19"/>
    </row>
    <row r="61" spans="1:28">
      <c r="A61" s="19"/>
      <c r="B61" s="76"/>
      <c r="C61" s="75"/>
      <c r="D61" s="75"/>
      <c r="E61" s="189"/>
      <c r="F61" s="614"/>
      <c r="G61" s="775"/>
      <c r="H61" s="337"/>
      <c r="I61" s="776"/>
      <c r="J61" s="1005"/>
      <c r="K61" s="1006"/>
      <c r="L61" s="78"/>
      <c r="M61" s="19"/>
      <c r="N61" s="19"/>
      <c r="O61" s="19"/>
      <c r="P61" s="19"/>
      <c r="Q61" s="19"/>
      <c r="R61" s="19"/>
      <c r="S61" s="19"/>
      <c r="T61" s="19"/>
      <c r="U61" s="19"/>
      <c r="V61" s="19"/>
      <c r="W61" s="19"/>
      <c r="X61" s="19"/>
      <c r="Y61" s="19"/>
      <c r="Z61" s="19"/>
      <c r="AA61" s="19"/>
      <c r="AB61" s="19"/>
    </row>
    <row r="62" spans="1:28">
      <c r="A62" s="19"/>
      <c r="B62" s="72" t="s">
        <v>209</v>
      </c>
      <c r="C62" s="73"/>
      <c r="D62" s="73"/>
      <c r="E62" s="189">
        <v>140242082</v>
      </c>
      <c r="F62" s="614">
        <v>135664961</v>
      </c>
      <c r="G62" s="775">
        <v>143063117</v>
      </c>
      <c r="H62" s="993">
        <v>5.4532548017317453E-2</v>
      </c>
      <c r="I62" s="994">
        <v>2.0115467196215753E-2</v>
      </c>
      <c r="J62" s="1005"/>
      <c r="K62" s="1005"/>
      <c r="L62" s="78"/>
      <c r="M62" s="19"/>
      <c r="N62" s="19"/>
      <c r="O62" s="19"/>
      <c r="P62" s="19"/>
      <c r="Q62" s="19"/>
      <c r="R62" s="19"/>
      <c r="S62" s="19"/>
      <c r="T62" s="19"/>
      <c r="U62" s="19"/>
      <c r="V62" s="19"/>
      <c r="W62" s="19"/>
      <c r="X62" s="19"/>
      <c r="Y62" s="19"/>
      <c r="Z62" s="19"/>
      <c r="AA62" s="19"/>
      <c r="AB62" s="19"/>
    </row>
    <row r="63" spans="1:28">
      <c r="A63" s="19"/>
      <c r="B63" s="76" t="s">
        <v>397</v>
      </c>
      <c r="C63" s="73"/>
      <c r="D63" s="73"/>
      <c r="E63" s="188">
        <v>19593247</v>
      </c>
      <c r="F63" s="589">
        <v>20908399</v>
      </c>
      <c r="G63" s="777">
        <v>20740429</v>
      </c>
      <c r="H63" s="337">
        <v>-8.0336136688418849E-3</v>
      </c>
      <c r="I63" s="776">
        <v>5.8549866696418415E-2</v>
      </c>
      <c r="J63" s="1005"/>
      <c r="K63" s="1005"/>
      <c r="L63" s="78"/>
      <c r="M63" s="19"/>
      <c r="N63" s="19"/>
      <c r="O63" s="19"/>
      <c r="P63" s="19"/>
      <c r="Q63" s="19"/>
      <c r="R63" s="19"/>
      <c r="S63" s="19"/>
      <c r="T63" s="19"/>
      <c r="U63" s="19"/>
      <c r="V63" s="19"/>
      <c r="W63" s="19"/>
      <c r="X63" s="19"/>
      <c r="Y63" s="19"/>
      <c r="Z63" s="19"/>
      <c r="AA63" s="19"/>
      <c r="AB63" s="19"/>
    </row>
    <row r="64" spans="1:28">
      <c r="A64" s="19"/>
      <c r="B64" s="76" t="s">
        <v>398</v>
      </c>
      <c r="C64" s="75"/>
      <c r="D64" s="75"/>
      <c r="E64" s="188">
        <v>75257883</v>
      </c>
      <c r="F64" s="589">
        <v>68251113</v>
      </c>
      <c r="G64" s="777">
        <v>69365422</v>
      </c>
      <c r="H64" s="337">
        <v>1.6326605545612129E-2</v>
      </c>
      <c r="I64" s="776">
        <v>-7.8296927379687256E-2</v>
      </c>
      <c r="J64" s="1005"/>
      <c r="K64" s="1005"/>
      <c r="L64" s="78"/>
      <c r="M64" s="19"/>
      <c r="N64" s="19"/>
      <c r="O64" s="19"/>
      <c r="P64" s="19"/>
      <c r="Q64" s="19"/>
      <c r="R64" s="19"/>
      <c r="S64" s="19"/>
      <c r="T64" s="19"/>
      <c r="U64" s="19"/>
      <c r="V64" s="19"/>
      <c r="W64" s="19"/>
      <c r="X64" s="19"/>
      <c r="Y64" s="19"/>
      <c r="Z64" s="19"/>
      <c r="AA64" s="19"/>
      <c r="AB64" s="19"/>
    </row>
    <row r="65" spans="1:28" ht="14.5" thickBot="1">
      <c r="A65" s="19"/>
      <c r="B65" s="84" t="s">
        <v>399</v>
      </c>
      <c r="C65" s="85"/>
      <c r="D65" s="85"/>
      <c r="E65" s="190">
        <v>45390952</v>
      </c>
      <c r="F65" s="617">
        <v>46505449</v>
      </c>
      <c r="G65" s="191">
        <v>52957266</v>
      </c>
      <c r="H65" s="338">
        <v>0.13873249562648024</v>
      </c>
      <c r="I65" s="339">
        <v>0.16669211961009323</v>
      </c>
      <c r="J65" s="1005"/>
      <c r="K65" s="1005"/>
      <c r="L65" s="78"/>
      <c r="M65" s="19"/>
      <c r="N65" s="19"/>
      <c r="O65" s="19"/>
      <c r="P65" s="19"/>
      <c r="Q65" s="19"/>
      <c r="R65" s="19"/>
      <c r="S65" s="19"/>
      <c r="T65" s="19"/>
      <c r="U65" s="19"/>
      <c r="V65" s="19"/>
      <c r="W65" s="19"/>
      <c r="X65" s="19"/>
      <c r="Y65" s="19"/>
      <c r="Z65" s="19"/>
      <c r="AA65" s="19"/>
      <c r="AB65" s="19"/>
    </row>
    <row r="66" spans="1:28" ht="15" customHeight="1">
      <c r="A66" s="19"/>
      <c r="B66" s="74"/>
      <c r="C66" s="74"/>
      <c r="D66" s="74"/>
      <c r="E66" s="179"/>
      <c r="F66" s="179"/>
      <c r="G66" s="179"/>
      <c r="H66" s="184"/>
      <c r="I66" s="184"/>
      <c r="J66" s="19"/>
      <c r="K66" s="19"/>
      <c r="L66" s="19"/>
      <c r="M66" s="19"/>
      <c r="N66" s="19"/>
      <c r="O66" s="19"/>
      <c r="P66" s="19"/>
      <c r="Q66" s="19"/>
      <c r="R66" s="19"/>
      <c r="S66" s="19"/>
      <c r="T66" s="19"/>
      <c r="U66" s="19"/>
      <c r="V66" s="19"/>
      <c r="W66" s="19"/>
      <c r="X66" s="19"/>
      <c r="Y66" s="19"/>
      <c r="Z66" s="19"/>
      <c r="AA66" s="19"/>
      <c r="AB66" s="19"/>
    </row>
    <row r="67" spans="1:28" ht="15" customHeight="1">
      <c r="A67" s="19"/>
      <c r="B67" s="2081" t="s">
        <v>461</v>
      </c>
      <c r="C67" s="2082"/>
      <c r="D67" s="2082"/>
      <c r="E67" s="2082"/>
      <c r="F67" s="2082"/>
      <c r="G67" s="2082"/>
      <c r="H67" s="2082"/>
      <c r="I67" s="2082"/>
      <c r="J67" s="19"/>
      <c r="K67" s="19"/>
      <c r="L67" s="19"/>
      <c r="M67" s="19"/>
      <c r="N67" s="19"/>
      <c r="O67" s="19"/>
      <c r="P67" s="19"/>
      <c r="Q67" s="19"/>
      <c r="R67" s="19"/>
      <c r="S67" s="19"/>
      <c r="T67" s="19"/>
      <c r="U67" s="19"/>
      <c r="V67" s="19"/>
      <c r="W67" s="19"/>
      <c r="X67" s="19"/>
      <c r="Y67" s="19"/>
      <c r="Z67" s="19"/>
      <c r="AA67" s="19"/>
      <c r="AB67" s="19"/>
    </row>
    <row r="68" spans="1:28" ht="15" customHeight="1">
      <c r="A68" s="19"/>
      <c r="B68" s="2074" t="s">
        <v>462</v>
      </c>
      <c r="C68" s="2075"/>
      <c r="D68" s="2075"/>
      <c r="E68" s="2075"/>
      <c r="F68" s="2075"/>
      <c r="G68" s="2075"/>
      <c r="H68" s="2075"/>
      <c r="I68" s="2075"/>
      <c r="J68" s="19"/>
      <c r="K68" s="19"/>
      <c r="L68" s="19"/>
      <c r="M68" s="19"/>
      <c r="N68" s="19"/>
      <c r="O68" s="19"/>
      <c r="P68" s="19"/>
      <c r="Q68" s="19"/>
      <c r="R68" s="19"/>
      <c r="S68" s="19"/>
      <c r="T68" s="19"/>
      <c r="U68" s="19"/>
      <c r="V68" s="19"/>
      <c r="W68" s="19"/>
      <c r="X68" s="19"/>
      <c r="Y68" s="19"/>
      <c r="Z68" s="19"/>
      <c r="AA68" s="19"/>
      <c r="AB68" s="19"/>
    </row>
    <row r="69" spans="1:28" ht="18.899999999999999" customHeight="1">
      <c r="A69" s="19"/>
      <c r="B69" s="2074" t="s">
        <v>463</v>
      </c>
      <c r="C69" s="2075"/>
      <c r="D69" s="2075"/>
      <c r="E69" s="2075"/>
      <c r="F69" s="2075"/>
      <c r="G69" s="2075"/>
      <c r="H69" s="2075"/>
      <c r="I69" s="2075"/>
      <c r="J69" s="19"/>
      <c r="K69" s="19"/>
      <c r="L69" s="19"/>
      <c r="M69" s="19"/>
      <c r="N69" s="19"/>
      <c r="O69" s="19"/>
      <c r="P69" s="19"/>
      <c r="Q69" s="19"/>
      <c r="R69" s="19"/>
      <c r="S69" s="19"/>
      <c r="T69" s="19"/>
      <c r="U69" s="19"/>
      <c r="V69" s="19"/>
      <c r="W69" s="19"/>
      <c r="X69" s="19"/>
      <c r="Y69" s="19"/>
      <c r="Z69" s="19"/>
      <c r="AA69" s="19"/>
      <c r="AB69" s="19"/>
    </row>
    <row r="70" spans="1:28">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row>
    <row r="71" spans="1:28">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row>
    <row r="72" spans="1:28">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row>
    <row r="73" spans="1:28">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row>
  </sheetData>
  <mergeCells count="24">
    <mergeCell ref="AC6:AD6"/>
    <mergeCell ref="M46:R47"/>
    <mergeCell ref="B68:I68"/>
    <mergeCell ref="B67:I67"/>
    <mergeCell ref="B8:D8"/>
    <mergeCell ref="B12:D12"/>
    <mergeCell ref="M44:R44"/>
    <mergeCell ref="B33:D33"/>
    <mergeCell ref="B31:D31"/>
    <mergeCell ref="B7:D7"/>
    <mergeCell ref="B58:D58"/>
    <mergeCell ref="B60:D60"/>
    <mergeCell ref="B48:D48"/>
    <mergeCell ref="B69:I69"/>
    <mergeCell ref="Y2:AB4"/>
    <mergeCell ref="B5:D5"/>
    <mergeCell ref="Z6:AB6"/>
    <mergeCell ref="B2:I4"/>
    <mergeCell ref="M2:R4"/>
    <mergeCell ref="N6:P6"/>
    <mergeCell ref="Q6:R6"/>
    <mergeCell ref="E6:G6"/>
    <mergeCell ref="H6:I6"/>
    <mergeCell ref="S6:T6"/>
  </mergeCells>
  <hyperlinks>
    <hyperlink ref="A1" location="Index!A1" display="Back to index" xr:uid="{AB54FC70-FE3D-4FE6-881C-DA7110B1D97A}"/>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CE12-08AC-4D62-AC41-7327CE70D9B1}">
  <sheetPr>
    <tabColor rgb="FF2AD2C9"/>
  </sheetPr>
  <dimension ref="B1:G12"/>
  <sheetViews>
    <sheetView showGridLines="0" zoomScale="66" zoomScaleNormal="85" workbookViewId="0">
      <selection activeCell="B12" sqref="B12"/>
    </sheetView>
  </sheetViews>
  <sheetFormatPr baseColWidth="10" defaultRowHeight="14.5"/>
  <cols>
    <col min="2" max="2" width="71.90625" customWidth="1"/>
    <col min="3" max="3" width="17.90625" customWidth="1"/>
  </cols>
  <sheetData>
    <row r="1" spans="2:7" ht="15" thickBot="1"/>
    <row r="2" spans="2:7" ht="15" thickBot="1">
      <c r="B2" s="1427" t="s">
        <v>544</v>
      </c>
      <c r="C2" s="1428" t="s">
        <v>545</v>
      </c>
      <c r="D2" s="1429" t="s">
        <v>546</v>
      </c>
      <c r="E2" s="1428" t="s">
        <v>732</v>
      </c>
      <c r="F2" s="1428" t="s">
        <v>639</v>
      </c>
      <c r="G2" s="1428" t="s">
        <v>733</v>
      </c>
    </row>
    <row r="3" spans="2:7" ht="15" thickBot="1">
      <c r="B3" s="1910" t="s">
        <v>547</v>
      </c>
      <c r="C3" s="1911"/>
      <c r="D3" s="1911"/>
      <c r="E3" s="1911"/>
      <c r="F3" s="1911"/>
      <c r="G3" s="1912"/>
    </row>
    <row r="4" spans="2:7" ht="15" thickBot="1">
      <c r="B4" s="1430" t="s">
        <v>755</v>
      </c>
      <c r="C4" s="1431" t="s">
        <v>548</v>
      </c>
      <c r="D4" s="1432" t="s">
        <v>782</v>
      </c>
      <c r="E4" s="1431">
        <v>5.3</v>
      </c>
      <c r="F4" s="1431">
        <v>6.1</v>
      </c>
      <c r="G4" s="1433">
        <v>6.3</v>
      </c>
    </row>
    <row r="5" spans="2:7" ht="15" thickBot="1">
      <c r="B5" s="1434" t="s">
        <v>549</v>
      </c>
      <c r="C5" s="1431" t="s">
        <v>550</v>
      </c>
      <c r="D5" s="1432" t="s">
        <v>782</v>
      </c>
      <c r="E5" s="1435" t="s">
        <v>551</v>
      </c>
      <c r="F5" s="1435">
        <v>2.9</v>
      </c>
      <c r="G5" s="1435">
        <v>2.9</v>
      </c>
    </row>
    <row r="6" spans="2:7" ht="15" thickBot="1">
      <c r="B6" s="1913" t="s">
        <v>552</v>
      </c>
      <c r="C6" s="1914"/>
      <c r="D6" s="1914"/>
      <c r="E6" s="1914"/>
      <c r="F6" s="1914"/>
      <c r="G6" s="1915"/>
    </row>
    <row r="7" spans="2:7" ht="15" thickBot="1">
      <c r="B7" s="1436" t="s">
        <v>776</v>
      </c>
      <c r="C7" s="1437" t="s">
        <v>553</v>
      </c>
      <c r="D7" s="1432" t="s">
        <v>783</v>
      </c>
      <c r="E7" s="1438">
        <v>10059</v>
      </c>
      <c r="F7" s="1438">
        <v>7757</v>
      </c>
      <c r="G7" s="1438">
        <v>11812</v>
      </c>
    </row>
    <row r="8" spans="2:7" ht="15" thickBot="1">
      <c r="B8" s="1434" t="s">
        <v>669</v>
      </c>
      <c r="C8" s="1431" t="s">
        <v>554</v>
      </c>
      <c r="D8" s="1439" t="s">
        <v>784</v>
      </c>
      <c r="E8" s="1440">
        <v>1110</v>
      </c>
      <c r="F8" s="1437">
        <v>1517</v>
      </c>
      <c r="G8" s="1441" t="s">
        <v>743</v>
      </c>
    </row>
    <row r="9" spans="2:7">
      <c r="B9" s="1103"/>
      <c r="C9" s="1103"/>
      <c r="D9" s="1103"/>
      <c r="E9" s="1103"/>
      <c r="F9" s="1103"/>
      <c r="G9" s="1103"/>
    </row>
    <row r="10" spans="2:7">
      <c r="B10" s="1442" t="s">
        <v>756</v>
      </c>
      <c r="C10" s="1103"/>
      <c r="D10" s="1103"/>
      <c r="E10" s="1103"/>
      <c r="F10" s="1103"/>
      <c r="G10" s="1103"/>
    </row>
    <row r="11" spans="2:7">
      <c r="B11" s="1442" t="s">
        <v>777</v>
      </c>
      <c r="C11" s="1103"/>
      <c r="D11" s="1103"/>
      <c r="E11" s="1103"/>
      <c r="F11" s="1103"/>
      <c r="G11" s="1103"/>
    </row>
    <row r="12" spans="2:7">
      <c r="B12" s="1442" t="s">
        <v>806</v>
      </c>
    </row>
  </sheetData>
  <mergeCells count="2">
    <mergeCell ref="B3:G3"/>
    <mergeCell ref="B6:G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codeName="Hoja31">
    <tabColor rgb="FF2AD2C9"/>
  </sheetPr>
  <dimension ref="A1:L58"/>
  <sheetViews>
    <sheetView showGridLines="0" topLeftCell="B32" zoomScale="96" zoomScaleNormal="96" workbookViewId="0">
      <selection activeCell="H61" sqref="H61"/>
    </sheetView>
  </sheetViews>
  <sheetFormatPr baseColWidth="10" defaultColWidth="11.453125" defaultRowHeight="14"/>
  <cols>
    <col min="1" max="1" width="11.453125" style="8"/>
    <col min="2" max="2" width="52.54296875" style="211" customWidth="1"/>
    <col min="3" max="4" width="14.453125" style="8" bestFit="1" customWidth="1"/>
    <col min="5" max="5" width="14" style="8" bestFit="1" customWidth="1"/>
    <col min="6" max="7" width="11.453125" style="8"/>
    <col min="8" max="8" width="10.08984375" style="8" bestFit="1" customWidth="1"/>
    <col min="9" max="9" width="13.453125" style="8" bestFit="1" customWidth="1"/>
    <col min="10" max="10" width="17.54296875" style="8" bestFit="1" customWidth="1"/>
    <col min="11" max="16384" width="11.453125" style="8"/>
  </cols>
  <sheetData>
    <row r="1" spans="1:12" ht="14.5">
      <c r="A1" s="146" t="s">
        <v>21</v>
      </c>
      <c r="B1" s="205"/>
      <c r="C1"/>
      <c r="D1"/>
      <c r="E1"/>
      <c r="F1"/>
      <c r="G1"/>
    </row>
    <row r="2" spans="1:12" ht="14.5">
      <c r="A2"/>
      <c r="B2" s="2093" t="s">
        <v>473</v>
      </c>
      <c r="C2" s="2093"/>
      <c r="D2" s="2093"/>
      <c r="E2" s="2093"/>
      <c r="F2" s="2093"/>
      <c r="G2" s="2093"/>
      <c r="H2" s="163"/>
      <c r="I2" s="163"/>
      <c r="J2" s="163"/>
      <c r="K2" s="163"/>
      <c r="L2" s="163"/>
    </row>
    <row r="3" spans="1:12" ht="14.5">
      <c r="A3"/>
      <c r="B3" s="2093" t="s">
        <v>474</v>
      </c>
      <c r="C3" s="2093"/>
      <c r="D3" s="2093"/>
      <c r="E3" s="2093"/>
      <c r="F3" s="2093"/>
      <c r="G3" s="2093"/>
      <c r="H3" s="163"/>
      <c r="I3" s="163"/>
      <c r="J3" s="163"/>
      <c r="K3" s="163"/>
      <c r="L3" s="163"/>
    </row>
    <row r="4" spans="1:12" ht="15" thickBot="1">
      <c r="A4"/>
      <c r="B4" s="206" t="s">
        <v>21</v>
      </c>
      <c r="C4" s="195"/>
      <c r="D4" s="195"/>
      <c r="E4" s="195"/>
      <c r="F4" s="195"/>
      <c r="G4" s="195"/>
      <c r="H4" s="163"/>
      <c r="I4" s="163"/>
      <c r="J4" s="163"/>
      <c r="K4" s="163"/>
      <c r="L4" s="163"/>
    </row>
    <row r="5" spans="1:12" ht="14.5">
      <c r="A5"/>
      <c r="B5" s="965"/>
      <c r="C5" s="2094" t="s">
        <v>43</v>
      </c>
      <c r="D5" s="2095"/>
      <c r="E5" s="2095"/>
      <c r="F5" s="2094" t="s">
        <v>42</v>
      </c>
      <c r="G5" s="2096"/>
      <c r="H5" s="163"/>
      <c r="I5" s="163"/>
      <c r="J5" s="163"/>
      <c r="K5" s="163"/>
      <c r="L5" s="163"/>
    </row>
    <row r="6" spans="1:12" ht="15" thickBot="1">
      <c r="A6"/>
      <c r="B6" s="966"/>
      <c r="C6" s="1331" t="s">
        <v>730</v>
      </c>
      <c r="D6" s="1332" t="s">
        <v>641</v>
      </c>
      <c r="E6" s="1333" t="s">
        <v>731</v>
      </c>
      <c r="F6" s="28" t="s">
        <v>26</v>
      </c>
      <c r="G6" s="967" t="s">
        <v>27</v>
      </c>
      <c r="H6" s="163"/>
      <c r="I6" s="163"/>
      <c r="J6" s="163"/>
      <c r="K6" s="163"/>
      <c r="L6" s="163"/>
    </row>
    <row r="7" spans="1:12" ht="14.5">
      <c r="A7"/>
      <c r="B7" s="1327" t="s">
        <v>344</v>
      </c>
      <c r="C7" s="968"/>
      <c r="D7" s="288"/>
      <c r="E7" s="969"/>
      <c r="F7" s="970"/>
      <c r="G7" s="971"/>
      <c r="H7" s="163"/>
      <c r="I7" s="163"/>
      <c r="J7" s="163"/>
      <c r="K7" s="163"/>
      <c r="L7" s="163"/>
    </row>
    <row r="8" spans="1:12" ht="14.5">
      <c r="A8"/>
      <c r="B8" s="1328" t="s">
        <v>136</v>
      </c>
      <c r="C8" s="289">
        <v>2215684</v>
      </c>
      <c r="D8" s="290">
        <v>1218865</v>
      </c>
      <c r="E8" s="972">
        <v>1680867</v>
      </c>
      <c r="F8" s="269">
        <v>0.37904279801290541</v>
      </c>
      <c r="G8" s="973">
        <v>-0.24137783185688932</v>
      </c>
      <c r="H8" s="1005"/>
      <c r="I8" s="1005"/>
      <c r="J8" s="163"/>
      <c r="K8" s="163"/>
      <c r="L8" s="163"/>
    </row>
    <row r="9" spans="1:12" ht="14.5">
      <c r="A9"/>
      <c r="B9" s="1328" t="s">
        <v>183</v>
      </c>
      <c r="C9" s="289">
        <v>1405967</v>
      </c>
      <c r="D9" s="290">
        <v>685760</v>
      </c>
      <c r="E9" s="972">
        <v>892962</v>
      </c>
      <c r="F9" s="269">
        <v>0.3021494400373308</v>
      </c>
      <c r="G9" s="973">
        <v>-0.36487698502169685</v>
      </c>
      <c r="H9" s="1005"/>
      <c r="I9" s="1005"/>
      <c r="J9" s="163"/>
      <c r="K9" s="163"/>
      <c r="L9" s="163"/>
    </row>
    <row r="10" spans="1:12" ht="14.5">
      <c r="A10"/>
      <c r="B10" s="1329" t="s">
        <v>59</v>
      </c>
      <c r="C10" s="291">
        <v>9829567</v>
      </c>
      <c r="D10" s="292">
        <v>4189040</v>
      </c>
      <c r="E10" s="974">
        <v>5505442</v>
      </c>
      <c r="F10" s="272">
        <v>0.31424908809655672</v>
      </c>
      <c r="G10" s="975">
        <v>-0.43991001841688449</v>
      </c>
      <c r="H10" s="1005"/>
      <c r="I10" s="1005"/>
      <c r="J10" s="163"/>
      <c r="K10" s="163"/>
      <c r="L10" s="163"/>
    </row>
    <row r="11" spans="1:12" ht="14.5">
      <c r="A11"/>
      <c r="B11" s="1330" t="s">
        <v>359</v>
      </c>
      <c r="C11" s="289">
        <v>9504083</v>
      </c>
      <c r="D11" s="290">
        <v>4050247</v>
      </c>
      <c r="E11" s="972">
        <v>5304797</v>
      </c>
      <c r="F11" s="269">
        <v>0.30974654138377233</v>
      </c>
      <c r="G11" s="973">
        <v>-0.44184020699314175</v>
      </c>
      <c r="H11" s="1005"/>
      <c r="I11" s="1005"/>
      <c r="J11" s="163"/>
      <c r="K11" s="163"/>
      <c r="L11" s="163"/>
    </row>
    <row r="12" spans="1:12" ht="14.5">
      <c r="A12"/>
      <c r="B12" s="1330" t="s">
        <v>360</v>
      </c>
      <c r="C12" s="289">
        <v>270433</v>
      </c>
      <c r="D12" s="290">
        <v>110562</v>
      </c>
      <c r="E12" s="972">
        <v>140924</v>
      </c>
      <c r="F12" s="269">
        <v>0.27461514806172094</v>
      </c>
      <c r="G12" s="973">
        <v>-0.47889495734618182</v>
      </c>
      <c r="H12" s="1005"/>
      <c r="I12" s="1005"/>
      <c r="J12" s="163"/>
      <c r="K12" s="163"/>
      <c r="L12" s="163"/>
    </row>
    <row r="13" spans="1:12" ht="14.5">
      <c r="A13"/>
      <c r="B13" s="1330" t="s">
        <v>122</v>
      </c>
      <c r="C13" s="289">
        <v>55051</v>
      </c>
      <c r="D13" s="290">
        <v>28231</v>
      </c>
      <c r="E13" s="972">
        <v>59721</v>
      </c>
      <c r="F13" s="269">
        <v>1.1154404732386385</v>
      </c>
      <c r="G13" s="973">
        <v>8.4830429964941612E-2</v>
      </c>
      <c r="H13" s="1005"/>
      <c r="I13" s="1005"/>
      <c r="J13" s="163"/>
      <c r="K13" s="163"/>
      <c r="L13" s="163"/>
    </row>
    <row r="14" spans="1:12" ht="14.5">
      <c r="A14"/>
      <c r="B14" s="1330" t="s">
        <v>441</v>
      </c>
      <c r="C14" s="289">
        <v>-357720</v>
      </c>
      <c r="D14" s="290">
        <v>-153555</v>
      </c>
      <c r="E14" s="972">
        <v>-190124</v>
      </c>
      <c r="F14" s="269">
        <v>0.23814919735599616</v>
      </c>
      <c r="G14" s="973">
        <v>-0.46851168511685115</v>
      </c>
      <c r="H14" s="1005"/>
      <c r="I14" s="1005"/>
      <c r="J14" s="163"/>
      <c r="K14" s="163"/>
      <c r="L14" s="163"/>
    </row>
    <row r="15" spans="1:12" ht="14.5">
      <c r="A15"/>
      <c r="B15" s="197" t="s">
        <v>364</v>
      </c>
      <c r="C15" s="291">
        <v>9471846</v>
      </c>
      <c r="D15" s="292">
        <v>4035485</v>
      </c>
      <c r="E15" s="974">
        <v>5315318</v>
      </c>
      <c r="F15" s="272">
        <v>0.31714477937596097</v>
      </c>
      <c r="G15" s="975">
        <v>-0.43882976982522726</v>
      </c>
      <c r="H15" s="1005"/>
      <c r="I15" s="1005"/>
      <c r="J15" s="163"/>
      <c r="K15" s="163"/>
      <c r="L15" s="163"/>
    </row>
    <row r="16" spans="1:12" ht="14.5">
      <c r="A16"/>
      <c r="B16" s="198" t="s">
        <v>475</v>
      </c>
      <c r="C16" s="289">
        <v>130797</v>
      </c>
      <c r="D16" s="290">
        <v>52161</v>
      </c>
      <c r="E16" s="972">
        <v>69397</v>
      </c>
      <c r="F16" s="269">
        <v>0.33043845018308704</v>
      </c>
      <c r="G16" s="973">
        <v>-0.46942972698150565</v>
      </c>
      <c r="H16" s="1005"/>
      <c r="I16" s="1005"/>
      <c r="J16" s="163"/>
      <c r="K16" s="163"/>
      <c r="L16" s="163"/>
    </row>
    <row r="17" spans="1:12" ht="14.5">
      <c r="A17"/>
      <c r="B17" s="198" t="s">
        <v>407</v>
      </c>
      <c r="C17" s="289">
        <v>264972</v>
      </c>
      <c r="D17" s="290">
        <v>194583</v>
      </c>
      <c r="E17" s="972">
        <v>184907</v>
      </c>
      <c r="F17" s="269">
        <v>-4.9726851780474091E-2</v>
      </c>
      <c r="G17" s="973">
        <v>-0.30216400223419837</v>
      </c>
      <c r="H17" s="1005"/>
      <c r="I17" s="1005"/>
      <c r="J17" s="163"/>
      <c r="K17" s="163"/>
      <c r="L17" s="163"/>
    </row>
    <row r="18" spans="1:12" ht="14.5">
      <c r="A18"/>
      <c r="B18" s="903" t="s">
        <v>476</v>
      </c>
      <c r="C18" s="291">
        <v>13489266</v>
      </c>
      <c r="D18" s="292">
        <v>6186854</v>
      </c>
      <c r="E18" s="974">
        <v>8143451</v>
      </c>
      <c r="F18" s="272">
        <v>0.31625071482210498</v>
      </c>
      <c r="G18" s="975">
        <v>-0.39630139994273961</v>
      </c>
      <c r="H18" s="1005"/>
      <c r="I18" s="1005"/>
      <c r="J18" s="163"/>
      <c r="K18" s="163"/>
      <c r="L18" s="163"/>
    </row>
    <row r="19" spans="1:12" ht="14.5">
      <c r="A19"/>
      <c r="B19" s="197"/>
      <c r="C19" s="289"/>
      <c r="D19" s="290"/>
      <c r="E19" s="972"/>
      <c r="F19" s="269"/>
      <c r="G19" s="973"/>
      <c r="H19" s="1005"/>
      <c r="I19" s="1005"/>
      <c r="J19" s="163"/>
      <c r="K19" s="163"/>
      <c r="L19" s="163"/>
    </row>
    <row r="20" spans="1:12" ht="14.5">
      <c r="A20"/>
      <c r="B20" s="197" t="s">
        <v>408</v>
      </c>
      <c r="C20" s="289"/>
      <c r="D20" s="290"/>
      <c r="E20" s="972"/>
      <c r="F20" s="269"/>
      <c r="G20" s="973"/>
      <c r="H20" s="1005"/>
      <c r="I20" s="1005"/>
      <c r="J20" s="163"/>
      <c r="K20" s="163"/>
      <c r="L20" s="163"/>
    </row>
    <row r="21" spans="1:12" ht="14.5">
      <c r="A21"/>
      <c r="B21" s="198" t="s">
        <v>60</v>
      </c>
      <c r="C21" s="289">
        <v>11704551</v>
      </c>
      <c r="D21" s="290">
        <v>5195468</v>
      </c>
      <c r="E21" s="972">
        <v>6934203</v>
      </c>
      <c r="F21" s="269">
        <v>0.33466378774732131</v>
      </c>
      <c r="G21" s="973">
        <v>-0.40756351952330339</v>
      </c>
      <c r="H21" s="1005"/>
      <c r="I21" s="1005"/>
      <c r="J21" s="163"/>
      <c r="K21" s="163"/>
      <c r="L21" s="163"/>
    </row>
    <row r="22" spans="1:12" ht="14.5">
      <c r="A22"/>
      <c r="B22" s="198" t="s">
        <v>145</v>
      </c>
      <c r="C22" s="289">
        <v>2032</v>
      </c>
      <c r="D22" s="290">
        <v>0</v>
      </c>
      <c r="E22" s="972">
        <v>0</v>
      </c>
      <c r="F22" s="269" t="s">
        <v>543</v>
      </c>
      <c r="G22" s="973">
        <v>-1</v>
      </c>
      <c r="H22" s="1005"/>
      <c r="I22" s="1005"/>
      <c r="J22" s="163"/>
      <c r="K22" s="163"/>
      <c r="L22" s="163"/>
    </row>
    <row r="23" spans="1:12" ht="14.5">
      <c r="A23"/>
      <c r="B23" s="198" t="s">
        <v>477</v>
      </c>
      <c r="C23" s="289">
        <v>162042</v>
      </c>
      <c r="D23" s="290">
        <v>64048</v>
      </c>
      <c r="E23" s="972">
        <v>109107</v>
      </c>
      <c r="F23" s="269">
        <v>0.70351923557331997</v>
      </c>
      <c r="G23" s="973">
        <v>-0.32667456585329724</v>
      </c>
      <c r="H23" s="1005"/>
      <c r="I23" s="1005"/>
      <c r="J23" s="163"/>
      <c r="K23" s="163"/>
      <c r="L23" s="163"/>
    </row>
    <row r="24" spans="1:12" ht="14.5">
      <c r="A24"/>
      <c r="B24" s="198" t="s">
        <v>389</v>
      </c>
      <c r="C24" s="289">
        <v>651779</v>
      </c>
      <c r="D24" s="290">
        <v>374043</v>
      </c>
      <c r="E24" s="972">
        <v>432084</v>
      </c>
      <c r="F24" s="269">
        <v>0.15517199894129829</v>
      </c>
      <c r="G24" s="973">
        <v>-0.33706977365027102</v>
      </c>
      <c r="H24" s="1005"/>
      <c r="I24" s="1005"/>
      <c r="J24" s="163"/>
      <c r="K24" s="163"/>
      <c r="L24" s="163"/>
    </row>
    <row r="25" spans="1:12" ht="14.5">
      <c r="A25"/>
      <c r="B25" s="903" t="s">
        <v>478</v>
      </c>
      <c r="C25" s="291">
        <v>12520404</v>
      </c>
      <c r="D25" s="292">
        <v>5633559</v>
      </c>
      <c r="E25" s="974">
        <v>7475394</v>
      </c>
      <c r="F25" s="272">
        <v>0.32693986163986222</v>
      </c>
      <c r="G25" s="975">
        <v>-0.40294306797128909</v>
      </c>
      <c r="H25" s="1005"/>
      <c r="I25" s="1005"/>
      <c r="J25" s="163"/>
      <c r="K25" s="163"/>
      <c r="L25" s="163"/>
    </row>
    <row r="26" spans="1:12" ht="14.5">
      <c r="A26"/>
      <c r="B26" s="207"/>
      <c r="C26" s="289"/>
      <c r="D26" s="290"/>
      <c r="E26" s="972"/>
      <c r="F26" s="269"/>
      <c r="G26" s="973"/>
      <c r="H26" s="1005"/>
      <c r="I26" s="1005"/>
      <c r="J26" s="163"/>
      <c r="K26" s="163"/>
      <c r="L26" s="163"/>
    </row>
    <row r="27" spans="1:12" ht="14.5">
      <c r="A27"/>
      <c r="B27" s="197" t="s">
        <v>61</v>
      </c>
      <c r="C27" s="291">
        <v>968862</v>
      </c>
      <c r="D27" s="292">
        <v>553295</v>
      </c>
      <c r="E27" s="974">
        <v>668057</v>
      </c>
      <c r="F27" s="272">
        <v>0.20741557397048593</v>
      </c>
      <c r="G27" s="975">
        <v>-0.31047249247054787</v>
      </c>
      <c r="H27" s="1005"/>
      <c r="I27" s="1005"/>
      <c r="J27" s="163"/>
      <c r="K27" s="163"/>
      <c r="L27" s="163"/>
    </row>
    <row r="28" spans="1:12" ht="14.5">
      <c r="A28"/>
      <c r="B28" s="198"/>
      <c r="C28" s="291"/>
      <c r="D28" s="292"/>
      <c r="E28" s="974"/>
      <c r="F28" s="272"/>
      <c r="G28" s="975"/>
      <c r="H28" s="1005"/>
      <c r="I28" s="1005"/>
      <c r="J28" s="163"/>
      <c r="K28" s="163"/>
      <c r="L28" s="163"/>
    </row>
    <row r="29" spans="1:12" ht="15" thickBot="1">
      <c r="A29"/>
      <c r="B29" s="976" t="s">
        <v>479</v>
      </c>
      <c r="C29" s="293">
        <v>13489266</v>
      </c>
      <c r="D29" s="294">
        <v>6186854</v>
      </c>
      <c r="E29" s="295">
        <v>8143451</v>
      </c>
      <c r="F29" s="276">
        <v>0.31625071482210498</v>
      </c>
      <c r="G29" s="693">
        <v>-0.39630139994273961</v>
      </c>
      <c r="H29" s="1005"/>
      <c r="I29" s="1005"/>
      <c r="J29" s="163"/>
      <c r="K29" s="163"/>
      <c r="L29" s="163"/>
    </row>
    <row r="30" spans="1:12" ht="15" thickBot="1">
      <c r="A30"/>
      <c r="B30" s="208"/>
      <c r="C30" s="199"/>
      <c r="D30" s="199"/>
      <c r="E30" s="199"/>
      <c r="F30" s="199"/>
      <c r="G30" s="199"/>
      <c r="H30" s="1005"/>
      <c r="I30" s="1005"/>
      <c r="J30" s="163"/>
      <c r="K30" s="163"/>
      <c r="L30" s="163"/>
    </row>
    <row r="31" spans="1:12" ht="14.5">
      <c r="A31"/>
      <c r="B31" s="565"/>
      <c r="C31" s="2090" t="s">
        <v>23</v>
      </c>
      <c r="D31" s="2091"/>
      <c r="E31" s="2091"/>
      <c r="F31" s="2090" t="s">
        <v>42</v>
      </c>
      <c r="G31" s="2092"/>
      <c r="H31" s="2073" t="s">
        <v>25</v>
      </c>
      <c r="I31" s="2072"/>
      <c r="J31" s="1210" t="s">
        <v>42</v>
      </c>
      <c r="K31" s="163"/>
      <c r="L31" s="163"/>
    </row>
    <row r="32" spans="1:12" ht="15" thickBot="1">
      <c r="A32"/>
      <c r="B32" s="955"/>
      <c r="C32" s="296" t="s">
        <v>732</v>
      </c>
      <c r="D32" s="297" t="s">
        <v>640</v>
      </c>
      <c r="E32" s="977" t="s">
        <v>733</v>
      </c>
      <c r="F32" s="278" t="s">
        <v>26</v>
      </c>
      <c r="G32" s="954" t="s">
        <v>27</v>
      </c>
      <c r="H32" s="1201" t="s">
        <v>730</v>
      </c>
      <c r="I32" s="1194" t="s">
        <v>731</v>
      </c>
      <c r="J32" s="1189" t="str">
        <f>+CONCATENATE(I32," / ",H32)</f>
        <v>Sep 25 / Sep 24</v>
      </c>
      <c r="K32" s="163"/>
      <c r="L32" s="163"/>
    </row>
    <row r="33" spans="1:12" ht="14.5">
      <c r="A33"/>
      <c r="B33" s="1568" t="s">
        <v>480</v>
      </c>
      <c r="C33" s="694">
        <v>87688</v>
      </c>
      <c r="D33" s="298">
        <v>41983</v>
      </c>
      <c r="E33" s="978">
        <v>47796</v>
      </c>
      <c r="F33" s="681">
        <v>0.13846080556415696</v>
      </c>
      <c r="G33" s="979">
        <v>-0.45493111942341025</v>
      </c>
      <c r="H33" s="1249">
        <v>265584</v>
      </c>
      <c r="I33" s="1249">
        <v>160845</v>
      </c>
      <c r="J33" s="1253">
        <v>-0.3943724019519248</v>
      </c>
      <c r="K33" s="163"/>
      <c r="L33" s="163"/>
    </row>
    <row r="34" spans="1:12" ht="14.5">
      <c r="A34"/>
      <c r="B34" s="1569" t="s">
        <v>481</v>
      </c>
      <c r="C34" s="289">
        <v>-10542</v>
      </c>
      <c r="D34" s="290">
        <v>-11042</v>
      </c>
      <c r="E34" s="972">
        <v>3686</v>
      </c>
      <c r="F34" s="269">
        <v>-1.3338163376199963</v>
      </c>
      <c r="G34" s="973">
        <v>-1.3496490229557958</v>
      </c>
      <c r="H34" s="1250">
        <v>-48661</v>
      </c>
      <c r="I34" s="290">
        <v>-13099</v>
      </c>
      <c r="J34" s="1245">
        <v>-0.73081112184295427</v>
      </c>
      <c r="K34" s="163"/>
      <c r="L34" s="163"/>
    </row>
    <row r="35" spans="1:12" ht="14.5">
      <c r="A35"/>
      <c r="B35" s="1570" t="s">
        <v>482</v>
      </c>
      <c r="C35" s="291">
        <v>77146</v>
      </c>
      <c r="D35" s="292">
        <v>30941</v>
      </c>
      <c r="E35" s="974">
        <v>51482</v>
      </c>
      <c r="F35" s="272">
        <v>0.66387640994150154</v>
      </c>
      <c r="G35" s="975">
        <v>-0.3326679283436601</v>
      </c>
      <c r="H35" s="1251">
        <v>216923</v>
      </c>
      <c r="I35" s="292">
        <v>147746</v>
      </c>
      <c r="J35" s="1246">
        <v>-0.31890117691531095</v>
      </c>
      <c r="K35" s="163"/>
      <c r="L35" s="163"/>
    </row>
    <row r="36" spans="1:12" ht="14.5">
      <c r="A36"/>
      <c r="B36" s="1569" t="s">
        <v>483</v>
      </c>
      <c r="C36" s="289">
        <v>36365</v>
      </c>
      <c r="D36" s="290">
        <v>30938</v>
      </c>
      <c r="E36" s="972">
        <v>47804</v>
      </c>
      <c r="F36" s="269">
        <v>0.54515482578059338</v>
      </c>
      <c r="G36" s="973">
        <v>0.31456070397360092</v>
      </c>
      <c r="H36" s="1250">
        <v>190879</v>
      </c>
      <c r="I36" s="290">
        <v>139557</v>
      </c>
      <c r="J36" s="1245">
        <v>-0.26887190314282872</v>
      </c>
      <c r="K36" s="163"/>
      <c r="L36" s="163"/>
    </row>
    <row r="37" spans="1:12" ht="14.5">
      <c r="A37"/>
      <c r="B37" s="1569" t="s">
        <v>50</v>
      </c>
      <c r="C37" s="289">
        <v>-77107</v>
      </c>
      <c r="D37" s="290">
        <v>-44737</v>
      </c>
      <c r="E37" s="972">
        <v>-72016</v>
      </c>
      <c r="F37" s="269">
        <v>0.609763730245658</v>
      </c>
      <c r="G37" s="973">
        <v>-6.6025133904833555E-2</v>
      </c>
      <c r="H37" s="1250">
        <v>-276878</v>
      </c>
      <c r="I37" s="290">
        <v>-210615</v>
      </c>
      <c r="J37" s="1245">
        <v>-0.23932201186081958</v>
      </c>
      <c r="K37" s="163"/>
      <c r="L37" s="163"/>
    </row>
    <row r="38" spans="1:12" ht="14.5">
      <c r="A38"/>
      <c r="B38" s="1569" t="s">
        <v>484</v>
      </c>
      <c r="C38" s="289">
        <v>849</v>
      </c>
      <c r="D38" s="290">
        <v>2934</v>
      </c>
      <c r="E38" s="972">
        <v>2537</v>
      </c>
      <c r="F38" s="269">
        <v>-0.13531015678254943</v>
      </c>
      <c r="G38" s="973">
        <v>1.9882214369846878</v>
      </c>
      <c r="H38" s="1250">
        <v>450</v>
      </c>
      <c r="I38" s="290">
        <v>9239</v>
      </c>
      <c r="J38" s="1245">
        <v>19.531111111111112</v>
      </c>
      <c r="K38" s="163"/>
      <c r="L38" s="163"/>
    </row>
    <row r="39" spans="1:12" ht="14.5">
      <c r="A39"/>
      <c r="B39" s="1569" t="s">
        <v>52</v>
      </c>
      <c r="C39" s="289">
        <v>-20638</v>
      </c>
      <c r="D39" s="290">
        <v>-5846</v>
      </c>
      <c r="E39" s="972">
        <v>-7147</v>
      </c>
      <c r="F39" s="269">
        <v>0.22254533014026689</v>
      </c>
      <c r="G39" s="973">
        <v>-0.65369706366896019</v>
      </c>
      <c r="H39" s="1250">
        <v>-61365</v>
      </c>
      <c r="I39" s="290">
        <v>-24810</v>
      </c>
      <c r="J39" s="1245">
        <v>-0.59569787338059155</v>
      </c>
      <c r="K39" s="163"/>
      <c r="L39" s="163"/>
    </row>
    <row r="40" spans="1:12" ht="15" thickBot="1">
      <c r="A40"/>
      <c r="B40" s="1571" t="s">
        <v>53</v>
      </c>
      <c r="C40" s="293">
        <v>16615</v>
      </c>
      <c r="D40" s="294">
        <v>14230</v>
      </c>
      <c r="E40" s="295">
        <v>22660</v>
      </c>
      <c r="F40" s="276">
        <v>0.59241040056219263</v>
      </c>
      <c r="G40" s="693">
        <v>0.36382786638579589</v>
      </c>
      <c r="H40" s="294">
        <v>70009</v>
      </c>
      <c r="I40" s="294">
        <v>61117</v>
      </c>
      <c r="J40" s="1247">
        <v>-0.1270122412832636</v>
      </c>
      <c r="K40" s="163"/>
      <c r="L40" s="163"/>
    </row>
    <row r="41" spans="1:12" ht="14.5">
      <c r="A41"/>
      <c r="B41" s="708"/>
      <c r="C41" s="292"/>
      <c r="D41" s="292"/>
      <c r="E41" s="292"/>
      <c r="F41" s="285"/>
      <c r="G41" s="709"/>
      <c r="H41" s="30"/>
      <c r="I41" s="30"/>
      <c r="J41" s="163"/>
      <c r="K41" s="163"/>
      <c r="L41" s="163"/>
    </row>
    <row r="42" spans="1:12" ht="15" thickBot="1">
      <c r="A42"/>
      <c r="B42" s="708"/>
      <c r="C42" s="292"/>
      <c r="D42" s="292"/>
      <c r="E42" s="292"/>
      <c r="F42" s="285"/>
      <c r="G42" s="709"/>
      <c r="H42" s="30"/>
      <c r="I42" s="30"/>
      <c r="J42" s="163"/>
      <c r="K42" s="163"/>
      <c r="L42" s="163"/>
    </row>
    <row r="43" spans="1:12" ht="14.5">
      <c r="A43"/>
      <c r="B43" s="565"/>
      <c r="C43" s="2090" t="s">
        <v>23</v>
      </c>
      <c r="D43" s="2091"/>
      <c r="E43" s="2091"/>
      <c r="F43" s="2090" t="s">
        <v>510</v>
      </c>
      <c r="G43" s="2092"/>
      <c r="H43" s="2073" t="s">
        <v>25</v>
      </c>
      <c r="I43" s="2072"/>
      <c r="J43" s="1210" t="s">
        <v>510</v>
      </c>
      <c r="K43" s="163"/>
      <c r="L43" s="163"/>
    </row>
    <row r="44" spans="1:12" ht="15" thickBot="1">
      <c r="A44"/>
      <c r="B44" s="955"/>
      <c r="C44" s="296" t="s">
        <v>732</v>
      </c>
      <c r="D44" s="995" t="s">
        <v>640</v>
      </c>
      <c r="E44" s="977" t="s">
        <v>733</v>
      </c>
      <c r="F44" s="278" t="s">
        <v>26</v>
      </c>
      <c r="G44" s="954" t="s">
        <v>27</v>
      </c>
      <c r="H44" s="1201" t="s">
        <v>730</v>
      </c>
      <c r="I44" s="1194" t="s">
        <v>731</v>
      </c>
      <c r="J44" s="1189" t="str">
        <f>+CONCATENATE(I44," / ",H44)</f>
        <v>Sep 25 / Sep 24</v>
      </c>
      <c r="K44" s="163"/>
      <c r="L44" s="163"/>
    </row>
    <row r="45" spans="1:12" ht="14.5">
      <c r="A45"/>
      <c r="B45" s="980" t="s">
        <v>485</v>
      </c>
      <c r="C45" s="1145">
        <v>0.80290243640505532</v>
      </c>
      <c r="D45" s="1146">
        <v>0.67294492936448047</v>
      </c>
      <c r="E45" s="1147">
        <v>0.59017897616462944</v>
      </c>
      <c r="F45" s="681" t="s">
        <v>858</v>
      </c>
      <c r="G45" s="682" t="s">
        <v>859</v>
      </c>
      <c r="H45" s="1252">
        <v>0.64334005721329279</v>
      </c>
      <c r="I45" s="1252">
        <v>0.65543482965380873</v>
      </c>
      <c r="J45" s="1253" t="s">
        <v>860</v>
      </c>
      <c r="K45" s="163"/>
      <c r="L45" s="163"/>
    </row>
    <row r="46" spans="1:12" ht="15" thickBot="1">
      <c r="A46"/>
      <c r="B46" s="778" t="s">
        <v>64</v>
      </c>
      <c r="C46" s="341">
        <v>6.8108412616987565E-2</v>
      </c>
      <c r="D46" s="1148">
        <v>9.015402835688853E-2</v>
      </c>
      <c r="E46" s="963">
        <v>0.14842567908350746</v>
      </c>
      <c r="F46" s="269" t="s">
        <v>878</v>
      </c>
      <c r="G46" s="285" t="s">
        <v>879</v>
      </c>
      <c r="H46" s="1254">
        <v>0.10050995528197373</v>
      </c>
      <c r="I46" s="1255">
        <v>9.734677184733502E-2</v>
      </c>
      <c r="J46" s="1256" t="s">
        <v>880</v>
      </c>
      <c r="K46" s="163"/>
      <c r="L46" s="163"/>
    </row>
    <row r="47" spans="1:12" ht="14.5">
      <c r="A47"/>
      <c r="B47" s="202" t="s">
        <v>486</v>
      </c>
      <c r="C47" s="341">
        <v>0.83980726813014872</v>
      </c>
      <c r="D47" s="1148">
        <v>0.80628732580010121</v>
      </c>
      <c r="E47" s="963">
        <v>0.79395454675901467</v>
      </c>
      <c r="F47" s="269" t="s">
        <v>881</v>
      </c>
      <c r="G47" s="956" t="s">
        <v>882</v>
      </c>
      <c r="H47" s="163"/>
      <c r="I47" s="163"/>
      <c r="J47" s="163"/>
      <c r="K47" s="163"/>
      <c r="L47" s="163"/>
    </row>
    <row r="48" spans="1:12" ht="14.5">
      <c r="A48"/>
      <c r="B48" s="202" t="s">
        <v>124</v>
      </c>
      <c r="C48" s="341">
        <v>2.7512198655342601E-2</v>
      </c>
      <c r="D48" s="1148">
        <v>2.6393159291866395E-2</v>
      </c>
      <c r="E48" s="963">
        <v>2.5597218170675489E-2</v>
      </c>
      <c r="F48" s="269" t="s">
        <v>883</v>
      </c>
      <c r="G48" s="956" t="s">
        <v>884</v>
      </c>
      <c r="H48" s="163"/>
      <c r="I48" s="163"/>
      <c r="J48" s="163"/>
      <c r="K48" s="163"/>
      <c r="L48" s="163"/>
    </row>
    <row r="49" spans="1:12" ht="14.5">
      <c r="A49"/>
      <c r="B49" s="202" t="s">
        <v>437</v>
      </c>
      <c r="C49" s="341">
        <v>3.3112750541300549E-2</v>
      </c>
      <c r="D49" s="1148">
        <v>3.3132412199453815E-2</v>
      </c>
      <c r="E49" s="963">
        <v>3.6444848569833266E-2</v>
      </c>
      <c r="F49" s="269" t="s">
        <v>885</v>
      </c>
      <c r="G49" s="956" t="s">
        <v>885</v>
      </c>
      <c r="H49" s="163"/>
      <c r="I49" s="163"/>
      <c r="J49" s="163"/>
      <c r="K49" s="163"/>
      <c r="L49" s="163"/>
    </row>
    <row r="50" spans="1:12" ht="14.5">
      <c r="A50"/>
      <c r="B50" s="202" t="s">
        <v>487</v>
      </c>
      <c r="C50" s="341">
        <v>1.3227675616511299</v>
      </c>
      <c r="D50" s="1148">
        <v>1.3888587398925489</v>
      </c>
      <c r="E50" s="963">
        <v>1.3491243507138599</v>
      </c>
      <c r="F50" s="269" t="s">
        <v>886</v>
      </c>
      <c r="G50" s="956" t="s">
        <v>887</v>
      </c>
      <c r="H50" s="163"/>
      <c r="I50" s="163"/>
      <c r="J50" s="163"/>
      <c r="K50" s="163"/>
      <c r="L50" s="163"/>
    </row>
    <row r="51" spans="1:12" ht="14.5">
      <c r="A51"/>
      <c r="B51" s="202" t="s">
        <v>488</v>
      </c>
      <c r="C51" s="341">
        <v>1.0990401985965517</v>
      </c>
      <c r="D51" s="1148">
        <v>1.1063598308272031</v>
      </c>
      <c r="E51" s="963">
        <v>0.94756410575892747</v>
      </c>
      <c r="F51" s="269" t="s">
        <v>888</v>
      </c>
      <c r="G51" s="956" t="s">
        <v>889</v>
      </c>
      <c r="H51" s="163"/>
      <c r="I51" s="163"/>
      <c r="J51" s="163"/>
      <c r="K51" s="163"/>
      <c r="L51" s="163"/>
    </row>
    <row r="52" spans="1:12" ht="14.5">
      <c r="A52"/>
      <c r="B52" s="202" t="s">
        <v>334</v>
      </c>
      <c r="C52" s="289">
        <v>46</v>
      </c>
      <c r="D52" s="1250">
        <v>46</v>
      </c>
      <c r="E52" s="972">
        <v>46</v>
      </c>
      <c r="F52" s="1394" t="s">
        <v>654</v>
      </c>
      <c r="G52" s="1395" t="s">
        <v>654</v>
      </c>
      <c r="H52" s="163"/>
      <c r="I52" s="163"/>
      <c r="J52" s="163"/>
      <c r="K52" s="163"/>
      <c r="L52" s="163"/>
    </row>
    <row r="53" spans="1:12" ht="14.5">
      <c r="A53"/>
      <c r="B53" s="202" t="s">
        <v>489</v>
      </c>
      <c r="C53" s="289">
        <v>1541</v>
      </c>
      <c r="D53" s="1250">
        <v>2056</v>
      </c>
      <c r="E53" s="972">
        <v>2227</v>
      </c>
      <c r="F53" s="1266">
        <v>171</v>
      </c>
      <c r="G53" s="1267">
        <v>686</v>
      </c>
      <c r="H53" s="163"/>
      <c r="I53" s="163"/>
      <c r="J53" s="163"/>
      <c r="K53" s="163"/>
      <c r="L53" s="163"/>
    </row>
    <row r="54" spans="1:12" ht="14.5">
      <c r="A54"/>
      <c r="B54" s="202" t="s">
        <v>335</v>
      </c>
      <c r="C54" s="289">
        <v>314</v>
      </c>
      <c r="D54" s="1250">
        <v>314</v>
      </c>
      <c r="E54" s="972">
        <v>313</v>
      </c>
      <c r="F54" s="1266">
        <v>-1</v>
      </c>
      <c r="G54" s="1267">
        <v>-1</v>
      </c>
      <c r="H54" s="163"/>
      <c r="I54" s="163"/>
      <c r="J54" s="163"/>
      <c r="K54" s="163"/>
      <c r="L54" s="163"/>
    </row>
    <row r="55" spans="1:12" ht="15" thickBot="1">
      <c r="A55"/>
      <c r="B55" s="981" t="s">
        <v>74</v>
      </c>
      <c r="C55" s="293">
        <v>1791</v>
      </c>
      <c r="D55" s="1679">
        <v>1897</v>
      </c>
      <c r="E55" s="1680">
        <v>1908</v>
      </c>
      <c r="F55" s="1268">
        <v>11</v>
      </c>
      <c r="G55" s="1269">
        <v>117</v>
      </c>
      <c r="H55" s="163"/>
      <c r="I55" s="163"/>
      <c r="J55" s="163"/>
      <c r="K55" s="163"/>
      <c r="L55" s="163"/>
    </row>
    <row r="56" spans="1:12" ht="14.5">
      <c r="A56"/>
      <c r="B56" s="44"/>
      <c r="C56" s="203"/>
      <c r="D56" s="203"/>
      <c r="E56" s="203"/>
      <c r="F56" s="203"/>
      <c r="G56" s="203"/>
      <c r="H56" s="163"/>
      <c r="I56" s="163"/>
      <c r="J56" s="163"/>
      <c r="K56" s="163"/>
      <c r="L56" s="163"/>
    </row>
    <row r="57" spans="1:12" ht="14.5">
      <c r="A57"/>
      <c r="B57" s="209"/>
      <c r="C57" s="204"/>
      <c r="D57" s="204"/>
      <c r="E57" s="204"/>
      <c r="F57" s="204"/>
      <c r="G57" s="204"/>
      <c r="H57" s="163"/>
      <c r="I57" s="163"/>
      <c r="J57" s="163"/>
      <c r="K57" s="163"/>
      <c r="L57" s="163"/>
    </row>
    <row r="58" spans="1:12" ht="14.5">
      <c r="A58"/>
      <c r="B58" s="210"/>
      <c r="C58" s="163"/>
      <c r="D58" s="163"/>
      <c r="E58" s="163"/>
      <c r="F58" s="163"/>
      <c r="G58" s="163"/>
      <c r="H58" s="163"/>
      <c r="I58" s="163"/>
      <c r="J58" s="163"/>
      <c r="K58" s="163"/>
      <c r="L58" s="163"/>
    </row>
  </sheetData>
  <mergeCells count="10">
    <mergeCell ref="H31:I31"/>
    <mergeCell ref="H43:I43"/>
    <mergeCell ref="C43:E43"/>
    <mergeCell ref="F43:G43"/>
    <mergeCell ref="B2:G2"/>
    <mergeCell ref="C5:E5"/>
    <mergeCell ref="F5:G5"/>
    <mergeCell ref="C31:E31"/>
    <mergeCell ref="F31:G31"/>
    <mergeCell ref="B3:G3"/>
  </mergeCells>
  <hyperlinks>
    <hyperlink ref="B4" location="Index!A1" display="Back to index" xr:uid="{2BD83041-261C-4BD4-8E52-302DF08FCE02}"/>
    <hyperlink ref="A1" location="Index!A1" display="Back to index" xr:uid="{CA4E8C13-F2E1-484D-BAF2-E1526BD31A02}"/>
  </hyperlinks>
  <pageMargins left="0.7" right="0.7" top="0.75" bottom="0.75" header="0.3" footer="0.3"/>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codeName="Hoja32">
    <tabColor rgb="FF2AD2C9"/>
  </sheetPr>
  <dimension ref="A1:K62"/>
  <sheetViews>
    <sheetView showGridLines="0" topLeftCell="A26" zoomScale="84" zoomScaleNormal="84" workbookViewId="0">
      <selection activeCell="H43" sqref="H43"/>
    </sheetView>
  </sheetViews>
  <sheetFormatPr baseColWidth="10" defaultColWidth="11.453125" defaultRowHeight="14"/>
  <cols>
    <col min="1" max="1" width="11.453125" style="8"/>
    <col min="2" max="2" width="50.54296875" style="8" customWidth="1"/>
    <col min="3" max="3" width="14.54296875" style="8" customWidth="1"/>
    <col min="4" max="4" width="15.453125" style="8" customWidth="1"/>
    <col min="5" max="5" width="15.54296875" style="8" customWidth="1"/>
    <col min="6" max="9" width="11.453125" style="8"/>
    <col min="10" max="10" width="12.54296875" style="8" bestFit="1" customWidth="1"/>
    <col min="11" max="16384" width="11.453125" style="8"/>
  </cols>
  <sheetData>
    <row r="1" spans="1:11">
      <c r="A1" s="146" t="s">
        <v>21</v>
      </c>
      <c r="B1" s="19"/>
      <c r="C1" s="19"/>
      <c r="D1" s="19"/>
      <c r="E1" s="19"/>
      <c r="F1" s="19"/>
      <c r="G1" s="19"/>
      <c r="H1" s="19"/>
      <c r="I1" s="19"/>
      <c r="J1" s="19"/>
      <c r="K1" s="19"/>
    </row>
    <row r="2" spans="1:11" ht="14.9" customHeight="1">
      <c r="B2" s="2102" t="s">
        <v>490</v>
      </c>
      <c r="C2" s="2102"/>
      <c r="D2" s="2102"/>
      <c r="E2" s="2102"/>
      <c r="F2" s="2102"/>
      <c r="G2" s="2102"/>
      <c r="H2" s="19"/>
      <c r="I2" s="19"/>
      <c r="J2" s="19"/>
      <c r="K2" s="19"/>
    </row>
    <row r="3" spans="1:11" ht="14.9" customHeight="1">
      <c r="B3" s="2102"/>
      <c r="C3" s="2102"/>
      <c r="D3" s="2102"/>
      <c r="E3" s="2102"/>
      <c r="F3" s="2102"/>
      <c r="G3" s="2102"/>
      <c r="H3" s="19"/>
      <c r="I3" s="19"/>
      <c r="J3" s="19"/>
      <c r="K3" s="19"/>
    </row>
    <row r="4" spans="1:11" ht="14.5" thickBot="1">
      <c r="B4" s="194" t="s">
        <v>21</v>
      </c>
      <c r="C4" s="142"/>
      <c r="D4" s="142"/>
      <c r="E4" s="142"/>
      <c r="F4" s="195"/>
      <c r="G4" s="195"/>
      <c r="H4" s="19"/>
      <c r="I4" s="19"/>
      <c r="J4" s="19"/>
      <c r="K4" s="19"/>
    </row>
    <row r="5" spans="1:11">
      <c r="B5" s="982"/>
      <c r="C5" s="1953" t="s">
        <v>43</v>
      </c>
      <c r="D5" s="1954"/>
      <c r="E5" s="1955"/>
      <c r="F5" s="1953" t="s">
        <v>42</v>
      </c>
      <c r="G5" s="1955"/>
      <c r="H5" s="19"/>
      <c r="I5" s="19"/>
      <c r="J5" s="19"/>
      <c r="K5" s="19"/>
    </row>
    <row r="6" spans="1:11" ht="14.5" thickBot="1">
      <c r="B6" s="983"/>
      <c r="C6" s="1811" t="s">
        <v>730</v>
      </c>
      <c r="D6" s="895" t="s">
        <v>641</v>
      </c>
      <c r="E6" s="1812" t="s">
        <v>731</v>
      </c>
      <c r="F6" s="894" t="s">
        <v>26</v>
      </c>
      <c r="G6" s="896" t="s">
        <v>27</v>
      </c>
      <c r="H6" s="19"/>
      <c r="I6" s="19"/>
      <c r="J6" s="19"/>
      <c r="K6" s="19"/>
    </row>
    <row r="7" spans="1:11">
      <c r="B7" s="984" t="s">
        <v>344</v>
      </c>
      <c r="C7" s="570"/>
      <c r="D7" s="266"/>
      <c r="E7" s="571"/>
      <c r="F7" s="570"/>
      <c r="G7" s="571"/>
      <c r="H7" s="19"/>
      <c r="I7" s="19"/>
      <c r="J7" s="19"/>
      <c r="K7" s="19"/>
    </row>
    <row r="8" spans="1:11">
      <c r="B8" s="202" t="s">
        <v>136</v>
      </c>
      <c r="C8" s="267">
        <v>1590356</v>
      </c>
      <c r="D8" s="268">
        <v>1668841</v>
      </c>
      <c r="E8" s="735">
        <v>2109302</v>
      </c>
      <c r="F8" s="269">
        <v>0.26393227395539776</v>
      </c>
      <c r="G8" s="956">
        <v>0.32630807190339772</v>
      </c>
      <c r="H8" s="19"/>
      <c r="I8" s="19"/>
      <c r="J8" s="19"/>
      <c r="K8" s="19"/>
    </row>
    <row r="9" spans="1:11">
      <c r="B9" s="202" t="s">
        <v>183</v>
      </c>
      <c r="C9" s="267">
        <v>3094635</v>
      </c>
      <c r="D9" s="268">
        <v>2878335</v>
      </c>
      <c r="E9" s="735">
        <v>2488277</v>
      </c>
      <c r="F9" s="269">
        <v>-0.13551515025179484</v>
      </c>
      <c r="G9" s="956">
        <v>-0.19593845477738081</v>
      </c>
      <c r="H9" s="19"/>
      <c r="I9" s="19"/>
      <c r="J9" s="19"/>
      <c r="K9" s="19"/>
    </row>
    <row r="10" spans="1:11">
      <c r="B10" s="213" t="s">
        <v>116</v>
      </c>
      <c r="C10" s="270">
        <v>12118953</v>
      </c>
      <c r="D10" s="683">
        <v>12785249</v>
      </c>
      <c r="E10" s="737">
        <v>13095856</v>
      </c>
      <c r="F10" s="272">
        <v>2.4294169006798372E-2</v>
      </c>
      <c r="G10" s="774">
        <v>8.0609521301056253E-2</v>
      </c>
      <c r="H10" s="19"/>
      <c r="I10" s="19"/>
      <c r="J10" s="19"/>
      <c r="K10" s="19"/>
    </row>
    <row r="11" spans="1:11">
      <c r="B11" s="214" t="s">
        <v>359</v>
      </c>
      <c r="C11" s="267">
        <v>11168560</v>
      </c>
      <c r="D11" s="268">
        <v>12004020</v>
      </c>
      <c r="E11" s="735">
        <v>12349782</v>
      </c>
      <c r="F11" s="269">
        <v>2.8803850710012124E-2</v>
      </c>
      <c r="G11" s="956">
        <v>0.10576314224931416</v>
      </c>
      <c r="H11" s="19"/>
      <c r="I11" s="19"/>
      <c r="J11" s="19"/>
      <c r="K11" s="19"/>
    </row>
    <row r="12" spans="1:11">
      <c r="B12" s="214" t="s">
        <v>360</v>
      </c>
      <c r="C12" s="267">
        <v>846455</v>
      </c>
      <c r="D12" s="268">
        <v>659287</v>
      </c>
      <c r="E12" s="735">
        <v>614819</v>
      </c>
      <c r="F12" s="269">
        <v>-6.7448622527063296E-2</v>
      </c>
      <c r="G12" s="956">
        <v>-0.27365424033173646</v>
      </c>
      <c r="H12" s="19"/>
      <c r="I12" s="19"/>
      <c r="J12" s="19"/>
      <c r="K12" s="19"/>
    </row>
    <row r="13" spans="1:11">
      <c r="B13" s="214" t="s">
        <v>491</v>
      </c>
      <c r="C13" s="267">
        <v>103938</v>
      </c>
      <c r="D13" s="268">
        <v>121942</v>
      </c>
      <c r="E13" s="735">
        <v>131255</v>
      </c>
      <c r="F13" s="269">
        <v>7.6372373751455669E-2</v>
      </c>
      <c r="G13" s="956">
        <v>0.26282014277742505</v>
      </c>
      <c r="H13" s="19"/>
      <c r="I13" s="19"/>
      <c r="J13" s="19"/>
      <c r="K13" s="19"/>
    </row>
    <row r="14" spans="1:11">
      <c r="B14" s="214" t="s">
        <v>127</v>
      </c>
      <c r="C14" s="267">
        <v>-940310</v>
      </c>
      <c r="D14" s="268">
        <v>-887976</v>
      </c>
      <c r="E14" s="735">
        <v>-902499</v>
      </c>
      <c r="F14" s="269">
        <v>1.6355171761399001E-2</v>
      </c>
      <c r="G14" s="956">
        <v>-4.0211206942391331E-2</v>
      </c>
      <c r="H14" s="19"/>
      <c r="I14" s="19"/>
      <c r="J14" s="19"/>
      <c r="K14" s="19"/>
    </row>
    <row r="15" spans="1:11">
      <c r="B15" s="215" t="s">
        <v>492</v>
      </c>
      <c r="C15" s="270">
        <v>11178643</v>
      </c>
      <c r="D15" s="271">
        <v>11897273</v>
      </c>
      <c r="E15" s="737">
        <v>12193357</v>
      </c>
      <c r="F15" s="272">
        <v>2.4886711433788289E-2</v>
      </c>
      <c r="G15" s="774">
        <v>9.0772556203825516E-2</v>
      </c>
      <c r="H15" s="19"/>
      <c r="I15" s="19"/>
      <c r="J15" s="19"/>
      <c r="K15" s="19"/>
    </row>
    <row r="16" spans="1:11">
      <c r="B16" s="165" t="s">
        <v>493</v>
      </c>
      <c r="C16" s="267">
        <v>132430</v>
      </c>
      <c r="D16" s="268">
        <v>126975</v>
      </c>
      <c r="E16" s="735">
        <v>124994</v>
      </c>
      <c r="F16" s="269">
        <v>-1.5601496357550704E-2</v>
      </c>
      <c r="G16" s="956">
        <v>-5.6150419089330161E-2</v>
      </c>
      <c r="H16" s="19"/>
      <c r="I16" s="19"/>
      <c r="J16" s="19"/>
      <c r="K16" s="19"/>
    </row>
    <row r="17" spans="2:11">
      <c r="B17" s="165" t="s">
        <v>407</v>
      </c>
      <c r="C17" s="267">
        <v>795856</v>
      </c>
      <c r="D17" s="268">
        <v>715448</v>
      </c>
      <c r="E17" s="735">
        <v>636681</v>
      </c>
      <c r="F17" s="269">
        <v>-0.11009465397904528</v>
      </c>
      <c r="G17" s="956">
        <v>-0.20000477473311751</v>
      </c>
      <c r="H17" s="19"/>
      <c r="I17" s="19"/>
      <c r="J17" s="19"/>
      <c r="K17" s="19"/>
    </row>
    <row r="18" spans="2:11">
      <c r="B18" s="216" t="s">
        <v>476</v>
      </c>
      <c r="C18" s="270">
        <v>16791920</v>
      </c>
      <c r="D18" s="271">
        <v>17286872</v>
      </c>
      <c r="E18" s="737">
        <v>17552611</v>
      </c>
      <c r="F18" s="272">
        <v>1.537230101547582E-2</v>
      </c>
      <c r="G18" s="774">
        <v>4.5301013820932878E-2</v>
      </c>
      <c r="H18" s="19"/>
      <c r="I18" s="19"/>
      <c r="J18" s="19"/>
      <c r="K18" s="19"/>
    </row>
    <row r="19" spans="2:11">
      <c r="B19" s="216"/>
      <c r="C19" s="267"/>
      <c r="D19" s="268"/>
      <c r="E19" s="735"/>
      <c r="F19" s="269"/>
      <c r="G19" s="956"/>
      <c r="H19" s="19"/>
      <c r="I19" s="19"/>
      <c r="J19" s="19"/>
      <c r="K19" s="19"/>
    </row>
    <row r="20" spans="2:11">
      <c r="B20" s="215" t="s">
        <v>408</v>
      </c>
      <c r="C20" s="267"/>
      <c r="D20" s="268"/>
      <c r="E20" s="735"/>
      <c r="F20" s="269"/>
      <c r="G20" s="956"/>
      <c r="H20" s="19"/>
      <c r="I20" s="19"/>
      <c r="J20" s="19"/>
      <c r="K20" s="19"/>
    </row>
    <row r="21" spans="2:11">
      <c r="B21" s="217" t="s">
        <v>60</v>
      </c>
      <c r="C21" s="267">
        <v>10800163</v>
      </c>
      <c r="D21" s="268">
        <v>10836660</v>
      </c>
      <c r="E21" s="735">
        <v>10897835</v>
      </c>
      <c r="F21" s="269">
        <v>5.6451895694797916E-3</v>
      </c>
      <c r="G21" s="956">
        <v>9.0435672128281741E-3</v>
      </c>
      <c r="H21" s="19"/>
      <c r="I21" s="19"/>
      <c r="J21" s="19"/>
      <c r="K21" s="19"/>
    </row>
    <row r="22" spans="2:11">
      <c r="B22" s="217" t="s">
        <v>145</v>
      </c>
      <c r="C22" s="267">
        <v>1958657</v>
      </c>
      <c r="D22" s="268">
        <v>2309869</v>
      </c>
      <c r="E22" s="735">
        <v>2418667</v>
      </c>
      <c r="F22" s="269">
        <v>4.710137241549206E-2</v>
      </c>
      <c r="G22" s="956">
        <v>0.23485990655842248</v>
      </c>
      <c r="H22" s="19"/>
      <c r="I22" s="19"/>
      <c r="J22" s="19"/>
      <c r="K22" s="19"/>
    </row>
    <row r="23" spans="2:11">
      <c r="B23" s="217" t="s">
        <v>477</v>
      </c>
      <c r="C23" s="267">
        <v>306113</v>
      </c>
      <c r="D23" s="268">
        <v>398037</v>
      </c>
      <c r="E23" s="735">
        <v>606683</v>
      </c>
      <c r="F23" s="269">
        <v>0.52418744991043553</v>
      </c>
      <c r="G23" s="956">
        <v>0.98189230774256564</v>
      </c>
      <c r="H23" s="19"/>
      <c r="I23" s="19"/>
      <c r="J23" s="19"/>
      <c r="K23" s="19"/>
    </row>
    <row r="24" spans="2:11">
      <c r="B24" s="217" t="s">
        <v>389</v>
      </c>
      <c r="C24" s="267">
        <v>983614</v>
      </c>
      <c r="D24" s="268">
        <v>1207564</v>
      </c>
      <c r="E24" s="735">
        <v>968418</v>
      </c>
      <c r="F24" s="269">
        <v>-0.19804002106720642</v>
      </c>
      <c r="G24" s="956">
        <v>-1.5449149768100079E-2</v>
      </c>
      <c r="H24" s="19"/>
      <c r="I24" s="19"/>
      <c r="J24" s="19"/>
      <c r="K24" s="19"/>
    </row>
    <row r="25" spans="2:11">
      <c r="B25" s="216" t="s">
        <v>478</v>
      </c>
      <c r="C25" s="270">
        <v>14048547</v>
      </c>
      <c r="D25" s="271">
        <v>14752130</v>
      </c>
      <c r="E25" s="737">
        <v>14891603</v>
      </c>
      <c r="F25" s="272">
        <v>9.4544313261881729E-3</v>
      </c>
      <c r="G25" s="774">
        <v>6.0010191801330048E-2</v>
      </c>
      <c r="H25" s="19"/>
      <c r="I25" s="19"/>
      <c r="J25" s="19"/>
      <c r="K25" s="19"/>
    </row>
    <row r="26" spans="2:11">
      <c r="B26" s="201"/>
      <c r="C26" s="270"/>
      <c r="D26" s="271"/>
      <c r="E26" s="737"/>
      <c r="F26" s="272"/>
      <c r="G26" s="774"/>
      <c r="H26" s="19"/>
      <c r="I26" s="19"/>
      <c r="J26" s="19"/>
      <c r="K26" s="19"/>
    </row>
    <row r="27" spans="2:11">
      <c r="B27" s="213" t="s">
        <v>61</v>
      </c>
      <c r="C27" s="270">
        <v>2743373</v>
      </c>
      <c r="D27" s="271">
        <v>2534742</v>
      </c>
      <c r="E27" s="737">
        <v>2661008</v>
      </c>
      <c r="F27" s="272">
        <v>4.9814142820058249E-2</v>
      </c>
      <c r="G27" s="774">
        <v>-3.0023259687982695E-2</v>
      </c>
      <c r="H27" s="19"/>
      <c r="I27" s="19"/>
      <c r="J27" s="19"/>
      <c r="K27" s="19"/>
    </row>
    <row r="28" spans="2:11">
      <c r="B28" s="217"/>
      <c r="C28" s="270"/>
      <c r="D28" s="271"/>
      <c r="E28" s="737"/>
      <c r="F28" s="272"/>
      <c r="G28" s="774"/>
      <c r="H28" s="19"/>
      <c r="I28" s="19"/>
      <c r="J28" s="19"/>
      <c r="K28" s="19"/>
    </row>
    <row r="29" spans="2:11" ht="14.5" thickBot="1">
      <c r="B29" s="985" t="s">
        <v>494</v>
      </c>
      <c r="C29" s="273">
        <v>16791920</v>
      </c>
      <c r="D29" s="274">
        <v>17286872</v>
      </c>
      <c r="E29" s="275">
        <v>17552611</v>
      </c>
      <c r="F29" s="276">
        <v>1.537230101547582E-2</v>
      </c>
      <c r="G29" s="277">
        <v>4.5301013820932878E-2</v>
      </c>
      <c r="H29" s="19"/>
      <c r="I29" s="19"/>
      <c r="J29" s="19"/>
      <c r="K29" s="19"/>
    </row>
    <row r="30" spans="2:11">
      <c r="B30" s="200"/>
      <c r="C30" s="203"/>
      <c r="D30" s="203"/>
      <c r="E30" s="203"/>
      <c r="F30" s="203"/>
      <c r="G30" s="203"/>
      <c r="H30" s="19"/>
      <c r="I30" s="19"/>
      <c r="J30" s="19"/>
      <c r="K30" s="19"/>
    </row>
    <row r="31" spans="2:11" ht="14.5" thickBot="1">
      <c r="B31" s="19"/>
      <c r="C31" s="19"/>
      <c r="D31" s="19"/>
      <c r="E31" s="19"/>
      <c r="F31" s="19"/>
      <c r="G31" s="19"/>
      <c r="H31" s="19"/>
      <c r="I31" s="19"/>
      <c r="J31" s="19"/>
      <c r="K31" s="19"/>
    </row>
    <row r="32" spans="2:11">
      <c r="B32" s="982"/>
      <c r="C32" s="2099" t="s">
        <v>23</v>
      </c>
      <c r="D32" s="2100"/>
      <c r="E32" s="2103"/>
      <c r="F32" s="2090" t="s">
        <v>42</v>
      </c>
      <c r="G32" s="2092"/>
      <c r="H32" s="2097" t="s">
        <v>25</v>
      </c>
      <c r="I32" s="2098"/>
      <c r="J32" s="1278" t="s">
        <v>42</v>
      </c>
      <c r="K32" s="19"/>
    </row>
    <row r="33" spans="2:11" ht="14.5" thickBot="1">
      <c r="B33" s="983"/>
      <c r="C33" s="566" t="s">
        <v>732</v>
      </c>
      <c r="D33" s="1007" t="s">
        <v>640</v>
      </c>
      <c r="E33" s="1007" t="s">
        <v>733</v>
      </c>
      <c r="F33" s="296" t="s">
        <v>26</v>
      </c>
      <c r="G33" s="977" t="s">
        <v>27</v>
      </c>
      <c r="H33" s="297" t="str">
        <f>+C6</f>
        <v>Sep 24</v>
      </c>
      <c r="I33" s="297" t="str">
        <f>+E6</f>
        <v>Sep 25</v>
      </c>
      <c r="J33" s="1282" t="str">
        <f>+I33&amp;"/"&amp;H33</f>
        <v>Sep 25/Sep 24</v>
      </c>
      <c r="K33" s="19"/>
    </row>
    <row r="34" spans="2:11">
      <c r="B34" s="678" t="s">
        <v>166</v>
      </c>
      <c r="C34" s="679">
        <v>562421</v>
      </c>
      <c r="D34" s="279">
        <v>604031</v>
      </c>
      <c r="E34" s="680">
        <v>632469</v>
      </c>
      <c r="F34" s="681">
        <v>4.7080365080600206E-2</v>
      </c>
      <c r="G34" s="682">
        <v>0.12454726974988484</v>
      </c>
      <c r="H34" s="279">
        <v>1665550</v>
      </c>
      <c r="I34" s="680">
        <v>1816400</v>
      </c>
      <c r="J34" s="1253">
        <v>9.0570682357179244E-2</v>
      </c>
      <c r="K34" s="19"/>
    </row>
    <row r="35" spans="2:11">
      <c r="B35" s="217" t="s">
        <v>495</v>
      </c>
      <c r="C35" s="267">
        <v>-192435</v>
      </c>
      <c r="D35" s="268">
        <v>-169741</v>
      </c>
      <c r="E35" s="735">
        <v>-167975</v>
      </c>
      <c r="F35" s="269">
        <v>-1.0404086225484721E-2</v>
      </c>
      <c r="G35" s="956">
        <v>-0.12710785460025464</v>
      </c>
      <c r="H35" s="268">
        <v>-585934</v>
      </c>
      <c r="I35" s="735">
        <v>-495928</v>
      </c>
      <c r="J35" s="1245">
        <v>-0.15361115757064792</v>
      </c>
      <c r="K35" s="19"/>
    </row>
    <row r="36" spans="2:11">
      <c r="B36" s="213" t="s">
        <v>482</v>
      </c>
      <c r="C36" s="270">
        <v>369986</v>
      </c>
      <c r="D36" s="271">
        <v>434290</v>
      </c>
      <c r="E36" s="737">
        <v>464494</v>
      </c>
      <c r="F36" s="272">
        <v>6.9547997881599821E-2</v>
      </c>
      <c r="G36" s="774">
        <v>0.25543669219916421</v>
      </c>
      <c r="H36" s="271">
        <v>1079616</v>
      </c>
      <c r="I36" s="737">
        <v>1320472</v>
      </c>
      <c r="J36" s="1246">
        <v>0.22309413717469906</v>
      </c>
      <c r="K36" s="19"/>
    </row>
    <row r="37" spans="2:11">
      <c r="B37" s="217" t="s">
        <v>438</v>
      </c>
      <c r="C37" s="267">
        <v>30861</v>
      </c>
      <c r="D37" s="268">
        <v>37492</v>
      </c>
      <c r="E37" s="735">
        <v>34834</v>
      </c>
      <c r="F37" s="269">
        <v>-7.0895124293182565E-2</v>
      </c>
      <c r="G37" s="956">
        <v>0.12873853731246565</v>
      </c>
      <c r="H37" s="268">
        <v>97947</v>
      </c>
      <c r="I37" s="735">
        <v>105141</v>
      </c>
      <c r="J37" s="1245">
        <v>7.3447885080706987E-2</v>
      </c>
      <c r="K37" s="19"/>
    </row>
    <row r="38" spans="2:11">
      <c r="B38" s="217" t="s">
        <v>50</v>
      </c>
      <c r="C38" s="267">
        <v>-320796</v>
      </c>
      <c r="D38" s="268">
        <v>-335792</v>
      </c>
      <c r="E38" s="735">
        <v>-335075</v>
      </c>
      <c r="F38" s="269">
        <v>-2.135250393100474E-3</v>
      </c>
      <c r="G38" s="956">
        <v>4.4511153505654599E-2</v>
      </c>
      <c r="H38" s="268">
        <v>-934374</v>
      </c>
      <c r="I38" s="735">
        <v>-998811</v>
      </c>
      <c r="J38" s="1245">
        <v>6.896274939157121E-2</v>
      </c>
      <c r="K38" s="19"/>
    </row>
    <row r="39" spans="2:11">
      <c r="B39" s="217" t="s">
        <v>484</v>
      </c>
      <c r="C39" s="267">
        <v>-337</v>
      </c>
      <c r="D39" s="268">
        <v>-79</v>
      </c>
      <c r="E39" s="735">
        <v>54</v>
      </c>
      <c r="F39" s="269">
        <v>-1.6835443037974684</v>
      </c>
      <c r="G39" s="956">
        <v>-1.1602373887240356</v>
      </c>
      <c r="H39" s="268">
        <v>-1394</v>
      </c>
      <c r="I39" s="735">
        <v>-774</v>
      </c>
      <c r="J39" s="1245">
        <v>-0.44476327116212344</v>
      </c>
      <c r="K39" s="19"/>
    </row>
    <row r="40" spans="2:11">
      <c r="B40" s="217" t="s">
        <v>496</v>
      </c>
      <c r="C40" s="267">
        <v>-15890</v>
      </c>
      <c r="D40" s="268">
        <v>-33369</v>
      </c>
      <c r="E40" s="735">
        <v>-42430</v>
      </c>
      <c r="F40" s="269">
        <v>0.2715394527855195</v>
      </c>
      <c r="G40" s="956">
        <v>1.6702328508495907</v>
      </c>
      <c r="H40" s="268">
        <v>-49684</v>
      </c>
      <c r="I40" s="735">
        <v>-107222</v>
      </c>
      <c r="J40" s="1245">
        <v>1.1580790596570325</v>
      </c>
      <c r="K40" s="19"/>
    </row>
    <row r="41" spans="2:11" ht="14.5" thickBot="1">
      <c r="B41" s="734" t="s">
        <v>424</v>
      </c>
      <c r="C41" s="273">
        <v>63824</v>
      </c>
      <c r="D41" s="274">
        <v>102542</v>
      </c>
      <c r="E41" s="275">
        <v>121877</v>
      </c>
      <c r="F41" s="276">
        <v>0.1885568840085039</v>
      </c>
      <c r="G41" s="277">
        <v>0.90957946853848082</v>
      </c>
      <c r="H41" s="274">
        <v>192111</v>
      </c>
      <c r="I41" s="275">
        <v>318806</v>
      </c>
      <c r="J41" s="1283">
        <v>0.65948852486323006</v>
      </c>
      <c r="K41" s="19"/>
    </row>
    <row r="42" spans="2:11">
      <c r="B42" s="200"/>
      <c r="C42" s="203"/>
      <c r="D42" s="203"/>
      <c r="E42" s="203"/>
      <c r="F42" s="203"/>
      <c r="G42" s="203"/>
      <c r="H42" s="203"/>
      <c r="I42" s="203"/>
      <c r="J42" s="203"/>
      <c r="K42" s="19"/>
    </row>
    <row r="43" spans="2:11" ht="14.5" thickBot="1">
      <c r="B43" s="200"/>
      <c r="C43" s="203"/>
      <c r="D43" s="203"/>
      <c r="E43" s="203"/>
      <c r="F43" s="203"/>
      <c r="G43" s="203"/>
      <c r="H43" s="19"/>
      <c r="I43" s="19"/>
      <c r="J43" s="19"/>
      <c r="K43" s="19"/>
    </row>
    <row r="44" spans="2:11">
      <c r="B44" s="982"/>
      <c r="C44" s="2099" t="s">
        <v>23</v>
      </c>
      <c r="D44" s="2100"/>
      <c r="E44" s="2101"/>
      <c r="F44" s="2090" t="s">
        <v>510</v>
      </c>
      <c r="G44" s="2092"/>
      <c r="H44" s="2097" t="s">
        <v>25</v>
      </c>
      <c r="I44" s="2098"/>
      <c r="J44" s="1278" t="s">
        <v>510</v>
      </c>
      <c r="K44" s="19"/>
    </row>
    <row r="45" spans="2:11" ht="14.5" thickBot="1">
      <c r="B45" s="983"/>
      <c r="C45" s="296" t="str">
        <f>+C33</f>
        <v>3Q24</v>
      </c>
      <c r="D45" s="297" t="str">
        <f t="shared" ref="D45:E45" si="0">+D33</f>
        <v>2Q25</v>
      </c>
      <c r="E45" s="297" t="str">
        <f t="shared" si="0"/>
        <v>3Q25</v>
      </c>
      <c r="F45" s="296" t="s">
        <v>26</v>
      </c>
      <c r="G45" s="977" t="s">
        <v>27</v>
      </c>
      <c r="H45" s="995" t="str">
        <f>+H33</f>
        <v>Sep 24</v>
      </c>
      <c r="I45" s="995" t="str">
        <f>+I33</f>
        <v>Sep 25</v>
      </c>
      <c r="J45" s="1282" t="str">
        <f>+J33</f>
        <v>Sep 25/Sep 24</v>
      </c>
      <c r="K45" s="19"/>
    </row>
    <row r="46" spans="2:11">
      <c r="B46" s="442" t="s">
        <v>485</v>
      </c>
      <c r="C46" s="1134">
        <v>0.54201234925377273</v>
      </c>
      <c r="D46" s="1135">
        <v>0.51992805124765218</v>
      </c>
      <c r="E46" s="1136">
        <v>0.49444525064645306</v>
      </c>
      <c r="F46" s="681" t="s">
        <v>861</v>
      </c>
      <c r="G46" s="682" t="s">
        <v>862</v>
      </c>
      <c r="H46" s="1134">
        <v>0.52823232894141336</v>
      </c>
      <c r="I46" s="1136">
        <v>0.51387769335447886</v>
      </c>
      <c r="J46" s="1253" t="s">
        <v>863</v>
      </c>
      <c r="K46" s="19"/>
    </row>
    <row r="47" spans="2:11" ht="14.9" customHeight="1">
      <c r="B47" s="218" t="s">
        <v>64</v>
      </c>
      <c r="C47" s="1137">
        <v>9.4274407427982043E-2</v>
      </c>
      <c r="D47" s="1138">
        <v>0.16349223745851646</v>
      </c>
      <c r="E47" s="1138">
        <v>0.18765644998315931</v>
      </c>
      <c r="F47" s="269" t="s">
        <v>890</v>
      </c>
      <c r="G47" s="956" t="s">
        <v>891</v>
      </c>
      <c r="H47" s="1137">
        <v>8.9250240663453995E-2</v>
      </c>
      <c r="I47" s="1138">
        <v>0.15952136079836834</v>
      </c>
      <c r="J47" s="1245" t="s">
        <v>892</v>
      </c>
      <c r="K47" s="19"/>
    </row>
    <row r="48" spans="2:11" ht="14.5" thickBot="1">
      <c r="B48" s="218" t="s">
        <v>781</v>
      </c>
      <c r="C48" s="1137">
        <v>8.9586577698317793E-2</v>
      </c>
      <c r="D48" s="1138">
        <v>0.15475146935392295</v>
      </c>
      <c r="E48" s="1138">
        <v>0.17795002353561901</v>
      </c>
      <c r="F48" s="269" t="s">
        <v>893</v>
      </c>
      <c r="G48" s="956" t="s">
        <v>894</v>
      </c>
      <c r="H48" s="1284">
        <v>8.5050943174531574E-2</v>
      </c>
      <c r="I48" s="1285">
        <v>0.15146665264286319</v>
      </c>
      <c r="J48" s="1256" t="s">
        <v>895</v>
      </c>
      <c r="K48" s="19"/>
    </row>
    <row r="49" spans="2:11">
      <c r="B49" s="196" t="s">
        <v>486</v>
      </c>
      <c r="C49" s="1137">
        <v>1.1221083422537235</v>
      </c>
      <c r="D49" s="1138">
        <v>1.1798145369514224</v>
      </c>
      <c r="E49" s="1138">
        <v>1.2016933638653917</v>
      </c>
      <c r="F49" s="269" t="s">
        <v>896</v>
      </c>
      <c r="G49" s="956" t="s">
        <v>897</v>
      </c>
      <c r="H49" s="19"/>
      <c r="I49" s="19"/>
      <c r="J49" s="19"/>
      <c r="K49" s="19"/>
    </row>
    <row r="50" spans="2:11">
      <c r="B50" s="286" t="s">
        <v>124</v>
      </c>
      <c r="C50" s="1137">
        <v>6.9845555139953094E-2</v>
      </c>
      <c r="D50" s="1138">
        <v>5.1566222918302179E-2</v>
      </c>
      <c r="E50" s="1138">
        <v>4.6947599301641676E-2</v>
      </c>
      <c r="F50" s="269" t="s">
        <v>898</v>
      </c>
      <c r="G50" s="956" t="s">
        <v>899</v>
      </c>
      <c r="H50" s="19"/>
      <c r="I50" s="19"/>
      <c r="J50" s="19"/>
      <c r="K50" s="19"/>
    </row>
    <row r="51" spans="2:11">
      <c r="B51" s="286" t="s">
        <v>437</v>
      </c>
      <c r="C51" s="1137">
        <v>7.8422038603499819E-2</v>
      </c>
      <c r="D51" s="1138">
        <v>6.1103933134192379E-2</v>
      </c>
      <c r="E51" s="1138">
        <v>5.6970235469907426E-2</v>
      </c>
      <c r="F51" s="269" t="s">
        <v>900</v>
      </c>
      <c r="G51" s="956" t="s">
        <v>901</v>
      </c>
      <c r="H51" s="19"/>
      <c r="I51" s="19"/>
      <c r="J51" s="19"/>
      <c r="K51" s="19"/>
    </row>
    <row r="52" spans="2:11">
      <c r="B52" s="286" t="s">
        <v>487</v>
      </c>
      <c r="C52" s="1137">
        <v>1.1108800822252807</v>
      </c>
      <c r="D52" s="1138">
        <v>1.3468732130316539</v>
      </c>
      <c r="E52" s="1138">
        <v>1.4679100678411046</v>
      </c>
      <c r="F52" s="269" t="s">
        <v>902</v>
      </c>
      <c r="G52" s="956" t="s">
        <v>903</v>
      </c>
      <c r="H52" s="19"/>
      <c r="I52" s="19"/>
      <c r="J52" s="19"/>
      <c r="K52" s="19"/>
    </row>
    <row r="53" spans="2:11" ht="14.5" thickBot="1">
      <c r="B53" s="286" t="s">
        <v>488</v>
      </c>
      <c r="C53" s="1137">
        <v>0.98939070468742929</v>
      </c>
      <c r="D53" s="1138">
        <v>1.1366398328787077</v>
      </c>
      <c r="E53" s="1138">
        <v>1.2096641888070083</v>
      </c>
      <c r="F53" s="269" t="s">
        <v>904</v>
      </c>
      <c r="G53" s="956" t="s">
        <v>905</v>
      </c>
      <c r="H53" s="19"/>
      <c r="I53" s="19"/>
      <c r="J53" s="19"/>
      <c r="K53" s="19"/>
    </row>
    <row r="54" spans="2:11" ht="14.5">
      <c r="B54" s="736" t="s">
        <v>497</v>
      </c>
      <c r="C54" s="1317">
        <v>285</v>
      </c>
      <c r="D54" s="1318">
        <v>283</v>
      </c>
      <c r="E54" s="1319">
        <v>284</v>
      </c>
      <c r="F54" s="1325">
        <f>+E54-D54</f>
        <v>1</v>
      </c>
      <c r="G54" s="1326">
        <f>+E54-C54</f>
        <v>-1</v>
      </c>
      <c r="H54" s="1316"/>
      <c r="I54" s="19"/>
      <c r="J54" s="19"/>
      <c r="K54" s="19"/>
    </row>
    <row r="55" spans="2:11" ht="14.5" thickBot="1">
      <c r="B55" s="287" t="s">
        <v>74</v>
      </c>
      <c r="C55" s="1320">
        <v>10107</v>
      </c>
      <c r="D55" s="1321">
        <v>9679</v>
      </c>
      <c r="E55" s="1322">
        <v>9756</v>
      </c>
      <c r="F55" s="1323">
        <f>+E55-D55</f>
        <v>77</v>
      </c>
      <c r="G55" s="1324">
        <f>+E55-C55</f>
        <v>-351</v>
      </c>
      <c r="H55" s="1316"/>
      <c r="I55" s="19"/>
      <c r="J55" s="19"/>
      <c r="K55" s="19"/>
    </row>
    <row r="56" spans="2:11">
      <c r="B56" s="42"/>
      <c r="C56" s="268"/>
      <c r="D56" s="268"/>
      <c r="E56" s="268"/>
      <c r="F56" s="285"/>
      <c r="G56" s="285"/>
      <c r="H56" s="19"/>
      <c r="I56" s="19"/>
      <c r="J56" s="19"/>
      <c r="K56" s="19"/>
    </row>
    <row r="57" spans="2:11">
      <c r="B57" s="1442" t="s">
        <v>760</v>
      </c>
      <c r="C57" s="219"/>
      <c r="D57" s="43"/>
      <c r="E57" s="43"/>
      <c r="F57" s="199"/>
      <c r="G57" s="199"/>
      <c r="H57" s="19"/>
      <c r="I57" s="19"/>
      <c r="J57" s="19"/>
      <c r="K57" s="19"/>
    </row>
    <row r="58" spans="2:11">
      <c r="C58" s="19"/>
      <c r="D58" s="19"/>
      <c r="E58" s="19"/>
      <c r="F58" s="19"/>
      <c r="G58" s="19"/>
      <c r="H58" s="19"/>
      <c r="I58" s="19"/>
      <c r="J58" s="19"/>
      <c r="K58" s="19"/>
    </row>
    <row r="59" spans="2:11">
      <c r="B59" s="19"/>
      <c r="C59" s="19"/>
      <c r="D59" s="19"/>
      <c r="E59" s="19"/>
      <c r="F59" s="19"/>
      <c r="G59" s="19"/>
      <c r="H59" s="19"/>
    </row>
    <row r="60" spans="2:11">
      <c r="B60" s="19"/>
      <c r="C60" s="19"/>
      <c r="D60" s="19"/>
      <c r="E60" s="19"/>
      <c r="F60" s="19"/>
      <c r="G60" s="19"/>
      <c r="H60" s="19"/>
    </row>
    <row r="61" spans="2:11">
      <c r="B61" s="19"/>
      <c r="C61" s="19"/>
      <c r="D61" s="19"/>
      <c r="E61" s="19"/>
      <c r="F61" s="19"/>
      <c r="G61" s="19"/>
      <c r="H61" s="19"/>
    </row>
    <row r="62" spans="2:11">
      <c r="B62" s="19"/>
      <c r="C62" s="19"/>
      <c r="D62" s="19"/>
      <c r="E62" s="19"/>
      <c r="F62" s="19"/>
      <c r="G62" s="19"/>
      <c r="H62" s="19"/>
    </row>
  </sheetData>
  <mergeCells count="9">
    <mergeCell ref="H32:I32"/>
    <mergeCell ref="H44:I44"/>
    <mergeCell ref="C44:E44"/>
    <mergeCell ref="F44:G44"/>
    <mergeCell ref="B2:G3"/>
    <mergeCell ref="F32:G32"/>
    <mergeCell ref="C5:E5"/>
    <mergeCell ref="F5:G5"/>
    <mergeCell ref="C32:E32"/>
  </mergeCells>
  <hyperlinks>
    <hyperlink ref="B4" location="Index!A1" display="Back to index" xr:uid="{2085FAB6-1F5B-4FB2-858F-8DEB9197EBDA}"/>
    <hyperlink ref="A1" location="Index!A1" display="Back to index" xr:uid="{E2907854-3AE9-4A19-8D41-27346B206B98}"/>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F54:G56"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codeName="Hoja33">
    <tabColor rgb="FF2AD2C9"/>
  </sheetPr>
  <dimension ref="A1:J71"/>
  <sheetViews>
    <sheetView showGridLines="0" topLeftCell="B1" zoomScale="76" zoomScaleNormal="90" workbookViewId="0">
      <selection activeCell="B66" sqref="B66:H70"/>
    </sheetView>
  </sheetViews>
  <sheetFormatPr baseColWidth="10" defaultColWidth="11.453125" defaultRowHeight="14"/>
  <cols>
    <col min="1" max="1" width="11.453125" style="12"/>
    <col min="2" max="2" width="51.54296875" style="19" customWidth="1"/>
    <col min="3" max="7" width="11.54296875" style="19" customWidth="1"/>
    <col min="8" max="8" width="11.453125" style="19" bestFit="1"/>
    <col min="9" max="9" width="11.453125" style="12"/>
    <col min="10" max="10" width="16.90625" style="12" bestFit="1" customWidth="1"/>
    <col min="11" max="14" width="11.453125" style="12"/>
    <col min="15" max="23" width="11.453125" style="12" bestFit="1" customWidth="1"/>
    <col min="24" max="24" width="11.453125" style="12" bestFit="1"/>
    <col min="25" max="16384" width="11.453125" style="12"/>
  </cols>
  <sheetData>
    <row r="1" spans="1:9">
      <c r="A1" s="146" t="s">
        <v>21</v>
      </c>
    </row>
    <row r="2" spans="1:9">
      <c r="A2" s="19"/>
    </row>
    <row r="3" spans="1:9">
      <c r="A3" s="19"/>
    </row>
    <row r="4" spans="1:9">
      <c r="A4" s="19"/>
    </row>
    <row r="5" spans="1:9" s="11" customFormat="1">
      <c r="A5" s="169"/>
      <c r="B5" s="19"/>
      <c r="C5" s="620" t="s">
        <v>498</v>
      </c>
      <c r="E5" s="19"/>
      <c r="F5" s="19"/>
      <c r="G5" s="19"/>
      <c r="H5" s="19"/>
    </row>
    <row r="6" spans="1:9" s="11" customFormat="1">
      <c r="A6" s="169"/>
      <c r="B6" s="19"/>
      <c r="C6" s="620" t="s">
        <v>474</v>
      </c>
      <c r="E6" s="19"/>
      <c r="F6" s="19"/>
      <c r="G6" s="19"/>
      <c r="H6" s="19"/>
    </row>
    <row r="7" spans="1:9" ht="14.5" thickBot="1">
      <c r="A7" s="19"/>
    </row>
    <row r="8" spans="1:9" ht="14.9" customHeight="1">
      <c r="A8" s="19"/>
      <c r="B8" s="619"/>
      <c r="C8" s="2104" t="s">
        <v>43</v>
      </c>
      <c r="D8" s="2105"/>
      <c r="E8" s="2106"/>
      <c r="F8" s="1902" t="s">
        <v>42</v>
      </c>
      <c r="G8" s="1903"/>
    </row>
    <row r="9" spans="1:9" ht="14.5" thickBot="1">
      <c r="A9" s="19"/>
      <c r="B9" s="986"/>
      <c r="C9" s="1856" t="s">
        <v>730</v>
      </c>
      <c r="D9" s="1036" t="s">
        <v>641</v>
      </c>
      <c r="E9" s="1857" t="s">
        <v>731</v>
      </c>
      <c r="F9" s="299" t="s">
        <v>26</v>
      </c>
      <c r="G9" s="766" t="s">
        <v>27</v>
      </c>
      <c r="H9" s="620"/>
    </row>
    <row r="10" spans="1:9">
      <c r="A10" s="19"/>
      <c r="B10" s="1572" t="s">
        <v>346</v>
      </c>
      <c r="C10" s="759">
        <v>144402</v>
      </c>
      <c r="D10" s="760">
        <v>5582</v>
      </c>
      <c r="E10" s="761">
        <v>52644</v>
      </c>
      <c r="F10" s="697" t="s">
        <v>543</v>
      </c>
      <c r="G10" s="698">
        <v>-0.63543441226575803</v>
      </c>
      <c r="I10" s="589"/>
    </row>
    <row r="11" spans="1:9">
      <c r="A11" s="19"/>
      <c r="B11" s="1573" t="s">
        <v>348</v>
      </c>
      <c r="C11" s="267">
        <v>4555</v>
      </c>
      <c r="D11" s="268">
        <v>3876</v>
      </c>
      <c r="E11" s="735">
        <v>3595</v>
      </c>
      <c r="F11" s="621">
        <v>-7.2497420020639858E-2</v>
      </c>
      <c r="G11" s="762">
        <v>-0.21075740944017562</v>
      </c>
    </row>
    <row r="12" spans="1:9">
      <c r="A12" s="19"/>
      <c r="B12" s="1573" t="s">
        <v>350</v>
      </c>
      <c r="C12" s="267">
        <v>139847</v>
      </c>
      <c r="D12" s="268">
        <v>1706</v>
      </c>
      <c r="E12" s="735">
        <v>49049</v>
      </c>
      <c r="F12" s="621" t="s">
        <v>543</v>
      </c>
      <c r="G12" s="762">
        <v>-0.64926669860633401</v>
      </c>
    </row>
    <row r="13" spans="1:9">
      <c r="A13" s="19"/>
      <c r="B13" s="1573" t="s">
        <v>354</v>
      </c>
      <c r="C13" s="267">
        <v>317682</v>
      </c>
      <c r="D13" s="580">
        <v>361646</v>
      </c>
      <c r="E13" s="735">
        <v>371402</v>
      </c>
      <c r="F13" s="621">
        <v>2.6976656730615112E-2</v>
      </c>
      <c r="G13" s="762">
        <v>0.16909991752759046</v>
      </c>
    </row>
    <row r="14" spans="1:9">
      <c r="A14" s="19"/>
      <c r="B14" s="1573" t="s">
        <v>142</v>
      </c>
      <c r="C14" s="267">
        <v>1171</v>
      </c>
      <c r="D14" s="580">
        <v>1405</v>
      </c>
      <c r="E14" s="735">
        <v>1729</v>
      </c>
      <c r="F14" s="621">
        <v>0.2306049822064058</v>
      </c>
      <c r="G14" s="762">
        <v>0.4765157984628523</v>
      </c>
    </row>
    <row r="15" spans="1:9">
      <c r="A15" s="19"/>
      <c r="B15" s="1574" t="s">
        <v>499</v>
      </c>
      <c r="C15" s="267">
        <v>7638</v>
      </c>
      <c r="D15" s="580">
        <v>5751</v>
      </c>
      <c r="E15" s="735">
        <v>6084</v>
      </c>
      <c r="F15" s="621">
        <v>5.790297339593109E-2</v>
      </c>
      <c r="G15" s="762">
        <v>-0.20345640219952865</v>
      </c>
    </row>
    <row r="16" spans="1:9">
      <c r="A16" s="19"/>
      <c r="B16" s="1574" t="s">
        <v>500</v>
      </c>
      <c r="C16" s="267">
        <v>260067</v>
      </c>
      <c r="D16" s="580">
        <v>212969</v>
      </c>
      <c r="E16" s="735">
        <v>214975</v>
      </c>
      <c r="F16" s="621">
        <v>9.4192112467073041E-3</v>
      </c>
      <c r="G16" s="762">
        <v>-0.17338608896938101</v>
      </c>
    </row>
    <row r="17" spans="1:8" s="69" customFormat="1">
      <c r="A17" s="222"/>
      <c r="B17" s="1575" t="s">
        <v>378</v>
      </c>
      <c r="C17" s="270">
        <v>730960</v>
      </c>
      <c r="D17" s="683">
        <v>587353</v>
      </c>
      <c r="E17" s="737">
        <v>646834</v>
      </c>
      <c r="F17" s="622">
        <v>0.10126959426443727</v>
      </c>
      <c r="G17" s="758">
        <v>-0.11508974499288604</v>
      </c>
      <c r="H17" s="19"/>
    </row>
    <row r="18" spans="1:8">
      <c r="A18" s="19"/>
      <c r="B18" s="1573" t="s">
        <v>145</v>
      </c>
      <c r="C18" s="267">
        <v>6</v>
      </c>
      <c r="D18" s="580">
        <v>11</v>
      </c>
      <c r="E18" s="735">
        <v>4</v>
      </c>
      <c r="F18" s="621">
        <v>-0.63636363636363635</v>
      </c>
      <c r="G18" s="762">
        <v>-0.33333333333333337</v>
      </c>
      <c r="H18" s="620"/>
    </row>
    <row r="19" spans="1:8">
      <c r="A19" s="19"/>
      <c r="B19" s="1573" t="s">
        <v>501</v>
      </c>
      <c r="C19" s="267">
        <v>4203</v>
      </c>
      <c r="D19" s="580">
        <v>2401</v>
      </c>
      <c r="E19" s="735">
        <v>2886</v>
      </c>
      <c r="F19" s="621">
        <v>0.20199916701374421</v>
      </c>
      <c r="G19" s="762">
        <v>-0.3133476088508208</v>
      </c>
    </row>
    <row r="20" spans="1:8" ht="15" customHeight="1">
      <c r="A20" s="19"/>
      <c r="B20" s="1573" t="s">
        <v>389</v>
      </c>
      <c r="C20" s="267">
        <v>212464</v>
      </c>
      <c r="D20" s="580">
        <v>153573</v>
      </c>
      <c r="E20" s="735">
        <v>165759</v>
      </c>
      <c r="F20" s="621">
        <v>7.9349885722099556E-2</v>
      </c>
      <c r="G20" s="762">
        <v>-0.2198254763159877</v>
      </c>
      <c r="H20" s="620"/>
    </row>
    <row r="21" spans="1:8">
      <c r="A21" s="19"/>
      <c r="B21" s="1575" t="s">
        <v>390</v>
      </c>
      <c r="C21" s="270">
        <v>216673</v>
      </c>
      <c r="D21" s="683">
        <v>155985</v>
      </c>
      <c r="E21" s="737">
        <v>168649</v>
      </c>
      <c r="F21" s="622">
        <v>8.1187293650030412E-2</v>
      </c>
      <c r="G21" s="758">
        <v>-0.22164275198109595</v>
      </c>
    </row>
    <row r="22" spans="1:8">
      <c r="A22" s="19"/>
      <c r="B22" s="1576"/>
      <c r="C22" s="270"/>
      <c r="D22" s="683"/>
      <c r="E22" s="737"/>
      <c r="F22" s="622"/>
      <c r="G22" s="758"/>
    </row>
    <row r="23" spans="1:8">
      <c r="A23" s="19"/>
      <c r="B23" s="1573" t="s">
        <v>391</v>
      </c>
      <c r="C23" s="267">
        <v>40505</v>
      </c>
      <c r="D23" s="580">
        <v>40505</v>
      </c>
      <c r="E23" s="735">
        <v>40505</v>
      </c>
      <c r="F23" s="1396">
        <v>0</v>
      </c>
      <c r="G23" s="1397">
        <v>0</v>
      </c>
    </row>
    <row r="24" spans="1:8">
      <c r="A24" s="19"/>
      <c r="B24" s="1573" t="s">
        <v>264</v>
      </c>
      <c r="C24" s="267">
        <v>20243</v>
      </c>
      <c r="D24" s="580">
        <v>20243</v>
      </c>
      <c r="E24" s="735">
        <v>20243</v>
      </c>
      <c r="F24" s="1396">
        <v>0</v>
      </c>
      <c r="G24" s="1397">
        <v>0</v>
      </c>
    </row>
    <row r="25" spans="1:8">
      <c r="A25" s="19"/>
      <c r="B25" s="1573" t="s">
        <v>394</v>
      </c>
      <c r="C25" s="267">
        <v>425</v>
      </c>
      <c r="D25" s="580">
        <v>681</v>
      </c>
      <c r="E25" s="735">
        <v>909</v>
      </c>
      <c r="F25" s="621">
        <v>0.33480176211453738</v>
      </c>
      <c r="G25" s="762">
        <v>1.1388235294117646</v>
      </c>
    </row>
    <row r="26" spans="1:8">
      <c r="A26" s="19"/>
      <c r="B26" s="1573"/>
      <c r="C26" s="267"/>
      <c r="D26" s="268"/>
      <c r="E26" s="735"/>
      <c r="F26" s="621"/>
      <c r="G26" s="762"/>
    </row>
    <row r="27" spans="1:8">
      <c r="A27" s="19"/>
      <c r="B27" s="1576" t="s">
        <v>293</v>
      </c>
      <c r="C27" s="267">
        <v>344510</v>
      </c>
      <c r="D27" s="268">
        <v>304309</v>
      </c>
      <c r="E27" s="735">
        <v>304309</v>
      </c>
      <c r="F27" s="621">
        <v>0</v>
      </c>
      <c r="G27" s="762">
        <v>-0.11669037183245767</v>
      </c>
    </row>
    <row r="28" spans="1:8">
      <c r="A28" s="19"/>
      <c r="B28" s="1576" t="s">
        <v>502</v>
      </c>
      <c r="C28" s="267">
        <v>108604</v>
      </c>
      <c r="D28" s="268">
        <v>65630</v>
      </c>
      <c r="E28" s="735">
        <v>112219</v>
      </c>
      <c r="F28" s="621">
        <v>0.70987353344507076</v>
      </c>
      <c r="G28" s="762">
        <v>3.3286066811535564E-2</v>
      </c>
    </row>
    <row r="29" spans="1:8" ht="14.5" thickBot="1">
      <c r="A29" s="19"/>
      <c r="B29" s="1577" t="s">
        <v>503</v>
      </c>
      <c r="C29" s="273">
        <v>730960</v>
      </c>
      <c r="D29" s="274">
        <v>587353</v>
      </c>
      <c r="E29" s="275">
        <v>646834</v>
      </c>
      <c r="F29" s="623">
        <v>0.10126959426443727</v>
      </c>
      <c r="G29" s="624">
        <v>-0.11508974499288604</v>
      </c>
    </row>
    <row r="30" spans="1:8" ht="25.4" customHeight="1">
      <c r="A30" s="19"/>
    </row>
    <row r="31" spans="1:8">
      <c r="A31" s="19"/>
    </row>
    <row r="32" spans="1:8">
      <c r="A32" s="19"/>
    </row>
    <row r="33" spans="1:10">
      <c r="A33" s="19"/>
      <c r="C33" s="620" t="s">
        <v>504</v>
      </c>
    </row>
    <row r="34" spans="1:10">
      <c r="A34" s="19"/>
      <c r="C34" s="620" t="s">
        <v>474</v>
      </c>
    </row>
    <row r="35" spans="1:10" ht="14.5" thickBot="1">
      <c r="A35" s="19"/>
    </row>
    <row r="36" spans="1:10">
      <c r="A36" s="19"/>
      <c r="B36" s="619"/>
      <c r="C36" s="2104" t="s">
        <v>23</v>
      </c>
      <c r="D36" s="2105"/>
      <c r="E36" s="2106"/>
      <c r="F36" s="1902" t="s">
        <v>42</v>
      </c>
      <c r="G36" s="1903"/>
      <c r="H36" s="2097" t="s">
        <v>25</v>
      </c>
      <c r="I36" s="2098"/>
      <c r="J36" s="1278" t="s">
        <v>42</v>
      </c>
    </row>
    <row r="37" spans="1:10" ht="14.5" thickBot="1">
      <c r="A37" s="19"/>
      <c r="B37" s="986"/>
      <c r="C37" s="763" t="s">
        <v>732</v>
      </c>
      <c r="D37" s="764" t="s">
        <v>640</v>
      </c>
      <c r="E37" s="765" t="s">
        <v>733</v>
      </c>
      <c r="F37" s="854" t="s">
        <v>26</v>
      </c>
      <c r="G37" s="766" t="s">
        <v>27</v>
      </c>
      <c r="H37" s="1279" t="s">
        <v>730</v>
      </c>
      <c r="I37" s="1280" t="s">
        <v>731</v>
      </c>
      <c r="J37" s="1281" t="str">
        <f>I37&amp;" / "&amp;H37</f>
        <v>Sep 25 / Sep 24</v>
      </c>
    </row>
    <row r="38" spans="1:10" ht="19.399999999999999" customHeight="1">
      <c r="A38" s="19"/>
      <c r="B38" s="1578" t="s">
        <v>505</v>
      </c>
      <c r="C38" s="679">
        <v>1429</v>
      </c>
      <c r="D38" s="279">
        <v>557</v>
      </c>
      <c r="E38" s="680">
        <v>432</v>
      </c>
      <c r="F38" s="1122">
        <v>-0.22441651705565535</v>
      </c>
      <c r="G38" s="1123">
        <v>-0.69769069279216234</v>
      </c>
      <c r="H38" s="679">
        <v>3892</v>
      </c>
      <c r="I38" s="680">
        <v>2470</v>
      </c>
      <c r="J38" s="1286">
        <v>-0.36536485097636173</v>
      </c>
    </row>
    <row r="39" spans="1:10">
      <c r="A39" s="19"/>
      <c r="B39" s="1576" t="s">
        <v>506</v>
      </c>
      <c r="C39" s="267">
        <v>-1055</v>
      </c>
      <c r="D39" s="580">
        <v>-518</v>
      </c>
      <c r="E39" s="735">
        <v>-910</v>
      </c>
      <c r="F39" s="621">
        <v>0.7567567567567568</v>
      </c>
      <c r="G39" s="762">
        <v>-0.13744075829383884</v>
      </c>
      <c r="H39" s="267">
        <v>-2301</v>
      </c>
      <c r="I39" s="735">
        <v>-1881</v>
      </c>
      <c r="J39" s="1287">
        <v>-0.18252933507170799</v>
      </c>
    </row>
    <row r="40" spans="1:10">
      <c r="A40" s="19"/>
      <c r="B40" s="1575" t="s">
        <v>507</v>
      </c>
      <c r="C40" s="270">
        <v>374</v>
      </c>
      <c r="D40" s="683">
        <v>39</v>
      </c>
      <c r="E40" s="737">
        <v>-478</v>
      </c>
      <c r="F40" s="622">
        <v>-13.256410256410257</v>
      </c>
      <c r="G40" s="758">
        <v>-2.2780748663101607</v>
      </c>
      <c r="H40" s="270">
        <v>1591</v>
      </c>
      <c r="I40" s="737">
        <v>589</v>
      </c>
      <c r="J40" s="1288">
        <v>-0.62979258328095544</v>
      </c>
    </row>
    <row r="41" spans="1:10">
      <c r="A41" s="19"/>
      <c r="B41" s="1576" t="s">
        <v>358</v>
      </c>
      <c r="C41" s="267">
        <v>90748</v>
      </c>
      <c r="D41" s="580">
        <v>97233</v>
      </c>
      <c r="E41" s="735">
        <v>95006</v>
      </c>
      <c r="F41" s="621">
        <v>-2.2903746670369096E-2</v>
      </c>
      <c r="G41" s="762">
        <v>4.6921144267642267E-2</v>
      </c>
      <c r="H41" s="267">
        <v>284378</v>
      </c>
      <c r="I41" s="735">
        <v>286311</v>
      </c>
      <c r="J41" s="1287">
        <v>6.7972909296780681E-3</v>
      </c>
    </row>
    <row r="42" spans="1:10">
      <c r="A42" s="19"/>
      <c r="B42" s="1576" t="s">
        <v>508</v>
      </c>
      <c r="C42" s="267">
        <v>2579</v>
      </c>
      <c r="D42" s="580">
        <v>8618</v>
      </c>
      <c r="E42" s="735">
        <v>19532</v>
      </c>
      <c r="F42" s="621">
        <v>1.2664191227663033</v>
      </c>
      <c r="G42" s="762">
        <v>6.573478092283831</v>
      </c>
      <c r="H42" s="267">
        <v>12643</v>
      </c>
      <c r="I42" s="735">
        <v>20770</v>
      </c>
      <c r="J42" s="1287">
        <v>0.64280629597405681</v>
      </c>
    </row>
    <row r="43" spans="1:10">
      <c r="A43" s="19"/>
      <c r="B43" s="1576" t="s">
        <v>365</v>
      </c>
      <c r="C43" s="267">
        <v>110</v>
      </c>
      <c r="D43" s="580">
        <v>202</v>
      </c>
      <c r="E43" s="735">
        <v>226</v>
      </c>
      <c r="F43" s="621">
        <v>0.11881188118811892</v>
      </c>
      <c r="G43" s="762">
        <v>1.0545454545454547</v>
      </c>
      <c r="H43" s="267">
        <v>-498</v>
      </c>
      <c r="I43" s="735">
        <v>678</v>
      </c>
      <c r="J43" s="1287">
        <v>-2.3614457831325302</v>
      </c>
    </row>
    <row r="44" spans="1:10">
      <c r="A44" s="19"/>
      <c r="B44" s="1576" t="s">
        <v>48</v>
      </c>
      <c r="C44" s="267">
        <v>124</v>
      </c>
      <c r="D44" s="580">
        <v>463</v>
      </c>
      <c r="E44" s="735">
        <v>1110</v>
      </c>
      <c r="F44" s="621">
        <v>1.3974082073434126</v>
      </c>
      <c r="G44" s="762">
        <v>7.9516129032258061</v>
      </c>
      <c r="H44" s="267">
        <v>1509</v>
      </c>
      <c r="I44" s="735">
        <v>1779</v>
      </c>
      <c r="J44" s="1287">
        <v>0.17892644135188873</v>
      </c>
    </row>
    <row r="45" spans="1:10">
      <c r="A45" s="19"/>
      <c r="B45" s="1576" t="s">
        <v>377</v>
      </c>
      <c r="C45" s="267">
        <v>-22384</v>
      </c>
      <c r="D45" s="580">
        <v>-24878</v>
      </c>
      <c r="E45" s="735">
        <v>-23947</v>
      </c>
      <c r="F45" s="621">
        <v>-3.7422622397298766E-2</v>
      </c>
      <c r="G45" s="762">
        <v>6.9826661901358111E-2</v>
      </c>
      <c r="H45" s="267">
        <v>-68086</v>
      </c>
      <c r="I45" s="735">
        <v>-72256</v>
      </c>
      <c r="J45" s="1287">
        <v>6.1246071145316217E-2</v>
      </c>
    </row>
    <row r="46" spans="1:10" ht="15" customHeight="1">
      <c r="A46" s="19"/>
      <c r="B46" s="1576" t="s">
        <v>471</v>
      </c>
      <c r="C46" s="267">
        <v>-17272</v>
      </c>
      <c r="D46" s="580">
        <v>-18206</v>
      </c>
      <c r="E46" s="735">
        <v>-18686</v>
      </c>
      <c r="F46" s="621">
        <v>2.6364934636932791E-2</v>
      </c>
      <c r="G46" s="762">
        <v>8.1866604909680341E-2</v>
      </c>
      <c r="H46" s="267">
        <v>-58025</v>
      </c>
      <c r="I46" s="735">
        <v>-58469</v>
      </c>
      <c r="J46" s="1287">
        <v>7.6518741921585143E-3</v>
      </c>
    </row>
    <row r="47" spans="1:10">
      <c r="A47" s="19"/>
      <c r="B47" s="1576" t="s">
        <v>509</v>
      </c>
      <c r="C47" s="267">
        <v>-6603</v>
      </c>
      <c r="D47" s="580">
        <v>-6970</v>
      </c>
      <c r="E47" s="735">
        <v>-7078</v>
      </c>
      <c r="F47" s="621">
        <v>1.5494978479196453E-2</v>
      </c>
      <c r="G47" s="762">
        <v>7.1936998334090507E-2</v>
      </c>
      <c r="H47" s="267">
        <v>-19769</v>
      </c>
      <c r="I47" s="735">
        <v>-20918</v>
      </c>
      <c r="J47" s="1287">
        <v>5.8121301026860195E-2</v>
      </c>
    </row>
    <row r="48" spans="1:10">
      <c r="A48" s="19"/>
      <c r="B48" s="1576" t="s">
        <v>449</v>
      </c>
      <c r="C48" s="267">
        <v>-245</v>
      </c>
      <c r="D48" s="580">
        <v>-594</v>
      </c>
      <c r="E48" s="735">
        <v>-267</v>
      </c>
      <c r="F48" s="621" t="s">
        <v>543</v>
      </c>
      <c r="G48" s="762">
        <v>8.9795918367346905E-2</v>
      </c>
      <c r="H48" s="267">
        <v>-1178</v>
      </c>
      <c r="I48" s="735">
        <v>-1026</v>
      </c>
      <c r="J48" s="1287">
        <v>-0.12903225806451613</v>
      </c>
    </row>
    <row r="49" spans="1:10">
      <c r="A49" s="19"/>
      <c r="B49" s="1575" t="s">
        <v>51</v>
      </c>
      <c r="C49" s="270">
        <v>47431</v>
      </c>
      <c r="D49" s="683">
        <v>55907</v>
      </c>
      <c r="E49" s="737">
        <v>65418</v>
      </c>
      <c r="F49" s="622">
        <v>0.17012180943352351</v>
      </c>
      <c r="G49" s="758">
        <v>0.37922455777866793</v>
      </c>
      <c r="H49" s="270">
        <v>152565</v>
      </c>
      <c r="I49" s="737">
        <v>157458</v>
      </c>
      <c r="J49" s="1288">
        <v>3.2071576049552686E-2</v>
      </c>
    </row>
    <row r="50" spans="1:10">
      <c r="A50" s="19"/>
      <c r="B50" s="1576" t="s">
        <v>52</v>
      </c>
      <c r="C50" s="267">
        <v>-12744</v>
      </c>
      <c r="D50" s="580">
        <v>-14749</v>
      </c>
      <c r="E50" s="735">
        <v>-18829</v>
      </c>
      <c r="F50" s="621">
        <v>0.27662892399484718</v>
      </c>
      <c r="G50" s="762">
        <v>0.47747959824231012</v>
      </c>
      <c r="H50" s="267">
        <v>-43961</v>
      </c>
      <c r="I50" s="735">
        <v>-45239</v>
      </c>
      <c r="J50" s="1287">
        <v>2.9071222219694715E-2</v>
      </c>
    </row>
    <row r="51" spans="1:10" ht="14.5" thickBot="1">
      <c r="A51" s="19"/>
      <c r="B51" s="1577" t="s">
        <v>53</v>
      </c>
      <c r="C51" s="273">
        <v>34687</v>
      </c>
      <c r="D51" s="274">
        <v>41158</v>
      </c>
      <c r="E51" s="275">
        <v>46589</v>
      </c>
      <c r="F51" s="623">
        <v>0.13195490548617528</v>
      </c>
      <c r="G51" s="624">
        <v>0.34312566667627631</v>
      </c>
      <c r="H51" s="273">
        <v>108604</v>
      </c>
      <c r="I51" s="275">
        <v>112219</v>
      </c>
      <c r="J51" s="1289">
        <v>3.3286066811535564E-2</v>
      </c>
    </row>
    <row r="52" spans="1:10">
      <c r="A52" s="19"/>
    </row>
    <row r="53" spans="1:10">
      <c r="A53" s="19"/>
    </row>
    <row r="54" spans="1:10">
      <c r="A54" s="19"/>
    </row>
    <row r="55" spans="1:10">
      <c r="A55" s="19"/>
      <c r="B55" s="620"/>
      <c r="C55" s="620" t="s">
        <v>637</v>
      </c>
      <c r="D55" s="620"/>
      <c r="E55" s="620"/>
      <c r="F55" s="620"/>
      <c r="G55" s="620"/>
      <c r="H55" s="620"/>
    </row>
    <row r="56" spans="1:10" ht="14.5" thickBot="1">
      <c r="A56" s="19"/>
    </row>
    <row r="57" spans="1:10">
      <c r="A57" s="19"/>
      <c r="B57" s="565"/>
      <c r="C57" s="2068" t="s">
        <v>23</v>
      </c>
      <c r="D57" s="2069"/>
      <c r="E57" s="2070"/>
      <c r="F57" s="1902" t="s">
        <v>510</v>
      </c>
      <c r="G57" s="1903"/>
      <c r="H57" s="2097" t="s">
        <v>25</v>
      </c>
      <c r="I57" s="2098"/>
      <c r="J57" s="1278" t="s">
        <v>510</v>
      </c>
    </row>
    <row r="58" spans="1:10" ht="14.5" thickBot="1">
      <c r="A58" s="19"/>
      <c r="B58" s="955"/>
      <c r="C58" s="566" t="str">
        <f>C37</f>
        <v>3Q24</v>
      </c>
      <c r="D58" s="567" t="str">
        <f>D37</f>
        <v>2Q25</v>
      </c>
      <c r="E58" s="770" t="str">
        <f>E37</f>
        <v>3Q25</v>
      </c>
      <c r="F58" s="346" t="s">
        <v>26</v>
      </c>
      <c r="G58" s="769" t="s">
        <v>27</v>
      </c>
      <c r="H58" s="1279" t="s">
        <v>730</v>
      </c>
      <c r="I58" s="1280" t="s">
        <v>731</v>
      </c>
      <c r="J58" s="1281" t="str">
        <f>I58&amp;" / "&amp;H58</f>
        <v>Sep 25 / Sep 24</v>
      </c>
    </row>
    <row r="59" spans="1:10">
      <c r="A59" s="19"/>
      <c r="B59" s="652" t="s">
        <v>511</v>
      </c>
      <c r="C59" s="428">
        <v>0.27922953217132473</v>
      </c>
      <c r="D59" s="1378">
        <v>0.40088475804242801</v>
      </c>
      <c r="E59" s="429">
        <v>0.40977491141252903</v>
      </c>
      <c r="F59" s="625" t="s">
        <v>906</v>
      </c>
      <c r="G59" s="626" t="s">
        <v>907</v>
      </c>
      <c r="H59" s="1378">
        <v>0.28551114353742069</v>
      </c>
      <c r="I59" s="429">
        <v>0.3137664816043686</v>
      </c>
      <c r="J59" s="1290" t="s">
        <v>908</v>
      </c>
    </row>
    <row r="60" spans="1:10">
      <c r="A60" s="19"/>
      <c r="B60" s="627" t="s">
        <v>512</v>
      </c>
      <c r="C60" s="439">
        <v>3.394387198011196E-3</v>
      </c>
      <c r="D60" s="1379">
        <v>3.9036311115483199E-4</v>
      </c>
      <c r="E60" s="767">
        <v>-4.8593425399202422E-3</v>
      </c>
      <c r="F60" s="628" t="s">
        <v>909</v>
      </c>
      <c r="G60" s="768" t="s">
        <v>910</v>
      </c>
      <c r="H60" s="1379">
        <v>4.733205723848259E-3</v>
      </c>
      <c r="I60" s="767">
        <v>1.8485871617918239E-3</v>
      </c>
      <c r="J60" s="1291" t="s">
        <v>911</v>
      </c>
    </row>
    <row r="61" spans="1:10">
      <c r="A61" s="19"/>
      <c r="B61" s="627" t="s">
        <v>513</v>
      </c>
      <c r="C61" s="439">
        <v>0.50705148390818533</v>
      </c>
      <c r="D61" s="1379">
        <v>0.51351280354668072</v>
      </c>
      <c r="E61" s="767">
        <v>0.52462409250526454</v>
      </c>
      <c r="F61" s="628" t="s">
        <v>912</v>
      </c>
      <c r="G61" s="768" t="s">
        <v>913</v>
      </c>
      <c r="H61" s="1379">
        <v>0.51101555356876294</v>
      </c>
      <c r="I61" s="767">
        <v>0.52731144955108378</v>
      </c>
      <c r="J61" s="1291" t="s">
        <v>914</v>
      </c>
    </row>
    <row r="62" spans="1:10" ht="14.5" thickBot="1">
      <c r="A62" s="19"/>
      <c r="B62" s="771" t="s">
        <v>514</v>
      </c>
      <c r="C62" s="1380">
        <v>0.26472938440631766</v>
      </c>
      <c r="D62" s="1381">
        <v>0.32159315412825801</v>
      </c>
      <c r="E62" s="1382">
        <v>0.3222269273099006</v>
      </c>
      <c r="F62" s="629" t="s">
        <v>915</v>
      </c>
      <c r="G62" s="630" t="s">
        <v>916</v>
      </c>
      <c r="H62" s="1381">
        <v>0.26433137842613103</v>
      </c>
      <c r="I62" s="1382">
        <v>0.30991725967474598</v>
      </c>
      <c r="J62" s="1292" t="s">
        <v>917</v>
      </c>
    </row>
    <row r="63" spans="1:10">
      <c r="A63" s="19"/>
    </row>
    <row r="64" spans="1:10">
      <c r="A64" s="19"/>
      <c r="B64" s="620"/>
      <c r="C64" s="620" t="s">
        <v>638</v>
      </c>
      <c r="D64" s="620"/>
      <c r="E64" s="620"/>
      <c r="F64" s="620"/>
      <c r="G64" s="620"/>
      <c r="H64" s="620"/>
    </row>
    <row r="65" spans="1:8" ht="14.5" thickBot="1">
      <c r="A65" s="19"/>
    </row>
    <row r="66" spans="1:8">
      <c r="A66" s="19"/>
      <c r="B66" s="631"/>
      <c r="C66" s="631" t="s">
        <v>97</v>
      </c>
      <c r="D66" s="632" t="s">
        <v>515</v>
      </c>
      <c r="E66" s="633" t="s">
        <v>516</v>
      </c>
      <c r="F66" s="631" t="s">
        <v>97</v>
      </c>
      <c r="G66" s="632" t="s">
        <v>515</v>
      </c>
      <c r="H66" s="633" t="s">
        <v>516</v>
      </c>
    </row>
    <row r="67" spans="1:8" ht="14.5" thickBot="1">
      <c r="A67" s="19"/>
      <c r="B67" s="634"/>
      <c r="C67" s="634" t="s">
        <v>640</v>
      </c>
      <c r="D67" s="635" t="s">
        <v>640</v>
      </c>
      <c r="E67" s="636" t="s">
        <v>640</v>
      </c>
      <c r="F67" s="634" t="s">
        <v>733</v>
      </c>
      <c r="G67" s="635" t="s">
        <v>733</v>
      </c>
      <c r="H67" s="636" t="s">
        <v>733</v>
      </c>
    </row>
    <row r="68" spans="1:8">
      <c r="A68" s="19"/>
      <c r="B68" s="627" t="s">
        <v>517</v>
      </c>
      <c r="C68" s="1681">
        <v>32943.378954189</v>
      </c>
      <c r="D68" s="1682">
        <v>113513.082244445</v>
      </c>
      <c r="E68" s="1800">
        <v>0.29021658387574223</v>
      </c>
      <c r="F68" s="1681">
        <v>35066.648402774001</v>
      </c>
      <c r="G68" s="1682">
        <v>122261.78421934199</v>
      </c>
      <c r="H68" s="1683">
        <v>0.28681610224060844</v>
      </c>
    </row>
    <row r="69" spans="1:8">
      <c r="A69" s="19"/>
      <c r="B69" s="627" t="s">
        <v>518</v>
      </c>
      <c r="C69" s="1681">
        <v>2339871</v>
      </c>
      <c r="D69" s="1682">
        <v>10049438</v>
      </c>
      <c r="E69" s="1800">
        <v>0.23283600535671747</v>
      </c>
      <c r="F69" s="1681">
        <v>2343615</v>
      </c>
      <c r="G69" s="1682">
        <v>10167243</v>
      </c>
      <c r="H69" s="1683">
        <v>0.23050644112666532</v>
      </c>
    </row>
    <row r="70" spans="1:8" ht="14.5" thickBot="1">
      <c r="A70" s="19"/>
      <c r="B70" s="1357" t="s">
        <v>519</v>
      </c>
      <c r="C70" s="1684">
        <v>1121</v>
      </c>
      <c r="D70" s="1685">
        <v>4348</v>
      </c>
      <c r="E70" s="1799">
        <v>0.25781968721251147</v>
      </c>
      <c r="F70" s="1684">
        <v>1092.2023700899999</v>
      </c>
      <c r="G70" s="1685">
        <v>4319.7279528799991</v>
      </c>
      <c r="H70" s="1686">
        <v>0.25284054505372716</v>
      </c>
    </row>
    <row r="71" spans="1:8">
      <c r="A71" s="19"/>
      <c r="E71" s="637"/>
    </row>
  </sheetData>
  <mergeCells count="8">
    <mergeCell ref="H36:I36"/>
    <mergeCell ref="H57:I57"/>
    <mergeCell ref="C8:E8"/>
    <mergeCell ref="C57:E57"/>
    <mergeCell ref="F57:G57"/>
    <mergeCell ref="C36:E36"/>
    <mergeCell ref="F36:G36"/>
    <mergeCell ref="F8:G8"/>
  </mergeCells>
  <hyperlinks>
    <hyperlink ref="A1" location="Index!A1" display="Back to index" xr:uid="{21EC14AB-DE71-4602-B9E6-72797E2DE4C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J37 H57:I57 J58"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codeName="Hoja34">
    <tabColor rgb="FF2AD2C9"/>
  </sheetPr>
  <dimension ref="A1:W67"/>
  <sheetViews>
    <sheetView showGridLines="0" zoomScale="76" zoomScaleNormal="88" workbookViewId="0">
      <selection activeCell="B37" sqref="B37:I37"/>
    </sheetView>
  </sheetViews>
  <sheetFormatPr baseColWidth="10" defaultColWidth="11.453125" defaultRowHeight="14"/>
  <cols>
    <col min="1" max="1" width="11.453125" style="8"/>
    <col min="2" max="2" width="18.54296875" style="211" customWidth="1"/>
    <col min="3" max="3" width="11" style="8" bestFit="1" customWidth="1"/>
    <col min="4" max="4" width="18.08984375" style="8" customWidth="1"/>
    <col min="5" max="5" width="12.54296875" style="8" bestFit="1" customWidth="1"/>
    <col min="6" max="6" width="12.54296875" style="8" customWidth="1"/>
    <col min="7" max="7" width="12.54296875" style="8" bestFit="1" customWidth="1"/>
    <col min="8" max="8" width="12.54296875" style="8" customWidth="1"/>
    <col min="9" max="9" width="11" style="8" bestFit="1" customWidth="1"/>
    <col min="10" max="11" width="11.453125" style="8"/>
    <col min="12" max="12" width="12.90625" style="8" bestFit="1" customWidth="1"/>
    <col min="13" max="16384" width="11.453125" style="8"/>
  </cols>
  <sheetData>
    <row r="1" spans="1:23">
      <c r="A1" s="146" t="s">
        <v>21</v>
      </c>
    </row>
    <row r="2" spans="1:23">
      <c r="B2" s="2102" t="s">
        <v>520</v>
      </c>
      <c r="C2" s="2093"/>
      <c r="D2" s="2093"/>
      <c r="E2" s="2093"/>
      <c r="F2" s="2093"/>
      <c r="G2" s="2093"/>
      <c r="H2" s="2093"/>
      <c r="I2" s="2093"/>
      <c r="J2" s="163"/>
      <c r="K2" s="163"/>
      <c r="L2" s="163"/>
      <c r="M2" s="163"/>
      <c r="W2" s="60"/>
    </row>
    <row r="3" spans="1:23">
      <c r="B3" s="2093"/>
      <c r="C3" s="2093"/>
      <c r="D3" s="2093"/>
      <c r="E3" s="2093"/>
      <c r="F3" s="2093"/>
      <c r="G3" s="2093"/>
      <c r="H3" s="2093"/>
      <c r="I3" s="2093"/>
      <c r="J3" s="163"/>
      <c r="K3" s="163"/>
      <c r="L3" s="163"/>
      <c r="M3" s="163"/>
      <c r="W3" s="60"/>
    </row>
    <row r="4" spans="1:23" ht="14.5" thickBot="1">
      <c r="B4" s="2110"/>
      <c r="C4" s="2110"/>
      <c r="D4" s="2110"/>
      <c r="E4" s="228"/>
      <c r="F4" s="228"/>
      <c r="G4" s="228"/>
      <c r="H4" s="187"/>
      <c r="I4" s="187"/>
      <c r="J4" s="163"/>
      <c r="K4" s="163"/>
      <c r="L4" s="163"/>
      <c r="M4" s="163"/>
      <c r="W4" s="61"/>
    </row>
    <row r="5" spans="1:23">
      <c r="B5" s="987"/>
      <c r="C5" s="988"/>
      <c r="D5" s="989"/>
      <c r="E5" s="1898" t="s">
        <v>43</v>
      </c>
      <c r="F5" s="2109"/>
      <c r="G5" s="1899"/>
      <c r="H5" s="2111" t="s">
        <v>521</v>
      </c>
      <c r="I5" s="2112"/>
      <c r="J5" s="163"/>
      <c r="K5" s="163"/>
      <c r="L5" s="163"/>
      <c r="M5" s="163"/>
      <c r="W5" s="62"/>
    </row>
    <row r="6" spans="1:23" ht="14.5" thickBot="1">
      <c r="B6" s="241"/>
      <c r="C6" s="229"/>
      <c r="D6" s="230"/>
      <c r="E6" s="1856" t="s">
        <v>730</v>
      </c>
      <c r="F6" s="1037" t="s">
        <v>641</v>
      </c>
      <c r="G6" s="1858" t="s">
        <v>731</v>
      </c>
      <c r="H6" s="299" t="s">
        <v>26</v>
      </c>
      <c r="I6" s="766" t="s">
        <v>27</v>
      </c>
      <c r="J6" s="163"/>
      <c r="K6" s="163"/>
      <c r="L6" s="163"/>
      <c r="M6" s="163"/>
      <c r="W6" s="63"/>
    </row>
    <row r="7" spans="1:23">
      <c r="B7" s="242" t="s">
        <v>476</v>
      </c>
      <c r="C7" s="231"/>
      <c r="D7" s="163"/>
      <c r="E7" s="679">
        <v>17683826</v>
      </c>
      <c r="F7" s="1008">
        <v>19964153</v>
      </c>
      <c r="G7" s="680">
        <v>20594428</v>
      </c>
      <c r="H7" s="906">
        <v>3.1570335090098656E-2</v>
      </c>
      <c r="I7" s="907">
        <v>0.164591191973954</v>
      </c>
      <c r="J7" s="163"/>
      <c r="K7" s="163"/>
      <c r="L7" s="163"/>
      <c r="M7" s="163"/>
      <c r="W7" s="64"/>
    </row>
    <row r="8" spans="1:23" ht="14.5">
      <c r="B8" s="242" t="s">
        <v>710</v>
      </c>
      <c r="C8" s="231"/>
      <c r="D8" s="231"/>
      <c r="E8" s="267">
        <v>13550847</v>
      </c>
      <c r="F8" s="268">
        <v>14228488</v>
      </c>
      <c r="G8" s="735">
        <v>14661176</v>
      </c>
      <c r="H8" s="300">
        <v>3.0409977504285868E-2</v>
      </c>
      <c r="I8" s="772">
        <v>8.1937977751501467E-2</v>
      </c>
      <c r="J8" s="163"/>
      <c r="K8" s="163"/>
      <c r="L8" s="163"/>
      <c r="M8" s="163"/>
      <c r="W8" s="61"/>
    </row>
    <row r="9" spans="1:23">
      <c r="B9" s="242" t="s">
        <v>390</v>
      </c>
      <c r="C9" s="231"/>
      <c r="D9" s="231"/>
      <c r="E9" s="267">
        <v>14442027</v>
      </c>
      <c r="F9" s="268">
        <v>15922813</v>
      </c>
      <c r="G9" s="735">
        <v>16308599</v>
      </c>
      <c r="H9" s="300">
        <v>2.4228507864785032E-2</v>
      </c>
      <c r="I9" s="772">
        <v>0.12924584616826995</v>
      </c>
      <c r="J9" s="163"/>
      <c r="K9" s="163"/>
      <c r="L9" s="163"/>
      <c r="M9" s="163"/>
      <c r="W9" s="65"/>
    </row>
    <row r="10" spans="1:23" ht="14.5" thickBot="1">
      <c r="B10" s="990" t="s">
        <v>61</v>
      </c>
      <c r="C10" s="232"/>
      <c r="D10" s="232"/>
      <c r="E10" s="280">
        <v>3226717</v>
      </c>
      <c r="F10" s="281">
        <v>3341104</v>
      </c>
      <c r="G10" s="282">
        <v>3602690</v>
      </c>
      <c r="H10" s="908">
        <v>7.8293282699371192E-2</v>
      </c>
      <c r="I10" s="909">
        <v>0.11651874025518816</v>
      </c>
      <c r="J10" s="163"/>
      <c r="K10" s="163"/>
      <c r="L10" s="163"/>
      <c r="M10" s="163"/>
      <c r="W10" s="65"/>
    </row>
    <row r="11" spans="1:23">
      <c r="B11" s="210"/>
      <c r="C11" s="163"/>
      <c r="D11" s="163"/>
      <c r="E11" s="163"/>
      <c r="F11" s="163"/>
      <c r="G11" s="163"/>
      <c r="H11" s="163"/>
      <c r="I11" s="163"/>
      <c r="J11" s="163"/>
      <c r="K11" s="163"/>
      <c r="L11" s="163"/>
      <c r="M11" s="163"/>
      <c r="W11" s="66"/>
    </row>
    <row r="12" spans="1:23" ht="14.5" thickBot="1">
      <c r="B12" s="210"/>
      <c r="C12" s="163"/>
      <c r="D12" s="163"/>
      <c r="E12" s="163"/>
      <c r="F12" s="163"/>
      <c r="G12" s="163"/>
      <c r="H12" s="163"/>
      <c r="I12" s="163"/>
      <c r="J12" s="163"/>
      <c r="K12" s="163"/>
      <c r="L12" s="163"/>
      <c r="M12" s="163"/>
      <c r="W12" s="66"/>
    </row>
    <row r="13" spans="1:23">
      <c r="B13" s="987"/>
      <c r="C13" s="988"/>
      <c r="D13" s="989"/>
      <c r="E13" s="2090" t="s">
        <v>23</v>
      </c>
      <c r="F13" s="2091"/>
      <c r="G13" s="2092"/>
      <c r="H13" s="2111" t="s">
        <v>42</v>
      </c>
      <c r="I13" s="2112"/>
      <c r="J13" s="2097" t="s">
        <v>25</v>
      </c>
      <c r="K13" s="2098"/>
      <c r="L13" s="1278" t="s">
        <v>42</v>
      </c>
      <c r="M13" s="163"/>
      <c r="W13" s="66"/>
    </row>
    <row r="14" spans="1:23" ht="14.5" thickBot="1">
      <c r="B14" s="241"/>
      <c r="C14" s="229"/>
      <c r="D14" s="230"/>
      <c r="E14" s="763" t="s">
        <v>732</v>
      </c>
      <c r="F14" s="299" t="s">
        <v>640</v>
      </c>
      <c r="G14" s="766" t="s">
        <v>733</v>
      </c>
      <c r="H14" s="854" t="s">
        <v>26</v>
      </c>
      <c r="I14" s="766" t="s">
        <v>27</v>
      </c>
      <c r="J14" s="1293" t="s">
        <v>730</v>
      </c>
      <c r="K14" s="1294" t="s">
        <v>731</v>
      </c>
      <c r="L14" s="1281" t="str">
        <f>K14&amp;" / "&amp;J14</f>
        <v>Sep 25 / Sep 24</v>
      </c>
      <c r="M14" s="163"/>
      <c r="W14" s="66"/>
    </row>
    <row r="15" spans="1:23">
      <c r="B15" s="991" t="s">
        <v>370</v>
      </c>
      <c r="C15" s="234"/>
      <c r="D15" s="234"/>
      <c r="E15" s="679">
        <v>308072</v>
      </c>
      <c r="F15" s="279">
        <v>340560</v>
      </c>
      <c r="G15" s="680">
        <v>359462</v>
      </c>
      <c r="H15" s="441">
        <v>5.5502701432933899E-2</v>
      </c>
      <c r="I15" s="1124">
        <v>0.1668116544184477</v>
      </c>
      <c r="J15" s="679">
        <v>936853</v>
      </c>
      <c r="K15" s="680">
        <v>979953</v>
      </c>
      <c r="L15" s="1295">
        <v>4.6005082974596823E-2</v>
      </c>
      <c r="M15" s="163"/>
      <c r="W15" s="66"/>
    </row>
    <row r="16" spans="1:23">
      <c r="B16" s="224" t="s">
        <v>372</v>
      </c>
      <c r="C16" s="233"/>
      <c r="D16" s="233"/>
      <c r="E16" s="267">
        <v>-151920</v>
      </c>
      <c r="F16" s="268">
        <v>-105650</v>
      </c>
      <c r="G16" s="735">
        <v>-108282</v>
      </c>
      <c r="H16" s="220">
        <v>2.4912446758163842E-2</v>
      </c>
      <c r="I16" s="1125">
        <v>-0.2872432859399684</v>
      </c>
      <c r="J16" s="267">
        <v>-427209</v>
      </c>
      <c r="K16" s="735">
        <v>-308793</v>
      </c>
      <c r="L16" s="1296">
        <v>-0.27718517166070944</v>
      </c>
      <c r="M16" s="163"/>
      <c r="W16" s="66"/>
    </row>
    <row r="17" spans="2:23" s="58" customFormat="1" ht="14.5">
      <c r="B17" s="225" t="s">
        <v>49</v>
      </c>
      <c r="C17" s="235"/>
      <c r="D17" s="235"/>
      <c r="E17" s="270">
        <v>156152</v>
      </c>
      <c r="F17" s="271">
        <v>234910</v>
      </c>
      <c r="G17" s="737">
        <v>251180</v>
      </c>
      <c r="H17" s="221">
        <v>6.9260567877059254E-2</v>
      </c>
      <c r="I17" s="1126">
        <v>0.60856088938982533</v>
      </c>
      <c r="J17" s="270">
        <v>509644</v>
      </c>
      <c r="K17" s="737">
        <v>671160</v>
      </c>
      <c r="L17" s="1297">
        <v>0.31691926128827186</v>
      </c>
      <c r="M17" s="147"/>
      <c r="W17" s="67"/>
    </row>
    <row r="18" spans="2:23">
      <c r="B18" s="1171" t="s">
        <v>539</v>
      </c>
      <c r="C18" s="19"/>
      <c r="D18" s="1579"/>
      <c r="E18" s="267">
        <v>0</v>
      </c>
      <c r="F18" s="580">
        <v>474732</v>
      </c>
      <c r="G18" s="735">
        <v>421839</v>
      </c>
      <c r="H18" s="220">
        <v>-0.11141654659892319</v>
      </c>
      <c r="I18" s="1125" t="s">
        <v>543</v>
      </c>
      <c r="J18" s="267">
        <v>0</v>
      </c>
      <c r="K18" s="735">
        <v>974838</v>
      </c>
      <c r="L18" s="1296" t="s">
        <v>543</v>
      </c>
      <c r="M18" s="163"/>
      <c r="W18" s="63"/>
    </row>
    <row r="19" spans="2:23">
      <c r="B19" s="1009" t="s">
        <v>540</v>
      </c>
      <c r="C19" s="19"/>
      <c r="D19" s="1579"/>
      <c r="E19" s="267">
        <v>0</v>
      </c>
      <c r="F19" s="580">
        <v>-351512</v>
      </c>
      <c r="G19" s="735">
        <v>-297919</v>
      </c>
      <c r="H19" s="220">
        <v>-0.15246421174810532</v>
      </c>
      <c r="I19" s="1125" t="s">
        <v>543</v>
      </c>
      <c r="J19" s="267">
        <v>0</v>
      </c>
      <c r="K19" s="735">
        <v>-684824</v>
      </c>
      <c r="L19" s="1296" t="s">
        <v>543</v>
      </c>
      <c r="M19" s="163"/>
      <c r="W19" s="63"/>
    </row>
    <row r="20" spans="2:23">
      <c r="B20" s="1010" t="s">
        <v>541</v>
      </c>
      <c r="C20" s="19"/>
      <c r="D20" s="1426"/>
      <c r="E20" s="270">
        <v>0</v>
      </c>
      <c r="F20" s="683">
        <v>123220</v>
      </c>
      <c r="G20" s="737">
        <v>123920</v>
      </c>
      <c r="H20" s="221">
        <v>5.6808959584482288E-3</v>
      </c>
      <c r="I20" s="1126" t="s">
        <v>543</v>
      </c>
      <c r="J20" s="270">
        <v>0</v>
      </c>
      <c r="K20" s="737">
        <v>290014</v>
      </c>
      <c r="L20" s="1297" t="s">
        <v>543</v>
      </c>
      <c r="M20" s="163"/>
      <c r="W20" s="63"/>
    </row>
    <row r="21" spans="2:23" s="59" customFormat="1">
      <c r="B21" s="226" t="s">
        <v>415</v>
      </c>
      <c r="C21" s="233"/>
      <c r="D21" s="233"/>
      <c r="E21" s="267">
        <v>209425</v>
      </c>
      <c r="F21" s="268">
        <v>234866</v>
      </c>
      <c r="G21" s="735">
        <v>220584</v>
      </c>
      <c r="H21" s="220">
        <v>-6.0809142234295344E-2</v>
      </c>
      <c r="I21" s="1125">
        <v>5.3283991882535409E-2</v>
      </c>
      <c r="J21" s="267">
        <v>626145</v>
      </c>
      <c r="K21" s="735">
        <v>693663</v>
      </c>
      <c r="L21" s="1296">
        <v>0.1078312531442398</v>
      </c>
      <c r="M21" s="147"/>
      <c r="W21" s="68"/>
    </row>
    <row r="22" spans="2:23" ht="15" customHeight="1">
      <c r="B22" s="224" t="s">
        <v>522</v>
      </c>
      <c r="C22" s="233"/>
      <c r="D22" s="233"/>
      <c r="E22" s="267">
        <v>-135554</v>
      </c>
      <c r="F22" s="268">
        <v>-156502</v>
      </c>
      <c r="G22" s="735">
        <v>-158576</v>
      </c>
      <c r="H22" s="220">
        <v>1.3252226808603051E-2</v>
      </c>
      <c r="I22" s="1125">
        <v>0.16983637517151839</v>
      </c>
      <c r="J22" s="267">
        <v>-396116</v>
      </c>
      <c r="K22" s="735">
        <v>-460776</v>
      </c>
      <c r="L22" s="1296">
        <v>0.16323501196619161</v>
      </c>
      <c r="M22" s="163"/>
      <c r="W22" s="63"/>
    </row>
    <row r="23" spans="2:23">
      <c r="B23" s="699" t="s">
        <v>523</v>
      </c>
      <c r="C23" s="233"/>
      <c r="D23" s="233"/>
      <c r="E23" s="267">
        <v>-128578</v>
      </c>
      <c r="F23" s="268">
        <v>-139054</v>
      </c>
      <c r="G23" s="735">
        <v>-141444</v>
      </c>
      <c r="H23" s="220">
        <v>1.7187567419851391E-2</v>
      </c>
      <c r="I23" s="1125">
        <v>0.10006377451819137</v>
      </c>
      <c r="J23" s="267">
        <v>-375268</v>
      </c>
      <c r="K23" s="735">
        <v>-416120</v>
      </c>
      <c r="L23" s="1296">
        <v>0.1088608674334075</v>
      </c>
      <c r="M23" s="163"/>
      <c r="W23" s="63"/>
    </row>
    <row r="24" spans="2:23">
      <c r="B24" s="225" t="s">
        <v>38</v>
      </c>
      <c r="C24" s="235"/>
      <c r="D24" s="235"/>
      <c r="E24" s="270">
        <v>73871</v>
      </c>
      <c r="F24" s="271">
        <v>78364</v>
      </c>
      <c r="G24" s="737">
        <v>62008</v>
      </c>
      <c r="H24" s="221">
        <v>-0.20871828901025979</v>
      </c>
      <c r="I24" s="1126">
        <v>-0.16059075956735391</v>
      </c>
      <c r="J24" s="270">
        <v>230029</v>
      </c>
      <c r="K24" s="737">
        <v>232887</v>
      </c>
      <c r="L24" s="1297">
        <v>1.2424520386560056E-2</v>
      </c>
      <c r="M24" s="163"/>
      <c r="W24" s="68"/>
    </row>
    <row r="25" spans="2:23">
      <c r="B25" s="226" t="s">
        <v>524</v>
      </c>
      <c r="C25" s="233"/>
      <c r="D25" s="233"/>
      <c r="E25" s="267">
        <v>-4676</v>
      </c>
      <c r="F25" s="268">
        <v>-6397</v>
      </c>
      <c r="G25" s="735">
        <v>-5160</v>
      </c>
      <c r="H25" s="220">
        <v>-0.1933718930748789</v>
      </c>
      <c r="I25" s="1125">
        <v>0.10350727117194181</v>
      </c>
      <c r="J25" s="267">
        <v>-10200</v>
      </c>
      <c r="K25" s="735">
        <v>-15708</v>
      </c>
      <c r="L25" s="1296">
        <v>0.54</v>
      </c>
      <c r="M25" s="163"/>
    </row>
    <row r="26" spans="2:23" s="58" customFormat="1" ht="14.9" customHeight="1">
      <c r="B26" s="1580" t="s">
        <v>525</v>
      </c>
      <c r="C26" s="235"/>
      <c r="D26" s="235"/>
      <c r="E26" s="267"/>
      <c r="F26" s="268"/>
      <c r="G26" s="735"/>
      <c r="H26" s="220"/>
      <c r="I26" s="1125"/>
      <c r="J26" s="267"/>
      <c r="K26" s="735"/>
      <c r="L26" s="1296"/>
      <c r="M26" s="147"/>
    </row>
    <row r="27" spans="2:23" s="59" customFormat="1">
      <c r="B27" s="243" t="s">
        <v>365</v>
      </c>
      <c r="C27" s="233"/>
      <c r="D27" s="233"/>
      <c r="E27" s="267">
        <v>191</v>
      </c>
      <c r="F27" s="268">
        <v>488</v>
      </c>
      <c r="G27" s="735">
        <v>1454</v>
      </c>
      <c r="H27" s="220">
        <v>1.9795081967213113</v>
      </c>
      <c r="I27" s="1125">
        <v>6.6125654450261777</v>
      </c>
      <c r="J27" s="267">
        <v>-1808</v>
      </c>
      <c r="K27" s="735">
        <v>1591</v>
      </c>
      <c r="L27" s="1296">
        <v>-1.8799778761061947</v>
      </c>
      <c r="M27" s="147"/>
    </row>
    <row r="28" spans="2:23" s="59" customFormat="1">
      <c r="B28" s="224" t="s">
        <v>526</v>
      </c>
      <c r="C28" s="233"/>
      <c r="D28" s="233"/>
      <c r="E28" s="267">
        <v>29761</v>
      </c>
      <c r="F28" s="268">
        <v>-15390</v>
      </c>
      <c r="G28" s="735">
        <v>-12740</v>
      </c>
      <c r="H28" s="220">
        <v>-0.17218973359324241</v>
      </c>
      <c r="I28" s="1125">
        <v>-1.4280770135412117</v>
      </c>
      <c r="J28" s="267">
        <v>77839</v>
      </c>
      <c r="K28" s="735">
        <v>-62526</v>
      </c>
      <c r="L28" s="1296">
        <v>-1.8032734233481931</v>
      </c>
      <c r="M28" s="147"/>
    </row>
    <row r="29" spans="2:23">
      <c r="B29" s="224" t="s">
        <v>527</v>
      </c>
      <c r="C29" s="233"/>
      <c r="D29" s="233"/>
      <c r="E29" s="267">
        <v>26029</v>
      </c>
      <c r="F29" s="268">
        <v>34343</v>
      </c>
      <c r="G29" s="735">
        <v>46175</v>
      </c>
      <c r="H29" s="220">
        <v>0.34452435721981201</v>
      </c>
      <c r="I29" s="1125">
        <v>0.77398286526566529</v>
      </c>
      <c r="J29" s="267">
        <v>99988</v>
      </c>
      <c r="K29" s="735">
        <v>106782</v>
      </c>
      <c r="L29" s="1296">
        <v>6.7948153778453424E-2</v>
      </c>
      <c r="M29" s="163"/>
    </row>
    <row r="30" spans="2:23" s="59" customFormat="1">
      <c r="B30" s="225" t="s">
        <v>528</v>
      </c>
      <c r="C30" s="235"/>
      <c r="D30" s="235"/>
      <c r="E30" s="270">
        <v>51305</v>
      </c>
      <c r="F30" s="271">
        <v>13044</v>
      </c>
      <c r="G30" s="737">
        <v>29729</v>
      </c>
      <c r="H30" s="221">
        <v>1.2791321680466115</v>
      </c>
      <c r="I30" s="1126">
        <v>-0.42054380664652569</v>
      </c>
      <c r="J30" s="270">
        <v>165819</v>
      </c>
      <c r="K30" s="737">
        <v>30139</v>
      </c>
      <c r="L30" s="1297">
        <v>-0.81824157665888708</v>
      </c>
      <c r="M30" s="147"/>
    </row>
    <row r="31" spans="2:23">
      <c r="B31" s="227" t="s">
        <v>222</v>
      </c>
      <c r="C31" s="233"/>
      <c r="D31" s="236"/>
      <c r="E31" s="267">
        <v>-64307</v>
      </c>
      <c r="F31" s="268">
        <v>-161499</v>
      </c>
      <c r="G31" s="735">
        <v>-165580</v>
      </c>
      <c r="H31" s="220">
        <v>2.5269506312732615E-2</v>
      </c>
      <c r="I31" s="1125">
        <v>1.5748363319700811</v>
      </c>
      <c r="J31" s="267">
        <v>-215878</v>
      </c>
      <c r="K31" s="735">
        <v>-432494</v>
      </c>
      <c r="L31" s="1296">
        <v>1.003418597541204</v>
      </c>
      <c r="M31" s="163"/>
    </row>
    <row r="32" spans="2:23" s="86" customFormat="1">
      <c r="B32" s="227" t="s">
        <v>449</v>
      </c>
      <c r="C32" s="233"/>
      <c r="D32" s="237"/>
      <c r="E32" s="267">
        <v>-24098</v>
      </c>
      <c r="F32" s="268">
        <v>-25822</v>
      </c>
      <c r="G32" s="735">
        <v>-18325</v>
      </c>
      <c r="H32" s="220">
        <v>-0.29033382387111761</v>
      </c>
      <c r="I32" s="1125">
        <v>-0.23956344924890027</v>
      </c>
      <c r="J32" s="267">
        <v>-58428</v>
      </c>
      <c r="K32" s="735">
        <v>-47984</v>
      </c>
      <c r="L32" s="1296">
        <v>-0.17874991442459098</v>
      </c>
      <c r="M32" s="239"/>
    </row>
    <row r="33" spans="2:13" s="13" customFormat="1">
      <c r="B33" s="225" t="s">
        <v>40</v>
      </c>
      <c r="C33" s="235"/>
      <c r="D33" s="235"/>
      <c r="E33" s="270">
        <v>-88405</v>
      </c>
      <c r="F33" s="271">
        <v>-187321</v>
      </c>
      <c r="G33" s="737">
        <v>-183905</v>
      </c>
      <c r="H33" s="221">
        <v>-1.8236076040593407E-2</v>
      </c>
      <c r="I33" s="1126">
        <v>1.0802556416492282</v>
      </c>
      <c r="J33" s="270">
        <v>-274306</v>
      </c>
      <c r="K33" s="737">
        <v>-480478</v>
      </c>
      <c r="L33" s="1297">
        <v>0.75161316194323136</v>
      </c>
      <c r="M33" s="240"/>
    </row>
    <row r="34" spans="2:13" s="13" customFormat="1">
      <c r="B34" s="224" t="s">
        <v>52</v>
      </c>
      <c r="C34" s="233"/>
      <c r="D34" s="233"/>
      <c r="E34" s="267">
        <v>-3615</v>
      </c>
      <c r="F34" s="268">
        <v>-37568</v>
      </c>
      <c r="G34" s="735">
        <v>-49398</v>
      </c>
      <c r="H34" s="220">
        <v>0.31489565587734236</v>
      </c>
      <c r="I34" s="1125">
        <v>12.664730290456431</v>
      </c>
      <c r="J34" s="267">
        <v>-31006</v>
      </c>
      <c r="K34" s="735">
        <v>-103018</v>
      </c>
      <c r="L34" s="1296">
        <v>2.3225182222795588</v>
      </c>
      <c r="M34" s="240"/>
    </row>
    <row r="35" spans="2:13" s="13" customFormat="1" ht="14.5" thickBot="1">
      <c r="B35" s="244" t="s">
        <v>424</v>
      </c>
      <c r="C35" s="238"/>
      <c r="D35" s="238"/>
      <c r="E35" s="273">
        <v>189308</v>
      </c>
      <c r="F35" s="274">
        <v>224649</v>
      </c>
      <c r="G35" s="275">
        <v>233534</v>
      </c>
      <c r="H35" s="304">
        <v>3.9550587805865955E-2</v>
      </c>
      <c r="I35" s="1127">
        <v>0.23361928708770896</v>
      </c>
      <c r="J35" s="273">
        <v>600180</v>
      </c>
      <c r="K35" s="275">
        <v>640704</v>
      </c>
      <c r="L35" s="1298">
        <v>6.7519744076776966E-2</v>
      </c>
      <c r="M35" s="240"/>
    </row>
    <row r="36" spans="2:13" s="13" customFormat="1">
      <c r="B36" s="210"/>
      <c r="C36" s="163"/>
      <c r="D36" s="163"/>
      <c r="E36" s="163"/>
      <c r="F36" s="163"/>
      <c r="G36" s="163"/>
      <c r="H36" s="163"/>
      <c r="I36" s="163"/>
      <c r="J36" s="163"/>
      <c r="K36" s="240"/>
      <c r="L36" s="240"/>
      <c r="M36" s="240"/>
    </row>
    <row r="37" spans="2:13" ht="142.65" customHeight="1">
      <c r="B37" s="2107" t="s">
        <v>628</v>
      </c>
      <c r="C37" s="2107"/>
      <c r="D37" s="2107"/>
      <c r="E37" s="2108"/>
      <c r="F37" s="2107"/>
      <c r="G37" s="2107"/>
      <c r="H37" s="2107"/>
      <c r="I37" s="2107"/>
      <c r="J37" s="163"/>
      <c r="K37" s="163"/>
      <c r="L37" s="163"/>
      <c r="M37" s="163"/>
    </row>
    <row r="38" spans="2:13">
      <c r="B38" s="210"/>
      <c r="C38" s="163"/>
      <c r="D38" s="163"/>
      <c r="E38" s="163"/>
      <c r="F38" s="163"/>
      <c r="G38" s="163"/>
      <c r="H38" s="163"/>
      <c r="I38" s="163"/>
      <c r="J38" s="163"/>
      <c r="K38" s="163"/>
      <c r="L38" s="163"/>
      <c r="M38" s="163"/>
    </row>
    <row r="39" spans="2:13">
      <c r="B39" s="210"/>
      <c r="C39" s="163"/>
      <c r="D39" s="163"/>
      <c r="E39" s="163"/>
      <c r="F39" s="163"/>
      <c r="G39" s="163"/>
      <c r="H39" s="163"/>
      <c r="I39" s="163"/>
      <c r="J39" s="163"/>
      <c r="K39" s="163"/>
      <c r="L39" s="163"/>
      <c r="M39" s="163"/>
    </row>
    <row r="40" spans="2:13">
      <c r="B40" s="210"/>
      <c r="C40" s="163"/>
      <c r="D40" s="163"/>
      <c r="E40" s="163"/>
      <c r="F40" s="163"/>
      <c r="G40" s="163"/>
      <c r="H40" s="163"/>
      <c r="I40" s="163"/>
      <c r="J40" s="163"/>
      <c r="K40" s="163"/>
      <c r="L40" s="163"/>
      <c r="M40" s="163"/>
    </row>
    <row r="41" spans="2:13">
      <c r="B41" s="210"/>
      <c r="C41" s="163"/>
      <c r="D41" s="163"/>
      <c r="E41" s="163"/>
      <c r="F41" s="163"/>
      <c r="G41" s="163"/>
      <c r="H41" s="163"/>
      <c r="I41" s="163"/>
      <c r="J41" s="163"/>
      <c r="K41" s="163"/>
      <c r="L41" s="163"/>
      <c r="M41" s="163"/>
    </row>
    <row r="42" spans="2:13">
      <c r="J42" s="163"/>
      <c r="K42" s="163"/>
      <c r="L42" s="163"/>
      <c r="M42" s="163"/>
    </row>
    <row r="43" spans="2:13">
      <c r="J43" s="163"/>
      <c r="K43" s="163"/>
      <c r="L43" s="163"/>
      <c r="M43" s="163"/>
    </row>
    <row r="44" spans="2:13">
      <c r="J44" s="163"/>
      <c r="K44" s="163"/>
      <c r="L44" s="163"/>
      <c r="M44" s="163"/>
    </row>
    <row r="45" spans="2:13">
      <c r="J45" s="163"/>
      <c r="K45" s="163"/>
      <c r="L45" s="163"/>
      <c r="M45" s="163"/>
    </row>
    <row r="46" spans="2:13">
      <c r="J46" s="163"/>
      <c r="K46" s="163"/>
      <c r="L46" s="163"/>
      <c r="M46" s="163"/>
    </row>
    <row r="47" spans="2:13">
      <c r="J47" s="163"/>
      <c r="K47" s="163"/>
      <c r="L47" s="163"/>
      <c r="M47" s="163"/>
    </row>
    <row r="48" spans="2:13">
      <c r="J48" s="163"/>
      <c r="K48" s="163"/>
      <c r="L48" s="163"/>
      <c r="M48" s="163"/>
    </row>
    <row r="49" spans="10:13">
      <c r="J49" s="163"/>
      <c r="K49" s="163"/>
      <c r="L49" s="163"/>
      <c r="M49" s="163"/>
    </row>
    <row r="50" spans="10:13">
      <c r="J50" s="163"/>
      <c r="K50" s="163"/>
      <c r="L50" s="163"/>
      <c r="M50" s="163"/>
    </row>
    <row r="51" spans="10:13">
      <c r="J51" s="163"/>
      <c r="K51" s="163"/>
      <c r="L51" s="163"/>
      <c r="M51" s="163"/>
    </row>
    <row r="52" spans="10:13">
      <c r="J52" s="163"/>
      <c r="K52" s="163"/>
      <c r="L52" s="163"/>
      <c r="M52" s="163"/>
    </row>
    <row r="53" spans="10:13">
      <c r="J53" s="163"/>
      <c r="K53" s="163"/>
      <c r="L53" s="163"/>
      <c r="M53" s="163"/>
    </row>
    <row r="54" spans="10:13">
      <c r="J54" s="163"/>
      <c r="K54" s="163"/>
      <c r="L54" s="163"/>
      <c r="M54" s="163"/>
    </row>
    <row r="55" spans="10:13">
      <c r="J55" s="163"/>
      <c r="K55" s="163"/>
      <c r="L55" s="163"/>
      <c r="M55" s="163"/>
    </row>
    <row r="56" spans="10:13">
      <c r="J56" s="163"/>
      <c r="K56" s="163"/>
      <c r="L56" s="163"/>
      <c r="M56" s="163"/>
    </row>
    <row r="57" spans="10:13">
      <c r="J57" s="163"/>
      <c r="K57" s="163"/>
      <c r="L57" s="163"/>
      <c r="M57" s="163"/>
    </row>
    <row r="58" spans="10:13">
      <c r="J58" s="163"/>
      <c r="K58" s="163"/>
      <c r="L58" s="163"/>
      <c r="M58" s="163"/>
    </row>
    <row r="59" spans="10:13">
      <c r="J59" s="163"/>
      <c r="K59" s="163"/>
      <c r="L59" s="163"/>
      <c r="M59" s="163"/>
    </row>
    <row r="60" spans="10:13">
      <c r="J60" s="163"/>
      <c r="K60" s="163"/>
      <c r="L60" s="163"/>
      <c r="M60" s="163"/>
    </row>
    <row r="61" spans="10:13">
      <c r="J61" s="163"/>
      <c r="K61" s="163"/>
      <c r="L61" s="163"/>
      <c r="M61" s="163"/>
    </row>
    <row r="62" spans="10:13">
      <c r="J62" s="163"/>
      <c r="K62" s="163"/>
      <c r="L62" s="163"/>
      <c r="M62" s="163"/>
    </row>
    <row r="63" spans="10:13">
      <c r="J63" s="163"/>
      <c r="K63" s="163"/>
      <c r="L63" s="163"/>
      <c r="M63" s="163"/>
    </row>
    <row r="64" spans="10:13">
      <c r="J64" s="163"/>
      <c r="K64" s="163"/>
      <c r="L64" s="163"/>
      <c r="M64" s="163"/>
    </row>
    <row r="65" spans="10:13">
      <c r="J65" s="163"/>
      <c r="K65" s="163"/>
      <c r="L65" s="163"/>
      <c r="M65" s="163"/>
    </row>
    <row r="66" spans="10:13" ht="14.5">
      <c r="J66"/>
    </row>
    <row r="67" spans="10:13" ht="14.5">
      <c r="J67"/>
    </row>
  </sheetData>
  <mergeCells count="8">
    <mergeCell ref="J13:K13"/>
    <mergeCell ref="B37:I37"/>
    <mergeCell ref="B2:I3"/>
    <mergeCell ref="E5:G5"/>
    <mergeCell ref="B4:D4"/>
    <mergeCell ref="H5:I5"/>
    <mergeCell ref="E13:G13"/>
    <mergeCell ref="H13:I13"/>
  </mergeCells>
  <hyperlinks>
    <hyperlink ref="A1" location="Index!A1" display="Back to index" xr:uid="{49849391-7596-4B20-8014-B53E438E4196}"/>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L14" unlocked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codeName="Hoja35">
    <tabColor rgb="FF2AD2C9"/>
  </sheetPr>
  <dimension ref="B2:R24"/>
  <sheetViews>
    <sheetView showGridLines="0" topLeftCell="C1" zoomScale="80" zoomScaleNormal="80" workbookViewId="0">
      <selection activeCell="B5" sqref="B5:J19"/>
    </sheetView>
  </sheetViews>
  <sheetFormatPr baseColWidth="10" defaultColWidth="11.453125" defaultRowHeight="14"/>
  <cols>
    <col min="1" max="1" width="11.453125" style="8"/>
    <col min="2" max="2" width="49.90625" style="168" customWidth="1"/>
    <col min="3" max="5" width="10.54296875" style="8" customWidth="1"/>
    <col min="6" max="9" width="11.453125" style="8"/>
    <col min="10" max="10" width="13.54296875" style="8" bestFit="1" customWidth="1"/>
    <col min="11" max="16384" width="11.453125" style="8"/>
  </cols>
  <sheetData>
    <row r="2" spans="2:10">
      <c r="B2" s="2013" t="s">
        <v>629</v>
      </c>
      <c r="C2" s="2113"/>
      <c r="D2" s="2113"/>
      <c r="E2" s="2113"/>
      <c r="F2" s="2113"/>
      <c r="G2" s="2113"/>
    </row>
    <row r="3" spans="2:10">
      <c r="B3" s="2113"/>
      <c r="C3" s="2113"/>
      <c r="D3" s="2113"/>
      <c r="E3" s="2113"/>
      <c r="F3" s="2113"/>
      <c r="G3" s="2113"/>
    </row>
    <row r="4" spans="2:10" ht="14.5" thickBot="1">
      <c r="B4" s="211"/>
      <c r="C4" s="168"/>
      <c r="D4" s="168"/>
      <c r="E4" s="168"/>
      <c r="F4" s="168"/>
      <c r="G4" s="168"/>
    </row>
    <row r="5" spans="2:10">
      <c r="B5" s="638" t="s">
        <v>632</v>
      </c>
      <c r="C5" s="1902" t="s">
        <v>23</v>
      </c>
      <c r="D5" s="1921"/>
      <c r="E5" s="1903"/>
      <c r="F5" s="1902" t="s">
        <v>42</v>
      </c>
      <c r="G5" s="1903"/>
      <c r="H5" s="2114" t="s">
        <v>25</v>
      </c>
      <c r="I5" s="2115"/>
      <c r="J5" s="1581" t="s">
        <v>152</v>
      </c>
    </row>
    <row r="6" spans="2:10" ht="14.5" thickBot="1">
      <c r="B6" s="738" t="s">
        <v>599</v>
      </c>
      <c r="C6" s="701" t="s">
        <v>732</v>
      </c>
      <c r="D6" s="700" t="s">
        <v>640</v>
      </c>
      <c r="E6" s="700" t="s">
        <v>733</v>
      </c>
      <c r="F6" s="701" t="s">
        <v>26</v>
      </c>
      <c r="G6" s="902" t="s">
        <v>27</v>
      </c>
      <c r="H6" s="1582" t="s">
        <v>730</v>
      </c>
      <c r="I6" s="1583" t="s">
        <v>731</v>
      </c>
      <c r="J6" s="1584" t="str">
        <f>I6&amp;" / "&amp;H6</f>
        <v>Sep 25 / Sep 24</v>
      </c>
    </row>
    <row r="7" spans="2:10">
      <c r="B7" s="248" t="s">
        <v>166</v>
      </c>
      <c r="C7" s="702">
        <v>9934</v>
      </c>
      <c r="D7" s="1585">
        <v>13978</v>
      </c>
      <c r="E7" s="703">
        <v>12434</v>
      </c>
      <c r="F7" s="428">
        <v>-0.11045929317498927</v>
      </c>
      <c r="G7" s="429">
        <v>0.25166096235152002</v>
      </c>
      <c r="H7" s="702">
        <v>21672</v>
      </c>
      <c r="I7" s="703">
        <v>36853</v>
      </c>
      <c r="J7" s="1299">
        <v>0.70048911037283135</v>
      </c>
    </row>
    <row r="8" spans="2:10">
      <c r="B8" s="248" t="s">
        <v>48</v>
      </c>
      <c r="C8" s="212">
        <v>241628</v>
      </c>
      <c r="D8" s="639">
        <v>232110</v>
      </c>
      <c r="E8" s="992">
        <v>260937</v>
      </c>
      <c r="F8" s="439">
        <v>0.12419542458317177</v>
      </c>
      <c r="G8" s="767">
        <v>7.9912096280232423E-2</v>
      </c>
      <c r="H8" s="212">
        <v>730832</v>
      </c>
      <c r="I8" s="992">
        <v>757973</v>
      </c>
      <c r="J8" s="1300">
        <v>3.7137125905816935E-2</v>
      </c>
    </row>
    <row r="9" spans="2:10">
      <c r="B9" s="245" t="s">
        <v>202</v>
      </c>
      <c r="C9" s="212">
        <v>157828</v>
      </c>
      <c r="D9" s="639">
        <v>147138</v>
      </c>
      <c r="E9" s="992">
        <v>161004</v>
      </c>
      <c r="F9" s="439">
        <v>9.4238062227296818E-2</v>
      </c>
      <c r="G9" s="767">
        <v>2.0123172060724333E-2</v>
      </c>
      <c r="H9" s="212">
        <v>471750</v>
      </c>
      <c r="I9" s="992">
        <v>458414</v>
      </c>
      <c r="J9" s="1300">
        <v>-2.8269210386857445E-2</v>
      </c>
    </row>
    <row r="10" spans="2:10">
      <c r="B10" s="245" t="s">
        <v>440</v>
      </c>
      <c r="C10" s="212">
        <v>19448</v>
      </c>
      <c r="D10" s="639">
        <v>21497</v>
      </c>
      <c r="E10" s="992">
        <v>17871</v>
      </c>
      <c r="F10" s="439">
        <v>-0.16867469879518071</v>
      </c>
      <c r="G10" s="767">
        <v>-8.1088029617441382E-2</v>
      </c>
      <c r="H10" s="212">
        <v>51169</v>
      </c>
      <c r="I10" s="992">
        <v>54437</v>
      </c>
      <c r="J10" s="1300">
        <v>6.3866794348140479E-2</v>
      </c>
    </row>
    <row r="11" spans="2:10">
      <c r="B11" s="245" t="s">
        <v>529</v>
      </c>
      <c r="C11" s="212">
        <v>72105</v>
      </c>
      <c r="D11" s="639">
        <v>64298</v>
      </c>
      <c r="E11" s="992">
        <v>107080</v>
      </c>
      <c r="F11" s="439">
        <v>0.66537061805965969</v>
      </c>
      <c r="G11" s="767">
        <v>0.48505651480479856</v>
      </c>
      <c r="H11" s="212">
        <v>172315</v>
      </c>
      <c r="I11" s="992">
        <v>212570</v>
      </c>
      <c r="J11" s="1300">
        <v>0.23361286016887678</v>
      </c>
    </row>
    <row r="12" spans="2:10" ht="15.65" customHeight="1">
      <c r="B12" s="246" t="s">
        <v>530</v>
      </c>
      <c r="C12" s="212">
        <v>-17139</v>
      </c>
      <c r="D12" s="639">
        <v>-8789</v>
      </c>
      <c r="E12" s="992">
        <v>-32934</v>
      </c>
      <c r="F12" s="439">
        <v>2.7471839799749689</v>
      </c>
      <c r="G12" s="767">
        <v>0.92158235603010674</v>
      </c>
      <c r="H12" s="212">
        <v>25440</v>
      </c>
      <c r="I12" s="992">
        <v>-37859</v>
      </c>
      <c r="J12" s="1300">
        <v>-2.4881682389937105</v>
      </c>
    </row>
    <row r="13" spans="2:10">
      <c r="B13" s="245" t="s">
        <v>531</v>
      </c>
      <c r="C13" s="212">
        <v>6061</v>
      </c>
      <c r="D13" s="639">
        <v>4870</v>
      </c>
      <c r="E13" s="992">
        <v>4028</v>
      </c>
      <c r="F13" s="439">
        <v>-0.1728952772073922</v>
      </c>
      <c r="G13" s="767">
        <v>-0.33542319749216298</v>
      </c>
      <c r="H13" s="212">
        <v>-11290</v>
      </c>
      <c r="I13" s="992">
        <v>21497</v>
      </c>
      <c r="J13" s="1300">
        <v>-2.9040744021257749</v>
      </c>
    </row>
    <row r="14" spans="2:10">
      <c r="B14" s="245" t="s">
        <v>48</v>
      </c>
      <c r="C14" s="212">
        <v>3325</v>
      </c>
      <c r="D14" s="639">
        <v>3096</v>
      </c>
      <c r="E14" s="992">
        <v>3888</v>
      </c>
      <c r="F14" s="439">
        <v>0.2558139534883721</v>
      </c>
      <c r="G14" s="767">
        <v>0.16932330827067668</v>
      </c>
      <c r="H14" s="212">
        <v>21448</v>
      </c>
      <c r="I14" s="992">
        <v>48914</v>
      </c>
      <c r="J14" s="1300">
        <v>1.2805856023871689</v>
      </c>
    </row>
    <row r="15" spans="2:10" ht="15" thickBot="1">
      <c r="B15" s="248" t="s">
        <v>532</v>
      </c>
      <c r="C15" s="212">
        <v>-187915</v>
      </c>
      <c r="D15" s="639">
        <v>-183696</v>
      </c>
      <c r="E15" s="992">
        <v>-190831</v>
      </c>
      <c r="F15" s="439">
        <v>3.8841346572598204E-2</v>
      </c>
      <c r="G15" s="767">
        <v>1.5517654258574355E-2</v>
      </c>
      <c r="H15" s="212">
        <v>-540699</v>
      </c>
      <c r="I15" s="992">
        <v>-576601</v>
      </c>
      <c r="J15" s="1300">
        <v>6.6399235064240919E-2</v>
      </c>
    </row>
    <row r="16" spans="2:10" s="59" customFormat="1" ht="14.5" thickBot="1">
      <c r="B16" s="249" t="s">
        <v>533</v>
      </c>
      <c r="C16" s="897">
        <v>63647</v>
      </c>
      <c r="D16" s="898">
        <v>62392</v>
      </c>
      <c r="E16" s="899">
        <v>82540</v>
      </c>
      <c r="F16" s="900">
        <v>0.32292601615591743</v>
      </c>
      <c r="G16" s="901">
        <v>0.29684038524989392</v>
      </c>
      <c r="H16" s="897">
        <v>211805</v>
      </c>
      <c r="I16" s="899">
        <v>218225</v>
      </c>
      <c r="J16" s="1301">
        <v>3.0310899176128985E-2</v>
      </c>
    </row>
    <row r="17" spans="2:18">
      <c r="B17" s="640" t="s">
        <v>496</v>
      </c>
      <c r="C17" s="212">
        <v>-11053</v>
      </c>
      <c r="D17" s="639">
        <v>-11686</v>
      </c>
      <c r="E17" s="992">
        <v>-21056</v>
      </c>
      <c r="F17" s="439">
        <v>0.80181413657367795</v>
      </c>
      <c r="G17" s="767">
        <v>0.90500316656111468</v>
      </c>
      <c r="H17" s="212">
        <v>-45938</v>
      </c>
      <c r="I17" s="992">
        <v>-43840</v>
      </c>
      <c r="J17" s="1300">
        <v>-4.5670251208150117E-2</v>
      </c>
    </row>
    <row r="18" spans="2:18" ht="14.5" thickBot="1">
      <c r="B18" s="250" t="s">
        <v>534</v>
      </c>
      <c r="C18" s="212">
        <v>86</v>
      </c>
      <c r="D18" s="639">
        <v>167</v>
      </c>
      <c r="E18" s="992">
        <v>142</v>
      </c>
      <c r="F18" s="439">
        <v>-0.1497005988023952</v>
      </c>
      <c r="G18" s="767">
        <v>0.65116279069767447</v>
      </c>
      <c r="H18" s="212">
        <v>236</v>
      </c>
      <c r="I18" s="992">
        <v>461</v>
      </c>
      <c r="J18" s="1300">
        <v>0.95338983050847459</v>
      </c>
    </row>
    <row r="19" spans="2:18" s="59" customFormat="1" ht="14.5" thickBot="1">
      <c r="B19" s="251" t="s">
        <v>424</v>
      </c>
      <c r="C19" s="897">
        <v>52508</v>
      </c>
      <c r="D19" s="898">
        <v>50539</v>
      </c>
      <c r="E19" s="899">
        <v>61342</v>
      </c>
      <c r="F19" s="900">
        <v>0.21375571340944616</v>
      </c>
      <c r="G19" s="901">
        <v>0.16824102993829512</v>
      </c>
      <c r="H19" s="897">
        <v>165631</v>
      </c>
      <c r="I19" s="899">
        <v>173924</v>
      </c>
      <c r="J19" s="1301">
        <v>5.0069129571155155E-2</v>
      </c>
    </row>
    <row r="20" spans="2:18" ht="9.75" customHeight="1">
      <c r="B20" s="247"/>
      <c r="C20" s="21"/>
      <c r="D20" s="21"/>
      <c r="E20" s="21"/>
      <c r="F20" s="223"/>
      <c r="G20" s="223"/>
      <c r="H20"/>
    </row>
    <row r="21" spans="2:18" ht="14.15" customHeight="1">
      <c r="B21" s="1996" t="s">
        <v>631</v>
      </c>
      <c r="C21" s="1996"/>
      <c r="D21" s="1996"/>
      <c r="E21" s="1996"/>
      <c r="F21" s="1996"/>
      <c r="G21" s="1996"/>
      <c r="H21" s="1996"/>
      <c r="I21" s="1996"/>
      <c r="J21" s="1996"/>
      <c r="K21" s="1996"/>
      <c r="L21" s="1996"/>
      <c r="M21" s="1996"/>
      <c r="N21" s="1996"/>
      <c r="O21" s="1996"/>
      <c r="P21" s="1996"/>
      <c r="Q21" s="1996"/>
      <c r="R21" s="1996"/>
    </row>
    <row r="22" spans="2:18" ht="14.4" customHeight="1">
      <c r="B22" s="1996" t="s">
        <v>535</v>
      </c>
      <c r="C22" s="1996"/>
      <c r="D22" s="1996"/>
      <c r="E22" s="1996"/>
      <c r="F22" s="1996"/>
      <c r="G22" s="1996"/>
      <c r="H22" s="1562"/>
      <c r="I22" s="1562"/>
      <c r="J22" s="1562"/>
      <c r="K22" s="1562"/>
      <c r="L22" s="1562"/>
      <c r="M22" s="1562"/>
      <c r="N22" s="1562"/>
      <c r="O22" s="1562"/>
      <c r="P22" s="1562"/>
      <c r="Q22" s="1562"/>
      <c r="R22" s="1562"/>
    </row>
    <row r="23" spans="2:18">
      <c r="B23" s="210"/>
      <c r="C23" s="163"/>
      <c r="D23" s="163"/>
      <c r="E23" s="163"/>
      <c r="F23" s="163"/>
      <c r="G23" s="163"/>
    </row>
    <row r="24" spans="2:18">
      <c r="B24" s="210"/>
      <c r="C24" s="163"/>
      <c r="D24" s="163"/>
      <c r="E24" s="163"/>
      <c r="F24" s="163"/>
      <c r="G24" s="163"/>
    </row>
  </sheetData>
  <mergeCells count="6">
    <mergeCell ref="B2:G3"/>
    <mergeCell ref="B22:G22"/>
    <mergeCell ref="C5:E5"/>
    <mergeCell ref="F5:G5"/>
    <mergeCell ref="B21:R21"/>
    <mergeCell ref="H5:I5"/>
  </mergeCells>
  <hyperlinks>
    <hyperlink ref="B6" location="Index!A1" display="Back to index" xr:uid="{DC8AECDC-DF2A-4DF4-80D6-DAFCF7462345}"/>
  </hyperlinks>
  <pageMargins left="0.7" right="0.7" top="0.75" bottom="0.75" header="0.3" footer="0.3"/>
  <headerFooter>
    <oddFooter>&amp;C_x000D_&amp;1#&amp;"Calibri"&amp;8&amp;K0000FF Datos elaborados por BCP para uso Interno</oddFooter>
  </headerFooter>
  <ignoredErrors>
    <ignoredError sqref="B6" numberStoredAsText="1"/>
    <ignoredError sqref="J6:K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codeName="Hoja3">
    <tabColor rgb="FF2AD2C9"/>
  </sheetPr>
  <dimension ref="A1:N68"/>
  <sheetViews>
    <sheetView showGridLines="0" topLeftCell="A13" zoomScale="103" zoomScaleNormal="71" workbookViewId="0">
      <pane xSplit="2" topLeftCell="C1" activePane="topRight" state="frozen"/>
      <selection pane="topRight" activeCell="E38" sqref="E38"/>
    </sheetView>
  </sheetViews>
  <sheetFormatPr baseColWidth="10" defaultColWidth="11.453125" defaultRowHeight="14.5"/>
  <cols>
    <col min="2" max="2" width="53" style="4" customWidth="1"/>
    <col min="3" max="5" width="12.90625" style="355" customWidth="1"/>
    <col min="6" max="6" width="8.453125" style="355" bestFit="1" customWidth="1"/>
    <col min="7" max="7" width="10.08984375" style="355" customWidth="1"/>
    <col min="8" max="9" width="12.453125" style="356" customWidth="1"/>
    <col min="10" max="10" width="16.453125" style="356" customWidth="1"/>
  </cols>
  <sheetData>
    <row r="1" spans="1:10">
      <c r="A1" s="145" t="s">
        <v>21</v>
      </c>
    </row>
    <row r="2" spans="1:10" ht="15" thickBot="1"/>
    <row r="3" spans="1:10">
      <c r="B3" s="790" t="s">
        <v>41</v>
      </c>
      <c r="C3" s="1918" t="s">
        <v>23</v>
      </c>
      <c r="D3" s="1919"/>
      <c r="E3" s="1920"/>
      <c r="F3" s="791" t="s">
        <v>42</v>
      </c>
      <c r="G3" s="792"/>
      <c r="H3" s="791" t="s">
        <v>25</v>
      </c>
      <c r="I3" s="792"/>
      <c r="J3" s="793" t="s">
        <v>42</v>
      </c>
    </row>
    <row r="4" spans="1:10" ht="15" customHeight="1" thickBot="1">
      <c r="B4" s="794" t="s">
        <v>599</v>
      </c>
      <c r="C4" s="795" t="s">
        <v>732</v>
      </c>
      <c r="D4" s="1025" t="s">
        <v>640</v>
      </c>
      <c r="E4" s="1025" t="s">
        <v>733</v>
      </c>
      <c r="F4" s="1611" t="s">
        <v>26</v>
      </c>
      <c r="G4" s="1612" t="s">
        <v>27</v>
      </c>
      <c r="H4" s="796" t="s">
        <v>730</v>
      </c>
      <c r="I4" s="1024" t="s">
        <v>731</v>
      </c>
      <c r="J4" s="1813" t="s">
        <v>741</v>
      </c>
    </row>
    <row r="5" spans="1:10">
      <c r="B5" s="1443" t="s">
        <v>45</v>
      </c>
      <c r="C5" s="780">
        <v>3590750</v>
      </c>
      <c r="D5" s="1026">
        <v>3615371</v>
      </c>
      <c r="E5" s="781">
        <v>3687829</v>
      </c>
      <c r="F5" s="695">
        <v>2.004164994408596E-2</v>
      </c>
      <c r="G5" s="782">
        <v>2.7035856018937546E-2</v>
      </c>
      <c r="H5" s="780">
        <v>10485337</v>
      </c>
      <c r="I5" s="781">
        <v>10875212</v>
      </c>
      <c r="J5" s="696">
        <v>3.7182877383912412E-2</v>
      </c>
    </row>
    <row r="6" spans="1:10">
      <c r="B6" s="1444" t="s">
        <v>46</v>
      </c>
      <c r="C6" s="542">
        <v>-868081</v>
      </c>
      <c r="D6" s="711">
        <v>-575159</v>
      </c>
      <c r="E6" s="752">
        <v>-602918</v>
      </c>
      <c r="F6" s="876">
        <v>4.8263175921788581E-2</v>
      </c>
      <c r="G6" s="877">
        <v>-0.30545882239099809</v>
      </c>
      <c r="H6" s="542">
        <v>-2776151</v>
      </c>
      <c r="I6" s="752">
        <v>-1759970</v>
      </c>
      <c r="J6" s="878">
        <v>-0.36603952738882001</v>
      </c>
    </row>
    <row r="7" spans="1:10" ht="26">
      <c r="B7" s="1445" t="s">
        <v>47</v>
      </c>
      <c r="C7" s="544">
        <v>2722669</v>
      </c>
      <c r="D7" s="719">
        <v>3040212</v>
      </c>
      <c r="E7" s="754">
        <v>3084911</v>
      </c>
      <c r="F7" s="787">
        <v>1.4702593108638477E-2</v>
      </c>
      <c r="G7" s="788">
        <v>0.13304665385325942</v>
      </c>
      <c r="H7" s="544">
        <v>7709186</v>
      </c>
      <c r="I7" s="754">
        <v>9115242</v>
      </c>
      <c r="J7" s="789">
        <v>0.18238708989509397</v>
      </c>
    </row>
    <row r="8" spans="1:10">
      <c r="B8" s="1443" t="s">
        <v>48</v>
      </c>
      <c r="C8" s="542">
        <v>1545344</v>
      </c>
      <c r="D8" s="711">
        <v>1677373</v>
      </c>
      <c r="E8" s="752">
        <v>1654191</v>
      </c>
      <c r="F8" s="333">
        <v>-1.3820420383540215E-2</v>
      </c>
      <c r="G8" s="779">
        <v>7.0435449971009687E-2</v>
      </c>
      <c r="H8" s="542">
        <v>4529233</v>
      </c>
      <c r="I8" s="752">
        <v>5021780</v>
      </c>
      <c r="J8" s="112">
        <v>0.10874843488952765</v>
      </c>
    </row>
    <row r="9" spans="1:10">
      <c r="B9" s="1443" t="s">
        <v>49</v>
      </c>
      <c r="C9" s="542">
        <v>291776</v>
      </c>
      <c r="D9" s="711">
        <v>350873</v>
      </c>
      <c r="E9" s="752">
        <v>388350</v>
      </c>
      <c r="F9" s="333">
        <v>0.10681072638818034</v>
      </c>
      <c r="G9" s="779">
        <v>0.33098678438254003</v>
      </c>
      <c r="H9" s="542">
        <v>886338</v>
      </c>
      <c r="I9" s="752">
        <v>1068357</v>
      </c>
      <c r="J9" s="112">
        <v>0.20536070889434957</v>
      </c>
    </row>
    <row r="10" spans="1:10">
      <c r="B10" s="1443" t="s">
        <v>541</v>
      </c>
      <c r="C10" s="1334">
        <v>0</v>
      </c>
      <c r="D10" s="711">
        <v>123319</v>
      </c>
      <c r="E10" s="752">
        <v>123953</v>
      </c>
      <c r="F10" s="333">
        <v>5.1411380241487524E-3</v>
      </c>
      <c r="G10" s="779" t="s">
        <v>543</v>
      </c>
      <c r="H10" s="542" t="s">
        <v>654</v>
      </c>
      <c r="I10" s="752">
        <v>289961</v>
      </c>
      <c r="J10" s="112" t="s">
        <v>543</v>
      </c>
    </row>
    <row r="11" spans="1:10">
      <c r="B11" s="1443" t="s">
        <v>50</v>
      </c>
      <c r="C11" s="542">
        <v>-2448229</v>
      </c>
      <c r="D11" s="711">
        <v>-2630310</v>
      </c>
      <c r="E11" s="752">
        <v>-2744642</v>
      </c>
      <c r="F11" s="333">
        <v>4.3467119845189348E-2</v>
      </c>
      <c r="G11" s="779">
        <v>0.12107241601990663</v>
      </c>
      <c r="H11" s="542">
        <v>-7055916</v>
      </c>
      <c r="I11" s="752">
        <v>-7907826</v>
      </c>
      <c r="J11" s="112">
        <v>0.12073698156270568</v>
      </c>
    </row>
    <row r="12" spans="1:10">
      <c r="B12" s="1446" t="s">
        <v>51</v>
      </c>
      <c r="C12" s="544">
        <v>2111560</v>
      </c>
      <c r="D12" s="719">
        <v>2561467</v>
      </c>
      <c r="E12" s="754">
        <v>2506763</v>
      </c>
      <c r="F12" s="410">
        <v>-2.1356511717699273E-2</v>
      </c>
      <c r="G12" s="786">
        <v>0.18716162458087859</v>
      </c>
      <c r="H12" s="544">
        <v>6068841</v>
      </c>
      <c r="I12" s="754">
        <v>7587514</v>
      </c>
      <c r="J12" s="114">
        <v>0.25024102625196476</v>
      </c>
    </row>
    <row r="13" spans="1:10">
      <c r="B13" s="1443" t="s">
        <v>52</v>
      </c>
      <c r="C13" s="542">
        <v>-555117</v>
      </c>
      <c r="D13" s="711">
        <v>-696969</v>
      </c>
      <c r="E13" s="752">
        <v>-728308</v>
      </c>
      <c r="F13" s="333">
        <v>4.4964697138610184E-2</v>
      </c>
      <c r="G13" s="779">
        <v>0.31199008497307773</v>
      </c>
      <c r="H13" s="542">
        <v>-1602927</v>
      </c>
      <c r="I13" s="752">
        <v>-2129746</v>
      </c>
      <c r="J13" s="112">
        <v>0.32866063145732777</v>
      </c>
    </row>
    <row r="14" spans="1:10">
      <c r="B14" s="1447" t="s">
        <v>53</v>
      </c>
      <c r="C14" s="544">
        <v>1556443</v>
      </c>
      <c r="D14" s="719">
        <v>1864498</v>
      </c>
      <c r="E14" s="754">
        <v>1778455</v>
      </c>
      <c r="F14" s="410">
        <v>-4.6148078464015516E-2</v>
      </c>
      <c r="G14" s="786">
        <v>0.14264062352427939</v>
      </c>
      <c r="H14" s="544">
        <v>4465914</v>
      </c>
      <c r="I14" s="754">
        <v>5457768</v>
      </c>
      <c r="J14" s="114">
        <v>0.22209429021696342</v>
      </c>
    </row>
    <row r="15" spans="1:10">
      <c r="B15" s="1448" t="s">
        <v>54</v>
      </c>
      <c r="C15" s="542">
        <v>32655</v>
      </c>
      <c r="D15" s="711">
        <v>42483</v>
      </c>
      <c r="E15" s="752">
        <v>39800</v>
      </c>
      <c r="F15" s="333">
        <v>-6.3154673634159553E-2</v>
      </c>
      <c r="G15" s="779">
        <v>0.21880263359363039</v>
      </c>
      <c r="H15" s="542">
        <v>91373</v>
      </c>
      <c r="I15" s="752">
        <v>119401</v>
      </c>
      <c r="J15" s="112">
        <v>0.30674269204250709</v>
      </c>
    </row>
    <row r="16" spans="1:10">
      <c r="B16" s="1447" t="s">
        <v>55</v>
      </c>
      <c r="C16" s="544">
        <v>1523788</v>
      </c>
      <c r="D16" s="719">
        <v>1822015</v>
      </c>
      <c r="E16" s="754">
        <v>1738655</v>
      </c>
      <c r="F16" s="410">
        <v>-4.5751544306715367E-2</v>
      </c>
      <c r="G16" s="786">
        <v>0.1410084604945045</v>
      </c>
      <c r="H16" s="544">
        <v>4374541</v>
      </c>
      <c r="I16" s="754">
        <v>5338367</v>
      </c>
      <c r="J16" s="114">
        <v>0.22032620108029619</v>
      </c>
    </row>
    <row r="17" spans="2:10">
      <c r="B17" s="1449" t="s">
        <v>56</v>
      </c>
      <c r="C17" s="542">
        <v>875992</v>
      </c>
      <c r="D17" s="711">
        <v>3181440</v>
      </c>
      <c r="E17" s="752" t="s">
        <v>654</v>
      </c>
      <c r="F17" s="333">
        <v>-1</v>
      </c>
      <c r="G17" s="779">
        <v>-1</v>
      </c>
      <c r="H17" s="542">
        <v>3667644</v>
      </c>
      <c r="I17" s="752">
        <v>3181440</v>
      </c>
      <c r="J17" s="112">
        <v>-0.13256575610937157</v>
      </c>
    </row>
    <row r="18" spans="2:10">
      <c r="B18" s="1449" t="s">
        <v>57</v>
      </c>
      <c r="C18" s="1086">
        <v>19.104311414914712</v>
      </c>
      <c r="D18" s="1087">
        <v>22.843297074557501</v>
      </c>
      <c r="E18" s="1088">
        <v>21.798180956339422</v>
      </c>
      <c r="F18" s="333">
        <v>-4.5751544306715367E-2</v>
      </c>
      <c r="G18" s="779">
        <v>0.14100846049450441</v>
      </c>
      <c r="H18" s="1086">
        <v>54.845289214321419</v>
      </c>
      <c r="I18" s="1088">
        <v>66.929143434063008</v>
      </c>
      <c r="J18" s="112">
        <v>0.22032620108029635</v>
      </c>
    </row>
    <row r="19" spans="2:10" ht="15" thickBot="1">
      <c r="B19" s="1449" t="s">
        <v>58</v>
      </c>
      <c r="C19" s="1728">
        <v>11</v>
      </c>
      <c r="D19" s="1729">
        <v>39.886926861129147</v>
      </c>
      <c r="E19" s="1730" t="s">
        <v>654</v>
      </c>
      <c r="F19" s="333">
        <v>-1</v>
      </c>
      <c r="G19" s="779">
        <v>-1</v>
      </c>
      <c r="H19" s="1086">
        <v>45.98265187482999</v>
      </c>
      <c r="I19" s="1088">
        <v>39.886926861129147</v>
      </c>
      <c r="J19" s="112">
        <v>-0.13256575610937141</v>
      </c>
    </row>
    <row r="20" spans="2:10">
      <c r="B20" s="1273" t="s">
        <v>59</v>
      </c>
      <c r="C20" s="780">
        <v>142568785</v>
      </c>
      <c r="D20" s="1026">
        <v>140961978</v>
      </c>
      <c r="E20" s="781">
        <v>144752254</v>
      </c>
      <c r="F20" s="695">
        <v>2.6888640850371723E-2</v>
      </c>
      <c r="G20" s="782">
        <v>1.5315196801319448E-2</v>
      </c>
      <c r="H20" s="780">
        <v>142568785</v>
      </c>
      <c r="I20" s="781">
        <v>144752254</v>
      </c>
      <c r="J20" s="696">
        <v>1.5315196801319448E-2</v>
      </c>
    </row>
    <row r="21" spans="2:10">
      <c r="B21" s="1448" t="s">
        <v>60</v>
      </c>
      <c r="C21" s="542">
        <v>154435451</v>
      </c>
      <c r="D21" s="711">
        <v>154723334</v>
      </c>
      <c r="E21" s="752">
        <v>158430455</v>
      </c>
      <c r="F21" s="333">
        <v>2.3959676308422877E-2</v>
      </c>
      <c r="G21" s="779">
        <v>2.5868438717480742E-2</v>
      </c>
      <c r="H21" s="542">
        <v>154435451</v>
      </c>
      <c r="I21" s="752">
        <v>158430455</v>
      </c>
      <c r="J21" s="112">
        <v>2.5868438717480742E-2</v>
      </c>
    </row>
    <row r="22" spans="2:10" ht="15" thickBot="1">
      <c r="B22" s="1450" t="s">
        <v>61</v>
      </c>
      <c r="C22" s="548">
        <v>33462591</v>
      </c>
      <c r="D22" s="549">
        <v>34459012</v>
      </c>
      <c r="E22" s="550">
        <v>36560502</v>
      </c>
      <c r="F22" s="783">
        <v>6.0985207585173944E-2</v>
      </c>
      <c r="G22" s="784">
        <v>9.257833620833486E-2</v>
      </c>
      <c r="H22" s="548">
        <v>33462591</v>
      </c>
      <c r="I22" s="550">
        <v>36560502</v>
      </c>
      <c r="J22" s="112">
        <v>9.257833620833486E-2</v>
      </c>
    </row>
    <row r="23" spans="2:10">
      <c r="B23" s="1451" t="s">
        <v>62</v>
      </c>
      <c r="C23" s="780"/>
      <c r="D23" s="1026"/>
      <c r="E23" s="781"/>
      <c r="F23" s="695"/>
      <c r="G23" s="782"/>
      <c r="H23" s="780"/>
      <c r="I23" s="1026"/>
      <c r="J23" s="696"/>
    </row>
    <row r="24" spans="2:10">
      <c r="B24" s="1449" t="s">
        <v>670</v>
      </c>
      <c r="C24" s="541">
        <v>6.4315825069933288E-2</v>
      </c>
      <c r="D24" s="541">
        <v>6.4243575784232509E-2</v>
      </c>
      <c r="E24" s="541">
        <v>6.5658181595341134E-2</v>
      </c>
      <c r="F24" s="1150" t="str">
        <f t="shared" ref="F24:F25" si="0">+CONCATENATE(ROUND(((ROUND(E24,4)-ROUND(D24,4))/1%*100),0)," bps")</f>
        <v>15 bps</v>
      </c>
      <c r="G24" s="1151" t="str">
        <f t="shared" ref="G24:G25" si="1">+CONCATENATE(ROUND(((ROUND(E24,4)-ROUND(C24,4))/1%*100),0)," bps")</f>
        <v>14 bps</v>
      </c>
      <c r="H24" s="541">
        <v>6.3110158173690742E-2</v>
      </c>
      <c r="I24" s="541">
        <v>6.3267807054968761E-2</v>
      </c>
      <c r="J24" s="1304" t="str">
        <f t="shared" ref="J24:J25" si="2">+CONCATENATE(ROUND(((ROUND(I24,4)-ROUND(H24,4))/1%*100),0)," bps")</f>
        <v>2 bps</v>
      </c>
    </row>
    <row r="25" spans="2:10">
      <c r="B25" s="1448" t="s">
        <v>63</v>
      </c>
      <c r="C25" s="541">
        <v>4.9304687105620179E-2</v>
      </c>
      <c r="D25" s="541">
        <v>5.4401786172589235E-2</v>
      </c>
      <c r="E25" s="541">
        <v>5.5320315930248685E-2</v>
      </c>
      <c r="F25" s="1150" t="str">
        <f t="shared" si="0"/>
        <v>9 bps</v>
      </c>
      <c r="G25" s="1151" t="str">
        <f t="shared" si="1"/>
        <v>60 bps</v>
      </c>
      <c r="H25" s="541">
        <v>4.6978153674489292E-2</v>
      </c>
      <c r="I25" s="541">
        <v>5.3406309546744447E-2</v>
      </c>
      <c r="J25" s="1304" t="str">
        <f t="shared" si="2"/>
        <v>64 bps</v>
      </c>
    </row>
    <row r="26" spans="2:10">
      <c r="B26" s="1448" t="s">
        <v>671</v>
      </c>
      <c r="C26" s="541">
        <v>2.6756289462401682E-2</v>
      </c>
      <c r="D26" s="541">
        <v>2.443728790019014E-2</v>
      </c>
      <c r="E26" s="541">
        <v>2.4303598355312168E-2</v>
      </c>
      <c r="F26" s="1150" t="str">
        <f>+CONCATENATE(ROUND(((ROUND(E26,4)-ROUND(D26,4))/1%*100),0)," bps")</f>
        <v>-1 bps</v>
      </c>
      <c r="G26" s="1151" t="str">
        <f>+CONCATENATE(ROUND(((ROUND(E26,4)-ROUND(C26,4))/1%*100),0)," bps")</f>
        <v>-25 bps</v>
      </c>
      <c r="H26" s="1305">
        <v>2.8327482709239279E-2</v>
      </c>
      <c r="I26" s="541">
        <v>2.3962833883991699E-2</v>
      </c>
      <c r="J26" s="1304" t="str">
        <f>+CONCATENATE(ROUND(((ROUND(I26,4)-ROUND(H26,4))/1%*100),0)," bps")</f>
        <v>-43 bps</v>
      </c>
    </row>
    <row r="27" spans="2:10">
      <c r="B27" s="1448" t="s">
        <v>64</v>
      </c>
      <c r="C27" s="541">
        <v>0.18504824120738794</v>
      </c>
      <c r="D27" s="541">
        <v>0.20733515468901603</v>
      </c>
      <c r="E27" s="541">
        <v>0.19585096281919026</v>
      </c>
      <c r="F27" s="1150" t="str">
        <f>+CONCATENATE(ROUND(((ROUND(E27,4)-ROUND(D27,4))/1%*100),0)," bps")</f>
        <v>-114 bps</v>
      </c>
      <c r="G27" s="1151" t="str">
        <f>+CONCATENATE(ROUND(((ROUND(E27,4)-ROUND(C27,4))/1%*100),0)," bps")</f>
        <v>109 bps</v>
      </c>
      <c r="H27" s="541">
        <v>0.17695666662798495</v>
      </c>
      <c r="I27" s="541">
        <v>0.20076515675548051</v>
      </c>
      <c r="J27" s="1304" t="str">
        <f>+CONCATENATE(ROUND(((ROUND(I27,4)-ROUND(H27,4))/1%*100),0)," bps")</f>
        <v>238 bps</v>
      </c>
    </row>
    <row r="28" spans="2:10" ht="15" thickBot="1">
      <c r="B28" s="1452" t="s">
        <v>65</v>
      </c>
      <c r="C28" s="541">
        <v>2.4487031085802004E-2</v>
      </c>
      <c r="D28" s="541">
        <v>2.8977335699451681E-2</v>
      </c>
      <c r="E28" s="541">
        <v>2.758423599199927E-2</v>
      </c>
      <c r="F28" s="1150" t="str">
        <f t="shared" ref="F28" si="3">+CONCATENATE(ROUND(((ROUND(E28,4)-ROUND(D28,4))/1%*100),0)," bps")</f>
        <v>-14 bps</v>
      </c>
      <c r="G28" s="1151" t="str">
        <f t="shared" ref="G28" si="4">+CONCATENATE(ROUND(((ROUND(E28,4)-ROUND(C28,4))/1%*100),0)," bps")</f>
        <v>31 bps</v>
      </c>
      <c r="H28" s="541">
        <v>2.3875241899144469E-2</v>
      </c>
      <c r="I28" s="541">
        <v>2.7837185143630722E-2</v>
      </c>
      <c r="J28" s="1306" t="str">
        <f>+CONCATENATE(ROUND(((ROUND(I28,4)-ROUND(H28,4))/1%*100),0)," bps")</f>
        <v>39 bps</v>
      </c>
    </row>
    <row r="29" spans="2:10">
      <c r="B29" s="1453" t="s">
        <v>66</v>
      </c>
      <c r="C29" s="1307"/>
      <c r="D29" s="1308"/>
      <c r="E29" s="1308"/>
      <c r="F29" s="1309"/>
      <c r="G29" s="1310"/>
      <c r="H29" s="1308"/>
      <c r="I29" s="1308"/>
      <c r="J29" s="1311"/>
    </row>
    <row r="30" spans="2:10">
      <c r="B30" s="1448" t="s">
        <v>672</v>
      </c>
      <c r="C30" s="541">
        <v>4.2269708618194367E-2</v>
      </c>
      <c r="D30" s="541">
        <v>3.5784202744374091E-2</v>
      </c>
      <c r="E30" s="541">
        <v>3.4219176994646314E-2</v>
      </c>
      <c r="F30" s="1150" t="str">
        <f t="shared" ref="F30:F32" si="5">+CONCATENATE(ROUND(((ROUND(E30,4)-ROUND(D30,4))/1%*100),0)," bps")</f>
        <v>-16 bps</v>
      </c>
      <c r="G30" s="1151" t="str">
        <f t="shared" ref="G30:G32" si="6">+CONCATENATE(ROUND(((ROUND(E30,4)-ROUND(C30,4))/1%*100),0)," bps")</f>
        <v>-81 bps</v>
      </c>
      <c r="H30" s="541">
        <v>4.2269708618194367E-2</v>
      </c>
      <c r="I30" s="541">
        <v>3.4219176994646314E-2</v>
      </c>
      <c r="J30" s="1304" t="str">
        <f t="shared" ref="J30:J32" si="7">+CONCATENATE(ROUND(((ROUND(I30,4)-ROUND(H30,4))/1%*100),0)," bps")</f>
        <v>-81 bps</v>
      </c>
    </row>
    <row r="31" spans="2:10">
      <c r="B31" s="1449" t="s">
        <v>67</v>
      </c>
      <c r="C31" s="1149">
        <v>3.4000000000000002E-2</v>
      </c>
      <c r="D31" s="1149">
        <v>0.03</v>
      </c>
      <c r="E31" s="1149">
        <v>2.9000000000000001E-2</v>
      </c>
      <c r="F31" s="1777" t="str">
        <f t="shared" si="5"/>
        <v>-10 bps</v>
      </c>
      <c r="G31" s="1778" t="str">
        <f t="shared" si="6"/>
        <v>-50 bps</v>
      </c>
      <c r="H31" s="1149">
        <v>3.4000000000000002E-2</v>
      </c>
      <c r="I31" s="1149">
        <v>2.9000000000000001E-2</v>
      </c>
      <c r="J31" s="1779" t="str">
        <f t="shared" si="7"/>
        <v>-50 bps</v>
      </c>
    </row>
    <row r="32" spans="2:10">
      <c r="B32" s="1448" t="s">
        <v>673</v>
      </c>
      <c r="C32" s="541">
        <v>5.8639449021046224E-2</v>
      </c>
      <c r="D32" s="541">
        <v>4.9601467709257031E-2</v>
      </c>
      <c r="E32" s="541">
        <v>4.814947475705629E-2</v>
      </c>
      <c r="F32" s="1150" t="str">
        <f t="shared" si="5"/>
        <v>-15 bps</v>
      </c>
      <c r="G32" s="1151" t="str">
        <f t="shared" si="6"/>
        <v>-105 bps</v>
      </c>
      <c r="H32" s="541">
        <v>5.8639449021046224E-2</v>
      </c>
      <c r="I32" s="541">
        <v>4.814947475705629E-2</v>
      </c>
      <c r="J32" s="1304" t="str">
        <f t="shared" si="7"/>
        <v>-105 bps</v>
      </c>
    </row>
    <row r="33" spans="2:14">
      <c r="B33" s="1448" t="s">
        <v>674</v>
      </c>
      <c r="C33" s="541">
        <v>2.3987151132939484E-2</v>
      </c>
      <c r="D33" s="541">
        <v>1.630739452429425E-2</v>
      </c>
      <c r="E33" s="541">
        <v>1.6881707173760949E-2</v>
      </c>
      <c r="F33" s="1150" t="str">
        <f>+CONCATENATE(ROUND(((ROUND(E33,4)-ROUND(D33,4))/1%*100),0)," bps")</f>
        <v>6 bps</v>
      </c>
      <c r="G33" s="1151" t="str">
        <f>+CONCATENATE(ROUND(((ROUND(E33,4)-ROUND(C33,4))/1%*100),0)," bps")</f>
        <v>-71 bps</v>
      </c>
      <c r="H33" s="541">
        <v>2.574579128707891E-2</v>
      </c>
      <c r="I33" s="541">
        <v>1.6156637951780933E-2</v>
      </c>
      <c r="J33" s="1304" t="str">
        <f>+CONCATENATE(ROUND(((ROUND(I33,4)-ROUND(H33,4))/1%*100),0)," bps")</f>
        <v>-95 bps</v>
      </c>
    </row>
    <row r="34" spans="2:14">
      <c r="B34" s="1448" t="s">
        <v>68</v>
      </c>
      <c r="C34" s="541">
        <v>1.3689937227249505</v>
      </c>
      <c r="D34" s="541">
        <v>1.5182936403148797</v>
      </c>
      <c r="E34" s="541">
        <v>1.5492773206080872</v>
      </c>
      <c r="F34" s="1150" t="str">
        <f t="shared" ref="F34:F35" si="8">+CONCATENATE(ROUND(((ROUND(E34,4)-ROUND(D34,4))/1%*100),0)," bps")</f>
        <v>310 bps</v>
      </c>
      <c r="G34" s="1151" t="str">
        <f t="shared" ref="G34:G35" si="9">+CONCATENATE(ROUND(((ROUND(E34,4)-ROUND(C34,4))/1%*100),0)," bps")</f>
        <v>1803 bps</v>
      </c>
      <c r="H34" s="541">
        <v>1.3689937227249505</v>
      </c>
      <c r="I34" s="541">
        <v>1.5492773206080872</v>
      </c>
      <c r="J34" s="1304" t="str">
        <f>+CONCATENATE(ROUND(((ROUND(I34,4)-ROUND(H34,4))/1%*100),0)," bps")</f>
        <v>1803 bps</v>
      </c>
    </row>
    <row r="35" spans="2:14" ht="15" thickBot="1">
      <c r="B35" s="1454" t="s">
        <v>69</v>
      </c>
      <c r="C35" s="541">
        <v>0.98682656003387492</v>
      </c>
      <c r="D35" s="541">
        <v>1.0953491894430729</v>
      </c>
      <c r="E35" s="541">
        <v>1.1010503253705839</v>
      </c>
      <c r="F35" s="1150" t="str">
        <f t="shared" si="8"/>
        <v>58 bps</v>
      </c>
      <c r="G35" s="1151" t="str">
        <f t="shared" si="9"/>
        <v>1143 bps</v>
      </c>
      <c r="H35" s="541">
        <v>0.98682656003387492</v>
      </c>
      <c r="I35" s="541">
        <v>1.1010503253705839</v>
      </c>
      <c r="J35" s="1304" t="str">
        <f>+CONCATENATE(ROUND(((ROUND(I35,4)-ROUND(H35,4))/1%*100),0)," bps")</f>
        <v>1143 bps</v>
      </c>
    </row>
    <row r="36" spans="2:14">
      <c r="B36" s="1455" t="s">
        <v>70</v>
      </c>
      <c r="C36" s="1307"/>
      <c r="D36" s="1308"/>
      <c r="E36" s="1308"/>
      <c r="F36" s="1309"/>
      <c r="G36" s="1310"/>
      <c r="H36" s="1308"/>
      <c r="I36" s="1308"/>
      <c r="J36" s="1311"/>
    </row>
    <row r="37" spans="2:14">
      <c r="B37" s="1448" t="s">
        <v>675</v>
      </c>
      <c r="C37" s="542">
        <v>5211162</v>
      </c>
      <c r="D37" s="711">
        <v>5529301</v>
      </c>
      <c r="E37" s="752">
        <v>5670690</v>
      </c>
      <c r="F37" s="333">
        <v>2.5570863297187114E-2</v>
      </c>
      <c r="G37" s="779">
        <v>8.8181484283159875E-2</v>
      </c>
      <c r="H37" s="542">
        <v>15288024</v>
      </c>
      <c r="I37" s="711">
        <v>16540190</v>
      </c>
      <c r="J37" s="112">
        <v>8.1905025790121738E-2</v>
      </c>
    </row>
    <row r="38" spans="2:14">
      <c r="B38" s="1448" t="s">
        <v>676</v>
      </c>
      <c r="C38" s="542">
        <v>2313324</v>
      </c>
      <c r="D38" s="711">
        <v>2483493</v>
      </c>
      <c r="E38" s="752">
        <v>2629461</v>
      </c>
      <c r="F38" s="333">
        <v>5.8775281428214213E-2</v>
      </c>
      <c r="G38" s="779">
        <v>0.13665919689589526</v>
      </c>
      <c r="H38" s="542">
        <v>6696919</v>
      </c>
      <c r="I38" s="711">
        <v>7555043</v>
      </c>
      <c r="J38" s="112">
        <v>0.12813713291141793</v>
      </c>
    </row>
    <row r="39" spans="2:14">
      <c r="B39" s="1456" t="s">
        <v>677</v>
      </c>
      <c r="C39" s="541">
        <v>0.44391711483926233</v>
      </c>
      <c r="D39" s="541">
        <v>0.44915134842541582</v>
      </c>
      <c r="E39" s="541">
        <v>0.46369330716367851</v>
      </c>
      <c r="F39" s="1150" t="str">
        <f t="shared" ref="F39:F40" si="10">+CONCATENATE(ROUND(((ROUND(E39,4)-ROUND(D39,4))/1%*100),0)," bps")</f>
        <v>145 bps</v>
      </c>
      <c r="G39" s="1151" t="str">
        <f t="shared" ref="G39:G40" si="11">+CONCATENATE(ROUND(((ROUND(E39,4)-ROUND(C39,4))/1%*100),0)," bps")</f>
        <v>198 bps</v>
      </c>
      <c r="H39" s="541">
        <v>0.43805000567764679</v>
      </c>
      <c r="I39" s="541">
        <v>0.45676881583585194</v>
      </c>
      <c r="J39" s="1304" t="s">
        <v>807</v>
      </c>
    </row>
    <row r="40" spans="2:14" ht="15" thickBot="1">
      <c r="B40" s="1457" t="s">
        <v>71</v>
      </c>
      <c r="C40" s="262">
        <v>3.71747491773999E-2</v>
      </c>
      <c r="D40" s="1312">
        <v>3.9497485129506807E-2</v>
      </c>
      <c r="E40" s="1312">
        <v>4.1717116085752896E-2</v>
      </c>
      <c r="F40" s="1150" t="str">
        <f t="shared" si="10"/>
        <v>22 bps</v>
      </c>
      <c r="G40" s="1151" t="str">
        <f t="shared" si="11"/>
        <v>45 bps</v>
      </c>
      <c r="H40" s="1312">
        <v>3.6550248609848825E-2</v>
      </c>
      <c r="I40" s="1313">
        <v>3.9396154357285107E-2</v>
      </c>
      <c r="J40" s="1306" t="s">
        <v>808</v>
      </c>
    </row>
    <row r="41" spans="2:14">
      <c r="B41" s="1458" t="s">
        <v>72</v>
      </c>
      <c r="C41" s="1459"/>
      <c r="D41" s="1460"/>
      <c r="E41" s="1460"/>
      <c r="F41" s="1461"/>
      <c r="G41" s="1462"/>
      <c r="H41" s="1460"/>
      <c r="I41" s="1460"/>
      <c r="J41" s="1463"/>
      <c r="N41" s="45">
        <v>0.17853043825587672</v>
      </c>
    </row>
    <row r="42" spans="2:14">
      <c r="B42" s="1464" t="s">
        <v>678</v>
      </c>
      <c r="C42" s="726">
        <v>0.18961627509276333</v>
      </c>
      <c r="D42" s="727">
        <v>0.17334581242346941</v>
      </c>
      <c r="E42" s="727">
        <v>0.1771535743917122</v>
      </c>
      <c r="F42" s="1758" t="str">
        <f>+CONCATENATE(ROUND(((ROUND(E42,4)-ROUND(D42,4))/1%*100),0)," bps")</f>
        <v>39 bps</v>
      </c>
      <c r="G42" s="1759" t="str">
        <f>+CONCATENATE(ROUND(((ROUND(E42,4)-ROUND(C42,4))/1%*100),0)," bps")</f>
        <v>-124 bps</v>
      </c>
      <c r="H42" s="727">
        <f>+C42</f>
        <v>0.18961627509276333</v>
      </c>
      <c r="I42" s="727">
        <f>+E42</f>
        <v>0.1771535743917122</v>
      </c>
      <c r="J42" s="1757" t="str">
        <f>+CONCATENATE(ROUND(((ROUND(I42,4)-ROUND(H42,4))/1%*100),0)," bps")</f>
        <v>-124 bps</v>
      </c>
    </row>
    <row r="43" spans="2:14">
      <c r="B43" s="1464" t="s">
        <v>679</v>
      </c>
      <c r="C43" s="726">
        <v>0.13246530589865876</v>
      </c>
      <c r="D43" s="727">
        <v>0.12241740904243538</v>
      </c>
      <c r="E43" s="727">
        <v>0.12821568505074304</v>
      </c>
      <c r="F43" s="1758" t="str">
        <f t="shared" ref="F43:F44" si="12">+CONCATENATE(ROUND(((ROUND(E43,4)-ROUND(D43,4))/1%*100),0)," bps")</f>
        <v>58 bps</v>
      </c>
      <c r="G43" s="1759" t="str">
        <f t="shared" ref="G43:G44" si="13">+CONCATENATE(ROUND(((ROUND(E43,4)-ROUND(C43,4))/1%*100),0)," bps")</f>
        <v>-43 bps</v>
      </c>
      <c r="H43" s="727">
        <f t="shared" ref="H43:H44" si="14">+C43</f>
        <v>0.13246530589865876</v>
      </c>
      <c r="I43" s="727">
        <f t="shared" ref="I43:I44" si="15">+E43</f>
        <v>0.12821568505074304</v>
      </c>
      <c r="J43" s="1757" t="str">
        <f>+CONCATENATE(ROUND(((ROUND(I43,4)-ROUND(H43,4))/1%*100),0)," bps")</f>
        <v>-43 bps</v>
      </c>
    </row>
    <row r="44" spans="2:14" ht="15" thickBot="1">
      <c r="B44" s="1465" t="s">
        <v>762</v>
      </c>
      <c r="C44" s="726">
        <v>0.13424453750496068</v>
      </c>
      <c r="D44" s="727">
        <v>0.12561341277619381</v>
      </c>
      <c r="E44" s="727">
        <v>0.13172105872862566</v>
      </c>
      <c r="F44" s="1758" t="str">
        <f t="shared" si="12"/>
        <v>61 bps</v>
      </c>
      <c r="G44" s="1759" t="str">
        <f t="shared" si="13"/>
        <v>-25 bps</v>
      </c>
      <c r="H44" s="727">
        <f t="shared" si="14"/>
        <v>0.13424453750496068</v>
      </c>
      <c r="I44" s="727">
        <f t="shared" si="15"/>
        <v>0.13172105872862566</v>
      </c>
      <c r="J44" s="1757" t="str">
        <f>+CONCATENATE(ROUND(((ROUND(I44,4)-ROUND(H44,4))/1%*100),0)," bps")</f>
        <v>-25 bps</v>
      </c>
    </row>
    <row r="45" spans="2:14">
      <c r="B45" s="1466" t="s">
        <v>73</v>
      </c>
      <c r="C45" s="1836"/>
      <c r="D45" s="1837"/>
      <c r="E45" s="1837"/>
      <c r="F45" s="1461"/>
      <c r="G45" s="1462"/>
      <c r="H45" s="1837"/>
      <c r="I45" s="1837"/>
      <c r="J45" s="1463"/>
    </row>
    <row r="46" spans="2:14">
      <c r="B46" s="1464" t="s">
        <v>678</v>
      </c>
      <c r="C46" s="726">
        <v>0.20221598483663208</v>
      </c>
      <c r="D46" s="727">
        <v>0.19607709819166708</v>
      </c>
      <c r="E46" s="727">
        <v>0.2112871751486714</v>
      </c>
      <c r="F46" s="1150" t="str">
        <f t="shared" ref="F46:F48" si="16">+CONCATENATE(ROUND(((ROUND(E46,4)-ROUND(D46,4))/1%*100),0)," bps")</f>
        <v>152 bps</v>
      </c>
      <c r="G46" s="1151" t="str">
        <f>+CONCATENATE(ROUND(((ROUND(E46,4)-ROUND(C46,4))/1%*100),0)," bps")</f>
        <v>91 bps</v>
      </c>
      <c r="H46" s="727">
        <f>+C46</f>
        <v>0.20221598483663208</v>
      </c>
      <c r="I46" s="727">
        <f>+E46</f>
        <v>0.2112871751486714</v>
      </c>
      <c r="J46" s="1304" t="str">
        <f>+CONCATENATE(ROUND(((ROUND(I46,4)-ROUND(H46,4))/1%*100),0)," bps")</f>
        <v>91 bps</v>
      </c>
    </row>
    <row r="47" spans="2:14">
      <c r="B47" s="1464" t="s">
        <v>679</v>
      </c>
      <c r="C47" s="726">
        <v>0.17853043825587672</v>
      </c>
      <c r="D47" s="727">
        <v>0.16478411689778877</v>
      </c>
      <c r="E47" s="727">
        <v>0.17129155422536577</v>
      </c>
      <c r="F47" s="1150" t="str">
        <f t="shared" si="16"/>
        <v>65 bps</v>
      </c>
      <c r="G47" s="1151" t="str">
        <f t="shared" ref="G47:G48" si="17">+CONCATENATE(ROUND(((ROUND(E47,4)-ROUND(C47,4))/1%*100),0)," bps")</f>
        <v>-72 bps</v>
      </c>
      <c r="H47" s="727">
        <f t="shared" ref="H47" si="18">+C47</f>
        <v>0.17853043825587672</v>
      </c>
      <c r="I47" s="727">
        <f t="shared" ref="I47" si="19">+E47</f>
        <v>0.17129155422536577</v>
      </c>
      <c r="J47" s="1304" t="str">
        <f t="shared" ref="J47" si="20">+CONCATENATE(ROUND(((ROUND(I47,4)-ROUND(H47,4))/1%*100),0)," bps")</f>
        <v>-72 bps</v>
      </c>
    </row>
    <row r="48" spans="2:14" ht="15" thickBot="1">
      <c r="B48" s="1464" t="s">
        <v>762</v>
      </c>
      <c r="C48" s="726">
        <v>0.18352384606107125</v>
      </c>
      <c r="D48" s="727">
        <v>0.16727231122675595</v>
      </c>
      <c r="E48" s="727">
        <v>0.1714394307534014</v>
      </c>
      <c r="F48" s="1150" t="str">
        <f t="shared" si="16"/>
        <v>41 bps</v>
      </c>
      <c r="G48" s="1151" t="str">
        <f t="shared" si="17"/>
        <v>-121 bps</v>
      </c>
      <c r="H48" s="727">
        <f>+C48</f>
        <v>0.18352384606107125</v>
      </c>
      <c r="I48" s="727">
        <f t="shared" ref="I48" si="21">+E48</f>
        <v>0.1714394307534014</v>
      </c>
      <c r="J48" s="1304" t="str">
        <f t="shared" ref="J48" si="22">+CONCATENATE(ROUND(((ROUND(I48,4)-ROUND(H48,4))/1%*100),0)," bps")</f>
        <v>-121 bps</v>
      </c>
    </row>
    <row r="49" spans="2:10" ht="15.5" thickBot="1">
      <c r="B49" s="1772" t="s">
        <v>763</v>
      </c>
      <c r="C49" s="1773">
        <v>46555</v>
      </c>
      <c r="D49" s="1358">
        <v>48241</v>
      </c>
      <c r="E49" s="1359">
        <v>48878</v>
      </c>
      <c r="F49" s="1774">
        <f>+E49/D49-1</f>
        <v>1.3204535561037289E-2</v>
      </c>
      <c r="G49" s="1775">
        <f>+E49/C49-1</f>
        <v>4.9897970142841697E-2</v>
      </c>
      <c r="H49" s="1773">
        <f>+C49</f>
        <v>46555</v>
      </c>
      <c r="I49" s="1359">
        <f>+E49</f>
        <v>48878</v>
      </c>
      <c r="J49" s="1776">
        <f>+I49/H49-1</f>
        <v>4.9897970142841697E-2</v>
      </c>
    </row>
    <row r="50" spans="2:10">
      <c r="B50" s="1467" t="s">
        <v>75</v>
      </c>
      <c r="C50" s="1468"/>
      <c r="D50" s="1469"/>
      <c r="E50" s="1470"/>
      <c r="F50" s="1471"/>
      <c r="G50" s="1472"/>
      <c r="H50" s="1473"/>
      <c r="I50" s="1474"/>
      <c r="J50" s="1475"/>
    </row>
    <row r="51" spans="2:10">
      <c r="B51" s="1476" t="s">
        <v>76</v>
      </c>
      <c r="C51" s="542">
        <v>94382</v>
      </c>
      <c r="D51" s="711">
        <v>94382</v>
      </c>
      <c r="E51" s="752">
        <v>94382</v>
      </c>
      <c r="F51" s="333">
        <v>0</v>
      </c>
      <c r="G51" s="779">
        <v>0</v>
      </c>
      <c r="H51" s="542">
        <v>94382</v>
      </c>
      <c r="I51" s="752">
        <v>94382</v>
      </c>
      <c r="J51" s="112">
        <v>0</v>
      </c>
    </row>
    <row r="52" spans="2:10" ht="15">
      <c r="B52" s="1476" t="s">
        <v>761</v>
      </c>
      <c r="C52" s="542">
        <v>14949</v>
      </c>
      <c r="D52" s="711">
        <v>15016</v>
      </c>
      <c r="E52" s="752">
        <v>15016</v>
      </c>
      <c r="F52" s="333">
        <v>0</v>
      </c>
      <c r="G52" s="779">
        <v>4.4819051441567998E-3</v>
      </c>
      <c r="H52" s="542">
        <v>14949</v>
      </c>
      <c r="I52" s="752">
        <v>15016</v>
      </c>
      <c r="J52" s="112">
        <v>4.4819051441567998E-3</v>
      </c>
    </row>
    <row r="53" spans="2:10" ht="15" thickBot="1">
      <c r="B53" s="1465" t="s">
        <v>77</v>
      </c>
      <c r="C53" s="548">
        <v>79433</v>
      </c>
      <c r="D53" s="549">
        <v>79366</v>
      </c>
      <c r="E53" s="550">
        <v>79366</v>
      </c>
      <c r="F53" s="783">
        <v>0</v>
      </c>
      <c r="G53" s="784">
        <v>-8.4347815139803359E-4</v>
      </c>
      <c r="H53" s="548">
        <v>79433</v>
      </c>
      <c r="I53" s="550">
        <v>79366</v>
      </c>
      <c r="J53" s="785">
        <v>-8.4347815139803359E-4</v>
      </c>
    </row>
    <row r="55" spans="2:10" ht="14.4" customHeight="1">
      <c r="B55" s="1916" t="s">
        <v>78</v>
      </c>
      <c r="C55" s="1917"/>
      <c r="D55" s="1917"/>
      <c r="E55" s="1917"/>
      <c r="F55" s="1917"/>
      <c r="G55" s="1917"/>
      <c r="H55" s="1917"/>
      <c r="I55" s="1917"/>
      <c r="J55" s="1917"/>
    </row>
    <row r="56" spans="2:10">
      <c r="B56" s="1477" t="s">
        <v>79</v>
      </c>
      <c r="C56" s="1478"/>
      <c r="D56" s="1478"/>
      <c r="E56" s="1478"/>
      <c r="F56" s="1478"/>
      <c r="G56" s="1478"/>
      <c r="H56" s="1478"/>
      <c r="I56" s="1478"/>
      <c r="J56" s="1478"/>
    </row>
    <row r="57" spans="2:10" ht="14.4" customHeight="1">
      <c r="B57" s="1916" t="s">
        <v>614</v>
      </c>
      <c r="C57" s="1917"/>
      <c r="D57" s="1917"/>
      <c r="E57" s="1917"/>
      <c r="F57" s="1917"/>
      <c r="G57" s="1917"/>
      <c r="H57" s="1917"/>
      <c r="I57" s="1917"/>
      <c r="J57" s="1917"/>
    </row>
    <row r="58" spans="2:10" ht="14.4" customHeight="1">
      <c r="B58" s="1916" t="s">
        <v>80</v>
      </c>
      <c r="C58" s="1917"/>
      <c r="D58" s="1917"/>
      <c r="E58" s="1917"/>
      <c r="F58" s="1917"/>
      <c r="G58" s="1917"/>
      <c r="H58" s="1917"/>
      <c r="I58" s="1917"/>
      <c r="J58" s="1917"/>
    </row>
    <row r="59" spans="2:10" ht="14.4" customHeight="1">
      <c r="B59" s="1916" t="s">
        <v>81</v>
      </c>
      <c r="C59" s="1917"/>
      <c r="D59" s="1917"/>
      <c r="E59" s="1917"/>
      <c r="F59" s="1917"/>
      <c r="G59" s="1917"/>
      <c r="H59" s="1917"/>
      <c r="I59" s="1917"/>
      <c r="J59" s="1917"/>
    </row>
    <row r="60" spans="2:10" ht="24.65" customHeight="1">
      <c r="B60" s="1916" t="s">
        <v>613</v>
      </c>
      <c r="C60" s="1917"/>
      <c r="D60" s="1917"/>
      <c r="E60" s="1917"/>
      <c r="F60" s="1917"/>
      <c r="G60" s="1917"/>
      <c r="H60" s="1917"/>
      <c r="I60" s="1917"/>
      <c r="J60" s="1917"/>
    </row>
    <row r="61" spans="2:10" ht="14.4" customHeight="1">
      <c r="B61" s="1916" t="s">
        <v>82</v>
      </c>
      <c r="C61" s="1917"/>
      <c r="D61" s="1917"/>
      <c r="E61" s="1917"/>
      <c r="F61" s="1917"/>
      <c r="G61" s="1917"/>
      <c r="H61" s="1917"/>
      <c r="I61" s="1917"/>
      <c r="J61" s="1917"/>
    </row>
    <row r="62" spans="2:10">
      <c r="B62" s="1916" t="s">
        <v>83</v>
      </c>
      <c r="C62" s="1917"/>
      <c r="D62" s="1917"/>
      <c r="E62" s="1917"/>
      <c r="F62" s="1917"/>
      <c r="G62" s="1917"/>
      <c r="H62" s="1917"/>
      <c r="I62" s="1917"/>
      <c r="J62" s="1917"/>
    </row>
    <row r="63" spans="2:10">
      <c r="B63" s="1916" t="s">
        <v>84</v>
      </c>
      <c r="C63" s="1917"/>
      <c r="D63" s="1917"/>
      <c r="E63" s="1917"/>
      <c r="F63" s="1917"/>
      <c r="G63" s="1917"/>
      <c r="H63" s="1917"/>
      <c r="I63" s="1917"/>
      <c r="J63" s="1917"/>
    </row>
    <row r="64" spans="2:10" ht="21.65" customHeight="1">
      <c r="B64" s="1916" t="s">
        <v>615</v>
      </c>
      <c r="C64" s="1917"/>
      <c r="D64" s="1917"/>
      <c r="E64" s="1917"/>
      <c r="F64" s="1917"/>
      <c r="G64" s="1917"/>
      <c r="H64" s="1917"/>
      <c r="I64" s="1917"/>
      <c r="J64" s="1917"/>
    </row>
    <row r="65" spans="2:10" ht="14.4" customHeight="1">
      <c r="B65" s="1916" t="s">
        <v>616</v>
      </c>
      <c r="C65" s="1917"/>
      <c r="D65" s="1917"/>
      <c r="E65" s="1917"/>
      <c r="F65" s="1917"/>
      <c r="G65" s="1917"/>
      <c r="H65" s="1917"/>
      <c r="I65" s="1917"/>
      <c r="J65" s="1917"/>
    </row>
    <row r="66" spans="2:10">
      <c r="B66" s="1916" t="s">
        <v>764</v>
      </c>
      <c r="C66" s="1917"/>
      <c r="D66" s="1917"/>
      <c r="E66" s="1917"/>
      <c r="F66" s="1917"/>
      <c r="G66" s="1917"/>
      <c r="H66" s="1917"/>
      <c r="I66" s="1917"/>
      <c r="J66" s="1917"/>
    </row>
    <row r="67" spans="2:10">
      <c r="B67" s="1916" t="s">
        <v>765</v>
      </c>
      <c r="C67" s="1917"/>
      <c r="D67" s="1917"/>
      <c r="E67" s="1917"/>
      <c r="F67" s="1917"/>
      <c r="G67" s="1917"/>
      <c r="H67" s="1917"/>
      <c r="I67" s="1917"/>
      <c r="J67" s="1917"/>
    </row>
    <row r="68" spans="2:10" ht="14.4" customHeight="1">
      <c r="B68" s="1916" t="s">
        <v>766</v>
      </c>
      <c r="C68" s="1917"/>
      <c r="D68" s="1917"/>
      <c r="E68" s="1917"/>
      <c r="F68" s="1917"/>
      <c r="G68" s="1917"/>
      <c r="H68" s="1917"/>
      <c r="I68" s="1917"/>
      <c r="J68" s="1917"/>
    </row>
  </sheetData>
  <mergeCells count="14">
    <mergeCell ref="B68:J68"/>
    <mergeCell ref="C3:E3"/>
    <mergeCell ref="B55:J55"/>
    <mergeCell ref="B57:J57"/>
    <mergeCell ref="B58:J58"/>
    <mergeCell ref="B59:J59"/>
    <mergeCell ref="B60:J60"/>
    <mergeCell ref="B66:J66"/>
    <mergeCell ref="B67:J67"/>
    <mergeCell ref="B61:J61"/>
    <mergeCell ref="B62:J62"/>
    <mergeCell ref="B63:J63"/>
    <mergeCell ref="B64:J64"/>
    <mergeCell ref="B65:J65"/>
  </mergeCells>
  <hyperlinks>
    <hyperlink ref="A1" location="Index!A1" display="Back to index" xr:uid="{42CA4EE0-6C71-480C-8A5A-EBA967E56610}"/>
  </hyperlinks>
  <pageMargins left="0.7" right="0.7" top="0.75" bottom="0.75" header="0.3" footer="0.3"/>
  <pageSetup orientation="portrait" r:id="rId1"/>
  <headerFooter>
    <oddFooter>&amp;C_x000D_&amp;1#&amp;"Calibri"&amp;8&amp;K0000FF Datos elaborados por BCP para uso Interno</oddFooter>
  </headerFooter>
  <ignoredErrors>
    <ignoredError sqref="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codeName="Hoja4">
    <tabColor rgb="FF2AD2C9"/>
  </sheetPr>
  <dimension ref="A1:J31"/>
  <sheetViews>
    <sheetView showGridLines="0" zoomScale="66" zoomScaleNormal="70" workbookViewId="0">
      <pane xSplit="2" topLeftCell="C1" activePane="topRight" state="frozen"/>
      <selection pane="topRight" activeCell="G10" sqref="G10"/>
    </sheetView>
  </sheetViews>
  <sheetFormatPr baseColWidth="10" defaultColWidth="11.453125" defaultRowHeight="14.5"/>
  <cols>
    <col min="2" max="2" width="37.54296875" customWidth="1"/>
    <col min="3" max="3" width="9.453125" bestFit="1" customWidth="1"/>
    <col min="4" max="5" width="9.90625" bestFit="1" customWidth="1"/>
    <col min="7" max="7" width="12.453125" customWidth="1"/>
    <col min="10" max="10" width="12.90625" bestFit="1" customWidth="1"/>
  </cols>
  <sheetData>
    <row r="1" spans="1:10">
      <c r="A1" s="145" t="s">
        <v>21</v>
      </c>
    </row>
    <row r="3" spans="1:10" ht="15" thickBot="1"/>
    <row r="4" spans="1:10">
      <c r="B4" s="798" t="s">
        <v>85</v>
      </c>
      <c r="C4" s="1902" t="s">
        <v>23</v>
      </c>
      <c r="D4" s="1921"/>
      <c r="E4" s="1903"/>
      <c r="F4" s="1902" t="s">
        <v>42</v>
      </c>
      <c r="G4" s="1903"/>
      <c r="H4" s="1902" t="s">
        <v>25</v>
      </c>
      <c r="I4" s="1903"/>
      <c r="J4" s="1384" t="s">
        <v>42</v>
      </c>
    </row>
    <row r="5" spans="1:10" ht="15" thickBot="1">
      <c r="B5" s="799" t="s">
        <v>44</v>
      </c>
      <c r="C5" s="811" t="s">
        <v>732</v>
      </c>
      <c r="D5" s="812" t="s">
        <v>640</v>
      </c>
      <c r="E5" s="813" t="s">
        <v>733</v>
      </c>
      <c r="F5" s="91" t="s">
        <v>26</v>
      </c>
      <c r="G5" s="93" t="s">
        <v>27</v>
      </c>
      <c r="H5" s="1186" t="s">
        <v>730</v>
      </c>
      <c r="I5" s="1187" t="s">
        <v>731</v>
      </c>
      <c r="J5" s="1189" t="str">
        <f>+CONCATENATE(I5," / ",H5)</f>
        <v>Sep 25 / Sep 24</v>
      </c>
    </row>
    <row r="6" spans="1:10">
      <c r="B6" s="88" t="s">
        <v>86</v>
      </c>
      <c r="C6" s="652"/>
      <c r="D6" s="653"/>
      <c r="E6" s="654"/>
      <c r="F6" s="350"/>
      <c r="G6" s="910"/>
      <c r="H6" s="1188"/>
      <c r="I6" s="1188"/>
      <c r="J6" s="1190"/>
    </row>
    <row r="7" spans="1:10">
      <c r="B7" s="89" t="s">
        <v>87</v>
      </c>
      <c r="C7" s="814">
        <v>1310903.4299244001</v>
      </c>
      <c r="D7" s="815">
        <v>1614655.6996283999</v>
      </c>
      <c r="E7" s="815">
        <v>1447672.0970088001</v>
      </c>
      <c r="F7" s="650">
        <f>+E7/D7-1</f>
        <v>-0.10341746705383059</v>
      </c>
      <c r="G7" s="911">
        <v>0.10433161128603313</v>
      </c>
      <c r="H7" s="815">
        <v>3757961.3490276001</v>
      </c>
      <c r="I7" s="815">
        <v>4516048.9405512</v>
      </c>
      <c r="J7" s="351">
        <v>0.20172841631800192</v>
      </c>
    </row>
    <row r="8" spans="1:10">
      <c r="B8" s="89" t="s">
        <v>88</v>
      </c>
      <c r="C8" s="814">
        <v>16615</v>
      </c>
      <c r="D8" s="815">
        <v>14230</v>
      </c>
      <c r="E8" s="815">
        <v>22660</v>
      </c>
      <c r="F8" s="650">
        <f t="shared" ref="F8:F19" si="0">+E8/D8-1</f>
        <v>0.59241040056219263</v>
      </c>
      <c r="G8" s="911">
        <v>0.36382786638579595</v>
      </c>
      <c r="H8" s="815">
        <v>70009</v>
      </c>
      <c r="I8" s="815">
        <v>61117</v>
      </c>
      <c r="J8" s="351">
        <v>-0.12701224128326358</v>
      </c>
    </row>
    <row r="9" spans="1:10">
      <c r="B9" s="88" t="s">
        <v>89</v>
      </c>
      <c r="C9" s="814"/>
      <c r="D9" s="815"/>
      <c r="E9" s="815"/>
      <c r="F9" s="650"/>
      <c r="G9" s="911"/>
      <c r="H9" s="815"/>
      <c r="I9" s="815"/>
      <c r="J9" s="351"/>
    </row>
    <row r="10" spans="1:10" ht="15">
      <c r="B10" s="89" t="s">
        <v>680</v>
      </c>
      <c r="C10" s="814">
        <v>62404.354470295497</v>
      </c>
      <c r="D10" s="815">
        <v>100259.76507994584</v>
      </c>
      <c r="E10" s="815">
        <v>119165.26276480587</v>
      </c>
      <c r="F10" s="650">
        <f t="shared" si="0"/>
        <v>0.18856515043482336</v>
      </c>
      <c r="G10" s="911">
        <v>0.90956646817857223</v>
      </c>
      <c r="H10" s="815">
        <v>187834.65161523712</v>
      </c>
      <c r="I10" s="815">
        <v>311710.92320236762</v>
      </c>
      <c r="J10" s="351">
        <v>0.65949637365569913</v>
      </c>
    </row>
    <row r="11" spans="1:10">
      <c r="B11" s="89" t="s">
        <v>90</v>
      </c>
      <c r="C11" s="814">
        <v>3359</v>
      </c>
      <c r="D11" s="815">
        <v>12249</v>
      </c>
      <c r="E11" s="815">
        <v>14067</v>
      </c>
      <c r="F11" s="650">
        <f t="shared" si="0"/>
        <v>0.14842027920646594</v>
      </c>
      <c r="G11" s="911">
        <v>3.1878535278356654</v>
      </c>
      <c r="H11" s="815">
        <v>-20693</v>
      </c>
      <c r="I11" s="815">
        <v>31187</v>
      </c>
      <c r="J11" s="351">
        <v>-2.5071280143043539</v>
      </c>
    </row>
    <row r="12" spans="1:10">
      <c r="B12" s="88" t="s">
        <v>91</v>
      </c>
      <c r="C12" s="814"/>
      <c r="D12" s="815"/>
      <c r="E12" s="815"/>
      <c r="F12" s="650"/>
      <c r="G12" s="911"/>
      <c r="H12" s="815"/>
      <c r="I12" s="815"/>
      <c r="J12" s="351"/>
    </row>
    <row r="13" spans="1:10" ht="15">
      <c r="B13" s="89" t="s">
        <v>681</v>
      </c>
      <c r="C13" s="814">
        <v>187149</v>
      </c>
      <c r="D13" s="815">
        <v>220239</v>
      </c>
      <c r="E13" s="815">
        <v>229237</v>
      </c>
      <c r="F13" s="650">
        <f t="shared" si="0"/>
        <v>4.0855615944496604E-2</v>
      </c>
      <c r="G13" s="911">
        <v>0.22489032802740064</v>
      </c>
      <c r="H13" s="815">
        <v>593361</v>
      </c>
      <c r="I13" s="815">
        <v>629311</v>
      </c>
      <c r="J13" s="351">
        <v>6.0587062513377185E-2</v>
      </c>
    </row>
    <row r="14" spans="1:10">
      <c r="B14" s="89" t="s">
        <v>92</v>
      </c>
      <c r="C14" s="814">
        <v>34687</v>
      </c>
      <c r="D14" s="815">
        <v>41158</v>
      </c>
      <c r="E14" s="815">
        <v>46589</v>
      </c>
      <c r="F14" s="650">
        <f t="shared" si="0"/>
        <v>0.13195490548617528</v>
      </c>
      <c r="G14" s="911">
        <v>0.34312566667627642</v>
      </c>
      <c r="H14" s="815">
        <v>108604</v>
      </c>
      <c r="I14" s="815">
        <v>112219</v>
      </c>
      <c r="J14" s="351">
        <v>3.3286066811535488E-2</v>
      </c>
    </row>
    <row r="15" spans="1:10">
      <c r="B15" s="88" t="s">
        <v>93</v>
      </c>
      <c r="C15" s="814"/>
      <c r="D15" s="815"/>
      <c r="E15" s="815"/>
      <c r="F15" s="650"/>
      <c r="G15" s="911"/>
      <c r="H15" s="815"/>
      <c r="I15" s="815"/>
      <c r="J15" s="351"/>
    </row>
    <row r="16" spans="1:10">
      <c r="B16" s="89" t="s">
        <v>94</v>
      </c>
      <c r="C16" s="814">
        <v>22564</v>
      </c>
      <c r="D16" s="815">
        <v>20995</v>
      </c>
      <c r="E16" s="815">
        <v>31844</v>
      </c>
      <c r="F16" s="650">
        <f t="shared" si="0"/>
        <v>0.51674208144796374</v>
      </c>
      <c r="G16" s="911">
        <v>0.41127459670271227</v>
      </c>
      <c r="H16" s="815">
        <v>78606</v>
      </c>
      <c r="I16" s="815">
        <v>85124</v>
      </c>
      <c r="J16" s="351">
        <v>8.2919878889652188E-2</v>
      </c>
    </row>
    <row r="17" spans="2:10">
      <c r="B17" s="89" t="s">
        <v>95</v>
      </c>
      <c r="C17" s="814">
        <v>29944</v>
      </c>
      <c r="D17" s="815">
        <v>29544</v>
      </c>
      <c r="E17" s="815">
        <v>29498</v>
      </c>
      <c r="F17" s="650">
        <f t="shared" si="0"/>
        <v>-1.556999729217412E-3</v>
      </c>
      <c r="G17" s="911">
        <v>-1.4894469676729897E-2</v>
      </c>
      <c r="H17" s="815">
        <v>87024</v>
      </c>
      <c r="I17" s="815">
        <v>88800</v>
      </c>
      <c r="J17" s="351">
        <v>2.0408163265306121E-2</v>
      </c>
    </row>
    <row r="18" spans="2:10" ht="15.5" thickBot="1">
      <c r="B18" s="90" t="s">
        <v>682</v>
      </c>
      <c r="C18" s="814">
        <v>-143837.78439469554</v>
      </c>
      <c r="D18" s="815">
        <v>-231315.46470834577</v>
      </c>
      <c r="E18" s="815">
        <v>-202077.359773606</v>
      </c>
      <c r="F18" s="650">
        <f t="shared" si="0"/>
        <v>-0.12639926591853534</v>
      </c>
      <c r="G18" s="911">
        <v>0.40489761173669903</v>
      </c>
      <c r="H18" s="815">
        <v>-488166.00064283726</v>
      </c>
      <c r="I18" s="815">
        <v>-497150.86375356757</v>
      </c>
      <c r="J18" s="351">
        <v>1.8405343876670369E-2</v>
      </c>
    </row>
    <row r="19" spans="2:10" ht="15" thickBot="1">
      <c r="B19" s="90" t="s">
        <v>96</v>
      </c>
      <c r="C19" s="816">
        <v>1523788</v>
      </c>
      <c r="D19" s="817">
        <v>1822015</v>
      </c>
      <c r="E19" s="817">
        <v>1738655</v>
      </c>
      <c r="F19" s="348">
        <f t="shared" si="0"/>
        <v>-4.5751544306715353E-2</v>
      </c>
      <c r="G19" s="797">
        <v>0.1410084604945045</v>
      </c>
      <c r="H19" s="817">
        <v>4374541</v>
      </c>
      <c r="I19" s="817">
        <v>5338367</v>
      </c>
      <c r="J19" s="1191">
        <v>0.22032620108029619</v>
      </c>
    </row>
    <row r="22" spans="2:10">
      <c r="B22" s="1599" t="s">
        <v>721</v>
      </c>
      <c r="C22" s="1598"/>
      <c r="D22" s="1598"/>
      <c r="E22" s="1598"/>
      <c r="F22" s="1598"/>
      <c r="G22" s="1598"/>
    </row>
    <row r="23" spans="2:10" ht="14.4" customHeight="1">
      <c r="B23" s="1599" t="s">
        <v>722</v>
      </c>
      <c r="C23" s="1598"/>
      <c r="D23" s="1598"/>
      <c r="E23" s="1598"/>
      <c r="F23" s="1598"/>
      <c r="G23" s="1598"/>
    </row>
    <row r="24" spans="2:10" ht="14.4" customHeight="1">
      <c r="B24" s="1599" t="s">
        <v>723</v>
      </c>
      <c r="C24" s="1598"/>
      <c r="D24" s="1598"/>
      <c r="E24" s="1598"/>
      <c r="F24" s="1598"/>
      <c r="G24" s="1598"/>
    </row>
    <row r="25" spans="2:10" ht="14.4" customHeight="1">
      <c r="B25" s="1599" t="s">
        <v>724</v>
      </c>
      <c r="C25" s="1598"/>
      <c r="D25" s="1598"/>
      <c r="E25" s="1598"/>
      <c r="F25" s="1598"/>
      <c r="G25" s="1598"/>
    </row>
    <row r="26" spans="2:10" ht="14.4" customHeight="1">
      <c r="B26" s="1598"/>
      <c r="C26" s="1598"/>
      <c r="D26" s="1598"/>
      <c r="E26" s="1598"/>
      <c r="F26" s="1598"/>
      <c r="G26" s="1598"/>
    </row>
    <row r="27" spans="2:10" ht="12.65" customHeight="1">
      <c r="B27" s="1598"/>
      <c r="C27" s="1598"/>
      <c r="D27" s="1598"/>
      <c r="E27" s="1598"/>
      <c r="F27" s="1598"/>
      <c r="G27" s="1598"/>
    </row>
    <row r="31" spans="2:10">
      <c r="F31" s="1376"/>
      <c r="G31" s="1376"/>
    </row>
  </sheetData>
  <mergeCells count="3">
    <mergeCell ref="C4:E4"/>
    <mergeCell ref="F4:G4"/>
    <mergeCell ref="H4:I4"/>
  </mergeCells>
  <hyperlinks>
    <hyperlink ref="A1" location="Index!A1" display="Back to index" xr:uid="{6B225BFA-D0F0-46CB-AFD2-81296A85E86E}"/>
  </hyperlinks>
  <pageMargins left="0.7" right="0.7" top="0.75" bottom="0.75" header="0.3" footer="0.3"/>
  <headerFooter>
    <oddFooter>&amp;C_x000D_&amp;1#&amp;"Calibri"&amp;8&amp;K0000FF Datos elaborados por BCP para uso Interno</oddFooter>
  </headerFooter>
  <ignoredErrors>
    <ignoredError sqref="B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codeName="Hoja5">
    <tabColor rgb="FF2AD2C9"/>
  </sheetPr>
  <dimension ref="A1:J24"/>
  <sheetViews>
    <sheetView showGridLines="0" zoomScale="79" zoomScaleNormal="79" workbookViewId="0">
      <pane xSplit="2" topLeftCell="D1" activePane="topRight" state="frozen"/>
      <selection activeCell="H30" sqref="H30:J30"/>
      <selection pane="topRight" activeCell="K20" sqref="K20"/>
    </sheetView>
  </sheetViews>
  <sheetFormatPr baseColWidth="10" defaultColWidth="11.453125" defaultRowHeight="14.5"/>
  <cols>
    <col min="2" max="2" width="53.54296875" customWidth="1"/>
    <col min="8" max="8" width="12.54296875" bestFit="1" customWidth="1"/>
    <col min="9" max="9" width="13.08984375" bestFit="1" customWidth="1"/>
    <col min="10" max="10" width="12.54296875" bestFit="1" customWidth="1"/>
  </cols>
  <sheetData>
    <row r="1" spans="1:10">
      <c r="A1" s="145" t="s">
        <v>21</v>
      </c>
    </row>
    <row r="2" spans="1:10" ht="15" thickBot="1"/>
    <row r="3" spans="1:10" ht="14.9" customHeight="1">
      <c r="B3" s="1925" t="s">
        <v>64</v>
      </c>
      <c r="C3" s="1902" t="s">
        <v>23</v>
      </c>
      <c r="D3" s="1921"/>
      <c r="E3" s="1903"/>
      <c r="F3" s="1927" t="s">
        <v>42</v>
      </c>
      <c r="G3" s="1928"/>
      <c r="H3" s="1927" t="s">
        <v>642</v>
      </c>
      <c r="I3" s="1928"/>
      <c r="J3" s="1384" t="s">
        <v>42</v>
      </c>
    </row>
    <row r="4" spans="1:10" ht="15" customHeight="1" thickBot="1">
      <c r="B4" s="1926"/>
      <c r="C4" s="811" t="s">
        <v>732</v>
      </c>
      <c r="D4" s="812" t="s">
        <v>640</v>
      </c>
      <c r="E4" s="813" t="s">
        <v>733</v>
      </c>
      <c r="F4" s="164" t="s">
        <v>26</v>
      </c>
      <c r="G4" s="106" t="s">
        <v>27</v>
      </c>
      <c r="H4" s="1302" t="s">
        <v>646</v>
      </c>
      <c r="I4" s="1303" t="s">
        <v>647</v>
      </c>
      <c r="J4" s="1385" t="str">
        <f>+I4&amp;"/"&amp;H4</f>
        <v>2025/2024</v>
      </c>
    </row>
    <row r="5" spans="1:10">
      <c r="B5" s="94" t="s">
        <v>86</v>
      </c>
      <c r="C5" s="912"/>
      <c r="D5" s="913"/>
      <c r="E5" s="914"/>
      <c r="F5" s="913"/>
      <c r="G5" s="914"/>
      <c r="H5" s="652"/>
      <c r="I5" s="654"/>
      <c r="J5" s="1479"/>
    </row>
    <row r="6" spans="1:10">
      <c r="B6" s="95" t="s">
        <v>87</v>
      </c>
      <c r="C6" s="417">
        <v>0.24548420027188922</v>
      </c>
      <c r="D6" s="1149">
        <v>0.30866174745548736</v>
      </c>
      <c r="E6" s="928">
        <v>0.25557980142458558</v>
      </c>
      <c r="F6" s="1150" t="str">
        <f>+CONCATENATE(ROUND(((ROUND(E6,4)-ROUND(D6,4))/1%*100),0)," bps")</f>
        <v>-531 bps</v>
      </c>
      <c r="G6" s="1151" t="str">
        <f>+CONCATENATE(ROUND(((ROUND(E6,4)-ROUND(C6,4))/1%*100),0)," bps")</f>
        <v>101 bps</v>
      </c>
      <c r="H6" s="417">
        <v>0.22900048793322494</v>
      </c>
      <c r="I6" s="928">
        <v>0.25971026008030446</v>
      </c>
      <c r="J6" s="1151" t="str">
        <f>+CONCATENATE(ROUND(((ROUND(I6,4)-ROUND(H6,4))/1%*100),0)," bps")</f>
        <v>307 bps</v>
      </c>
    </row>
    <row r="7" spans="1:10">
      <c r="B7" s="95" t="s">
        <v>88</v>
      </c>
      <c r="C7" s="417">
        <v>6.8108428289900463E-2</v>
      </c>
      <c r="D7" s="1149">
        <v>9.015401575002692E-2</v>
      </c>
      <c r="E7" s="928">
        <v>0.14842567908350746</v>
      </c>
      <c r="F7" s="809" t="str">
        <f>+CONCATENATE(ROUND(((ROUND(E7,4)-ROUND(D7,4))/1%*100),0)," bps")</f>
        <v>582 bps</v>
      </c>
      <c r="G7" s="915" t="str">
        <f>+CONCATENATE(ROUND(((ROUND(E7,4)-ROUND(C7,4))/1%*100),0)," bps")</f>
        <v>803 bps</v>
      </c>
      <c r="H7" s="417">
        <v>0.10050993260419162</v>
      </c>
      <c r="I7" s="928">
        <v>9.73467836812692E-2</v>
      </c>
      <c r="J7" s="915" t="str">
        <f t="shared" ref="J7:J17" si="0">+CONCATENATE(ROUND(((ROUND(I7,4)-ROUND(H7,4))/1%*100),0)," bps")</f>
        <v>-32 bps</v>
      </c>
    </row>
    <row r="8" spans="1:10">
      <c r="B8" s="96" t="s">
        <v>89</v>
      </c>
      <c r="C8" s="417"/>
      <c r="D8" s="1149"/>
      <c r="E8" s="928"/>
      <c r="F8" s="810"/>
      <c r="G8" s="916"/>
      <c r="H8" s="417"/>
      <c r="I8" s="928"/>
      <c r="J8" s="916"/>
    </row>
    <row r="9" spans="1:10" ht="15">
      <c r="B9" s="97" t="s">
        <v>619</v>
      </c>
      <c r="C9" s="417">
        <v>9.4275742045956665E-2</v>
      </c>
      <c r="D9" s="1149">
        <v>0.16349228906979937</v>
      </c>
      <c r="E9" s="928">
        <v>0.18765782233556275</v>
      </c>
      <c r="F9" s="809" t="str">
        <f>+CONCATENATE(ROUND(((ROUND(E9,4)-ROUND(D9,4))/1%*100),0)," bps")</f>
        <v>242 bps</v>
      </c>
      <c r="G9" s="915" t="str">
        <f>+CONCATENATE(ROUND(((ROUND(E9,4)-ROUND(C9,4))/1%*100),0)," bps")</f>
        <v>934 bps</v>
      </c>
      <c r="H9" s="417">
        <v>8.9249976987208116E-2</v>
      </c>
      <c r="I9" s="928">
        <v>0.15952165564849119</v>
      </c>
      <c r="J9" s="915" t="str">
        <f t="shared" si="0"/>
        <v>703 bps</v>
      </c>
    </row>
    <row r="10" spans="1:10">
      <c r="B10" s="98" t="s">
        <v>90</v>
      </c>
      <c r="C10" s="417">
        <v>3.2262358852299861E-2</v>
      </c>
      <c r="D10" s="1149">
        <v>0.11060147298794078</v>
      </c>
      <c r="E10" s="928">
        <v>0.1227722130705507</v>
      </c>
      <c r="F10" s="809" t="str">
        <f>+CONCATENATE(ROUND(((ROUND(E10,4)-ROUND(D10,4))/1%*100),0)," bps")</f>
        <v>122 bps</v>
      </c>
      <c r="G10" s="915" t="str">
        <f>+CONCATENATE(ROUND(((ROUND(E10,4)-ROUND(C10,4))/1%*100),0)," bps")</f>
        <v>905 bps</v>
      </c>
      <c r="H10" s="417">
        <v>-7.7861126537298667E-2</v>
      </c>
      <c r="I10" s="928">
        <v>9.3168183046992939E-2</v>
      </c>
      <c r="J10" s="915" t="str">
        <f t="shared" si="0"/>
        <v>1711 bps</v>
      </c>
    </row>
    <row r="11" spans="1:10">
      <c r="B11" s="1392" t="s">
        <v>91</v>
      </c>
      <c r="C11" s="417"/>
      <c r="D11" s="1149"/>
      <c r="E11" s="928"/>
      <c r="F11" s="810"/>
      <c r="G11" s="916"/>
      <c r="H11" s="417"/>
      <c r="I11" s="928"/>
      <c r="J11" s="916"/>
    </row>
    <row r="12" spans="1:10" ht="15">
      <c r="B12" s="95" t="s">
        <v>620</v>
      </c>
      <c r="C12" s="417">
        <v>0.24330360451836375</v>
      </c>
      <c r="D12" s="1149">
        <v>0.21069230056227278</v>
      </c>
      <c r="E12" s="928">
        <v>0.20890677902117383</v>
      </c>
      <c r="F12" s="809" t="str">
        <f>+CONCATENATE(ROUND(((ROUND(E12,4)-ROUND(D12,4))/1%*100),0)," bps")</f>
        <v>-18 bps</v>
      </c>
      <c r="G12" s="915" t="str">
        <f>+CONCATENATE(ROUND(((ROUND(E12,4)-ROUND(C12,4))/1%*100),0)," bps")</f>
        <v>-344 bps</v>
      </c>
      <c r="H12" s="417">
        <v>0.25215350293974953</v>
      </c>
      <c r="I12" s="928">
        <v>0.21333791092470394</v>
      </c>
      <c r="J12" s="915" t="str">
        <f t="shared" si="0"/>
        <v>-389 bps</v>
      </c>
    </row>
    <row r="13" spans="1:10">
      <c r="B13" s="95" t="s">
        <v>97</v>
      </c>
      <c r="C13" s="417">
        <v>0.27922945646573932</v>
      </c>
      <c r="D13" s="1149">
        <v>0.40088538026790299</v>
      </c>
      <c r="E13" s="928">
        <v>0.40977536193642583</v>
      </c>
      <c r="F13" s="809" t="str">
        <f>+CONCATENATE(ROUND(((ROUND(E13,4)-ROUND(D13,4))/1%*100),0)," bps")</f>
        <v>89 bps</v>
      </c>
      <c r="G13" s="915" t="str">
        <f>+CONCATENATE(ROUND(((ROUND(E13,4)-ROUND(C13,4))/1%*100),0)," bps")</f>
        <v>1306 bps</v>
      </c>
      <c r="H13" s="417">
        <v>0.28551101401640511</v>
      </c>
      <c r="I13" s="928">
        <v>0.31376644364921003</v>
      </c>
      <c r="J13" s="915" t="str">
        <f t="shared" si="0"/>
        <v>283 bps</v>
      </c>
    </row>
    <row r="14" spans="1:10">
      <c r="B14" s="1600" t="s">
        <v>725</v>
      </c>
      <c r="C14" s="1480"/>
      <c r="D14" s="1481"/>
      <c r="E14" s="1482"/>
      <c r="F14" s="19"/>
      <c r="G14" s="1426"/>
      <c r="H14" s="1480"/>
      <c r="I14" s="1482"/>
      <c r="J14" s="1426"/>
    </row>
    <row r="15" spans="1:10">
      <c r="B15" s="95" t="s">
        <v>94</v>
      </c>
      <c r="C15" s="417">
        <v>0.1263422534600078</v>
      </c>
      <c r="D15" s="1149">
        <v>0.11185335197111898</v>
      </c>
      <c r="E15" s="928">
        <v>0.16682022519735054</v>
      </c>
      <c r="F15" s="809" t="str">
        <f>+CONCATENATE(ROUND(((ROUND(E15,4)-ROUND(D15,4))/1%*100),0)," bps")</f>
        <v>549 bps</v>
      </c>
      <c r="G15" s="915" t="str">
        <f>+CONCATENATE(ROUND(((ROUND(E15,4)-ROUND(C15,4))/1%*100),0)," bps")</f>
        <v>405 bps</v>
      </c>
      <c r="H15" s="417">
        <v>0.14639593866087275</v>
      </c>
      <c r="I15" s="928">
        <v>0.15153491541203851</v>
      </c>
      <c r="J15" s="915" t="str">
        <f t="shared" si="0"/>
        <v>51 bps</v>
      </c>
    </row>
    <row r="16" spans="1:10" ht="15" thickBot="1">
      <c r="B16" s="99" t="s">
        <v>98</v>
      </c>
      <c r="C16" s="417">
        <v>0.15147608114320329</v>
      </c>
      <c r="D16" s="1149">
        <v>0.16728858186348064</v>
      </c>
      <c r="E16" s="928">
        <v>0.16998826569238537</v>
      </c>
      <c r="F16" s="809" t="str">
        <f>+CONCATENATE(ROUND(((ROUND(E16,4)-ROUND(D16,4))/1%*100),0)," bps")</f>
        <v>27 bps</v>
      </c>
      <c r="G16" s="915" t="str">
        <f>+CONCATENATE(ROUND(((ROUND(E16,4)-ROUND(C16,4))/1%*100),0)," bps")</f>
        <v>185 bps</v>
      </c>
      <c r="H16" s="417">
        <v>0.13956445046918611</v>
      </c>
      <c r="I16" s="928">
        <v>0.1671051294500209</v>
      </c>
      <c r="J16" s="915" t="str">
        <f t="shared" si="0"/>
        <v>275 bps</v>
      </c>
    </row>
    <row r="17" spans="2:10" ht="15" thickBot="1">
      <c r="B17" s="100" t="s">
        <v>99</v>
      </c>
      <c r="C17" s="1152">
        <v>0.18504824120738794</v>
      </c>
      <c r="D17" s="1153">
        <v>0.20733515468901603</v>
      </c>
      <c r="E17" s="1154">
        <v>0.19585096281919026</v>
      </c>
      <c r="F17" s="357" t="str">
        <f>+CONCATENATE(ROUND(((ROUND(E17,4)-ROUND(D17,4))/1%*100),0)," bps")</f>
        <v>-114 bps</v>
      </c>
      <c r="G17" s="349" t="str">
        <f>+CONCATENATE(ROUND(((ROUND(E17,4)-ROUND(C17,4))/1%*100),0)," bps")</f>
        <v>109 bps</v>
      </c>
      <c r="H17" s="1152">
        <v>0.17695666662798495</v>
      </c>
      <c r="I17" s="1154">
        <v>0.20076515675548051</v>
      </c>
      <c r="J17" s="349" t="str">
        <f t="shared" si="0"/>
        <v>238 bps</v>
      </c>
    </row>
    <row r="19" spans="2:10">
      <c r="B19" s="1923" t="s">
        <v>805</v>
      </c>
      <c r="C19" s="1924"/>
      <c r="D19" s="1924"/>
      <c r="E19" s="1924"/>
      <c r="F19" s="1924"/>
      <c r="G19" s="1924"/>
    </row>
    <row r="20" spans="2:10" ht="15" customHeight="1">
      <c r="B20" s="1924"/>
      <c r="C20" s="1924"/>
      <c r="D20" s="1924"/>
      <c r="E20" s="1924"/>
      <c r="F20" s="1924"/>
      <c r="G20" s="1924"/>
    </row>
    <row r="21" spans="2:10" ht="38.25" customHeight="1">
      <c r="B21" s="1924"/>
      <c r="C21" s="1924"/>
      <c r="D21" s="1924"/>
      <c r="E21" s="1924"/>
      <c r="F21" s="1924"/>
      <c r="G21" s="1924"/>
    </row>
    <row r="22" spans="2:10" ht="16.5" customHeight="1">
      <c r="B22" s="1922"/>
      <c r="C22" s="1922"/>
      <c r="D22" s="1922"/>
      <c r="E22" s="1922"/>
    </row>
    <row r="23" spans="2:10">
      <c r="B23" s="1922"/>
      <c r="C23" s="1922"/>
      <c r="D23" s="1922"/>
      <c r="E23" s="1922"/>
    </row>
    <row r="24" spans="2:10" ht="46.5" customHeight="1">
      <c r="B24" s="1922"/>
      <c r="C24" s="1922"/>
      <c r="D24" s="1922"/>
      <c r="E24" s="1922"/>
    </row>
  </sheetData>
  <mergeCells count="6">
    <mergeCell ref="B22:E24"/>
    <mergeCell ref="C3:E3"/>
    <mergeCell ref="B19:G21"/>
    <mergeCell ref="B3:B4"/>
    <mergeCell ref="H3:I3"/>
    <mergeCell ref="F3:G3"/>
  </mergeCells>
  <hyperlinks>
    <hyperlink ref="A1" location="Index!A1" display="Back to index" xr:uid="{CD92430A-C631-4B72-A329-A2A81C162162}"/>
  </hyperlinks>
  <pageMargins left="0.7" right="0.7" top="0.75" bottom="0.75" header="0.3" footer="0.3"/>
  <headerFooter>
    <oddFooter>&amp;C_x000D_&amp;1#&amp;"Calibri"&amp;8&amp;K0000FF Datos elaborados por BCP para uso Interno</oddFooter>
  </headerFooter>
  <ignoredErrors>
    <ignoredError sqref="H4:I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codeName="Hoja6">
    <tabColor rgb="FF2AD2C9"/>
  </sheetPr>
  <dimension ref="A1:Y88"/>
  <sheetViews>
    <sheetView showGridLines="0" zoomScale="68" zoomScaleNormal="50" workbookViewId="0">
      <pane xSplit="2" topLeftCell="C1" activePane="topRight" state="frozen"/>
      <selection pane="topRight" activeCell="I55" sqref="I55"/>
    </sheetView>
  </sheetViews>
  <sheetFormatPr baseColWidth="10" defaultColWidth="11.453125" defaultRowHeight="14.5"/>
  <cols>
    <col min="2" max="2" width="57.90625" customWidth="1"/>
    <col min="3" max="6" width="11.54296875" customWidth="1"/>
    <col min="7" max="8" width="15.90625" customWidth="1"/>
    <col min="9" max="11" width="12.08984375" customWidth="1"/>
    <col min="12" max="12" width="12" customWidth="1"/>
    <col min="13" max="13" width="39.54296875" bestFit="1" customWidth="1"/>
    <col min="14" max="25" width="10.90625" customWidth="1"/>
  </cols>
  <sheetData>
    <row r="1" spans="1:11">
      <c r="A1" s="145" t="s">
        <v>21</v>
      </c>
    </row>
    <row r="2" spans="1:11" ht="15" thickBot="1"/>
    <row r="3" spans="1:11" ht="26.15" customHeight="1">
      <c r="B3" s="1929" t="s">
        <v>789</v>
      </c>
      <c r="C3" s="1932" t="s">
        <v>43</v>
      </c>
      <c r="D3" s="1933"/>
      <c r="E3" s="1936"/>
      <c r="F3" s="1938" t="s">
        <v>100</v>
      </c>
      <c r="G3" s="1939"/>
      <c r="H3" s="1932" t="s">
        <v>785</v>
      </c>
      <c r="I3" s="1933"/>
      <c r="J3" s="1932" t="s">
        <v>786</v>
      </c>
      <c r="K3" s="1936"/>
    </row>
    <row r="4" spans="1:11">
      <c r="B4" s="1930"/>
      <c r="C4" s="1934"/>
      <c r="D4" s="1935"/>
      <c r="E4" s="1937"/>
      <c r="F4" s="1940"/>
      <c r="G4" s="1941"/>
      <c r="H4" s="1934"/>
      <c r="I4" s="1935"/>
      <c r="J4" s="1934"/>
      <c r="K4" s="1937"/>
    </row>
    <row r="5" spans="1:11" ht="15" thickBot="1">
      <c r="B5" s="1931"/>
      <c r="C5" s="1411" t="s">
        <v>730</v>
      </c>
      <c r="D5" s="1412" t="s">
        <v>641</v>
      </c>
      <c r="E5" s="1413" t="s">
        <v>731</v>
      </c>
      <c r="F5" s="1211" t="s">
        <v>26</v>
      </c>
      <c r="G5" s="1399" t="s">
        <v>27</v>
      </c>
      <c r="H5" s="1211" t="s">
        <v>26</v>
      </c>
      <c r="I5" s="1629" t="s">
        <v>27</v>
      </c>
      <c r="J5" s="1211" t="s">
        <v>26</v>
      </c>
      <c r="K5" s="1399" t="s">
        <v>27</v>
      </c>
    </row>
    <row r="6" spans="1:11">
      <c r="B6" s="1212" t="s">
        <v>103</v>
      </c>
      <c r="C6" s="1213">
        <v>117687.023</v>
      </c>
      <c r="D6" s="1214">
        <v>120998.97500000001</v>
      </c>
      <c r="E6" s="1215">
        <v>123089.317</v>
      </c>
      <c r="F6" s="1216">
        <v>1.7275700062748367E-2</v>
      </c>
      <c r="G6" s="1216">
        <v>4.5903905649818277E-2</v>
      </c>
      <c r="H6" s="1630">
        <v>2928.8832587457437</v>
      </c>
      <c r="I6" s="1631">
        <v>8185.7853065273957</v>
      </c>
      <c r="J6" s="1632">
        <v>2.4205851816064827E-2</v>
      </c>
      <c r="K6" s="1633">
        <v>6.955554739903147E-2</v>
      </c>
    </row>
    <row r="7" spans="1:11">
      <c r="B7" s="1745" t="s">
        <v>22</v>
      </c>
      <c r="C7" s="1213">
        <v>12118.953</v>
      </c>
      <c r="D7" s="1214">
        <v>12785.249</v>
      </c>
      <c r="E7" s="1215">
        <v>13095.856</v>
      </c>
      <c r="F7" s="1217">
        <v>2.4294169006798372E-2</v>
      </c>
      <c r="G7" s="1216">
        <v>8.0609521301056253E-2</v>
      </c>
      <c r="H7" s="1634">
        <v>310.77659324518208</v>
      </c>
      <c r="I7" s="1635">
        <v>977.46631985622844</v>
      </c>
      <c r="J7" s="1217">
        <v>2.4307433765676567E-2</v>
      </c>
      <c r="K7" s="1230">
        <v>8.0656003852496827E-2</v>
      </c>
    </row>
    <row r="8" spans="1:11">
      <c r="B8" s="1745" t="s">
        <v>113</v>
      </c>
      <c r="C8" s="1213">
        <v>1773.682</v>
      </c>
      <c r="D8" s="1214">
        <v>1976.163</v>
      </c>
      <c r="E8" s="1215">
        <v>2158.4540000000002</v>
      </c>
      <c r="F8" s="1217">
        <v>9.2244921092035526E-2</v>
      </c>
      <c r="G8" s="1216">
        <v>0.2169340389088914</v>
      </c>
      <c r="H8" s="1634">
        <v>227.0773822678002</v>
      </c>
      <c r="I8" s="1635">
        <v>533.43786951758079</v>
      </c>
      <c r="J8" s="1217">
        <v>0.1149082248113138</v>
      </c>
      <c r="K8" s="1230">
        <v>0.30075169591707018</v>
      </c>
    </row>
    <row r="9" spans="1:11">
      <c r="B9" s="1745" t="s">
        <v>735</v>
      </c>
      <c r="C9" s="1213">
        <v>9829.5660000000007</v>
      </c>
      <c r="D9" s="1214">
        <v>4189.04</v>
      </c>
      <c r="E9" s="1215">
        <v>5505.442</v>
      </c>
      <c r="F9" s="1217">
        <v>0.31424908809655672</v>
      </c>
      <c r="G9" s="1216">
        <v>-0.43990996143675121</v>
      </c>
      <c r="H9" s="1634" t="s">
        <v>543</v>
      </c>
      <c r="I9" s="1635" t="s">
        <v>543</v>
      </c>
      <c r="J9" s="1217" t="s">
        <v>543</v>
      </c>
      <c r="K9" s="1230" t="s">
        <v>543</v>
      </c>
    </row>
    <row r="10" spans="1:11">
      <c r="B10" s="1212" t="s">
        <v>643</v>
      </c>
      <c r="C10" s="1636">
        <v>1927.8019999999999</v>
      </c>
      <c r="D10" s="1637">
        <v>1558.925</v>
      </c>
      <c r="E10" s="1638">
        <v>1421.6869999999999</v>
      </c>
      <c r="F10" s="1639">
        <v>-8.803374119986529E-2</v>
      </c>
      <c r="G10" s="1640">
        <v>-0.26253474163840484</v>
      </c>
      <c r="H10" s="1641">
        <v>-107.73854252476758</v>
      </c>
      <c r="I10" s="1642">
        <v>-408.19427250828994</v>
      </c>
      <c r="J10" s="1639">
        <v>-6.9110792709570767E-2</v>
      </c>
      <c r="K10" s="1643">
        <v>-0.21174076617219506</v>
      </c>
    </row>
    <row r="11" spans="1:11" ht="15" thickBot="1">
      <c r="B11" s="1218" t="s">
        <v>746</v>
      </c>
      <c r="C11" s="1636">
        <v>-768.24099999997998</v>
      </c>
      <c r="D11" s="1637">
        <v>-546.37400000001071</v>
      </c>
      <c r="E11" s="1638">
        <v>-518.50200000003679</v>
      </c>
      <c r="F11" s="1639">
        <v>-5.1012676298603843E-2</v>
      </c>
      <c r="G11" s="1640">
        <v>-0.32507897912237138</v>
      </c>
      <c r="H11" s="1644">
        <v>28.164699100632106</v>
      </c>
      <c r="I11" s="1645">
        <v>250.70949981851084</v>
      </c>
      <c r="J11" s="1646">
        <v>-5.1548388284639368E-2</v>
      </c>
      <c r="K11" s="1647">
        <v>-0.32634225434273534</v>
      </c>
    </row>
    <row r="12" spans="1:11" ht="15" thickBot="1">
      <c r="B12" s="1219" t="s">
        <v>745</v>
      </c>
      <c r="C12" s="1240">
        <v>142568.785</v>
      </c>
      <c r="D12" s="1241">
        <v>140961.978</v>
      </c>
      <c r="E12" s="1242">
        <v>144752.25399999999</v>
      </c>
      <c r="F12" s="1243">
        <v>2.6888640850371681E-2</v>
      </c>
      <c r="G12" s="1243">
        <v>1.5315196801319431E-2</v>
      </c>
      <c r="H12" s="1648" t="s">
        <v>543</v>
      </c>
      <c r="I12" s="1649" t="s">
        <v>543</v>
      </c>
      <c r="J12" s="1650" t="s">
        <v>543</v>
      </c>
      <c r="K12" s="1649" t="s">
        <v>543</v>
      </c>
    </row>
    <row r="13" spans="1:11">
      <c r="B13" s="1651" t="s">
        <v>747</v>
      </c>
      <c r="C13" s="1652">
        <v>9829.5660000000007</v>
      </c>
      <c r="D13" s="1653">
        <v>9684.0370000000039</v>
      </c>
      <c r="E13" s="1654">
        <v>9553.8250000000007</v>
      </c>
      <c r="F13" s="1655">
        <v>-1.3446045280496421E-2</v>
      </c>
      <c r="G13" s="1656">
        <v>-2.8052204949842174E-2</v>
      </c>
      <c r="H13" s="1657">
        <v>68.022148361751988</v>
      </c>
      <c r="I13" s="1658">
        <v>382.28832025222255</v>
      </c>
      <c r="J13" s="1659">
        <v>7.0241520516445277E-3</v>
      </c>
      <c r="K13" s="1660">
        <v>3.8891678457850798E-2</v>
      </c>
    </row>
    <row r="14" spans="1:11" ht="15" thickBot="1">
      <c r="B14" s="1661" t="s">
        <v>748</v>
      </c>
      <c r="C14" s="1232">
        <v>142568.785</v>
      </c>
      <c r="D14" s="1407">
        <v>146456.97500000001</v>
      </c>
      <c r="E14" s="1408">
        <v>148800.63699999999</v>
      </c>
      <c r="F14" s="1662">
        <v>1.6002392511520691E-2</v>
      </c>
      <c r="G14" s="1663">
        <v>4.3711195266200598E-2</v>
      </c>
      <c r="H14" s="1664">
        <v>3455.1855391963422</v>
      </c>
      <c r="I14" s="1665">
        <v>9921.4930434636481</v>
      </c>
      <c r="J14" s="1666">
        <v>2.359181274720501E-2</v>
      </c>
      <c r="K14" s="1667">
        <v>6.959092080641005E-2</v>
      </c>
    </row>
    <row r="15" spans="1:11">
      <c r="B15" s="1805"/>
      <c r="C15" s="1238"/>
      <c r="D15" s="1238"/>
      <c r="E15" s="1238"/>
      <c r="F15" s="1806"/>
      <c r="G15" s="1806"/>
      <c r="H15" s="1807"/>
      <c r="I15" s="1807"/>
      <c r="J15" s="1808"/>
      <c r="K15" s="1808"/>
    </row>
    <row r="16" spans="1:11">
      <c r="B16" s="1809" t="s">
        <v>652</v>
      </c>
      <c r="C16" s="1238"/>
      <c r="D16" s="1238"/>
      <c r="E16" s="1238"/>
      <c r="F16" s="1806"/>
      <c r="G16" s="1806"/>
      <c r="H16" s="1807"/>
      <c r="I16" s="1807"/>
      <c r="J16" s="1808"/>
      <c r="K16" s="1808"/>
    </row>
    <row r="17" spans="2:10">
      <c r="B17" s="1809" t="s">
        <v>758</v>
      </c>
    </row>
    <row r="18" spans="2:10" ht="15" thickBot="1">
      <c r="B18" s="1809"/>
    </row>
    <row r="19" spans="2:10" ht="14.4" customHeight="1">
      <c r="B19" s="1929" t="s">
        <v>789</v>
      </c>
      <c r="C19" s="1932" t="str">
        <f>+C3</f>
        <v>As of</v>
      </c>
      <c r="D19" s="1933"/>
      <c r="E19" s="1932" t="s">
        <v>749</v>
      </c>
      <c r="F19" s="1936"/>
      <c r="G19" s="1933" t="s">
        <v>787</v>
      </c>
      <c r="H19" s="1936"/>
      <c r="I19" s="1932" t="s">
        <v>788</v>
      </c>
      <c r="J19" s="1936"/>
    </row>
    <row r="20" spans="2:10">
      <c r="B20" s="1930"/>
      <c r="C20" s="1934"/>
      <c r="D20" s="1935"/>
      <c r="E20" s="1934"/>
      <c r="F20" s="1937"/>
      <c r="G20" s="1935"/>
      <c r="H20" s="1937"/>
      <c r="I20" s="1934"/>
      <c r="J20" s="1937"/>
    </row>
    <row r="21" spans="2:10" ht="15" thickBot="1">
      <c r="B21" s="1931"/>
      <c r="C21" s="1627" t="str">
        <f>+D5</f>
        <v>Jun 25</v>
      </c>
      <c r="D21" s="1628" t="str">
        <f>+E5</f>
        <v>Sep 25</v>
      </c>
      <c r="E21" s="1211" t="s">
        <v>751</v>
      </c>
      <c r="F21" s="1399" t="s">
        <v>736</v>
      </c>
      <c r="G21" s="1627" t="str">
        <f>C21</f>
        <v>Jun 25</v>
      </c>
      <c r="H21" s="1628" t="str">
        <f>D21</f>
        <v>Sep 25</v>
      </c>
      <c r="I21" s="1211" t="s">
        <v>751</v>
      </c>
      <c r="J21" s="1399" t="s">
        <v>736</v>
      </c>
    </row>
    <row r="22" spans="2:10">
      <c r="B22" s="1223" t="s">
        <v>103</v>
      </c>
      <c r="C22" s="1224">
        <v>120998.97500000001</v>
      </c>
      <c r="D22" s="1225">
        <v>123089.317</v>
      </c>
      <c r="E22" s="1668">
        <v>2090.3419999999896</v>
      </c>
      <c r="F22" s="1227">
        <v>1.7275700062748367E-2</v>
      </c>
      <c r="G22" s="1224">
        <v>120998.97500000001</v>
      </c>
      <c r="H22" s="1225">
        <v>123927.85825874575</v>
      </c>
      <c r="I22" s="1668">
        <v>2928.8832587457437</v>
      </c>
      <c r="J22" s="1227">
        <v>2.4205851816064827E-2</v>
      </c>
    </row>
    <row r="23" spans="2:10">
      <c r="B23" s="1228" t="s">
        <v>104</v>
      </c>
      <c r="C23" s="1224">
        <v>53025.225962158001</v>
      </c>
      <c r="D23" s="1225">
        <v>53340.008432462018</v>
      </c>
      <c r="E23" s="1668">
        <v>314.7824703040169</v>
      </c>
      <c r="F23" s="1227">
        <v>5.9364663627961001E-3</v>
      </c>
      <c r="G23" s="1224">
        <v>53025.225962158001</v>
      </c>
      <c r="H23" s="1225">
        <v>53981.675773211959</v>
      </c>
      <c r="I23" s="1668">
        <v>956.44981105395709</v>
      </c>
      <c r="J23" s="1227">
        <v>1.8037637628108172E-2</v>
      </c>
    </row>
    <row r="24" spans="2:10">
      <c r="B24" s="1229" t="s">
        <v>105</v>
      </c>
      <c r="C24" s="1213">
        <v>30495.785534183004</v>
      </c>
      <c r="D24" s="1214">
        <v>31484.93453188401</v>
      </c>
      <c r="E24" s="1669">
        <v>989.14899770100601</v>
      </c>
      <c r="F24" s="1230">
        <v>3.24355966037424E-2</v>
      </c>
      <c r="G24" s="1213">
        <v>30495.785534183004</v>
      </c>
      <c r="H24" s="1214">
        <v>31864.823859577431</v>
      </c>
      <c r="I24" s="1673">
        <v>1369.0383253944274</v>
      </c>
      <c r="J24" s="1674">
        <v>4.4892705710428693E-2</v>
      </c>
    </row>
    <row r="25" spans="2:10">
      <c r="B25" s="1229" t="s">
        <v>106</v>
      </c>
      <c r="C25" s="1213">
        <v>22529.440427975002</v>
      </c>
      <c r="D25" s="1214">
        <v>21855.073900578009</v>
      </c>
      <c r="E25" s="1669">
        <v>-674.36652739699275</v>
      </c>
      <c r="F25" s="1230">
        <v>-2.9932679844086429E-2</v>
      </c>
      <c r="G25" s="1213">
        <v>22529.440427975002</v>
      </c>
      <c r="H25" s="1214">
        <v>22116.85191363452</v>
      </c>
      <c r="I25" s="1803">
        <v>-412.5885143404812</v>
      </c>
      <c r="J25" s="1804">
        <v>-1.8313305013477721E-2</v>
      </c>
    </row>
    <row r="26" spans="2:10">
      <c r="B26" s="1228" t="s">
        <v>107</v>
      </c>
      <c r="C26" s="1224">
        <v>66176.376884868994</v>
      </c>
      <c r="D26" s="1225">
        <v>67958.216697833006</v>
      </c>
      <c r="E26" s="1668">
        <v>1781.8398129640118</v>
      </c>
      <c r="F26" s="1227">
        <v>2.6925617521551315E-2</v>
      </c>
      <c r="G26" s="1224">
        <v>66176.376884868994</v>
      </c>
      <c r="H26" s="1225">
        <v>68129.920061416997</v>
      </c>
      <c r="I26" s="1668">
        <v>1953.5431765480025</v>
      </c>
      <c r="J26" s="1227">
        <v>2.952024980072121E-2</v>
      </c>
    </row>
    <row r="27" spans="2:10">
      <c r="B27" s="1229" t="s">
        <v>108</v>
      </c>
      <c r="C27" s="1213">
        <v>7691.7364117339985</v>
      </c>
      <c r="D27" s="1214">
        <v>8096.7726657430039</v>
      </c>
      <c r="E27" s="1669">
        <v>405.03625400900546</v>
      </c>
      <c r="F27" s="1230">
        <v>5.2658623791515868E-2</v>
      </c>
      <c r="G27" s="1213">
        <v>7691.7364117339985</v>
      </c>
      <c r="H27" s="1214">
        <v>8169.2107180249823</v>
      </c>
      <c r="I27" s="1673">
        <v>477.4743062909838</v>
      </c>
      <c r="J27" s="1674">
        <v>6.20762700035562E-2</v>
      </c>
    </row>
    <row r="28" spans="2:10">
      <c r="B28" s="1229" t="s">
        <v>109</v>
      </c>
      <c r="C28" s="1213">
        <v>16090.775783310988</v>
      </c>
      <c r="D28" s="1214">
        <v>16446.505680805018</v>
      </c>
      <c r="E28" s="1669">
        <v>355.7298974940295</v>
      </c>
      <c r="F28" s="1230">
        <v>2.2107690908413913E-2</v>
      </c>
      <c r="G28" s="1213">
        <v>16090.775783310988</v>
      </c>
      <c r="H28" s="1214">
        <v>16449.41659336675</v>
      </c>
      <c r="I28" s="1673">
        <v>358.6408100557619</v>
      </c>
      <c r="J28" s="1674">
        <v>2.2288596577657582E-2</v>
      </c>
    </row>
    <row r="29" spans="2:10">
      <c r="B29" s="1229" t="s">
        <v>110</v>
      </c>
      <c r="C29" s="1213">
        <v>22824.041736701009</v>
      </c>
      <c r="D29" s="1214">
        <v>23377.467005794992</v>
      </c>
      <c r="E29" s="1669">
        <v>553.42526909398293</v>
      </c>
      <c r="F29" s="1230">
        <v>2.4247470079064692E-2</v>
      </c>
      <c r="G29" s="1213">
        <v>22824.041736701009</v>
      </c>
      <c r="H29" s="1214">
        <v>23411.226103865945</v>
      </c>
      <c r="I29" s="1673">
        <v>587.1843671649367</v>
      </c>
      <c r="J29" s="1674">
        <v>2.572657261753708E-2</v>
      </c>
    </row>
    <row r="30" spans="2:10">
      <c r="B30" s="1670" t="s">
        <v>111</v>
      </c>
      <c r="C30" s="1636">
        <v>13445.722724360006</v>
      </c>
      <c r="D30" s="1637">
        <v>13780.860543770003</v>
      </c>
      <c r="E30" s="1671">
        <v>335.13781940999615</v>
      </c>
      <c r="F30" s="1643">
        <v>2.4925236544021345E-2</v>
      </c>
      <c r="G30" s="1636">
        <v>13445.722724360006</v>
      </c>
      <c r="H30" s="1637">
        <v>13821.769364730208</v>
      </c>
      <c r="I30" s="1673">
        <v>376.0466403702012</v>
      </c>
      <c r="J30" s="1674">
        <v>2.7967752130490187E-2</v>
      </c>
    </row>
    <row r="31" spans="2:10">
      <c r="B31" s="1670" t="s">
        <v>112</v>
      </c>
      <c r="C31" s="1636">
        <v>6124.1002287629944</v>
      </c>
      <c r="D31" s="1637">
        <v>6256.6108017199931</v>
      </c>
      <c r="E31" s="1641">
        <v>132.51057295699866</v>
      </c>
      <c r="F31" s="1643">
        <v>2.1637557846398092E-2</v>
      </c>
      <c r="G31" s="1636">
        <v>6124.1002287629944</v>
      </c>
      <c r="H31" s="1637">
        <v>6278.2972814291079</v>
      </c>
      <c r="I31" s="1641">
        <v>154.19705266611345</v>
      </c>
      <c r="J31" s="1643">
        <v>2.5178727797741995E-2</v>
      </c>
    </row>
    <row r="32" spans="2:10" ht="15" thickBot="1">
      <c r="B32" s="1231" t="s">
        <v>757</v>
      </c>
      <c r="C32" s="1232">
        <v>1797.3721529730101</v>
      </c>
      <c r="D32" s="1407">
        <v>1791.0918697049638</v>
      </c>
      <c r="E32" s="1672">
        <v>-6.2802832680463325</v>
      </c>
      <c r="F32" s="1410">
        <v>-3.494147418306337E-3</v>
      </c>
      <c r="G32" s="1232">
        <v>1797.3721529730101</v>
      </c>
      <c r="H32" s="1407">
        <v>1816.2624241168005</v>
      </c>
      <c r="I32" s="1672">
        <v>18.890271143790414</v>
      </c>
      <c r="J32" s="1410">
        <v>1.0509938697194299E-2</v>
      </c>
    </row>
    <row r="34" spans="2:10">
      <c r="B34" s="1809" t="s">
        <v>652</v>
      </c>
    </row>
    <row r="35" spans="2:10">
      <c r="B35" s="1809" t="s">
        <v>653</v>
      </c>
    </row>
    <row r="36" spans="2:10" ht="15" thickBot="1"/>
    <row r="37" spans="2:10" ht="14.4" customHeight="1">
      <c r="B37" s="1929" t="s">
        <v>789</v>
      </c>
      <c r="C37" s="1932" t="str">
        <f>+C19</f>
        <v>As of</v>
      </c>
      <c r="D37" s="1933"/>
      <c r="E37" s="1932" t="s">
        <v>752</v>
      </c>
      <c r="F37" s="1936"/>
      <c r="G37" s="1933" t="s">
        <v>750</v>
      </c>
      <c r="H37" s="1936"/>
      <c r="I37" s="1932" t="s">
        <v>753</v>
      </c>
      <c r="J37" s="1936"/>
    </row>
    <row r="38" spans="2:10">
      <c r="B38" s="1930"/>
      <c r="C38" s="1934"/>
      <c r="D38" s="1935"/>
      <c r="E38" s="1934"/>
      <c r="F38" s="1937"/>
      <c r="G38" s="1935"/>
      <c r="H38" s="1937"/>
      <c r="I38" s="1934"/>
      <c r="J38" s="1937"/>
    </row>
    <row r="39" spans="2:10" ht="15" thickBot="1">
      <c r="B39" s="1931"/>
      <c r="C39" s="1627" t="str">
        <f>+C5</f>
        <v>Sep 24</v>
      </c>
      <c r="D39" s="1628" t="str">
        <f>+E5</f>
        <v>Sep 25</v>
      </c>
      <c r="E39" s="1211" t="s">
        <v>751</v>
      </c>
      <c r="F39" s="1399" t="s">
        <v>736</v>
      </c>
      <c r="G39" s="1627" t="str">
        <f>C39</f>
        <v>Sep 24</v>
      </c>
      <c r="H39" s="1628" t="str">
        <f>D39</f>
        <v>Sep 25</v>
      </c>
      <c r="I39" s="1211" t="s">
        <v>751</v>
      </c>
      <c r="J39" s="1399" t="s">
        <v>736</v>
      </c>
    </row>
    <row r="40" spans="2:10">
      <c r="B40" s="1223" t="s">
        <v>103</v>
      </c>
      <c r="C40" s="1224">
        <v>117687.023</v>
      </c>
      <c r="D40" s="1225">
        <v>123089.317</v>
      </c>
      <c r="E40" s="1668">
        <v>5402.2939999999944</v>
      </c>
      <c r="F40" s="1227">
        <v>4.5903905649818277E-2</v>
      </c>
      <c r="G40" s="1224">
        <v>117687.023</v>
      </c>
      <c r="H40" s="1225">
        <v>125872.8083065274</v>
      </c>
      <c r="I40" s="1668">
        <v>8185.7853065273957</v>
      </c>
      <c r="J40" s="1227">
        <v>6.955554739903147E-2</v>
      </c>
    </row>
    <row r="41" spans="2:10">
      <c r="B41" s="1228" t="s">
        <v>104</v>
      </c>
      <c r="C41" s="1224">
        <v>51662.553461194984</v>
      </c>
      <c r="D41" s="1225">
        <v>53340.008432462018</v>
      </c>
      <c r="E41" s="1668">
        <v>1677.4549712670341</v>
      </c>
      <c r="F41" s="1227">
        <v>3.2469455318870688E-2</v>
      </c>
      <c r="G41" s="1224">
        <v>51662.553461194984</v>
      </c>
      <c r="H41" s="1225">
        <v>55469.98752971366</v>
      </c>
      <c r="I41" s="1668">
        <v>3807.4340685186762</v>
      </c>
      <c r="J41" s="1227">
        <v>7.3698139434368759E-2</v>
      </c>
    </row>
    <row r="42" spans="2:10">
      <c r="B42" s="1229" t="s">
        <v>105</v>
      </c>
      <c r="C42" s="1213">
        <v>31382.59501401399</v>
      </c>
      <c r="D42" s="1214">
        <v>31484.93453188401</v>
      </c>
      <c r="E42" s="1669">
        <v>102.33951787001934</v>
      </c>
      <c r="F42" s="1230">
        <v>3.2610278985634178E-3</v>
      </c>
      <c r="G42" s="1213">
        <v>31382.59501401399</v>
      </c>
      <c r="H42" s="1214">
        <v>32745.956050826993</v>
      </c>
      <c r="I42" s="1673">
        <v>1363.361036813003</v>
      </c>
      <c r="J42" s="1674">
        <v>4.3443221830578027E-2</v>
      </c>
    </row>
    <row r="43" spans="2:10">
      <c r="B43" s="1229" t="s">
        <v>106</v>
      </c>
      <c r="C43" s="1213">
        <v>20279.958447180998</v>
      </c>
      <c r="D43" s="1214">
        <v>21855.073900578009</v>
      </c>
      <c r="E43" s="1669">
        <v>1575.1154533970112</v>
      </c>
      <c r="F43" s="1230">
        <v>7.7668574001243051E-2</v>
      </c>
      <c r="G43" s="1213">
        <v>20279.958447180998</v>
      </c>
      <c r="H43" s="1214">
        <v>22724.031478886671</v>
      </c>
      <c r="I43" s="1673">
        <v>2444.0730317056732</v>
      </c>
      <c r="J43" s="1674">
        <v>0.12051666861503896</v>
      </c>
    </row>
    <row r="44" spans="2:10">
      <c r="B44" s="1228" t="s">
        <v>107</v>
      </c>
      <c r="C44" s="1224">
        <v>64384.125246218013</v>
      </c>
      <c r="D44" s="1225">
        <v>67958.216697833006</v>
      </c>
      <c r="E44" s="1668">
        <v>3574.0914516149933</v>
      </c>
      <c r="F44" s="1227">
        <v>5.5511998306212007E-2</v>
      </c>
      <c r="G44" s="1224">
        <v>64384.125246218013</v>
      </c>
      <c r="H44" s="1225">
        <v>68528.176520095207</v>
      </c>
      <c r="I44" s="1668">
        <v>4144.051273877194</v>
      </c>
      <c r="J44" s="1227">
        <v>6.4364488265228337E-2</v>
      </c>
    </row>
    <row r="45" spans="2:10">
      <c r="B45" s="1229" t="s">
        <v>108</v>
      </c>
      <c r="C45" s="1213">
        <v>7912.3137061240004</v>
      </c>
      <c r="D45" s="1214">
        <v>8096.7726657430039</v>
      </c>
      <c r="E45" s="1669">
        <v>184.45895961900351</v>
      </c>
      <c r="F45" s="1230">
        <v>2.3312897651698972E-2</v>
      </c>
      <c r="G45" s="1213">
        <v>7912.3137061240004</v>
      </c>
      <c r="H45" s="1214">
        <v>8337.2267628402114</v>
      </c>
      <c r="I45" s="1669">
        <v>424.91305671621103</v>
      </c>
      <c r="J45" s="1230">
        <v>5.3702756551138098E-2</v>
      </c>
    </row>
    <row r="46" spans="2:10">
      <c r="B46" s="1229" t="s">
        <v>109</v>
      </c>
      <c r="C46" s="1213">
        <v>16268.201647996999</v>
      </c>
      <c r="D46" s="1214">
        <v>16446.505680805018</v>
      </c>
      <c r="E46" s="1669">
        <v>178.30403280801875</v>
      </c>
      <c r="F46" s="1230">
        <v>1.0960279240820325E-2</v>
      </c>
      <c r="G46" s="1213">
        <v>16268.201647996999</v>
      </c>
      <c r="H46" s="1214">
        <v>16456.168293431987</v>
      </c>
      <c r="I46" s="1669">
        <v>187.9666454349881</v>
      </c>
      <c r="J46" s="1230">
        <v>1.1554236264223583E-2</v>
      </c>
    </row>
    <row r="47" spans="2:10">
      <c r="B47" s="1229" t="s">
        <v>110</v>
      </c>
      <c r="C47" s="1213">
        <v>21613.749651089998</v>
      </c>
      <c r="D47" s="1214">
        <v>23377.467005794992</v>
      </c>
      <c r="E47" s="1669">
        <v>1763.7173547049933</v>
      </c>
      <c r="F47" s="1230">
        <v>8.160163706791379E-2</v>
      </c>
      <c r="G47" s="1213">
        <v>21613.749651089998</v>
      </c>
      <c r="H47" s="1214">
        <v>23489.528456792887</v>
      </c>
      <c r="I47" s="1673">
        <v>1875.7788057028883</v>
      </c>
      <c r="J47" s="1674">
        <v>8.6786366825910344E-2</v>
      </c>
    </row>
    <row r="48" spans="2:10">
      <c r="B48" s="1670" t="s">
        <v>111</v>
      </c>
      <c r="C48" s="1636">
        <v>12708.759598157012</v>
      </c>
      <c r="D48" s="1637">
        <v>13780.860543770003</v>
      </c>
      <c r="E48" s="1671">
        <v>1072.1009456129905</v>
      </c>
      <c r="F48" s="1643">
        <v>8.4359212032656838E-2</v>
      </c>
      <c r="G48" s="1636">
        <v>12708.759598157012</v>
      </c>
      <c r="H48" s="1637">
        <v>13916.655102665529</v>
      </c>
      <c r="I48" s="1673">
        <v>1207.8955045085168</v>
      </c>
      <c r="J48" s="1674">
        <v>9.5044327117784322E-2</v>
      </c>
    </row>
    <row r="49" spans="2:25">
      <c r="B49" s="1670" t="s">
        <v>112</v>
      </c>
      <c r="C49" s="1636">
        <v>5881.1006428500023</v>
      </c>
      <c r="D49" s="1637">
        <v>6256.6108017199931</v>
      </c>
      <c r="E49" s="1641">
        <v>375.51015886999085</v>
      </c>
      <c r="F49" s="1643">
        <v>6.3850320148239659E-2</v>
      </c>
      <c r="G49" s="1636">
        <v>5881.1006428500023</v>
      </c>
      <c r="H49" s="1637">
        <v>6328.5979043645893</v>
      </c>
      <c r="I49" s="1641">
        <v>447.49726151458708</v>
      </c>
      <c r="J49" s="1643">
        <v>7.6090733468170635E-2</v>
      </c>
    </row>
    <row r="50" spans="2:25" ht="15" thickBot="1">
      <c r="B50" s="1231" t="s">
        <v>757</v>
      </c>
      <c r="C50" s="1232">
        <v>1640.344292587004</v>
      </c>
      <c r="D50" s="1407">
        <v>1791.0918697049638</v>
      </c>
      <c r="E50" s="1672">
        <v>150.74757711795974</v>
      </c>
      <c r="F50" s="1410">
        <v>9.1899961367387206E-2</v>
      </c>
      <c r="G50" s="1232">
        <v>1640.344292587004</v>
      </c>
      <c r="H50" s="1407">
        <v>1874.6442567185284</v>
      </c>
      <c r="I50" s="1672">
        <v>234.29996413152435</v>
      </c>
      <c r="J50" s="1410">
        <v>0.14283584561507356</v>
      </c>
    </row>
    <row r="52" spans="2:25">
      <c r="B52" s="1809" t="s">
        <v>652</v>
      </c>
    </row>
    <row r="53" spans="2:25">
      <c r="B53" s="1810" t="s">
        <v>759</v>
      </c>
    </row>
    <row r="54" spans="2:25" ht="15" customHeight="1">
      <c r="M54" s="800"/>
      <c r="N54" s="800"/>
      <c r="O54" s="800"/>
      <c r="P54" s="800"/>
      <c r="Q54" s="800"/>
      <c r="R54" s="800"/>
      <c r="S54" s="800"/>
      <c r="T54" s="14"/>
      <c r="U54" s="14"/>
      <c r="V54" s="14"/>
      <c r="W54" s="14"/>
      <c r="X54" s="14"/>
      <c r="Y54" s="14"/>
    </row>
    <row r="55" spans="2:25">
      <c r="B55" s="1483"/>
      <c r="F55" s="41"/>
      <c r="G55" s="41"/>
      <c r="H55" s="41"/>
      <c r="I55" s="41"/>
      <c r="J55" s="14"/>
      <c r="K55" s="14"/>
      <c r="L55" s="14"/>
      <c r="Q55" s="41"/>
      <c r="R55" s="41"/>
      <c r="S55" s="41"/>
      <c r="T55" s="41"/>
      <c r="U55" s="41"/>
      <c r="V55" s="41"/>
      <c r="W55" s="41"/>
      <c r="X55" s="14"/>
      <c r="Y55" s="14"/>
    </row>
    <row r="56" spans="2:25">
      <c r="C56" s="1090"/>
      <c r="D56" s="1090"/>
      <c r="E56" s="1090"/>
      <c r="F56" s="41"/>
      <c r="G56" s="41"/>
      <c r="H56" s="41"/>
      <c r="I56" s="41"/>
      <c r="J56" s="14"/>
      <c r="K56" s="14"/>
      <c r="L56" s="14"/>
      <c r="Q56" s="41"/>
      <c r="R56" s="41"/>
      <c r="S56" s="41"/>
      <c r="T56" s="41"/>
      <c r="U56" s="41"/>
      <c r="V56" s="41"/>
      <c r="W56" s="41"/>
      <c r="X56" s="14"/>
      <c r="Y56" s="14"/>
    </row>
    <row r="57" spans="2:25">
      <c r="B57" s="1483"/>
      <c r="C57" s="1090"/>
      <c r="D57" s="1090"/>
      <c r="E57" s="1090"/>
      <c r="F57" s="41"/>
      <c r="G57" s="41"/>
      <c r="H57" s="41"/>
      <c r="I57" s="41"/>
      <c r="J57" s="14"/>
      <c r="K57" s="14"/>
      <c r="L57" s="14"/>
      <c r="Q57" s="41"/>
      <c r="R57" s="41"/>
      <c r="S57" s="41"/>
      <c r="T57" s="41"/>
      <c r="U57" s="41"/>
      <c r="V57" s="41"/>
      <c r="W57" s="41"/>
      <c r="X57" s="14"/>
      <c r="Y57" s="14"/>
    </row>
    <row r="58" spans="2:25" s="5" customFormat="1">
      <c r="B58" s="1483"/>
      <c r="C58" s="1090"/>
      <c r="D58" s="1090"/>
      <c r="E58" s="1090"/>
      <c r="F58" s="41"/>
      <c r="G58" s="41"/>
      <c r="H58" s="41"/>
      <c r="I58" s="41"/>
      <c r="J58" s="14"/>
      <c r="K58" s="14"/>
      <c r="L58" s="14"/>
      <c r="Q58" s="41"/>
      <c r="R58" s="41"/>
      <c r="S58" s="41"/>
      <c r="T58" s="41"/>
      <c r="U58" s="41"/>
      <c r="V58" s="41"/>
      <c r="W58" s="41"/>
      <c r="X58" s="14"/>
      <c r="Y58" s="14"/>
    </row>
    <row r="59" spans="2:25" s="5" customFormat="1">
      <c r="B59" s="1484"/>
      <c r="C59" s="1090"/>
      <c r="D59" s="1089"/>
      <c r="E59"/>
      <c r="F59" s="41"/>
      <c r="G59" s="41"/>
      <c r="H59" s="41"/>
      <c r="I59" s="41"/>
      <c r="J59" s="14"/>
      <c r="K59" s="14"/>
      <c r="L59" s="14"/>
      <c r="Q59" s="14"/>
      <c r="R59" s="14"/>
      <c r="S59" s="14"/>
      <c r="T59" s="14"/>
      <c r="U59" s="14"/>
      <c r="V59" s="14"/>
      <c r="W59" s="14"/>
      <c r="X59" s="14"/>
      <c r="Y59" s="14"/>
    </row>
    <row r="60" spans="2:25">
      <c r="B60" s="1484"/>
      <c r="C60" s="1090"/>
      <c r="D60" s="1089"/>
      <c r="E60" s="5"/>
      <c r="F60" s="14"/>
      <c r="G60" s="14"/>
      <c r="H60" s="14"/>
      <c r="I60" s="14"/>
      <c r="J60" s="14"/>
      <c r="K60" s="14"/>
      <c r="L60" s="14"/>
      <c r="Q60" s="14"/>
      <c r="R60" s="14"/>
      <c r="S60" s="14"/>
      <c r="T60" s="14"/>
      <c r="U60" s="14"/>
      <c r="V60" s="14"/>
      <c r="W60" s="14"/>
      <c r="X60" s="14"/>
      <c r="Y60" s="14"/>
    </row>
    <row r="61" spans="2:25">
      <c r="B61" s="1483"/>
      <c r="C61" s="1090"/>
      <c r="D61" s="5"/>
      <c r="E61" s="5"/>
      <c r="F61" s="14"/>
      <c r="G61" s="14"/>
      <c r="H61" s="14"/>
      <c r="I61" s="14"/>
      <c r="J61" s="14"/>
      <c r="K61" s="14"/>
      <c r="L61" s="14"/>
      <c r="Q61" s="14"/>
      <c r="R61" s="14"/>
      <c r="S61" s="14"/>
      <c r="T61" s="14"/>
      <c r="U61" s="14"/>
      <c r="V61" s="14"/>
      <c r="W61" s="14"/>
      <c r="X61" s="14"/>
      <c r="Y61" s="14"/>
    </row>
    <row r="62" spans="2:25" ht="15" customHeight="1">
      <c r="C62" s="1090"/>
      <c r="F62" s="14"/>
      <c r="G62" s="14"/>
      <c r="H62" s="14"/>
      <c r="I62" s="14"/>
      <c r="J62" s="14"/>
      <c r="K62" s="14"/>
      <c r="M62" s="14"/>
      <c r="N62" s="14"/>
      <c r="O62" s="14"/>
      <c r="P62" s="14"/>
      <c r="Q62" s="14"/>
      <c r="R62" s="14"/>
      <c r="S62" s="14"/>
      <c r="T62" s="14"/>
      <c r="U62" s="14"/>
      <c r="V62" s="14"/>
      <c r="W62" s="14"/>
      <c r="X62" s="14"/>
      <c r="Y62" s="14"/>
    </row>
    <row r="63" spans="2:25">
      <c r="B63" s="14"/>
      <c r="C63" s="1090"/>
      <c r="D63" s="14"/>
      <c r="E63" s="14"/>
      <c r="F63" s="14"/>
      <c r="G63" s="14"/>
      <c r="H63" s="14"/>
      <c r="I63" s="14"/>
      <c r="J63" s="14"/>
      <c r="K63" s="14"/>
      <c r="M63" s="14"/>
      <c r="N63" s="14"/>
      <c r="O63" s="14"/>
      <c r="P63" s="14"/>
      <c r="Q63" s="14"/>
      <c r="R63" s="14"/>
      <c r="S63" s="14"/>
      <c r="T63" s="14"/>
      <c r="U63" s="14"/>
      <c r="V63" s="14"/>
      <c r="W63" s="14"/>
      <c r="X63" s="14"/>
      <c r="Y63" s="14"/>
    </row>
    <row r="64" spans="2:25">
      <c r="C64" s="1090"/>
      <c r="M64" s="14"/>
      <c r="N64" s="14"/>
      <c r="O64" s="14"/>
      <c r="P64" s="14"/>
      <c r="Q64" s="14"/>
      <c r="R64" s="14"/>
      <c r="S64" s="14"/>
      <c r="T64" s="14"/>
      <c r="U64" s="14"/>
      <c r="V64" s="14"/>
      <c r="W64" s="14"/>
      <c r="X64" s="14"/>
      <c r="Y64" s="14"/>
    </row>
    <row r="65" spans="3:25">
      <c r="C65" s="1090"/>
      <c r="M65" s="14"/>
      <c r="N65" s="14"/>
      <c r="O65" s="14"/>
      <c r="P65" s="14"/>
      <c r="Q65" s="14"/>
      <c r="R65" s="14"/>
      <c r="S65" s="14"/>
      <c r="T65" s="14"/>
      <c r="U65" s="14"/>
      <c r="V65" s="14"/>
      <c r="W65" s="14"/>
      <c r="X65" s="14"/>
      <c r="Y65" s="14"/>
    </row>
    <row r="66" spans="3:25">
      <c r="C66" s="1090"/>
      <c r="M66" s="14"/>
      <c r="N66" s="14"/>
      <c r="O66" s="14"/>
      <c r="P66" s="14"/>
      <c r="Q66" s="14"/>
      <c r="R66" s="14"/>
      <c r="S66" s="14"/>
      <c r="T66" s="14"/>
      <c r="U66" s="14"/>
      <c r="V66" s="14"/>
      <c r="W66" s="14"/>
      <c r="X66" s="14"/>
      <c r="Y66" s="14"/>
    </row>
    <row r="67" spans="3:25">
      <c r="C67" s="1090"/>
      <c r="M67" s="14"/>
      <c r="N67" s="14"/>
      <c r="O67" s="14"/>
      <c r="P67" s="14"/>
      <c r="Q67" s="14"/>
      <c r="R67" s="14"/>
      <c r="S67" s="14"/>
      <c r="T67" s="14"/>
      <c r="U67" s="14"/>
      <c r="V67" s="14"/>
      <c r="W67" s="14"/>
      <c r="X67" s="14"/>
      <c r="Y67" s="14"/>
    </row>
    <row r="68" spans="3:25">
      <c r="M68" s="14"/>
      <c r="N68" s="14"/>
      <c r="O68" s="14"/>
      <c r="P68" s="14"/>
      <c r="Q68" s="14"/>
      <c r="R68" s="14"/>
      <c r="S68" s="14"/>
      <c r="T68" s="14"/>
      <c r="U68" s="14"/>
      <c r="V68" s="14"/>
      <c r="W68" s="14"/>
      <c r="X68" s="14"/>
      <c r="Y68" s="14"/>
    </row>
    <row r="69" spans="3:25">
      <c r="M69" s="14"/>
      <c r="N69" s="14"/>
      <c r="O69" s="14"/>
      <c r="P69" s="14"/>
      <c r="Q69" s="14"/>
      <c r="R69" s="14"/>
      <c r="S69" s="14"/>
      <c r="T69" s="14"/>
      <c r="U69" s="14"/>
      <c r="V69" s="14"/>
      <c r="W69" s="14"/>
      <c r="X69" s="14"/>
      <c r="Y69" s="14"/>
    </row>
    <row r="70" spans="3:25">
      <c r="M70" s="14"/>
      <c r="N70" s="14"/>
      <c r="O70" s="14"/>
      <c r="P70" s="14"/>
      <c r="Q70" s="14"/>
      <c r="R70" s="14"/>
      <c r="S70" s="14"/>
      <c r="T70" s="14"/>
      <c r="U70" s="14"/>
      <c r="V70" s="14"/>
      <c r="W70" s="14"/>
      <c r="X70" s="14"/>
      <c r="Y70" s="14"/>
    </row>
    <row r="71" spans="3:25">
      <c r="M71" s="14"/>
      <c r="N71" s="14"/>
      <c r="O71" s="14"/>
      <c r="P71" s="14"/>
      <c r="Q71" s="14"/>
      <c r="R71" s="14"/>
      <c r="S71" s="14"/>
      <c r="T71" s="14"/>
      <c r="U71" s="14"/>
      <c r="V71" s="14"/>
      <c r="W71" s="14"/>
      <c r="X71" s="14"/>
      <c r="Y71" s="14"/>
    </row>
    <row r="72" spans="3:25">
      <c r="M72" s="14"/>
      <c r="N72" s="14"/>
      <c r="O72" s="14"/>
      <c r="P72" s="14"/>
      <c r="Q72" s="14"/>
      <c r="R72" s="14"/>
      <c r="S72" s="14"/>
      <c r="T72" s="14"/>
      <c r="U72" s="14"/>
      <c r="V72" s="14"/>
      <c r="W72" s="14"/>
      <c r="X72" s="14"/>
      <c r="Y72" s="14"/>
    </row>
    <row r="73" spans="3:25">
      <c r="M73" s="14"/>
      <c r="N73" s="14"/>
      <c r="O73" s="14"/>
      <c r="P73" s="14"/>
      <c r="Q73" s="14"/>
      <c r="R73" s="14"/>
      <c r="S73" s="14"/>
      <c r="T73" s="14"/>
      <c r="U73" s="14"/>
      <c r="V73" s="14"/>
      <c r="W73" s="14"/>
      <c r="X73" s="14"/>
      <c r="Y73" s="14"/>
    </row>
    <row r="74" spans="3:25">
      <c r="M74" s="14"/>
      <c r="N74" s="14"/>
      <c r="O74" s="14"/>
      <c r="P74" s="14"/>
      <c r="Q74" s="14"/>
      <c r="R74" s="14"/>
      <c r="S74" s="14"/>
      <c r="T74" s="14"/>
      <c r="U74" s="14"/>
      <c r="V74" s="14"/>
      <c r="W74" s="14"/>
      <c r="X74" s="14"/>
      <c r="Y74" s="14"/>
    </row>
    <row r="75" spans="3:25">
      <c r="M75" s="14"/>
      <c r="N75" s="14"/>
      <c r="O75" s="14"/>
      <c r="P75" s="14"/>
      <c r="Q75" s="14"/>
      <c r="R75" s="14"/>
      <c r="S75" s="14"/>
      <c r="T75" s="14"/>
      <c r="U75" s="14"/>
      <c r="V75" s="14"/>
      <c r="W75" s="14"/>
      <c r="X75" s="14"/>
      <c r="Y75" s="14"/>
    </row>
    <row r="76" spans="3:25">
      <c r="M76" s="14"/>
      <c r="N76" s="14"/>
      <c r="O76" s="14"/>
      <c r="P76" s="14"/>
      <c r="Q76" s="14"/>
      <c r="R76" s="14"/>
      <c r="S76" s="14"/>
      <c r="T76" s="14"/>
      <c r="U76" s="14"/>
      <c r="V76" s="14"/>
      <c r="W76" s="14"/>
      <c r="X76" s="14"/>
      <c r="Y76" s="14"/>
    </row>
    <row r="77" spans="3:25">
      <c r="M77" s="14"/>
      <c r="N77" s="14"/>
      <c r="O77" s="14"/>
      <c r="P77" s="14"/>
      <c r="Q77" s="14"/>
      <c r="R77" s="14"/>
      <c r="S77" s="14"/>
      <c r="T77" s="14"/>
      <c r="U77" s="14"/>
      <c r="V77" s="14"/>
      <c r="W77" s="14"/>
      <c r="X77" s="14"/>
      <c r="Y77" s="14"/>
    </row>
    <row r="78" spans="3:25">
      <c r="M78" s="14"/>
      <c r="N78" s="14"/>
      <c r="O78" s="14"/>
      <c r="P78" s="14"/>
      <c r="Q78" s="14"/>
      <c r="R78" s="14"/>
      <c r="S78" s="14"/>
      <c r="T78" s="14"/>
      <c r="U78" s="14"/>
      <c r="V78" s="14"/>
      <c r="W78" s="14"/>
      <c r="X78" s="14"/>
      <c r="Y78" s="14"/>
    </row>
    <row r="79" spans="3:25">
      <c r="M79" s="14"/>
      <c r="N79" s="14"/>
      <c r="O79" s="14"/>
      <c r="P79" s="14"/>
      <c r="Q79" s="14"/>
      <c r="R79" s="14"/>
      <c r="S79" s="14"/>
      <c r="T79" s="14"/>
      <c r="U79" s="14"/>
      <c r="V79" s="14"/>
      <c r="W79" s="14"/>
      <c r="X79" s="14"/>
      <c r="Y79" s="14"/>
    </row>
    <row r="80" spans="3:25">
      <c r="L80" s="14"/>
      <c r="M80" s="14"/>
      <c r="N80" s="14"/>
      <c r="O80" s="14"/>
      <c r="P80" s="14"/>
      <c r="Q80" s="14"/>
      <c r="R80" s="14"/>
      <c r="S80" s="14"/>
      <c r="T80" s="14"/>
      <c r="U80" s="14"/>
      <c r="V80" s="14"/>
      <c r="W80" s="14"/>
      <c r="X80" s="14"/>
      <c r="Y80" s="14"/>
    </row>
    <row r="81" spans="2:25">
      <c r="L81" s="14"/>
      <c r="M81" s="14"/>
      <c r="N81" s="14"/>
      <c r="O81" s="14"/>
      <c r="P81" s="14"/>
      <c r="Q81" s="14"/>
      <c r="R81" s="14"/>
      <c r="S81" s="14"/>
      <c r="T81" s="14"/>
      <c r="U81" s="14"/>
      <c r="V81" s="14"/>
      <c r="W81" s="14"/>
      <c r="X81" s="14"/>
      <c r="Y81" s="14"/>
    </row>
    <row r="82" spans="2:25">
      <c r="L82" s="14"/>
      <c r="M82" s="14"/>
      <c r="N82" s="14"/>
      <c r="O82" s="14"/>
      <c r="P82" s="14"/>
      <c r="Q82" s="14"/>
      <c r="R82" s="14"/>
      <c r="S82" s="14"/>
      <c r="T82" s="14"/>
      <c r="U82" s="14"/>
      <c r="V82" s="14"/>
      <c r="W82" s="14"/>
      <c r="X82" s="14"/>
      <c r="Y82" s="14"/>
    </row>
    <row r="83" spans="2:25">
      <c r="L83" s="14"/>
      <c r="M83" s="14"/>
      <c r="N83" s="14"/>
      <c r="O83" s="14"/>
      <c r="P83" s="14"/>
      <c r="Q83" s="14"/>
      <c r="R83" s="14"/>
      <c r="S83" s="14"/>
      <c r="T83" s="14"/>
      <c r="U83" s="14"/>
      <c r="V83" s="14"/>
      <c r="W83" s="14"/>
      <c r="X83" s="14"/>
      <c r="Y83" s="14"/>
    </row>
    <row r="84" spans="2:25" s="5" customFormat="1">
      <c r="B84"/>
      <c r="C84"/>
      <c r="D84"/>
      <c r="E84"/>
      <c r="F84"/>
      <c r="G84"/>
      <c r="H84"/>
      <c r="I84"/>
      <c r="J84"/>
      <c r="K84"/>
      <c r="L84" s="14"/>
      <c r="M84" s="14"/>
      <c r="N84" s="14"/>
      <c r="O84" s="14"/>
      <c r="P84" s="14"/>
      <c r="Q84" s="14"/>
      <c r="R84" s="14"/>
      <c r="S84" s="14"/>
      <c r="T84" s="14"/>
      <c r="U84" s="14"/>
      <c r="V84" s="14"/>
      <c r="W84" s="14"/>
      <c r="X84" s="14"/>
      <c r="Y84" s="14"/>
    </row>
    <row r="85" spans="2:25" s="5" customFormat="1">
      <c r="B85"/>
      <c r="C85"/>
      <c r="D85"/>
      <c r="E85"/>
      <c r="F85"/>
      <c r="G85"/>
      <c r="H85"/>
      <c r="I85"/>
      <c r="J85"/>
      <c r="K85"/>
      <c r="L85" s="14"/>
      <c r="M85" s="14"/>
      <c r="N85" s="14"/>
      <c r="O85" s="14"/>
      <c r="P85" s="14"/>
      <c r="Q85" s="14"/>
      <c r="R85" s="14"/>
      <c r="S85" s="14"/>
      <c r="T85" s="14"/>
      <c r="U85" s="14"/>
      <c r="V85" s="14"/>
      <c r="W85" s="14"/>
      <c r="X85" s="14"/>
      <c r="Y85" s="14"/>
    </row>
    <row r="86" spans="2:25">
      <c r="B86" s="5"/>
      <c r="C86" s="5"/>
      <c r="D86" s="5"/>
      <c r="E86" s="5"/>
      <c r="F86" s="5"/>
      <c r="G86" s="5"/>
      <c r="H86" s="5"/>
      <c r="I86" s="5"/>
      <c r="J86" s="5"/>
      <c r="K86" s="5"/>
      <c r="L86" s="14"/>
      <c r="M86" s="14"/>
      <c r="N86" s="14"/>
      <c r="O86" s="14"/>
      <c r="P86" s="14"/>
      <c r="Q86" s="14"/>
      <c r="R86" s="14"/>
      <c r="S86" s="14"/>
      <c r="T86" s="14"/>
      <c r="U86" s="14"/>
      <c r="V86" s="14"/>
      <c r="W86" s="14"/>
      <c r="X86" s="14"/>
      <c r="Y86" s="14"/>
    </row>
    <row r="87" spans="2:25">
      <c r="B87" s="5"/>
      <c r="C87" s="5"/>
      <c r="D87" s="5"/>
      <c r="E87" s="5"/>
      <c r="F87" s="5"/>
      <c r="G87" s="5"/>
      <c r="H87" s="5"/>
      <c r="I87" s="5"/>
      <c r="J87" s="5"/>
      <c r="K87" s="5"/>
      <c r="L87" s="14"/>
      <c r="M87" s="14"/>
      <c r="N87" s="14"/>
      <c r="O87" s="14"/>
      <c r="P87" s="14"/>
      <c r="Q87" s="14"/>
      <c r="R87" s="14"/>
      <c r="S87" s="14"/>
      <c r="T87" s="14"/>
      <c r="U87" s="14"/>
      <c r="V87" s="14"/>
      <c r="W87" s="14"/>
      <c r="X87" s="14"/>
      <c r="Y87" s="14"/>
    </row>
    <row r="88" spans="2:25">
      <c r="L88" s="14"/>
      <c r="M88" s="14"/>
      <c r="N88" s="14"/>
      <c r="O88" s="14"/>
      <c r="P88" s="14"/>
      <c r="Q88" s="14"/>
      <c r="R88" s="14"/>
      <c r="S88" s="14"/>
      <c r="T88" s="14"/>
      <c r="U88" s="14"/>
      <c r="V88" s="14"/>
      <c r="W88" s="14"/>
      <c r="X88" s="14"/>
      <c r="Y88" s="14"/>
    </row>
  </sheetData>
  <mergeCells count="15">
    <mergeCell ref="B37:B39"/>
    <mergeCell ref="C37:D38"/>
    <mergeCell ref="E37:F38"/>
    <mergeCell ref="G37:H38"/>
    <mergeCell ref="I37:J38"/>
    <mergeCell ref="B3:B5"/>
    <mergeCell ref="C3:E4"/>
    <mergeCell ref="F3:G4"/>
    <mergeCell ref="H3:I4"/>
    <mergeCell ref="J3:K4"/>
    <mergeCell ref="B19:B21"/>
    <mergeCell ref="C19:D20"/>
    <mergeCell ref="E19:F20"/>
    <mergeCell ref="G19:H20"/>
    <mergeCell ref="I19:J20"/>
  </mergeCells>
  <hyperlinks>
    <hyperlink ref="A1" location="Index!A1" display="Back to index" xr:uid="{645340AC-A636-4C19-8CC6-C3A37406F7C0}"/>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codeName="Hoja7">
    <tabColor rgb="FF2AD2C9"/>
  </sheetPr>
  <dimension ref="A1:J37"/>
  <sheetViews>
    <sheetView showGridLines="0" zoomScale="64" zoomScaleNormal="100" workbookViewId="0">
      <pane xSplit="2" topLeftCell="C1" activePane="topRight" state="frozen"/>
      <selection pane="topRight" activeCell="B5" sqref="B5"/>
    </sheetView>
  </sheetViews>
  <sheetFormatPr baseColWidth="10" defaultColWidth="11.453125" defaultRowHeight="14"/>
  <cols>
    <col min="1" max="1" width="11.453125" style="8"/>
    <col min="2" max="2" width="37.453125" style="8" bestFit="1" customWidth="1"/>
    <col min="3" max="3" width="14.453125" style="8" bestFit="1" customWidth="1"/>
    <col min="4" max="4" width="13.54296875" style="8" bestFit="1" customWidth="1"/>
    <col min="5" max="5" width="14" style="8" bestFit="1" customWidth="1"/>
    <col min="6" max="9" width="11.453125" style="8"/>
    <col min="10" max="10" width="14.08984375" style="8" customWidth="1"/>
    <col min="11" max="16384" width="11.453125" style="8"/>
  </cols>
  <sheetData>
    <row r="1" spans="1:7" ht="14.5">
      <c r="A1" s="145" t="s">
        <v>21</v>
      </c>
    </row>
    <row r="3" spans="1:7" ht="14.5" thickBot="1"/>
    <row r="4" spans="1:7">
      <c r="B4" s="406" t="s">
        <v>117</v>
      </c>
      <c r="C4" s="1942" t="s">
        <v>43</v>
      </c>
      <c r="D4" s="1943"/>
      <c r="E4" s="1944"/>
      <c r="F4" s="1942" t="s">
        <v>42</v>
      </c>
      <c r="G4" s="1944"/>
    </row>
    <row r="5" spans="1:7" ht="14.5" thickBot="1">
      <c r="B5" s="369" t="s">
        <v>44</v>
      </c>
      <c r="C5" s="1201" t="s">
        <v>730</v>
      </c>
      <c r="D5" s="1751" t="s">
        <v>641</v>
      </c>
      <c r="E5" s="1752" t="s">
        <v>731</v>
      </c>
      <c r="F5" s="344" t="s">
        <v>26</v>
      </c>
      <c r="G5" s="918" t="s">
        <v>27</v>
      </c>
    </row>
    <row r="6" spans="1:7" ht="14.5" thickBot="1">
      <c r="B6" s="361" t="s">
        <v>118</v>
      </c>
      <c r="C6" s="358">
        <v>142568785</v>
      </c>
      <c r="D6" s="345">
        <v>140961978</v>
      </c>
      <c r="E6" s="359">
        <v>144752254</v>
      </c>
      <c r="F6" s="370">
        <v>2.6888640850371723E-2</v>
      </c>
      <c r="G6" s="371">
        <v>1.5315196801319448E-2</v>
      </c>
    </row>
    <row r="7" spans="1:7" ht="14.5" thickBot="1">
      <c r="B7" s="362" t="s">
        <v>119</v>
      </c>
      <c r="C7" s="372">
        <v>923946.13648514054</v>
      </c>
      <c r="D7" s="373">
        <v>581373.23998964729</v>
      </c>
      <c r="E7" s="374">
        <v>713933.3121358119</v>
      </c>
      <c r="F7" s="375">
        <v>0.22801199475319023</v>
      </c>
      <c r="G7" s="376">
        <v>-0.22729985662178931</v>
      </c>
    </row>
    <row r="8" spans="1:7">
      <c r="B8" s="363" t="s">
        <v>120</v>
      </c>
      <c r="C8" s="377">
        <v>6026341</v>
      </c>
      <c r="D8" s="378">
        <v>5044212</v>
      </c>
      <c r="E8" s="379">
        <v>4953303</v>
      </c>
      <c r="F8" s="380">
        <v>-1.8022438390773426E-2</v>
      </c>
      <c r="G8" s="376">
        <v>-0.17805796253481176</v>
      </c>
    </row>
    <row r="9" spans="1:7">
      <c r="B9" s="364" t="s">
        <v>121</v>
      </c>
      <c r="C9" s="381">
        <v>4851591</v>
      </c>
      <c r="D9" s="382">
        <v>4171379</v>
      </c>
      <c r="E9" s="919">
        <v>4142080</v>
      </c>
      <c r="F9" s="383">
        <v>-7.0238163446668667E-3</v>
      </c>
      <c r="G9" s="855">
        <v>-0.1462429541154644</v>
      </c>
    </row>
    <row r="10" spans="1:7">
      <c r="B10" s="364" t="s">
        <v>122</v>
      </c>
      <c r="C10" s="381">
        <v>2333814</v>
      </c>
      <c r="D10" s="382">
        <v>1947709</v>
      </c>
      <c r="E10" s="919">
        <v>2016442</v>
      </c>
      <c r="F10" s="383">
        <v>3.528915253767375E-2</v>
      </c>
      <c r="G10" s="855">
        <v>-0.13598855778566757</v>
      </c>
    </row>
    <row r="11" spans="1:7" ht="14.5" thickBot="1">
      <c r="B11" s="365" t="s">
        <v>123</v>
      </c>
      <c r="C11" s="384">
        <v>8360155</v>
      </c>
      <c r="D11" s="385">
        <v>6991921</v>
      </c>
      <c r="E11" s="386">
        <v>6969745</v>
      </c>
      <c r="F11" s="383">
        <v>-3.1716605493683353E-3</v>
      </c>
      <c r="G11" s="855">
        <v>-0.16631390207478211</v>
      </c>
    </row>
    <row r="12" spans="1:7">
      <c r="B12" s="366" t="s">
        <v>124</v>
      </c>
      <c r="C12" s="387">
        <v>4.2269708618194367E-2</v>
      </c>
      <c r="D12" s="388">
        <v>3.5784202744374091E-2</v>
      </c>
      <c r="E12" s="920">
        <v>3.4219176994646314E-2</v>
      </c>
      <c r="F12" s="389" t="str">
        <f>CONCATENATE(ROUND(E12*10000,0)-ROUND(D12*10000,0)," bps")</f>
        <v>-16 bps</v>
      </c>
      <c r="G12" s="390" t="str">
        <f>CONCATENATE(ROUND(E12*10000,0)-ROUND(C12*10000,0)," bps")</f>
        <v>-81 bps</v>
      </c>
    </row>
    <row r="13" spans="1:7">
      <c r="B13" s="367" t="s">
        <v>125</v>
      </c>
      <c r="C13" s="387">
        <v>3.4029826374686434E-2</v>
      </c>
      <c r="D13" s="388">
        <v>2.9592228054575113E-2</v>
      </c>
      <c r="E13" s="920">
        <v>2.8614960289323026E-2</v>
      </c>
      <c r="F13" s="391" t="str">
        <f>CONCATENATE(ROUND(E13*10000,0)-ROUND(D13*10000,0)," bps")</f>
        <v>-10 bps</v>
      </c>
      <c r="G13" s="921" t="str">
        <f>CONCATENATE(ROUND(E13*10000,0)-ROUND(C13*10000,0)," bps")</f>
        <v>-54 bps</v>
      </c>
    </row>
    <row r="14" spans="1:7" ht="14.5" thickBot="1">
      <c r="B14" s="368" t="s">
        <v>126</v>
      </c>
      <c r="C14" s="392">
        <v>5.8639449021046224E-2</v>
      </c>
      <c r="D14" s="393">
        <v>4.9601467709257031E-2</v>
      </c>
      <c r="E14" s="394">
        <v>4.814947475705629E-2</v>
      </c>
      <c r="F14" s="395" t="str">
        <f>CONCATENATE(ROUND(E14*10000,0)-ROUND(D14*10000,0)," bps")</f>
        <v>-15 bps</v>
      </c>
      <c r="G14" s="396" t="str">
        <f>CONCATENATE(ROUND(E14*10000,0)-ROUND(C14*10000,0)," bps")</f>
        <v>-105 bps</v>
      </c>
    </row>
    <row r="15" spans="1:7" ht="14.5" thickBot="1">
      <c r="B15" s="19"/>
      <c r="C15" s="19"/>
      <c r="D15" s="19"/>
      <c r="E15" s="19"/>
      <c r="F15" s="19"/>
      <c r="G15" s="19"/>
    </row>
    <row r="16" spans="1:7">
      <c r="B16" s="360" t="s">
        <v>117</v>
      </c>
      <c r="C16" s="1942" t="s">
        <v>43</v>
      </c>
      <c r="D16" s="1943"/>
      <c r="E16" s="1944"/>
      <c r="F16" s="1942" t="s">
        <v>42</v>
      </c>
      <c r="G16" s="1944"/>
    </row>
    <row r="17" spans="2:10" ht="14.5" thickBot="1">
      <c r="B17" s="369" t="s">
        <v>44</v>
      </c>
      <c r="C17" s="1011" t="s">
        <v>730</v>
      </c>
      <c r="D17" s="1012" t="s">
        <v>641</v>
      </c>
      <c r="E17" s="1012" t="s">
        <v>731</v>
      </c>
      <c r="F17" s="344" t="s">
        <v>26</v>
      </c>
      <c r="G17" s="918" t="s">
        <v>27</v>
      </c>
    </row>
    <row r="18" spans="2:10">
      <c r="B18" s="362" t="s">
        <v>118</v>
      </c>
      <c r="C18" s="358">
        <v>142568785</v>
      </c>
      <c r="D18" s="1156">
        <v>140961978</v>
      </c>
      <c r="E18" s="359">
        <v>144752254</v>
      </c>
      <c r="F18" s="1157">
        <v>2.6888640850371723E-2</v>
      </c>
      <c r="G18" s="376">
        <v>1.5315196801319448E-2</v>
      </c>
    </row>
    <row r="19" spans="2:10" s="30" customFormat="1">
      <c r="B19" s="627" t="s">
        <v>127</v>
      </c>
      <c r="C19" s="1158">
        <v>8250023</v>
      </c>
      <c r="D19" s="1159">
        <v>7658595</v>
      </c>
      <c r="E19" s="1160">
        <v>7674040</v>
      </c>
      <c r="F19" s="1161">
        <v>2.0166884395897682E-3</v>
      </c>
      <c r="G19" s="855">
        <v>-6.9815926573780454E-2</v>
      </c>
      <c r="H19" s="8"/>
      <c r="I19" s="8"/>
      <c r="J19" s="8"/>
    </row>
    <row r="20" spans="2:10" s="30" customFormat="1" ht="14.5" thickBot="1">
      <c r="B20" s="1162" t="s">
        <v>123</v>
      </c>
      <c r="C20" s="1158">
        <v>8360155</v>
      </c>
      <c r="D20" s="1159">
        <v>6991921</v>
      </c>
      <c r="E20" s="1160">
        <v>6969745</v>
      </c>
      <c r="F20" s="1161">
        <v>-3.1716605493683353E-3</v>
      </c>
      <c r="G20" s="855">
        <v>-0.16631390207478211</v>
      </c>
      <c r="H20" s="8"/>
      <c r="I20" s="8"/>
      <c r="J20" s="8"/>
    </row>
    <row r="21" spans="2:10" s="30" customFormat="1">
      <c r="B21" s="1163" t="s">
        <v>128</v>
      </c>
      <c r="C21" s="1164">
        <v>5.7866965759720827E-2</v>
      </c>
      <c r="D21" s="1165">
        <v>5.4330927450521448E-2</v>
      </c>
      <c r="E21" s="1166">
        <v>5.301499484767954E-2</v>
      </c>
      <c r="F21" s="389" t="str">
        <f>CONCATENATE(ROUND(E21*10000,0)-ROUND(D21*10000,0)," bps")</f>
        <v>-13 bps</v>
      </c>
      <c r="G21" s="390" t="str">
        <f>CONCATENATE(ROUND(E21*10000,0)-ROUND(C21*10000,0)," bps")</f>
        <v>-49 bps</v>
      </c>
      <c r="H21" s="8"/>
      <c r="I21" s="8"/>
      <c r="J21" s="8"/>
    </row>
    <row r="22" spans="2:10" ht="14.5" thickBot="1">
      <c r="B22" s="1167" t="s">
        <v>69</v>
      </c>
      <c r="C22" s="1168">
        <v>0.98682656003387492</v>
      </c>
      <c r="D22" s="1169">
        <v>1.0953491894430729</v>
      </c>
      <c r="E22" s="1170">
        <v>1.1010503253705839</v>
      </c>
      <c r="F22" s="395" t="str">
        <f>CONCATENATE(ROUND(E22*10000,0)-ROUND(D22*10000,0)," bps")</f>
        <v>58 bps</v>
      </c>
      <c r="G22" s="396" t="str">
        <f>CONCATENATE(ROUND(E22*10000,0)-ROUND(C22*10000,0)," bps")</f>
        <v>1143 bps</v>
      </c>
    </row>
    <row r="37" s="30" customFormat="1" ht="12.5"/>
  </sheetData>
  <mergeCells count="4">
    <mergeCell ref="C4:E4"/>
    <mergeCell ref="F4:G4"/>
    <mergeCell ref="C16:E16"/>
    <mergeCell ref="F16:G16"/>
  </mergeCells>
  <hyperlinks>
    <hyperlink ref="A1" location="Index!A1" display="Back to index" xr:uid="{10DD892D-EFA0-4740-B93E-E0E4B9D75499}"/>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5 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codeName="Hoja8">
    <tabColor rgb="FF2AD2C9"/>
  </sheetPr>
  <dimension ref="A1:M21"/>
  <sheetViews>
    <sheetView showGridLines="0" zoomScale="73" zoomScaleNormal="60" workbookViewId="0">
      <pane xSplit="2" topLeftCell="C1" activePane="topRight" state="frozen"/>
      <selection pane="topRight" activeCell="J17" sqref="J17"/>
    </sheetView>
  </sheetViews>
  <sheetFormatPr baseColWidth="10" defaultColWidth="11.453125" defaultRowHeight="14.5"/>
  <cols>
    <col min="2" max="2" width="27.08984375" customWidth="1"/>
    <col min="3" max="5" width="15.54296875" customWidth="1"/>
    <col min="6" max="7" width="15.54296875" hidden="1" customWidth="1"/>
    <col min="8" max="9" width="13.54296875" customWidth="1"/>
    <col min="10" max="11" width="15.54296875" customWidth="1"/>
    <col min="12" max="12" width="13.08984375" bestFit="1" customWidth="1"/>
  </cols>
  <sheetData>
    <row r="1" spans="1:13">
      <c r="A1" s="145" t="s">
        <v>21</v>
      </c>
    </row>
    <row r="3" spans="1:13" ht="15" thickBot="1"/>
    <row r="4" spans="1:13" ht="27.65" customHeight="1">
      <c r="B4" s="922" t="s">
        <v>129</v>
      </c>
      <c r="C4" s="1945" t="s">
        <v>43</v>
      </c>
      <c r="D4" s="1946"/>
      <c r="E4" s="1947"/>
      <c r="F4" s="1948" t="s">
        <v>790</v>
      </c>
      <c r="G4" s="1947"/>
      <c r="H4" s="1948" t="s">
        <v>790</v>
      </c>
      <c r="I4" s="1947"/>
      <c r="J4" s="1948" t="s">
        <v>791</v>
      </c>
      <c r="K4" s="1947"/>
      <c r="L4" s="1948" t="s">
        <v>786</v>
      </c>
      <c r="M4" s="1949"/>
    </row>
    <row r="5" spans="1:13" ht="15" thickBot="1">
      <c r="B5" s="820" t="s">
        <v>44</v>
      </c>
      <c r="C5" s="1013" t="s">
        <v>730</v>
      </c>
      <c r="D5" s="1014" t="s">
        <v>641</v>
      </c>
      <c r="E5" s="1015" t="s">
        <v>731</v>
      </c>
      <c r="F5" s="1746" t="s">
        <v>26</v>
      </c>
      <c r="G5" s="1747" t="s">
        <v>27</v>
      </c>
      <c r="H5" s="802" t="s">
        <v>26</v>
      </c>
      <c r="I5" s="803" t="s">
        <v>27</v>
      </c>
      <c r="J5" s="1748" t="s">
        <v>26</v>
      </c>
      <c r="K5" s="1748" t="s">
        <v>27</v>
      </c>
      <c r="L5" s="103" t="s">
        <v>26</v>
      </c>
      <c r="M5" s="104" t="s">
        <v>27</v>
      </c>
    </row>
    <row r="6" spans="1:13">
      <c r="B6" s="397" t="s">
        <v>130</v>
      </c>
      <c r="C6" s="381">
        <v>53149144</v>
      </c>
      <c r="D6" s="382">
        <v>49237039</v>
      </c>
      <c r="E6" s="919">
        <v>50930173</v>
      </c>
      <c r="F6" s="824">
        <f>E6-D6</f>
        <v>1693134</v>
      </c>
      <c r="G6" s="824">
        <f>E6-C6</f>
        <v>-2218971</v>
      </c>
      <c r="H6" s="383">
        <v>3.438740497778512E-2</v>
      </c>
      <c r="I6" s="855">
        <v>-4.1749891588094064E-2</v>
      </c>
      <c r="J6" s="1760">
        <v>2883595</v>
      </c>
      <c r="K6" s="1761">
        <v>2332144</v>
      </c>
      <c r="L6" s="1766">
        <v>5.6000000000000001E-2</v>
      </c>
      <c r="M6" s="1767">
        <v>4.3999999999999997E-2</v>
      </c>
    </row>
    <row r="7" spans="1:13">
      <c r="B7" s="397" t="s">
        <v>131</v>
      </c>
      <c r="C7" s="381">
        <v>54474960</v>
      </c>
      <c r="D7" s="382">
        <v>59086275</v>
      </c>
      <c r="E7" s="919">
        <v>60580840</v>
      </c>
      <c r="F7" s="824">
        <f t="shared" ref="F7:F12" si="0">E7-D7</f>
        <v>1494565</v>
      </c>
      <c r="G7" s="824">
        <f t="shared" ref="G7:G12" si="1">E7-C7</f>
        <v>6105880</v>
      </c>
      <c r="H7" s="383">
        <v>2.5294622143636571E-2</v>
      </c>
      <c r="I7" s="855">
        <v>0.11208599327103683</v>
      </c>
      <c r="J7" s="1762">
        <v>2419443</v>
      </c>
      <c r="K7" s="1763">
        <v>9581346</v>
      </c>
      <c r="L7" s="1766">
        <v>0.04</v>
      </c>
      <c r="M7" s="1767">
        <v>0.17599999999999999</v>
      </c>
    </row>
    <row r="8" spans="1:13">
      <c r="B8" s="397" t="s">
        <v>132</v>
      </c>
      <c r="C8" s="381">
        <v>42514849</v>
      </c>
      <c r="D8" s="382">
        <v>42361180</v>
      </c>
      <c r="E8" s="919">
        <v>43115987</v>
      </c>
      <c r="F8" s="824">
        <f t="shared" si="0"/>
        <v>754807</v>
      </c>
      <c r="G8" s="824">
        <f t="shared" si="1"/>
        <v>601138</v>
      </c>
      <c r="H8" s="383">
        <v>1.7818365777346145E-2</v>
      </c>
      <c r="I8" s="855">
        <v>1.4139483360272549E-2</v>
      </c>
      <c r="J8" s="1762">
        <v>1158309</v>
      </c>
      <c r="K8" s="1763">
        <v>4785244</v>
      </c>
      <c r="L8" s="1766">
        <v>2.5999999999999999E-2</v>
      </c>
      <c r="M8" s="1767">
        <v>0.113</v>
      </c>
    </row>
    <row r="9" spans="1:13">
      <c r="B9" s="397" t="s">
        <v>133</v>
      </c>
      <c r="C9" s="381">
        <v>2989705</v>
      </c>
      <c r="D9" s="382">
        <v>3268583</v>
      </c>
      <c r="E9" s="919">
        <v>2956446</v>
      </c>
      <c r="F9" s="824">
        <f t="shared" si="0"/>
        <v>-312137</v>
      </c>
      <c r="G9" s="824">
        <f t="shared" si="1"/>
        <v>-33259</v>
      </c>
      <c r="H9" s="383">
        <v>-9.5496121713904772E-2</v>
      </c>
      <c r="I9" s="855">
        <v>-1.1124508939845236E-2</v>
      </c>
      <c r="J9" s="1762">
        <v>-275884</v>
      </c>
      <c r="K9" s="1763">
        <v>34792</v>
      </c>
      <c r="L9" s="1766">
        <v>-8.4000000000000005E-2</v>
      </c>
      <c r="M9" s="1767">
        <v>1.2E-2</v>
      </c>
    </row>
    <row r="10" spans="1:13" ht="15" thickBot="1">
      <c r="B10" s="397" t="s">
        <v>134</v>
      </c>
      <c r="C10" s="381">
        <v>1306793</v>
      </c>
      <c r="D10" s="382">
        <v>770257</v>
      </c>
      <c r="E10" s="919">
        <v>847009</v>
      </c>
      <c r="F10" s="824">
        <f t="shared" si="0"/>
        <v>76752</v>
      </c>
      <c r="G10" s="824">
        <f t="shared" si="1"/>
        <v>-459784</v>
      </c>
      <c r="H10" s="383">
        <v>9.964466405368598E-2</v>
      </c>
      <c r="I10" s="855">
        <v>-0.35184149287607142</v>
      </c>
      <c r="J10" s="1764">
        <v>10367</v>
      </c>
      <c r="K10" s="1765">
        <v>-1108</v>
      </c>
      <c r="L10" s="1768">
        <v>8.0000000000000002E-3</v>
      </c>
      <c r="M10" s="1769">
        <v>-1E-3</v>
      </c>
    </row>
    <row r="11" spans="1:13" ht="15" thickBot="1">
      <c r="B11" s="1091" t="s">
        <v>601</v>
      </c>
      <c r="C11" s="804">
        <v>107624104</v>
      </c>
      <c r="D11" s="805">
        <v>108323314</v>
      </c>
      <c r="E11" s="806">
        <v>111511013</v>
      </c>
      <c r="F11" s="373">
        <f t="shared" si="0"/>
        <v>3187699</v>
      </c>
      <c r="G11" s="373">
        <f t="shared" si="1"/>
        <v>3886909</v>
      </c>
      <c r="H11" s="807">
        <v>2.9427635494977563E-2</v>
      </c>
      <c r="I11" s="808">
        <v>3.6115599159831334E-2</v>
      </c>
    </row>
    <row r="12" spans="1:13" ht="15" thickBot="1">
      <c r="B12" s="398" t="s">
        <v>135</v>
      </c>
      <c r="C12" s="804">
        <v>154435451</v>
      </c>
      <c r="D12" s="805">
        <v>154723334</v>
      </c>
      <c r="E12" s="806">
        <v>158430455</v>
      </c>
      <c r="F12" s="373">
        <f t="shared" si="0"/>
        <v>3707121</v>
      </c>
      <c r="G12" s="373">
        <f t="shared" si="1"/>
        <v>3995004</v>
      </c>
      <c r="H12" s="807">
        <v>2.3959676308422877E-2</v>
      </c>
      <c r="I12" s="808">
        <v>2.5868438717480742E-2</v>
      </c>
    </row>
    <row r="13" spans="1:13">
      <c r="B13" s="1743"/>
      <c r="C13" s="1740"/>
      <c r="D13" s="1740"/>
      <c r="E13" s="1740"/>
      <c r="F13" s="824"/>
      <c r="G13" s="824"/>
      <c r="H13" s="1741"/>
      <c r="I13" s="1741"/>
      <c r="J13" s="1741"/>
      <c r="K13" s="1741"/>
      <c r="L13" s="1742"/>
      <c r="M13" s="1742"/>
    </row>
    <row r="14" spans="1:13" ht="15" thickBot="1">
      <c r="B14" s="1744" t="s">
        <v>744</v>
      </c>
    </row>
    <row r="15" spans="1:13" ht="15" thickBot="1">
      <c r="B15" s="1091" t="s">
        <v>601</v>
      </c>
      <c r="C15" s="804">
        <v>107624104</v>
      </c>
      <c r="D15" s="805">
        <v>111757648</v>
      </c>
      <c r="E15" s="806">
        <v>114236696</v>
      </c>
      <c r="F15" s="373">
        <f t="shared" ref="F15:F16" si="2">E15-D15</f>
        <v>2479048</v>
      </c>
      <c r="G15" s="373">
        <f t="shared" ref="G15:G16" si="3">E15-C15</f>
        <v>6612592</v>
      </c>
      <c r="H15" s="807">
        <f>E15/D15-1</f>
        <v>2.2182356593617669E-2</v>
      </c>
      <c r="I15" s="808">
        <f>E15/C15-1</f>
        <v>6.1441552163816304E-2</v>
      </c>
      <c r="J15" s="1770">
        <v>5303038</v>
      </c>
      <c r="K15" s="1771">
        <v>11913490</v>
      </c>
      <c r="L15" s="1801">
        <v>4.7E-2</v>
      </c>
      <c r="M15" s="1802">
        <v>0.111</v>
      </c>
    </row>
    <row r="16" spans="1:13" ht="15" thickBot="1">
      <c r="B16" s="398" t="s">
        <v>135</v>
      </c>
      <c r="C16" s="804">
        <v>154435451</v>
      </c>
      <c r="D16" s="805">
        <v>161439586</v>
      </c>
      <c r="E16" s="806">
        <v>163607971</v>
      </c>
      <c r="F16" s="373">
        <f t="shared" si="2"/>
        <v>2168385</v>
      </c>
      <c r="G16" s="373">
        <f t="shared" si="3"/>
        <v>9172520</v>
      </c>
      <c r="H16" s="807">
        <f>E16/D16-1</f>
        <v>1.3431556991232663E-2</v>
      </c>
      <c r="I16" s="808">
        <f>E16/C16-1</f>
        <v>5.9393875827124631E-2</v>
      </c>
      <c r="J16" s="1770">
        <v>6195830</v>
      </c>
      <c r="K16" s="1771">
        <v>16732417</v>
      </c>
      <c r="L16" s="1801">
        <v>3.7999999999999999E-2</v>
      </c>
      <c r="M16" s="1802">
        <v>0.108</v>
      </c>
    </row>
    <row r="17" spans="2:11">
      <c r="B17" s="5"/>
      <c r="C17" s="5"/>
      <c r="D17" s="5"/>
      <c r="E17" s="5"/>
      <c r="F17" s="5"/>
      <c r="G17" s="5"/>
      <c r="H17" s="32"/>
      <c r="I17" s="32"/>
      <c r="J17" s="32"/>
      <c r="K17" s="32"/>
    </row>
    <row r="18" spans="2:11">
      <c r="B18" s="1442" t="s">
        <v>602</v>
      </c>
      <c r="C18" s="31"/>
      <c r="D18" s="31"/>
      <c r="E18" s="31"/>
      <c r="F18" s="31"/>
      <c r="G18" s="31"/>
      <c r="H18" s="32"/>
      <c r="I18" s="32"/>
      <c r="J18" s="32"/>
      <c r="K18" s="32"/>
    </row>
    <row r="19" spans="2:11">
      <c r="H19" s="32"/>
      <c r="I19" s="32"/>
      <c r="J19" s="32"/>
      <c r="K19" s="32"/>
    </row>
    <row r="20" spans="2:11">
      <c r="H20" s="32"/>
      <c r="I20" s="32"/>
      <c r="J20" s="32"/>
      <c r="K20" s="32"/>
    </row>
    <row r="21" spans="2:11">
      <c r="C21" s="31"/>
      <c r="D21" s="31"/>
      <c r="E21" s="31"/>
      <c r="F21" s="31"/>
      <c r="G21" s="31"/>
      <c r="H21" s="32"/>
      <c r="I21" s="32"/>
      <c r="J21" s="32"/>
      <c r="K21" s="32"/>
    </row>
  </sheetData>
  <mergeCells count="5">
    <mergeCell ref="C4:E4"/>
    <mergeCell ref="H4:I4"/>
    <mergeCell ref="L4:M4"/>
    <mergeCell ref="F4:G4"/>
    <mergeCell ref="J4:K4"/>
  </mergeCells>
  <hyperlinks>
    <hyperlink ref="A1" location="Index!A1" display="Back to index" xr:uid="{4E504B61-E7D6-4A45-A9C7-78EAEEB902FD}"/>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2" ma:contentTypeDescription="Crear nuevo documento." ma:contentTypeScope="" ma:versionID="80611053c523321b11a4921cfc9f7e9e">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0a0f831c0e1592bcd8b5ce5bcb13a14"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C29E33EA-0614-4770-AC6B-E78D880B39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2</vt:i4>
      </vt:variant>
    </vt:vector>
  </HeadingPairs>
  <TitlesOfParts>
    <vt:vector size="36" baseType="lpstr">
      <vt:lpstr>Index</vt:lpstr>
      <vt:lpstr>Strategy - Yape</vt:lpstr>
      <vt:lpstr>Sustainability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 Regulatory Capital BCP </vt:lpstr>
      <vt:lpstr>10.3. Regulatory Capital Mb</vt:lpstr>
      <vt:lpstr>11.Economic Perspectives</vt:lpstr>
      <vt:lpstr>Annexes &gt;&gt;</vt:lpstr>
      <vt:lpstr>12.1. Loans in ADB</vt:lpstr>
      <vt:lpstr>12.5.Physical Channels</vt:lpstr>
      <vt:lpstr>12.7.1.Credicorp Consolidated</vt:lpstr>
      <vt:lpstr>12.7.2 Credicorp Stand-alone</vt:lpstr>
      <vt:lpstr>12.7.3 BCP consolidated</vt:lpstr>
      <vt:lpstr>12.7.4 BCP Stand-alone</vt:lpstr>
      <vt:lpstr>12.7.5 BCP Bolivia</vt:lpstr>
      <vt:lpstr>12.7.6. Mibanco</vt:lpstr>
      <vt:lpstr>12.7.7. Prima AFP</vt:lpstr>
      <vt:lpstr>12.7.8. Grupo Pacifico</vt:lpstr>
      <vt:lpstr>12.7.9. IB &amp; WM</vt:lpstr>
      <vt:lpstr>Sustainability!_ftnref1</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Sebastian Del Aguila Barthelmess</cp:lastModifiedBy>
  <cp:revision/>
  <dcterms:created xsi:type="dcterms:W3CDTF">2021-03-25T15:28:02Z</dcterms:created>
  <dcterms:modified xsi:type="dcterms:W3CDTF">2025-11-13T19:35:00Z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2023-12-28T16:15:14Z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997616fc-5b7a-43dd-b1dc-65fbffb965b5</vt:lpwstr>
  </property>
  <property fmtid="{D5CDD505-2E9C-101B-9397-08002B2CF9AE}" pid="17" name="MSIP_Label_c15ead3b-a842-409e-8059-3e3468c48585_ContentBits">
    <vt:lpwstr>2</vt:lpwstr>
  </property>
</Properties>
</file>