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4Q23/"/>
    </mc:Choice>
  </mc:AlternateContent>
  <xr:revisionPtr revIDLastSave="977" documentId="13_ncr:1_{17A19568-B62C-4B6F-8A09-FF11392B79FD}" xr6:coauthVersionLast="47" xr6:coauthVersionMax="47" xr10:uidLastSave="{20771B37-9929-4320-B33A-DF842F6E6D9C}"/>
  <bookViews>
    <workbookView xWindow="-108" yWindow="-108" windowWidth="23256" windowHeight="12576" tabRatio="795" activeTab="5"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1 Capital Regulatorio Mb" sheetId="50" r:id="rId21"/>
    <sheet name="11.Perspectivas Económicas" sheetId="19" r:id="rId22"/>
    <sheet name="Anexos &gt;&gt;" sheetId="41" r:id="rId23"/>
    <sheet name="12.1.Canales Físicos" sheetId="18" r:id="rId24"/>
    <sheet name="12.2. Calidad de Cartera de Col" sheetId="46" r:id="rId25"/>
    <sheet name="12.3.1.Credicorp Consolidado" sheetId="20" r:id="rId26"/>
    <sheet name="12.3.2. Credicorp Individual" sheetId="21" r:id="rId27"/>
    <sheet name="12.3.3 BCP Consolidado" sheetId="51" r:id="rId28"/>
    <sheet name="12.3.3 BCP Individual" sheetId="23" r:id="rId29"/>
    <sheet name="12.3.4. BCP Bolivia" sheetId="25" r:id="rId30"/>
    <sheet name="12.5.5. Mibanco" sheetId="24" r:id="rId31"/>
    <sheet name="12.5.6. Prima AFP" sheetId="32" r:id="rId32"/>
    <sheet name="12.5.7 Grupo Pacífico" sheetId="28" r:id="rId33"/>
    <sheet name="12.5.8. GI" sheetId="4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3" i="24" l="1"/>
  <c r="H33" i="24"/>
  <c r="I7" i="47" l="1"/>
  <c r="H7" i="47"/>
  <c r="F19" i="44" l="1"/>
  <c r="V8" i="23"/>
  <c r="O8" i="23"/>
  <c r="P8" i="23"/>
  <c r="Q8" i="23"/>
  <c r="G19" i="44"/>
  <c r="O10" i="23"/>
  <c r="P10" i="23"/>
  <c r="Q10" i="23"/>
  <c r="R10" i="23"/>
  <c r="S10" i="23"/>
  <c r="T10" i="23"/>
  <c r="U10" i="23"/>
  <c r="V10" i="23"/>
  <c r="O11" i="23"/>
  <c r="P11" i="23"/>
  <c r="Q11" i="23"/>
  <c r="R11" i="23"/>
  <c r="S11" i="23"/>
  <c r="T11" i="23"/>
  <c r="U11" i="23"/>
  <c r="V11" i="23"/>
  <c r="O12" i="23"/>
  <c r="P12" i="23"/>
  <c r="Q12" i="23"/>
  <c r="R12" i="23"/>
  <c r="S12" i="23"/>
  <c r="T12" i="23"/>
  <c r="U12" i="23"/>
  <c r="V12" i="23"/>
  <c r="O14" i="23"/>
  <c r="P14" i="23"/>
  <c r="Q14" i="23"/>
  <c r="R14" i="23"/>
  <c r="S14" i="23"/>
  <c r="T14" i="23"/>
  <c r="U14" i="23"/>
  <c r="V14" i="23"/>
  <c r="O15" i="23"/>
  <c r="P15" i="23"/>
  <c r="Q15" i="23"/>
  <c r="R15" i="23"/>
  <c r="S15" i="23"/>
  <c r="T15" i="23"/>
  <c r="U15" i="23"/>
  <c r="V15" i="23"/>
  <c r="O16" i="23"/>
  <c r="P16" i="23"/>
  <c r="Q16" i="23"/>
  <c r="R16" i="23"/>
  <c r="S16" i="23"/>
  <c r="T16" i="23"/>
  <c r="U16" i="23"/>
  <c r="V16" i="23"/>
  <c r="O18" i="23"/>
  <c r="P18" i="23"/>
  <c r="Q18" i="23"/>
  <c r="R18" i="23"/>
  <c r="S18" i="23"/>
  <c r="T18" i="23"/>
  <c r="U18" i="23"/>
  <c r="V18" i="23"/>
  <c r="O21" i="23"/>
  <c r="P21" i="23"/>
  <c r="Q21" i="23"/>
  <c r="R21" i="23"/>
  <c r="S21" i="23"/>
  <c r="T21" i="23"/>
  <c r="U21" i="23"/>
  <c r="V21" i="23"/>
  <c r="O22" i="23"/>
  <c r="P22" i="23"/>
  <c r="Q22" i="23"/>
  <c r="R22" i="23"/>
  <c r="S22" i="23"/>
  <c r="T22" i="23"/>
  <c r="U22" i="23"/>
  <c r="V22" i="23"/>
  <c r="O23" i="23"/>
  <c r="P23" i="23"/>
  <c r="Q23" i="23"/>
  <c r="R23" i="23"/>
  <c r="S23" i="23"/>
  <c r="T23" i="23"/>
  <c r="U23" i="23"/>
  <c r="V23" i="23"/>
  <c r="O24" i="23"/>
  <c r="P24" i="23"/>
  <c r="Q24" i="23"/>
  <c r="R24" i="23"/>
  <c r="S24" i="23"/>
  <c r="T24" i="23"/>
  <c r="U24" i="23"/>
  <c r="V24" i="23"/>
  <c r="O25" i="23"/>
  <c r="P25" i="23"/>
  <c r="Q25" i="23"/>
  <c r="R25" i="23"/>
  <c r="S25" i="23"/>
  <c r="T25" i="23"/>
  <c r="U25" i="23"/>
  <c r="V25" i="23"/>
  <c r="O26" i="23"/>
  <c r="P26" i="23"/>
  <c r="Q26" i="23"/>
  <c r="R26" i="23"/>
  <c r="S26" i="23"/>
  <c r="T26" i="23"/>
  <c r="U26" i="23"/>
  <c r="V26" i="23"/>
  <c r="O27" i="23"/>
  <c r="P27" i="23"/>
  <c r="Q27" i="23"/>
  <c r="R27" i="23"/>
  <c r="S27" i="23"/>
  <c r="T27" i="23"/>
  <c r="U27" i="23"/>
  <c r="V27" i="23"/>
  <c r="O28" i="23"/>
  <c r="P28" i="23"/>
  <c r="Q28" i="23"/>
  <c r="R28" i="23"/>
  <c r="S28" i="23"/>
  <c r="T28" i="23"/>
  <c r="U28" i="23"/>
  <c r="V28" i="23"/>
  <c r="O31" i="23"/>
  <c r="P31" i="23"/>
  <c r="Q31" i="23"/>
  <c r="R31" i="23"/>
  <c r="S31" i="23"/>
  <c r="T31" i="23"/>
  <c r="U31" i="23"/>
  <c r="V31" i="23"/>
  <c r="O32" i="23"/>
  <c r="P32" i="23"/>
  <c r="Q32" i="23"/>
  <c r="R32" i="23"/>
  <c r="S32" i="23"/>
  <c r="T32" i="23"/>
  <c r="U32" i="23"/>
  <c r="V32" i="23"/>
  <c r="O33" i="23"/>
  <c r="P33" i="23"/>
  <c r="Q33" i="23"/>
  <c r="R33" i="23"/>
  <c r="S33" i="23"/>
  <c r="T33" i="23"/>
  <c r="U33" i="23"/>
  <c r="V33" i="23"/>
  <c r="O34" i="23"/>
  <c r="P34" i="23"/>
  <c r="Q34" i="23"/>
  <c r="R34" i="23"/>
  <c r="S34" i="23"/>
  <c r="T34" i="23"/>
  <c r="U34" i="23"/>
  <c r="V34" i="23"/>
  <c r="O35" i="23"/>
  <c r="P35" i="23"/>
  <c r="Q35" i="23"/>
  <c r="R35" i="23"/>
  <c r="S35" i="23"/>
  <c r="T35" i="23"/>
  <c r="U35" i="23"/>
  <c r="V35" i="23"/>
  <c r="O37" i="23"/>
  <c r="P37" i="23"/>
  <c r="Q37" i="23"/>
  <c r="R37" i="23"/>
  <c r="S37" i="23"/>
  <c r="T37" i="23"/>
  <c r="U37" i="23"/>
  <c r="V37" i="23"/>
  <c r="O39" i="23"/>
  <c r="P39" i="23"/>
  <c r="Q39" i="23"/>
  <c r="R39" i="23"/>
  <c r="S39" i="23"/>
  <c r="T39" i="23"/>
  <c r="U39" i="23"/>
  <c r="V39" i="23"/>
  <c r="O41" i="23"/>
  <c r="P41" i="23"/>
  <c r="Q41" i="23"/>
  <c r="R41" i="23"/>
  <c r="S41" i="23"/>
  <c r="T41" i="23"/>
  <c r="U41" i="23"/>
  <c r="V41" i="23"/>
  <c r="R8" i="23"/>
  <c r="S8" i="23"/>
  <c r="C64" i="10"/>
  <c r="T37" i="20"/>
  <c r="U37" i="20"/>
  <c r="V37" i="20"/>
  <c r="W37" i="20"/>
  <c r="X37" i="20"/>
  <c r="Y37" i="20"/>
  <c r="Z37" i="20"/>
  <c r="S37" i="20"/>
  <c r="J18" i="45"/>
  <c r="I18" i="45"/>
  <c r="G18" i="45"/>
  <c r="F18" i="45"/>
  <c r="E18" i="45"/>
  <c r="C29" i="44"/>
  <c r="D29" i="44"/>
  <c r="E29" i="44"/>
  <c r="F29" i="44"/>
  <c r="G29" i="44"/>
  <c r="C30" i="44"/>
  <c r="D30" i="44"/>
  <c r="E30" i="44"/>
  <c r="F30" i="44"/>
  <c r="G30" i="44"/>
  <c r="C31" i="44"/>
  <c r="D31" i="44"/>
  <c r="E31" i="44"/>
  <c r="F31" i="44"/>
  <c r="G31" i="44"/>
  <c r="C32" i="44"/>
  <c r="D32" i="44"/>
  <c r="E32" i="44"/>
  <c r="F32" i="44"/>
  <c r="G32" i="44"/>
  <c r="C33" i="44"/>
  <c r="D33" i="44"/>
  <c r="E33" i="44"/>
  <c r="F33" i="44"/>
  <c r="G33" i="44"/>
  <c r="C34" i="44"/>
  <c r="D34" i="44"/>
  <c r="E34" i="44"/>
  <c r="F34" i="44"/>
  <c r="G34" i="44"/>
  <c r="C35" i="44"/>
  <c r="D35" i="44"/>
  <c r="E35" i="44"/>
  <c r="F35" i="44"/>
  <c r="G35" i="44"/>
  <c r="C36" i="44"/>
  <c r="D36" i="44"/>
  <c r="E36" i="44"/>
  <c r="F36" i="44"/>
  <c r="G36" i="44"/>
  <c r="C37" i="44"/>
  <c r="D37" i="44"/>
  <c r="E37" i="44"/>
  <c r="F37" i="44"/>
  <c r="G37" i="44"/>
  <c r="D28" i="44"/>
  <c r="E28" i="44"/>
  <c r="F28" i="44"/>
  <c r="G28" i="44"/>
  <c r="C28" i="44"/>
  <c r="I17" i="23"/>
  <c r="V8" i="51"/>
  <c r="Q8" i="51"/>
  <c r="P8" i="51"/>
  <c r="O8" i="51"/>
  <c r="H17" i="51"/>
  <c r="G14" i="21"/>
  <c r="F14" i="21"/>
  <c r="E14" i="21"/>
  <c r="D14" i="21"/>
  <c r="C14" i="21"/>
  <c r="C16" i="33" l="1"/>
  <c r="D16" i="33"/>
  <c r="E16" i="33"/>
  <c r="F16" i="33"/>
  <c r="G16" i="33"/>
  <c r="H16" i="33"/>
  <c r="I16" i="33"/>
  <c r="J16" i="33"/>
  <c r="C17" i="33"/>
  <c r="D17" i="33"/>
  <c r="E17" i="33"/>
  <c r="F17" i="33"/>
  <c r="G17" i="33"/>
  <c r="H17" i="33"/>
  <c r="I17" i="33"/>
  <c r="J17" i="33"/>
  <c r="C18" i="33"/>
  <c r="D18" i="33"/>
  <c r="E18" i="33"/>
  <c r="F18" i="33"/>
  <c r="G18" i="33"/>
  <c r="H18" i="33"/>
  <c r="I18" i="33"/>
  <c r="J18" i="33"/>
  <c r="C19" i="33"/>
  <c r="D19" i="33"/>
  <c r="E19" i="33"/>
  <c r="F19" i="33"/>
  <c r="G19" i="33"/>
  <c r="H19" i="33"/>
  <c r="I19" i="33"/>
  <c r="J19" i="33"/>
  <c r="C20" i="33"/>
  <c r="D20" i="33"/>
  <c r="E20" i="33"/>
  <c r="F20" i="33"/>
  <c r="G20" i="33"/>
  <c r="H20" i="33"/>
  <c r="I20" i="33"/>
  <c r="J20" i="33"/>
  <c r="C21" i="33"/>
  <c r="D21" i="33"/>
  <c r="E21" i="33"/>
  <c r="F21" i="33"/>
  <c r="G21" i="33"/>
  <c r="H21" i="33"/>
  <c r="I21" i="33"/>
  <c r="J21" i="33"/>
  <c r="C22" i="33"/>
  <c r="D22" i="33"/>
  <c r="E22" i="33"/>
  <c r="F22" i="33"/>
  <c r="G22" i="33"/>
  <c r="H22" i="33"/>
  <c r="I22" i="33"/>
  <c r="J22" i="33"/>
  <c r="D15" i="33"/>
  <c r="E15" i="33"/>
  <c r="F15" i="33"/>
  <c r="G15" i="33"/>
  <c r="H15" i="33"/>
  <c r="I15" i="33"/>
  <c r="J15" i="33"/>
  <c r="C15" i="33"/>
  <c r="C6" i="33"/>
  <c r="D6" i="33"/>
  <c r="E6" i="33"/>
  <c r="F6" i="33"/>
  <c r="G6" i="33"/>
  <c r="H6" i="33"/>
  <c r="I6" i="33"/>
  <c r="J6" i="33"/>
  <c r="C7" i="33"/>
  <c r="D7" i="33"/>
  <c r="E7" i="33"/>
  <c r="F7" i="33"/>
  <c r="G7" i="33"/>
  <c r="H7" i="33"/>
  <c r="I7" i="33"/>
  <c r="J7" i="33"/>
  <c r="C8" i="33"/>
  <c r="D8" i="33"/>
  <c r="E8" i="33"/>
  <c r="F8" i="33"/>
  <c r="G8" i="33"/>
  <c r="H8" i="33"/>
  <c r="I8" i="33"/>
  <c r="J8" i="33"/>
  <c r="D5" i="33"/>
  <c r="E5" i="33"/>
  <c r="F5" i="33"/>
  <c r="G5" i="33"/>
  <c r="H5" i="33"/>
  <c r="I5" i="33"/>
  <c r="J5" i="33"/>
  <c r="C5" i="33"/>
  <c r="C15" i="13"/>
  <c r="D15" i="13"/>
  <c r="E15" i="13"/>
  <c r="F15" i="13"/>
  <c r="G15" i="13"/>
  <c r="H15" i="13"/>
  <c r="I15" i="13"/>
  <c r="J15" i="13"/>
  <c r="C16" i="13"/>
  <c r="D16" i="13"/>
  <c r="E16" i="13"/>
  <c r="F16" i="13"/>
  <c r="G16" i="13"/>
  <c r="H16" i="13"/>
  <c r="I16" i="13"/>
  <c r="J16" i="13"/>
  <c r="C17" i="13"/>
  <c r="D17" i="13"/>
  <c r="E17" i="13"/>
  <c r="F17" i="13"/>
  <c r="G17" i="13"/>
  <c r="H17" i="13"/>
  <c r="I17" i="13"/>
  <c r="J17" i="13"/>
  <c r="C18" i="13"/>
  <c r="D18" i="13"/>
  <c r="E18" i="13"/>
  <c r="F18" i="13"/>
  <c r="G18" i="13"/>
  <c r="H18" i="13"/>
  <c r="I18" i="13"/>
  <c r="J18" i="13"/>
  <c r="C19" i="13"/>
  <c r="D19" i="13"/>
  <c r="E19" i="13"/>
  <c r="F19" i="13"/>
  <c r="G19" i="13"/>
  <c r="H19" i="13"/>
  <c r="I19" i="13"/>
  <c r="J19" i="13"/>
  <c r="C20" i="13"/>
  <c r="D20" i="13"/>
  <c r="E20" i="13"/>
  <c r="F20" i="13"/>
  <c r="G20" i="13"/>
  <c r="H20" i="13"/>
  <c r="I20" i="13"/>
  <c r="J20" i="13"/>
  <c r="C21" i="13"/>
  <c r="D21" i="13"/>
  <c r="E21" i="13"/>
  <c r="F21" i="13"/>
  <c r="G21" i="13"/>
  <c r="H21" i="13"/>
  <c r="I21" i="13"/>
  <c r="J21" i="13"/>
  <c r="C22" i="13"/>
  <c r="D22" i="13"/>
  <c r="E22" i="13"/>
  <c r="F22" i="13"/>
  <c r="G22" i="13"/>
  <c r="H22" i="13"/>
  <c r="I22" i="13"/>
  <c r="J22" i="13"/>
  <c r="C23" i="13"/>
  <c r="D23" i="13"/>
  <c r="E23" i="13"/>
  <c r="F23" i="13"/>
  <c r="G23" i="13"/>
  <c r="H23" i="13"/>
  <c r="I23" i="13"/>
  <c r="J23" i="13"/>
  <c r="C24" i="13"/>
  <c r="D24" i="13"/>
  <c r="E24" i="13"/>
  <c r="F24" i="13"/>
  <c r="G24" i="13"/>
  <c r="H24" i="13"/>
  <c r="I24" i="13"/>
  <c r="J24" i="13"/>
  <c r="C25" i="13"/>
  <c r="D25" i="13"/>
  <c r="E25" i="13"/>
  <c r="F25" i="13"/>
  <c r="G25" i="13"/>
  <c r="H25" i="13"/>
  <c r="I25" i="13"/>
  <c r="J25" i="13"/>
  <c r="C26" i="13"/>
  <c r="D26" i="13"/>
  <c r="E26" i="13"/>
  <c r="F26" i="13"/>
  <c r="G26" i="13"/>
  <c r="H26" i="13"/>
  <c r="I26" i="13"/>
  <c r="J26" i="13"/>
  <c r="C27" i="13"/>
  <c r="D27" i="13"/>
  <c r="E27" i="13"/>
  <c r="F27" i="13"/>
  <c r="G27" i="13"/>
  <c r="H27" i="13"/>
  <c r="I27" i="13"/>
  <c r="J27" i="13"/>
  <c r="C28" i="13"/>
  <c r="D28" i="13"/>
  <c r="E28" i="13"/>
  <c r="F28" i="13"/>
  <c r="G28" i="13"/>
  <c r="H28" i="13"/>
  <c r="I28" i="13"/>
  <c r="J28" i="13"/>
  <c r="C29" i="13"/>
  <c r="D29" i="13"/>
  <c r="E29" i="13"/>
  <c r="F29" i="13"/>
  <c r="G29" i="13"/>
  <c r="H29" i="13"/>
  <c r="I29" i="13"/>
  <c r="J29" i="13"/>
  <c r="C30" i="13"/>
  <c r="D30" i="13"/>
  <c r="E30" i="13"/>
  <c r="F30" i="13"/>
  <c r="G30" i="13"/>
  <c r="H30" i="13"/>
  <c r="I30" i="13"/>
  <c r="J30" i="13"/>
  <c r="C31" i="13"/>
  <c r="D31" i="13"/>
  <c r="E31" i="13"/>
  <c r="F31" i="13"/>
  <c r="G31" i="13"/>
  <c r="H31" i="13"/>
  <c r="I31" i="13"/>
  <c r="J31" i="13"/>
  <c r="C32" i="13"/>
  <c r="D32" i="13"/>
  <c r="E32" i="13"/>
  <c r="F32" i="13"/>
  <c r="G32" i="13"/>
  <c r="H32" i="13"/>
  <c r="I32" i="13"/>
  <c r="J32" i="13"/>
  <c r="D14" i="13"/>
  <c r="E14" i="13"/>
  <c r="F14" i="13"/>
  <c r="G14" i="13"/>
  <c r="H14" i="13"/>
  <c r="I14" i="13"/>
  <c r="J14" i="13"/>
  <c r="C14" i="13"/>
  <c r="C5" i="13"/>
  <c r="D5" i="13"/>
  <c r="E5" i="13"/>
  <c r="F5" i="13"/>
  <c r="G5" i="13"/>
  <c r="H5" i="13"/>
  <c r="I5" i="13"/>
  <c r="J5" i="13"/>
  <c r="C6" i="13"/>
  <c r="D6" i="13"/>
  <c r="E6" i="13"/>
  <c r="F6" i="13"/>
  <c r="G6" i="13"/>
  <c r="H6" i="13"/>
  <c r="I6" i="13"/>
  <c r="J6" i="13"/>
  <c r="C7" i="13"/>
  <c r="D7" i="13"/>
  <c r="E7" i="13"/>
  <c r="F7" i="13"/>
  <c r="G7" i="13"/>
  <c r="H7" i="13"/>
  <c r="I7" i="13"/>
  <c r="J7" i="13"/>
  <c r="C8" i="13"/>
  <c r="D8" i="13"/>
  <c r="E8" i="13"/>
  <c r="F8" i="13"/>
  <c r="G8" i="13"/>
  <c r="H8" i="13"/>
  <c r="I8" i="13"/>
  <c r="J8" i="13"/>
  <c r="C9" i="13"/>
  <c r="D9" i="13"/>
  <c r="E9" i="13"/>
  <c r="F9" i="13"/>
  <c r="G9" i="13"/>
  <c r="H9" i="13"/>
  <c r="I9" i="13"/>
  <c r="J9" i="13"/>
  <c r="D4" i="13"/>
  <c r="E4" i="13"/>
  <c r="F4" i="13"/>
  <c r="G4" i="13"/>
  <c r="H4" i="13"/>
  <c r="I4" i="13"/>
  <c r="J4" i="13"/>
  <c r="C4" i="13"/>
  <c r="C11" i="11" l="1"/>
  <c r="D11" i="11"/>
  <c r="E11" i="11"/>
  <c r="F11" i="11"/>
  <c r="G11" i="11"/>
  <c r="H11" i="11"/>
  <c r="I11" i="11"/>
  <c r="J11" i="11"/>
  <c r="C12" i="11"/>
  <c r="D12" i="11"/>
  <c r="E12" i="11"/>
  <c r="F12" i="11"/>
  <c r="G12" i="11"/>
  <c r="H12" i="11"/>
  <c r="I12" i="11"/>
  <c r="J12" i="11"/>
  <c r="C13" i="11"/>
  <c r="D13" i="11"/>
  <c r="E13" i="11"/>
  <c r="F13" i="11"/>
  <c r="G13" i="11"/>
  <c r="H13" i="11"/>
  <c r="I13" i="11"/>
  <c r="J13" i="11"/>
  <c r="C14" i="11"/>
  <c r="D14" i="11"/>
  <c r="E14" i="11"/>
  <c r="F14" i="11"/>
  <c r="G14" i="11"/>
  <c r="H14" i="11"/>
  <c r="I14" i="11"/>
  <c r="J14" i="11"/>
  <c r="C15" i="11"/>
  <c r="D15" i="11"/>
  <c r="E15" i="11"/>
  <c r="F15" i="11"/>
  <c r="G15" i="11"/>
  <c r="H15" i="11"/>
  <c r="I15" i="11"/>
  <c r="J15" i="11"/>
  <c r="C16" i="11"/>
  <c r="D16" i="11"/>
  <c r="E16" i="11"/>
  <c r="F16" i="11"/>
  <c r="G16" i="11"/>
  <c r="H16" i="11"/>
  <c r="I16" i="11"/>
  <c r="J16" i="11"/>
  <c r="C17" i="11"/>
  <c r="D17" i="11"/>
  <c r="E17" i="11"/>
  <c r="F17" i="11"/>
  <c r="G17" i="11"/>
  <c r="H17" i="11"/>
  <c r="I17" i="11"/>
  <c r="J17" i="11"/>
  <c r="C18" i="11"/>
  <c r="D18" i="11"/>
  <c r="E18" i="11"/>
  <c r="F18" i="11"/>
  <c r="G18" i="11"/>
  <c r="H18" i="11"/>
  <c r="I18" i="11"/>
  <c r="J18" i="11"/>
  <c r="C19" i="11"/>
  <c r="D19" i="11"/>
  <c r="E19" i="11"/>
  <c r="F19" i="11"/>
  <c r="G19" i="11"/>
  <c r="H19" i="11"/>
  <c r="I19" i="11"/>
  <c r="J19" i="11"/>
  <c r="C20" i="11"/>
  <c r="D20" i="11"/>
  <c r="E20" i="11"/>
  <c r="F20" i="11"/>
  <c r="G20" i="11"/>
  <c r="H20" i="11"/>
  <c r="I20" i="11"/>
  <c r="J20" i="11"/>
  <c r="C21" i="11"/>
  <c r="D21" i="11"/>
  <c r="E21" i="11"/>
  <c r="F21" i="11"/>
  <c r="G21" i="11"/>
  <c r="H21" i="11"/>
  <c r="I21" i="11"/>
  <c r="J21" i="11"/>
  <c r="D10" i="11"/>
  <c r="E10" i="11"/>
  <c r="F10" i="11"/>
  <c r="G10" i="11"/>
  <c r="H10" i="11"/>
  <c r="I10" i="11"/>
  <c r="J10" i="11"/>
  <c r="C10" i="11"/>
  <c r="R62" i="43" l="1"/>
  <c r="S62" i="43"/>
  <c r="R63" i="43"/>
  <c r="S63" i="43"/>
  <c r="R64" i="43"/>
  <c r="S64" i="43"/>
  <c r="R65" i="43"/>
  <c r="S65" i="43"/>
  <c r="R66" i="43"/>
  <c r="S66" i="43"/>
  <c r="R67" i="43"/>
  <c r="S67" i="43"/>
  <c r="R68" i="43"/>
  <c r="S68" i="43"/>
  <c r="R69" i="43"/>
  <c r="S69" i="43"/>
  <c r="R70" i="43"/>
  <c r="S70" i="43"/>
  <c r="R71" i="43"/>
  <c r="S71" i="43"/>
  <c r="R72" i="43"/>
  <c r="S72" i="43"/>
  <c r="R73" i="43"/>
  <c r="S73" i="43"/>
  <c r="R74" i="43"/>
  <c r="S74" i="43"/>
  <c r="R75" i="43"/>
  <c r="S75" i="43"/>
  <c r="S61" i="43"/>
  <c r="R61" i="43"/>
  <c r="P75" i="43"/>
  <c r="Q75" i="43"/>
  <c r="P62" i="43"/>
  <c r="Q62" i="43"/>
  <c r="P63" i="43"/>
  <c r="Q63" i="43"/>
  <c r="P64" i="43"/>
  <c r="Q64" i="43"/>
  <c r="P65" i="43"/>
  <c r="Q65" i="43"/>
  <c r="P66" i="43"/>
  <c r="Q66" i="43"/>
  <c r="P67" i="43"/>
  <c r="Q67" i="43"/>
  <c r="P68" i="43"/>
  <c r="Q68" i="43"/>
  <c r="P69" i="43"/>
  <c r="Q69" i="43"/>
  <c r="P70" i="43"/>
  <c r="Q70" i="43"/>
  <c r="P71" i="43"/>
  <c r="Q71" i="43"/>
  <c r="P72" i="43"/>
  <c r="Q72" i="43"/>
  <c r="P73" i="43"/>
  <c r="Q73" i="43"/>
  <c r="P74" i="43"/>
  <c r="Q74" i="43"/>
  <c r="Q61" i="43"/>
  <c r="P61" i="43"/>
  <c r="M62" i="43"/>
  <c r="N62" i="43"/>
  <c r="O62" i="43"/>
  <c r="M63" i="43"/>
  <c r="N63" i="43"/>
  <c r="O63" i="43"/>
  <c r="M64" i="43"/>
  <c r="N64" i="43"/>
  <c r="O64" i="43"/>
  <c r="M65" i="43"/>
  <c r="N65" i="43"/>
  <c r="O65" i="43"/>
  <c r="M66" i="43"/>
  <c r="N66" i="43"/>
  <c r="O66" i="43"/>
  <c r="M67" i="43"/>
  <c r="N67" i="43"/>
  <c r="O67" i="43"/>
  <c r="M68" i="43"/>
  <c r="N68" i="43"/>
  <c r="O68" i="43"/>
  <c r="M69" i="43"/>
  <c r="N69" i="43"/>
  <c r="O69" i="43"/>
  <c r="M70" i="43"/>
  <c r="N70" i="43"/>
  <c r="O70" i="43"/>
  <c r="M71" i="43"/>
  <c r="N71" i="43"/>
  <c r="O71" i="43"/>
  <c r="M72" i="43"/>
  <c r="N72" i="43"/>
  <c r="O72" i="43"/>
  <c r="M73" i="43"/>
  <c r="N73" i="43"/>
  <c r="O73" i="43"/>
  <c r="M74" i="43"/>
  <c r="N74" i="43"/>
  <c r="O74" i="43"/>
  <c r="M75" i="43"/>
  <c r="N75" i="43"/>
  <c r="O75" i="43"/>
  <c r="N61" i="43"/>
  <c r="O61" i="43"/>
  <c r="M61" i="43"/>
  <c r="O60" i="43"/>
  <c r="N60" i="43"/>
  <c r="M60" i="43"/>
  <c r="K62" i="43"/>
  <c r="L62" i="43"/>
  <c r="K63" i="43"/>
  <c r="L63" i="43"/>
  <c r="K64" i="43"/>
  <c r="L64" i="43"/>
  <c r="K65" i="43"/>
  <c r="L65" i="43"/>
  <c r="K66" i="43"/>
  <c r="L66" i="43"/>
  <c r="K67" i="43"/>
  <c r="L67" i="43"/>
  <c r="K68" i="43"/>
  <c r="L68" i="43"/>
  <c r="K69" i="43"/>
  <c r="L69" i="43"/>
  <c r="K70" i="43"/>
  <c r="L70" i="43"/>
  <c r="K71" i="43"/>
  <c r="L71" i="43"/>
  <c r="K72" i="43"/>
  <c r="L72" i="43"/>
  <c r="K73" i="43"/>
  <c r="L73" i="43"/>
  <c r="K74" i="43"/>
  <c r="L74" i="43"/>
  <c r="K75" i="43"/>
  <c r="L75" i="43"/>
  <c r="L61" i="43"/>
  <c r="K61" i="43"/>
  <c r="I62" i="43"/>
  <c r="J62" i="43"/>
  <c r="I63" i="43"/>
  <c r="J63" i="43"/>
  <c r="I64" i="43"/>
  <c r="J64" i="43"/>
  <c r="I65" i="43"/>
  <c r="J65" i="43"/>
  <c r="I66" i="43"/>
  <c r="J66" i="43"/>
  <c r="I67" i="43"/>
  <c r="J67" i="43"/>
  <c r="I68" i="43"/>
  <c r="J68" i="43"/>
  <c r="I69" i="43"/>
  <c r="J69" i="43"/>
  <c r="I70" i="43"/>
  <c r="J70" i="43"/>
  <c r="I71" i="43"/>
  <c r="J71" i="43"/>
  <c r="I72" i="43"/>
  <c r="J72" i="43"/>
  <c r="I73" i="43"/>
  <c r="J73" i="43"/>
  <c r="I74" i="43"/>
  <c r="J74" i="43"/>
  <c r="I75" i="43"/>
  <c r="J75" i="43"/>
  <c r="J61" i="43"/>
  <c r="I61" i="43"/>
  <c r="F62" i="43"/>
  <c r="G62" i="43"/>
  <c r="H62" i="43"/>
  <c r="F63" i="43"/>
  <c r="G63" i="43"/>
  <c r="H63" i="43"/>
  <c r="F64" i="43"/>
  <c r="G64" i="43"/>
  <c r="H64" i="43"/>
  <c r="F65" i="43"/>
  <c r="G65" i="43"/>
  <c r="H65" i="43"/>
  <c r="F66" i="43"/>
  <c r="G66" i="43"/>
  <c r="H66" i="43"/>
  <c r="F67" i="43"/>
  <c r="G67" i="43"/>
  <c r="H67" i="43"/>
  <c r="F68" i="43"/>
  <c r="G68" i="43"/>
  <c r="H68" i="43"/>
  <c r="F69" i="43"/>
  <c r="G69" i="43"/>
  <c r="H69" i="43"/>
  <c r="F70" i="43"/>
  <c r="G70" i="43"/>
  <c r="H70" i="43"/>
  <c r="F71" i="43"/>
  <c r="G71" i="43"/>
  <c r="H71" i="43"/>
  <c r="F72" i="43"/>
  <c r="G72" i="43"/>
  <c r="H72" i="43"/>
  <c r="F73" i="43"/>
  <c r="G73" i="43"/>
  <c r="H73" i="43"/>
  <c r="F74" i="43"/>
  <c r="G74" i="43"/>
  <c r="H74" i="43"/>
  <c r="F75" i="43"/>
  <c r="G75" i="43"/>
  <c r="H75" i="43"/>
  <c r="G61" i="43"/>
  <c r="H61" i="43"/>
  <c r="F61" i="43"/>
  <c r="C62" i="43"/>
  <c r="D62" i="43"/>
  <c r="E62" i="43"/>
  <c r="C63" i="43"/>
  <c r="D63" i="43"/>
  <c r="E63" i="43"/>
  <c r="C64" i="43"/>
  <c r="D64" i="43"/>
  <c r="E64" i="43"/>
  <c r="C65" i="43"/>
  <c r="D65" i="43"/>
  <c r="E65" i="43"/>
  <c r="C66" i="43"/>
  <c r="D66" i="43"/>
  <c r="E66" i="43"/>
  <c r="C67" i="43"/>
  <c r="D67" i="43"/>
  <c r="E67" i="43"/>
  <c r="C68" i="43"/>
  <c r="D68" i="43"/>
  <c r="E68" i="43"/>
  <c r="C69" i="43"/>
  <c r="D69" i="43"/>
  <c r="E69" i="43"/>
  <c r="C70" i="43"/>
  <c r="D70" i="43"/>
  <c r="E70" i="43"/>
  <c r="C71" i="43"/>
  <c r="D71" i="43"/>
  <c r="E71" i="43"/>
  <c r="C72" i="43"/>
  <c r="D72" i="43"/>
  <c r="E72" i="43"/>
  <c r="C73" i="43"/>
  <c r="D73" i="43"/>
  <c r="E73" i="43"/>
  <c r="C74" i="43"/>
  <c r="D74" i="43"/>
  <c r="E74" i="43"/>
  <c r="C75" i="43"/>
  <c r="D75" i="43"/>
  <c r="E75" i="43"/>
  <c r="D61" i="43"/>
  <c r="E61" i="43"/>
  <c r="C61" i="43"/>
  <c r="H60" i="43"/>
  <c r="G60" i="43"/>
  <c r="F60" i="43"/>
  <c r="E60" i="43"/>
  <c r="D60" i="43"/>
  <c r="C60" i="43"/>
  <c r="O31" i="43"/>
  <c r="P31" i="43"/>
  <c r="Q31" i="43"/>
  <c r="R31" i="43"/>
  <c r="N31" i="43"/>
  <c r="O32" i="43"/>
  <c r="P32" i="43"/>
  <c r="Q32" i="43"/>
  <c r="R32" i="43"/>
  <c r="O33" i="43"/>
  <c r="P33" i="43"/>
  <c r="Q33" i="43"/>
  <c r="R33" i="43"/>
  <c r="O34" i="43"/>
  <c r="P34" i="43"/>
  <c r="Q34" i="43"/>
  <c r="R34" i="43"/>
  <c r="O35" i="43"/>
  <c r="P35" i="43"/>
  <c r="Q35" i="43"/>
  <c r="R35" i="43"/>
  <c r="O36" i="43"/>
  <c r="P36" i="43"/>
  <c r="Q36" i="43"/>
  <c r="R36" i="43"/>
  <c r="O37" i="43"/>
  <c r="P37" i="43"/>
  <c r="Q37" i="43"/>
  <c r="R37" i="43"/>
  <c r="O38" i="43"/>
  <c r="P38" i="43"/>
  <c r="Q38" i="43"/>
  <c r="R38" i="43"/>
  <c r="O39" i="43"/>
  <c r="P39" i="43"/>
  <c r="Q39" i="43"/>
  <c r="R39" i="43"/>
  <c r="O40" i="43"/>
  <c r="P40" i="43"/>
  <c r="Q40" i="43"/>
  <c r="R40" i="43"/>
  <c r="O41" i="43"/>
  <c r="P41" i="43"/>
  <c r="Q41" i="43"/>
  <c r="R41" i="43"/>
  <c r="O42" i="43"/>
  <c r="P42" i="43"/>
  <c r="Q42" i="43"/>
  <c r="R42" i="43"/>
  <c r="O43" i="43"/>
  <c r="P43" i="43"/>
  <c r="Q43" i="43"/>
  <c r="R43" i="43"/>
  <c r="O44" i="43"/>
  <c r="P44" i="43"/>
  <c r="Q44" i="43"/>
  <c r="R44" i="43"/>
  <c r="O45" i="43"/>
  <c r="P45" i="43"/>
  <c r="Q45" i="43"/>
  <c r="R45" i="43"/>
  <c r="O46" i="43"/>
  <c r="P46" i="43"/>
  <c r="Q46" i="43"/>
  <c r="R46" i="43"/>
  <c r="N33" i="43"/>
  <c r="N34" i="43"/>
  <c r="N35" i="43"/>
  <c r="N36" i="43"/>
  <c r="N37" i="43"/>
  <c r="N38" i="43"/>
  <c r="N39" i="43"/>
  <c r="N40" i="43"/>
  <c r="N41" i="43"/>
  <c r="N42" i="43"/>
  <c r="N43" i="43"/>
  <c r="N44" i="43"/>
  <c r="N45" i="43"/>
  <c r="N46" i="43"/>
  <c r="N32" i="43"/>
  <c r="K33" i="43"/>
  <c r="L33" i="43"/>
  <c r="M33" i="43"/>
  <c r="K34" i="43"/>
  <c r="L34" i="43"/>
  <c r="M34" i="43"/>
  <c r="K35" i="43"/>
  <c r="L35" i="43"/>
  <c r="M35" i="43"/>
  <c r="K36" i="43"/>
  <c r="L36" i="43"/>
  <c r="M36" i="43"/>
  <c r="K37" i="43"/>
  <c r="L37" i="43"/>
  <c r="M37" i="43"/>
  <c r="K38" i="43"/>
  <c r="L38" i="43"/>
  <c r="M38" i="43"/>
  <c r="K39" i="43"/>
  <c r="L39" i="43"/>
  <c r="M39" i="43"/>
  <c r="K40" i="43"/>
  <c r="L40" i="43"/>
  <c r="M40" i="43"/>
  <c r="K41" i="43"/>
  <c r="L41" i="43"/>
  <c r="M41" i="43"/>
  <c r="K42" i="43"/>
  <c r="L42" i="43"/>
  <c r="M42" i="43"/>
  <c r="K43" i="43"/>
  <c r="L43" i="43"/>
  <c r="M43" i="43"/>
  <c r="K44" i="43"/>
  <c r="L44" i="43"/>
  <c r="M44" i="43"/>
  <c r="K45" i="43"/>
  <c r="L45" i="43"/>
  <c r="M45" i="43"/>
  <c r="K46" i="43"/>
  <c r="L46" i="43"/>
  <c r="M46" i="43"/>
  <c r="L32" i="43"/>
  <c r="M32" i="43"/>
  <c r="K32" i="43"/>
  <c r="H33" i="43"/>
  <c r="I33" i="43"/>
  <c r="J33" i="43"/>
  <c r="H34" i="43"/>
  <c r="I34" i="43"/>
  <c r="J34" i="43"/>
  <c r="H35" i="43"/>
  <c r="I35" i="43"/>
  <c r="J35" i="43"/>
  <c r="H36" i="43"/>
  <c r="I36" i="43"/>
  <c r="J36" i="43"/>
  <c r="H37" i="43"/>
  <c r="I37" i="43"/>
  <c r="J37" i="43"/>
  <c r="H38" i="43"/>
  <c r="I38" i="43"/>
  <c r="J38" i="43"/>
  <c r="H39" i="43"/>
  <c r="I39" i="43"/>
  <c r="J39" i="43"/>
  <c r="H40" i="43"/>
  <c r="I40" i="43"/>
  <c r="J40" i="43"/>
  <c r="H41" i="43"/>
  <c r="I41" i="43"/>
  <c r="J41" i="43"/>
  <c r="H42" i="43"/>
  <c r="I42" i="43"/>
  <c r="J42" i="43"/>
  <c r="H43" i="43"/>
  <c r="I43" i="43"/>
  <c r="J43" i="43"/>
  <c r="H44" i="43"/>
  <c r="I44" i="43"/>
  <c r="J44" i="43"/>
  <c r="H45" i="43"/>
  <c r="I45" i="43"/>
  <c r="J45" i="43"/>
  <c r="H46" i="43"/>
  <c r="I46" i="43"/>
  <c r="J46" i="43"/>
  <c r="I32" i="43"/>
  <c r="J32" i="43"/>
  <c r="H32" i="43"/>
  <c r="I31" i="43"/>
  <c r="N8" i="43"/>
  <c r="O8" i="43"/>
  <c r="P8" i="43"/>
  <c r="Q8" i="43"/>
  <c r="R8" i="43"/>
  <c r="N9" i="43"/>
  <c r="O9" i="43"/>
  <c r="P9" i="43"/>
  <c r="Q9" i="43"/>
  <c r="R9" i="43"/>
  <c r="N10" i="43"/>
  <c r="O10" i="43"/>
  <c r="P10" i="43"/>
  <c r="Q10" i="43"/>
  <c r="R10" i="43"/>
  <c r="N11" i="43"/>
  <c r="O11" i="43"/>
  <c r="P11" i="43"/>
  <c r="Q11" i="43"/>
  <c r="R11" i="43"/>
  <c r="N12" i="43"/>
  <c r="O12" i="43"/>
  <c r="P12" i="43"/>
  <c r="Q12" i="43"/>
  <c r="R12" i="43"/>
  <c r="N13" i="43"/>
  <c r="O13" i="43"/>
  <c r="P13" i="43"/>
  <c r="Q13" i="43"/>
  <c r="R13" i="43"/>
  <c r="N14" i="43"/>
  <c r="O14" i="43"/>
  <c r="P14" i="43"/>
  <c r="Q14" i="43"/>
  <c r="R14" i="43"/>
  <c r="N15" i="43"/>
  <c r="O15" i="43"/>
  <c r="P15" i="43"/>
  <c r="Q15" i="43"/>
  <c r="R15" i="43"/>
  <c r="N16" i="43"/>
  <c r="O16" i="43"/>
  <c r="P16" i="43"/>
  <c r="Q16" i="43"/>
  <c r="R16" i="43"/>
  <c r="N17" i="43"/>
  <c r="O17" i="43"/>
  <c r="P17" i="43"/>
  <c r="Q17" i="43"/>
  <c r="R17" i="43"/>
  <c r="N18" i="43"/>
  <c r="O18" i="43"/>
  <c r="P18" i="43"/>
  <c r="Q18" i="43"/>
  <c r="R18" i="43"/>
  <c r="N19" i="43"/>
  <c r="O19" i="43"/>
  <c r="P19" i="43"/>
  <c r="Q19" i="43"/>
  <c r="R19" i="43"/>
  <c r="N20" i="43"/>
  <c r="O20" i="43"/>
  <c r="P20" i="43"/>
  <c r="Q20" i="43"/>
  <c r="R20" i="43"/>
  <c r="N21" i="43"/>
  <c r="O21" i="43"/>
  <c r="P21" i="43"/>
  <c r="Q21" i="43"/>
  <c r="R21" i="43"/>
  <c r="O7" i="43"/>
  <c r="P7" i="43"/>
  <c r="Q7" i="43"/>
  <c r="R7" i="43"/>
  <c r="N7" i="43"/>
  <c r="O6" i="43"/>
  <c r="P6" i="43"/>
  <c r="Q6" i="43"/>
  <c r="R6" i="43"/>
  <c r="N6" i="43"/>
  <c r="K8" i="43"/>
  <c r="L8" i="43"/>
  <c r="M8" i="43"/>
  <c r="K9" i="43"/>
  <c r="L9" i="43"/>
  <c r="M9" i="43"/>
  <c r="K10" i="43"/>
  <c r="L10" i="43"/>
  <c r="M10" i="43"/>
  <c r="K11" i="43"/>
  <c r="L11" i="43"/>
  <c r="M11" i="43"/>
  <c r="K12" i="43"/>
  <c r="L12" i="43"/>
  <c r="M12" i="43"/>
  <c r="K13" i="43"/>
  <c r="L13" i="43"/>
  <c r="M13" i="43"/>
  <c r="K14" i="43"/>
  <c r="L14" i="43"/>
  <c r="M14" i="43"/>
  <c r="K15" i="43"/>
  <c r="L15" i="43"/>
  <c r="M15" i="43"/>
  <c r="K16" i="43"/>
  <c r="L16" i="43"/>
  <c r="M16" i="43"/>
  <c r="K17" i="43"/>
  <c r="L17" i="43"/>
  <c r="M17" i="43"/>
  <c r="K18" i="43"/>
  <c r="L18" i="43"/>
  <c r="M18" i="43"/>
  <c r="K19" i="43"/>
  <c r="L19" i="43"/>
  <c r="M19" i="43"/>
  <c r="K20" i="43"/>
  <c r="L20" i="43"/>
  <c r="M20" i="43"/>
  <c r="K21" i="43"/>
  <c r="L21" i="43"/>
  <c r="M21" i="43"/>
  <c r="L7" i="43"/>
  <c r="M7" i="43"/>
  <c r="K7" i="43"/>
  <c r="L6" i="43"/>
  <c r="H8" i="43"/>
  <c r="I8" i="43"/>
  <c r="J8" i="43"/>
  <c r="H9" i="43"/>
  <c r="I9" i="43"/>
  <c r="J9" i="43"/>
  <c r="H10" i="43"/>
  <c r="I10" i="43"/>
  <c r="J10" i="43"/>
  <c r="H11" i="43"/>
  <c r="I11" i="43"/>
  <c r="J11" i="43"/>
  <c r="H12" i="43"/>
  <c r="I12" i="43"/>
  <c r="J12" i="43"/>
  <c r="H13" i="43"/>
  <c r="I13" i="43"/>
  <c r="J13" i="43"/>
  <c r="H14" i="43"/>
  <c r="I14" i="43"/>
  <c r="J14" i="43"/>
  <c r="H15" i="43"/>
  <c r="I15" i="43"/>
  <c r="J15" i="43"/>
  <c r="H16" i="43"/>
  <c r="I16" i="43"/>
  <c r="J16" i="43"/>
  <c r="H17" i="43"/>
  <c r="I17" i="43"/>
  <c r="J17" i="43"/>
  <c r="H18" i="43"/>
  <c r="I18" i="43"/>
  <c r="J18" i="43"/>
  <c r="H19" i="43"/>
  <c r="I19" i="43"/>
  <c r="J19" i="43"/>
  <c r="H20" i="43"/>
  <c r="I20" i="43"/>
  <c r="J20" i="43"/>
  <c r="H21" i="43"/>
  <c r="I21" i="43"/>
  <c r="J21" i="43"/>
  <c r="I7" i="43"/>
  <c r="J7" i="43"/>
  <c r="H7" i="43"/>
  <c r="C6" i="18" l="1"/>
  <c r="D6" i="18"/>
  <c r="E6" i="18"/>
  <c r="F6" i="18"/>
  <c r="G6" i="18"/>
  <c r="C7" i="18"/>
  <c r="D7" i="18"/>
  <c r="E7" i="18"/>
  <c r="F7" i="18"/>
  <c r="G7" i="18"/>
  <c r="C8" i="18"/>
  <c r="D8" i="18"/>
  <c r="E8" i="18"/>
  <c r="F8" i="18"/>
  <c r="G8" i="18"/>
  <c r="D5" i="18"/>
  <c r="E5" i="18"/>
  <c r="F5" i="18"/>
  <c r="G5" i="18"/>
  <c r="C5" i="18"/>
  <c r="C18" i="18"/>
  <c r="D18" i="18"/>
  <c r="E18" i="18"/>
  <c r="F18" i="18"/>
  <c r="G18" i="18"/>
  <c r="C19" i="18"/>
  <c r="D19" i="18"/>
  <c r="E19" i="18"/>
  <c r="F19" i="18"/>
  <c r="G19" i="18"/>
  <c r="C20" i="18"/>
  <c r="D20" i="18"/>
  <c r="E20" i="18"/>
  <c r="F20" i="18"/>
  <c r="G20" i="18"/>
  <c r="D17" i="18"/>
  <c r="E17" i="18"/>
  <c r="F17" i="18"/>
  <c r="G17" i="18"/>
  <c r="C17" i="18"/>
  <c r="C5" i="36" l="1"/>
  <c r="D5" i="36"/>
  <c r="E5" i="36"/>
  <c r="F5" i="36"/>
  <c r="G5" i="36"/>
  <c r="H5" i="36"/>
  <c r="I5" i="36"/>
  <c r="J5" i="36"/>
  <c r="C6" i="36"/>
  <c r="D6" i="36"/>
  <c r="E6" i="36"/>
  <c r="F6" i="36"/>
  <c r="G6" i="36"/>
  <c r="H6" i="36"/>
  <c r="I6" i="36"/>
  <c r="J6" i="36"/>
  <c r="C7" i="36"/>
  <c r="D7" i="36"/>
  <c r="E7" i="36"/>
  <c r="F7" i="36"/>
  <c r="G7" i="36"/>
  <c r="H7" i="36"/>
  <c r="I7" i="36"/>
  <c r="J7" i="36"/>
  <c r="C8" i="36"/>
  <c r="D8" i="36"/>
  <c r="E8" i="36"/>
  <c r="F8" i="36"/>
  <c r="G8" i="36"/>
  <c r="H8" i="36"/>
  <c r="I8" i="36"/>
  <c r="J8" i="36"/>
  <c r="C9" i="36"/>
  <c r="D9" i="36"/>
  <c r="E9" i="36"/>
  <c r="F9" i="36"/>
  <c r="G9" i="36"/>
  <c r="H9" i="36"/>
  <c r="I9" i="36"/>
  <c r="J9" i="36"/>
  <c r="C10" i="36"/>
  <c r="D10" i="36"/>
  <c r="E10" i="36"/>
  <c r="F10" i="36"/>
  <c r="G10" i="36"/>
  <c r="H10" i="36"/>
  <c r="I10" i="36"/>
  <c r="J10" i="36"/>
  <c r="D4" i="36"/>
  <c r="E4" i="36"/>
  <c r="F4" i="36"/>
  <c r="G4" i="36"/>
  <c r="H4" i="36"/>
  <c r="I4" i="36"/>
  <c r="J4" i="36"/>
  <c r="C4" i="36"/>
  <c r="C5" i="11"/>
  <c r="D5" i="11"/>
  <c r="E5" i="11"/>
  <c r="F5" i="11"/>
  <c r="G5" i="11"/>
  <c r="H5" i="11"/>
  <c r="I5" i="11"/>
  <c r="J5" i="11"/>
  <c r="C6" i="11"/>
  <c r="D6" i="11"/>
  <c r="E6" i="11"/>
  <c r="F6" i="11"/>
  <c r="G6" i="11"/>
  <c r="H6" i="11"/>
  <c r="I6" i="11"/>
  <c r="J6" i="11"/>
  <c r="C7" i="11"/>
  <c r="D7" i="11"/>
  <c r="E7" i="11"/>
  <c r="F7" i="11"/>
  <c r="G7" i="11"/>
  <c r="H7" i="11"/>
  <c r="I7" i="11"/>
  <c r="J7" i="11"/>
  <c r="D4" i="11"/>
  <c r="E4" i="11"/>
  <c r="F4" i="11"/>
  <c r="G4" i="11"/>
  <c r="H4" i="11"/>
  <c r="I4" i="11"/>
  <c r="J4" i="11"/>
  <c r="C4" i="11"/>
  <c r="H15" i="34" l="1"/>
  <c r="I15" i="34"/>
  <c r="I14" i="34"/>
  <c r="H14" i="34"/>
  <c r="D15" i="34"/>
  <c r="E15" i="34"/>
  <c r="E14" i="34"/>
  <c r="D14" i="34"/>
  <c r="C15" i="34"/>
  <c r="C14" i="34"/>
  <c r="D4" i="34"/>
  <c r="E4" i="34"/>
  <c r="C4" i="34"/>
  <c r="D13" i="34"/>
  <c r="E13" i="34"/>
  <c r="C13" i="34"/>
  <c r="J13" i="34"/>
  <c r="Z10" i="51" l="1"/>
  <c r="AA10" i="51"/>
  <c r="AB10" i="51"/>
  <c r="AC10" i="51"/>
  <c r="AD10" i="51"/>
  <c r="Z11" i="51"/>
  <c r="AA11" i="51"/>
  <c r="AB11" i="51"/>
  <c r="AC11" i="51"/>
  <c r="AD11" i="51"/>
  <c r="Z12" i="51"/>
  <c r="AA12" i="51"/>
  <c r="AB12" i="51"/>
  <c r="AC12" i="51"/>
  <c r="AD12" i="51"/>
  <c r="Z13" i="51"/>
  <c r="AA13" i="51"/>
  <c r="AB13" i="51"/>
  <c r="AC13" i="51"/>
  <c r="AD13" i="51"/>
  <c r="Z14" i="51"/>
  <c r="AA14" i="51"/>
  <c r="AB14" i="51"/>
  <c r="AC14" i="51"/>
  <c r="AD14" i="51"/>
  <c r="Z17" i="51"/>
  <c r="AA17" i="51"/>
  <c r="AB17" i="51"/>
  <c r="AC17" i="51"/>
  <c r="AD17" i="51"/>
  <c r="Z18" i="51"/>
  <c r="AA18" i="51"/>
  <c r="AB18" i="51"/>
  <c r="AC18" i="51"/>
  <c r="AD18" i="51"/>
  <c r="Z19" i="51"/>
  <c r="AA19" i="51"/>
  <c r="AB19" i="51"/>
  <c r="AC19" i="51"/>
  <c r="AD19" i="51"/>
  <c r="Z20" i="51"/>
  <c r="AA20" i="51"/>
  <c r="AB20" i="51"/>
  <c r="AC20" i="51"/>
  <c r="AD20" i="51"/>
  <c r="Z21" i="51"/>
  <c r="AA21" i="51"/>
  <c r="AB21" i="51"/>
  <c r="AC21" i="51"/>
  <c r="AD21" i="51"/>
  <c r="Z24" i="51"/>
  <c r="AA24" i="51"/>
  <c r="AB24" i="51"/>
  <c r="AC24" i="51"/>
  <c r="AD24" i="51"/>
  <c r="Z25" i="51"/>
  <c r="AA25" i="51"/>
  <c r="AB25" i="51"/>
  <c r="AC25" i="51"/>
  <c r="AD25" i="51"/>
  <c r="AA8" i="51"/>
  <c r="AB8" i="51"/>
  <c r="Z8" i="51"/>
  <c r="O10" i="51"/>
  <c r="P10" i="51"/>
  <c r="Q10" i="51"/>
  <c r="R10" i="51"/>
  <c r="S10" i="51"/>
  <c r="T10" i="51"/>
  <c r="U10" i="51"/>
  <c r="V10" i="51"/>
  <c r="O11" i="51"/>
  <c r="P11" i="51"/>
  <c r="Q11" i="51"/>
  <c r="R11" i="51"/>
  <c r="S11" i="51"/>
  <c r="T11" i="51"/>
  <c r="U11" i="51"/>
  <c r="V11" i="51"/>
  <c r="O12" i="51"/>
  <c r="P12" i="51"/>
  <c r="Q12" i="51"/>
  <c r="R12" i="51"/>
  <c r="S12" i="51"/>
  <c r="T12" i="51"/>
  <c r="U12" i="51"/>
  <c r="V12" i="51"/>
  <c r="O14" i="51"/>
  <c r="P14" i="51"/>
  <c r="Q14" i="51"/>
  <c r="R14" i="51"/>
  <c r="S14" i="51"/>
  <c r="T14" i="51"/>
  <c r="U14" i="51"/>
  <c r="V14" i="51"/>
  <c r="O15" i="51"/>
  <c r="P15" i="51"/>
  <c r="Q15" i="51"/>
  <c r="R15" i="51"/>
  <c r="S15" i="51"/>
  <c r="T15" i="51"/>
  <c r="U15" i="51"/>
  <c r="V15" i="51"/>
  <c r="O16" i="51"/>
  <c r="P16" i="51"/>
  <c r="Q16" i="51"/>
  <c r="R16" i="51"/>
  <c r="S16" i="51"/>
  <c r="T16" i="51"/>
  <c r="U16" i="51"/>
  <c r="V16" i="51"/>
  <c r="O18" i="51"/>
  <c r="P18" i="51"/>
  <c r="Q18" i="51"/>
  <c r="R18" i="51"/>
  <c r="S18" i="51"/>
  <c r="T18" i="51"/>
  <c r="U18" i="51"/>
  <c r="V18" i="51"/>
  <c r="O21" i="51"/>
  <c r="P21" i="51"/>
  <c r="Q21" i="51"/>
  <c r="R21" i="51"/>
  <c r="S21" i="51"/>
  <c r="T21" i="51"/>
  <c r="U21" i="51"/>
  <c r="V21" i="51"/>
  <c r="O22" i="51"/>
  <c r="P22" i="51"/>
  <c r="Q22" i="51"/>
  <c r="R22" i="51"/>
  <c r="S22" i="51"/>
  <c r="T22" i="51"/>
  <c r="U22" i="51"/>
  <c r="V22" i="51"/>
  <c r="O23" i="51"/>
  <c r="P23" i="51"/>
  <c r="Q23" i="51"/>
  <c r="R23" i="51"/>
  <c r="S23" i="51"/>
  <c r="T23" i="51"/>
  <c r="U23" i="51"/>
  <c r="V23" i="51"/>
  <c r="O24" i="51"/>
  <c r="P24" i="51"/>
  <c r="Q24" i="51"/>
  <c r="R24" i="51"/>
  <c r="S24" i="51"/>
  <c r="T24" i="51"/>
  <c r="U24" i="51"/>
  <c r="V24" i="51"/>
  <c r="O25" i="51"/>
  <c r="P25" i="51"/>
  <c r="Q25" i="51"/>
  <c r="R25" i="51"/>
  <c r="S25" i="51"/>
  <c r="T25" i="51"/>
  <c r="U25" i="51"/>
  <c r="V25" i="51"/>
  <c r="O26" i="51"/>
  <c r="P26" i="51"/>
  <c r="Q26" i="51"/>
  <c r="R26" i="51"/>
  <c r="S26" i="51"/>
  <c r="T26" i="51"/>
  <c r="U26" i="51"/>
  <c r="V26" i="51"/>
  <c r="O27" i="51"/>
  <c r="P27" i="51"/>
  <c r="Q27" i="51"/>
  <c r="R27" i="51"/>
  <c r="S27" i="51"/>
  <c r="T27" i="51"/>
  <c r="U27" i="51"/>
  <c r="V27" i="51"/>
  <c r="O30" i="51"/>
  <c r="P30" i="51"/>
  <c r="Q30" i="51"/>
  <c r="R30" i="51"/>
  <c r="S30" i="51"/>
  <c r="T30" i="51"/>
  <c r="U30" i="51"/>
  <c r="V30" i="51"/>
  <c r="O31" i="51"/>
  <c r="P31" i="51"/>
  <c r="Q31" i="51"/>
  <c r="R31" i="51"/>
  <c r="S31" i="51"/>
  <c r="T31" i="51"/>
  <c r="U31" i="51"/>
  <c r="V31" i="51"/>
  <c r="O32" i="51"/>
  <c r="P32" i="51"/>
  <c r="Q32" i="51"/>
  <c r="R32" i="51"/>
  <c r="S32" i="51"/>
  <c r="T32" i="51"/>
  <c r="U32" i="51"/>
  <c r="V32" i="51"/>
  <c r="O33" i="51"/>
  <c r="P33" i="51"/>
  <c r="Q33" i="51"/>
  <c r="R33" i="51"/>
  <c r="S33" i="51"/>
  <c r="T33" i="51"/>
  <c r="U33" i="51"/>
  <c r="V33" i="51"/>
  <c r="O34" i="51"/>
  <c r="P34" i="51"/>
  <c r="Q34" i="51"/>
  <c r="R34" i="51"/>
  <c r="S34" i="51"/>
  <c r="T34" i="51"/>
  <c r="U34" i="51"/>
  <c r="V34" i="51"/>
  <c r="O36" i="51"/>
  <c r="P36" i="51"/>
  <c r="Q36" i="51"/>
  <c r="R36" i="51"/>
  <c r="S36" i="51"/>
  <c r="T36" i="51"/>
  <c r="U36" i="51"/>
  <c r="V36" i="51"/>
  <c r="O38" i="51"/>
  <c r="P38" i="51"/>
  <c r="Q38" i="51"/>
  <c r="R38" i="51"/>
  <c r="S38" i="51"/>
  <c r="T38" i="51"/>
  <c r="U38" i="51"/>
  <c r="V38" i="51"/>
  <c r="O40" i="51"/>
  <c r="P40" i="51"/>
  <c r="Q40" i="51"/>
  <c r="R40" i="51"/>
  <c r="S40" i="51"/>
  <c r="T40" i="51"/>
  <c r="U40" i="51"/>
  <c r="V40" i="51"/>
  <c r="O41" i="51"/>
  <c r="P41" i="51"/>
  <c r="Q41" i="51"/>
  <c r="R41" i="51"/>
  <c r="S41" i="51"/>
  <c r="T41" i="51"/>
  <c r="U41" i="51"/>
  <c r="V41" i="51"/>
  <c r="O42" i="51"/>
  <c r="P42" i="51"/>
  <c r="Q42" i="51"/>
  <c r="R42" i="51"/>
  <c r="S42" i="51"/>
  <c r="T42" i="51"/>
  <c r="U42" i="51"/>
  <c r="V42" i="51"/>
  <c r="D11" i="51" l="1"/>
  <c r="E11" i="51"/>
  <c r="F11" i="51"/>
  <c r="D12" i="51"/>
  <c r="E12" i="51"/>
  <c r="F12" i="51"/>
  <c r="D13" i="51"/>
  <c r="E13" i="51"/>
  <c r="F13" i="51"/>
  <c r="D15" i="51"/>
  <c r="E15" i="51"/>
  <c r="F15" i="51"/>
  <c r="D17" i="51"/>
  <c r="E17" i="51"/>
  <c r="F17" i="51"/>
  <c r="D18" i="51"/>
  <c r="E18" i="51"/>
  <c r="F18" i="51"/>
  <c r="D19" i="51"/>
  <c r="E19" i="51"/>
  <c r="F19" i="51"/>
  <c r="D21" i="51"/>
  <c r="E21" i="51"/>
  <c r="F21" i="51"/>
  <c r="D22" i="51"/>
  <c r="E22" i="51"/>
  <c r="F22" i="51"/>
  <c r="D23" i="51"/>
  <c r="E23" i="51"/>
  <c r="F23" i="51"/>
  <c r="D24" i="51"/>
  <c r="E24" i="51"/>
  <c r="F24" i="51"/>
  <c r="D25" i="51"/>
  <c r="E25" i="51"/>
  <c r="F25" i="51"/>
  <c r="D27" i="51"/>
  <c r="E27" i="51"/>
  <c r="F27" i="51"/>
  <c r="D28" i="51"/>
  <c r="E28" i="51"/>
  <c r="F28" i="51"/>
  <c r="D29" i="51"/>
  <c r="E29" i="51"/>
  <c r="F29" i="51"/>
  <c r="D30" i="51"/>
  <c r="E30" i="51"/>
  <c r="F30" i="51"/>
  <c r="D32" i="51"/>
  <c r="E32" i="51"/>
  <c r="F32" i="51"/>
  <c r="D36" i="51"/>
  <c r="E36" i="51"/>
  <c r="F36" i="51"/>
  <c r="D37" i="51"/>
  <c r="E37" i="51"/>
  <c r="F37" i="51"/>
  <c r="D38" i="51"/>
  <c r="E38" i="51"/>
  <c r="F38" i="51"/>
  <c r="D40" i="51"/>
  <c r="E40" i="51"/>
  <c r="F40" i="51"/>
  <c r="D41" i="51"/>
  <c r="E41" i="51"/>
  <c r="F41" i="51"/>
  <c r="D42" i="51"/>
  <c r="E42" i="51"/>
  <c r="F42" i="51"/>
  <c r="D43" i="51"/>
  <c r="E43" i="51"/>
  <c r="F43" i="51"/>
  <c r="D44" i="51"/>
  <c r="E44" i="51"/>
  <c r="F44" i="51"/>
  <c r="D45" i="51"/>
  <c r="E45" i="51"/>
  <c r="F45" i="51"/>
  <c r="D46" i="51"/>
  <c r="E46" i="51"/>
  <c r="F46" i="51"/>
  <c r="D47" i="51"/>
  <c r="E47" i="51"/>
  <c r="F47" i="51"/>
  <c r="D48" i="51"/>
  <c r="E48" i="51"/>
  <c r="F48" i="51"/>
  <c r="D49" i="51"/>
  <c r="E49" i="51"/>
  <c r="F49" i="51"/>
  <c r="D50" i="51"/>
  <c r="E50" i="51"/>
  <c r="F50" i="51"/>
  <c r="D51" i="51"/>
  <c r="E51" i="51"/>
  <c r="F51" i="51"/>
  <c r="D52" i="51"/>
  <c r="E52" i="51"/>
  <c r="F52" i="51"/>
  <c r="D53" i="51"/>
  <c r="E53" i="51"/>
  <c r="F53" i="51"/>
  <c r="D54" i="51"/>
  <c r="E54" i="51"/>
  <c r="F54" i="51"/>
  <c r="D56" i="51"/>
  <c r="E56" i="51"/>
  <c r="F56" i="51"/>
  <c r="D58" i="51"/>
  <c r="E58" i="51"/>
  <c r="F58" i="51"/>
  <c r="D60" i="51"/>
  <c r="E60" i="51"/>
  <c r="F60" i="51"/>
  <c r="D62" i="51"/>
  <c r="E62" i="51"/>
  <c r="F62" i="51"/>
  <c r="D63" i="51"/>
  <c r="E63" i="51"/>
  <c r="F63" i="51"/>
  <c r="D64" i="51"/>
  <c r="E64" i="51"/>
  <c r="F64" i="51"/>
  <c r="D65" i="51"/>
  <c r="E65" i="51"/>
  <c r="F65" i="51"/>
  <c r="E8" i="51"/>
  <c r="F8" i="51"/>
  <c r="D8" i="51"/>
  <c r="C65" i="10" l="1"/>
  <c r="C66" i="10"/>
  <c r="C67" i="10"/>
  <c r="C68" i="10"/>
  <c r="C69" i="10"/>
  <c r="C70" i="10"/>
  <c r="C72" i="10"/>
  <c r="C73" i="10"/>
  <c r="C74" i="10"/>
  <c r="E64" i="10"/>
  <c r="F64" i="10"/>
  <c r="G64" i="10"/>
  <c r="H64" i="10"/>
  <c r="I64" i="10"/>
  <c r="J64" i="10"/>
  <c r="K64" i="10"/>
  <c r="M64" i="10"/>
  <c r="N64" i="10"/>
  <c r="O64" i="10"/>
  <c r="P64" i="10"/>
  <c r="Q64" i="10"/>
  <c r="R64" i="10"/>
  <c r="E65" i="10"/>
  <c r="F65" i="10"/>
  <c r="G65" i="10"/>
  <c r="H65" i="10"/>
  <c r="I65" i="10"/>
  <c r="J65" i="10"/>
  <c r="K65" i="10"/>
  <c r="M65" i="10"/>
  <c r="N65" i="10"/>
  <c r="O65" i="10"/>
  <c r="P65" i="10"/>
  <c r="Q65" i="10"/>
  <c r="R65" i="10"/>
  <c r="E66" i="10"/>
  <c r="F66" i="10"/>
  <c r="G66" i="10"/>
  <c r="H66" i="10"/>
  <c r="I66" i="10"/>
  <c r="J66" i="10"/>
  <c r="K66" i="10"/>
  <c r="M66" i="10"/>
  <c r="N66" i="10"/>
  <c r="O66" i="10"/>
  <c r="P66" i="10"/>
  <c r="Q66" i="10"/>
  <c r="R66" i="10"/>
  <c r="E67" i="10"/>
  <c r="F67" i="10"/>
  <c r="G67" i="10"/>
  <c r="H67" i="10"/>
  <c r="I67" i="10"/>
  <c r="J67" i="10"/>
  <c r="K67" i="10"/>
  <c r="M67" i="10"/>
  <c r="N67" i="10"/>
  <c r="O67" i="10"/>
  <c r="P67" i="10"/>
  <c r="Q67" i="10"/>
  <c r="R67" i="10"/>
  <c r="E68" i="10"/>
  <c r="F68" i="10"/>
  <c r="G68" i="10"/>
  <c r="H68" i="10"/>
  <c r="I68" i="10"/>
  <c r="J68" i="10"/>
  <c r="K68" i="10"/>
  <c r="M68" i="10"/>
  <c r="N68" i="10"/>
  <c r="O68" i="10"/>
  <c r="P68" i="10"/>
  <c r="Q68" i="10"/>
  <c r="R68" i="10"/>
  <c r="E69" i="10"/>
  <c r="F69" i="10"/>
  <c r="G69" i="10"/>
  <c r="H69" i="10"/>
  <c r="I69" i="10"/>
  <c r="J69" i="10"/>
  <c r="K69" i="10"/>
  <c r="M69" i="10"/>
  <c r="N69" i="10"/>
  <c r="O69" i="10"/>
  <c r="P69" i="10"/>
  <c r="Q69" i="10"/>
  <c r="R69" i="10"/>
  <c r="E70" i="10"/>
  <c r="F70" i="10"/>
  <c r="G70" i="10"/>
  <c r="H70" i="10"/>
  <c r="I70" i="10"/>
  <c r="J70" i="10"/>
  <c r="K70" i="10"/>
  <c r="M70" i="10"/>
  <c r="N70" i="10"/>
  <c r="O70" i="10"/>
  <c r="P70" i="10"/>
  <c r="Q70" i="10"/>
  <c r="R70" i="10"/>
  <c r="E72" i="10"/>
  <c r="F72" i="10"/>
  <c r="G72" i="10"/>
  <c r="H72" i="10"/>
  <c r="I72" i="10"/>
  <c r="J72" i="10"/>
  <c r="K72" i="10"/>
  <c r="M72" i="10"/>
  <c r="N72" i="10"/>
  <c r="O72" i="10"/>
  <c r="P72" i="10"/>
  <c r="Q72" i="10"/>
  <c r="R72" i="10"/>
  <c r="E73" i="10"/>
  <c r="F73" i="10"/>
  <c r="G73" i="10"/>
  <c r="H73" i="10"/>
  <c r="I73" i="10"/>
  <c r="J73" i="10"/>
  <c r="K73" i="10"/>
  <c r="M73" i="10"/>
  <c r="N73" i="10"/>
  <c r="O73" i="10"/>
  <c r="P73" i="10"/>
  <c r="Q73" i="10"/>
  <c r="R73" i="10"/>
  <c r="E74" i="10"/>
  <c r="F74" i="10"/>
  <c r="G74" i="10"/>
  <c r="H74" i="10"/>
  <c r="I74" i="10"/>
  <c r="J74" i="10"/>
  <c r="K74" i="10"/>
  <c r="M74" i="10"/>
  <c r="N74" i="10"/>
  <c r="O74" i="10"/>
  <c r="P74" i="10"/>
  <c r="Q74" i="10"/>
  <c r="R74" i="10"/>
  <c r="D65" i="10"/>
  <c r="D66" i="10"/>
  <c r="D67" i="10"/>
  <c r="D68" i="10"/>
  <c r="D69" i="10"/>
  <c r="D70" i="10"/>
  <c r="D72" i="10"/>
  <c r="D73" i="10"/>
  <c r="D74" i="10"/>
  <c r="D64" i="10"/>
  <c r="G61" i="10"/>
  <c r="J61" i="10"/>
  <c r="N61" i="10"/>
  <c r="Q61" i="10"/>
  <c r="D61" i="10"/>
  <c r="C51" i="10"/>
  <c r="C52" i="10"/>
  <c r="C53" i="10"/>
  <c r="C54" i="10"/>
  <c r="C55" i="10"/>
  <c r="C56" i="10"/>
  <c r="C57" i="10"/>
  <c r="C58" i="10"/>
  <c r="C59" i="10"/>
  <c r="D52" i="10"/>
  <c r="E52" i="10"/>
  <c r="F52" i="10"/>
  <c r="G52" i="10"/>
  <c r="H52" i="10"/>
  <c r="I52" i="10"/>
  <c r="J52" i="10"/>
  <c r="K52" i="10"/>
  <c r="M52" i="10"/>
  <c r="N52" i="10"/>
  <c r="O52" i="10"/>
  <c r="P52" i="10"/>
  <c r="Q52" i="10"/>
  <c r="R52" i="10"/>
  <c r="D53" i="10"/>
  <c r="E53" i="10"/>
  <c r="F53" i="10"/>
  <c r="G53" i="10"/>
  <c r="H53" i="10"/>
  <c r="I53" i="10"/>
  <c r="J53" i="10"/>
  <c r="K53" i="10"/>
  <c r="M53" i="10"/>
  <c r="N53" i="10"/>
  <c r="O53" i="10"/>
  <c r="P53" i="10"/>
  <c r="Q53" i="10"/>
  <c r="R53" i="10"/>
  <c r="D54" i="10"/>
  <c r="E54" i="10"/>
  <c r="F54" i="10"/>
  <c r="G54" i="10"/>
  <c r="H54" i="10"/>
  <c r="I54" i="10"/>
  <c r="J54" i="10"/>
  <c r="K54" i="10"/>
  <c r="M54" i="10"/>
  <c r="N54" i="10"/>
  <c r="O54" i="10"/>
  <c r="P54" i="10"/>
  <c r="Q54" i="10"/>
  <c r="R54" i="10"/>
  <c r="D55" i="10"/>
  <c r="E55" i="10"/>
  <c r="F55" i="10"/>
  <c r="G55" i="10"/>
  <c r="H55" i="10"/>
  <c r="I55" i="10"/>
  <c r="J55" i="10"/>
  <c r="K55" i="10"/>
  <c r="M55" i="10"/>
  <c r="N55" i="10"/>
  <c r="O55" i="10"/>
  <c r="P55" i="10"/>
  <c r="Q55" i="10"/>
  <c r="R55" i="10"/>
  <c r="D56" i="10"/>
  <c r="E56" i="10"/>
  <c r="F56" i="10"/>
  <c r="G56" i="10"/>
  <c r="H56" i="10"/>
  <c r="I56" i="10"/>
  <c r="J56" i="10"/>
  <c r="K56" i="10"/>
  <c r="M56" i="10"/>
  <c r="N56" i="10"/>
  <c r="O56" i="10"/>
  <c r="P56" i="10"/>
  <c r="Q56" i="10"/>
  <c r="R56" i="10"/>
  <c r="D57" i="10"/>
  <c r="E57" i="10"/>
  <c r="F57" i="10"/>
  <c r="G57" i="10"/>
  <c r="H57" i="10"/>
  <c r="I57" i="10"/>
  <c r="J57" i="10"/>
  <c r="K57" i="10"/>
  <c r="M57" i="10"/>
  <c r="N57" i="10"/>
  <c r="O57" i="10"/>
  <c r="P57" i="10"/>
  <c r="Q57" i="10"/>
  <c r="R57" i="10"/>
  <c r="D58" i="10"/>
  <c r="E58" i="10"/>
  <c r="F58" i="10"/>
  <c r="G58" i="10"/>
  <c r="H58" i="10"/>
  <c r="I58" i="10"/>
  <c r="J58" i="10"/>
  <c r="K58" i="10"/>
  <c r="M58" i="10"/>
  <c r="N58" i="10"/>
  <c r="O58" i="10"/>
  <c r="P58" i="10"/>
  <c r="Q58" i="10"/>
  <c r="R58" i="10"/>
  <c r="D59" i="10"/>
  <c r="E59" i="10"/>
  <c r="F59" i="10"/>
  <c r="G59" i="10"/>
  <c r="H59" i="10"/>
  <c r="I59" i="10"/>
  <c r="J59" i="10"/>
  <c r="K59" i="10"/>
  <c r="M59" i="10"/>
  <c r="N59" i="10"/>
  <c r="O59" i="10"/>
  <c r="P59" i="10"/>
  <c r="Q59" i="10"/>
  <c r="R59" i="10"/>
  <c r="E51" i="10"/>
  <c r="F51" i="10"/>
  <c r="G51" i="10"/>
  <c r="H51" i="10"/>
  <c r="I51" i="10"/>
  <c r="J51" i="10"/>
  <c r="K51" i="10"/>
  <c r="M51" i="10"/>
  <c r="N51" i="10"/>
  <c r="O51" i="10"/>
  <c r="P51" i="10"/>
  <c r="Q51" i="10"/>
  <c r="R51" i="10"/>
  <c r="D51" i="10"/>
  <c r="G48" i="10"/>
  <c r="J48" i="10"/>
  <c r="N48" i="10"/>
  <c r="Q48" i="10"/>
  <c r="D48" i="10"/>
  <c r="C29" i="10"/>
  <c r="D29" i="10"/>
  <c r="E29" i="10"/>
  <c r="F29" i="10"/>
  <c r="G29" i="10"/>
  <c r="H29" i="10"/>
  <c r="I29" i="10"/>
  <c r="J29" i="10"/>
  <c r="C30" i="10"/>
  <c r="D30" i="10"/>
  <c r="E30" i="10"/>
  <c r="F30" i="10"/>
  <c r="G30" i="10"/>
  <c r="H30" i="10"/>
  <c r="I30" i="10"/>
  <c r="J30" i="10"/>
  <c r="C31" i="10"/>
  <c r="D31" i="10"/>
  <c r="E31" i="10"/>
  <c r="F31" i="10"/>
  <c r="G31" i="10"/>
  <c r="H31" i="10"/>
  <c r="I31" i="10"/>
  <c r="J31" i="10"/>
  <c r="C32" i="10"/>
  <c r="D32" i="10"/>
  <c r="E32" i="10"/>
  <c r="F32" i="10"/>
  <c r="G32" i="10"/>
  <c r="H32" i="10"/>
  <c r="I32" i="10"/>
  <c r="J32" i="10"/>
  <c r="C33" i="10"/>
  <c r="D33" i="10"/>
  <c r="E33" i="10"/>
  <c r="F33" i="10"/>
  <c r="G33" i="10"/>
  <c r="H33" i="10"/>
  <c r="I33" i="10"/>
  <c r="J33" i="10"/>
  <c r="C36" i="10"/>
  <c r="D36" i="10"/>
  <c r="E36" i="10"/>
  <c r="F36" i="10"/>
  <c r="G36" i="10"/>
  <c r="H36" i="10"/>
  <c r="I36" i="10"/>
  <c r="J36" i="10"/>
  <c r="C37" i="10"/>
  <c r="D37" i="10"/>
  <c r="E37" i="10"/>
  <c r="F37" i="10"/>
  <c r="G37" i="10"/>
  <c r="H37" i="10"/>
  <c r="I37" i="10"/>
  <c r="J37" i="10"/>
  <c r="C40" i="10"/>
  <c r="D40" i="10"/>
  <c r="E40" i="10"/>
  <c r="F40" i="10"/>
  <c r="G40" i="10"/>
  <c r="H40" i="10"/>
  <c r="I40" i="10"/>
  <c r="J40" i="10"/>
  <c r="C41" i="10"/>
  <c r="D41" i="10"/>
  <c r="E41" i="10"/>
  <c r="F41" i="10"/>
  <c r="G41" i="10"/>
  <c r="H41" i="10"/>
  <c r="I41" i="10"/>
  <c r="J41" i="10"/>
  <c r="C42" i="10"/>
  <c r="D42" i="10"/>
  <c r="E42" i="10"/>
  <c r="F42" i="10"/>
  <c r="G42" i="10"/>
  <c r="H42" i="10"/>
  <c r="I42" i="10"/>
  <c r="J42" i="10"/>
  <c r="C43" i="10"/>
  <c r="D43" i="10"/>
  <c r="E43" i="10"/>
  <c r="F43" i="10"/>
  <c r="G43" i="10"/>
  <c r="H43" i="10"/>
  <c r="I43" i="10"/>
  <c r="J43" i="10"/>
  <c r="C44" i="10"/>
  <c r="D44" i="10"/>
  <c r="E44" i="10"/>
  <c r="F44" i="10"/>
  <c r="G44" i="10"/>
  <c r="H44" i="10"/>
  <c r="I44" i="10"/>
  <c r="J44" i="10"/>
  <c r="C45" i="10"/>
  <c r="D45" i="10"/>
  <c r="E45" i="10"/>
  <c r="F45" i="10"/>
  <c r="G45" i="10"/>
  <c r="H45" i="10"/>
  <c r="I45" i="10"/>
  <c r="J45" i="10"/>
  <c r="D28" i="10"/>
  <c r="E28" i="10"/>
  <c r="F28" i="10"/>
  <c r="G28" i="10"/>
  <c r="H28" i="10"/>
  <c r="I28" i="10"/>
  <c r="J28" i="10"/>
  <c r="C28" i="10"/>
  <c r="C20" i="10"/>
  <c r="D20" i="10"/>
  <c r="E20" i="10"/>
  <c r="F20" i="10"/>
  <c r="G20" i="10"/>
  <c r="H20" i="10"/>
  <c r="I20" i="10"/>
  <c r="J20" i="10"/>
  <c r="C21" i="10"/>
  <c r="D21" i="10"/>
  <c r="E21" i="10"/>
  <c r="F21" i="10"/>
  <c r="G21" i="10"/>
  <c r="H21" i="10"/>
  <c r="I21" i="10"/>
  <c r="J21" i="10"/>
  <c r="C22" i="10"/>
  <c r="D22" i="10"/>
  <c r="E22" i="10"/>
  <c r="F22" i="10"/>
  <c r="G22" i="10"/>
  <c r="H22" i="10"/>
  <c r="I22" i="10"/>
  <c r="J22" i="10"/>
  <c r="C23" i="10"/>
  <c r="D23" i="10"/>
  <c r="E23" i="10"/>
  <c r="F23" i="10"/>
  <c r="G23" i="10"/>
  <c r="H23" i="10"/>
  <c r="I23" i="10"/>
  <c r="J23" i="10"/>
  <c r="J19" i="10"/>
  <c r="I19" i="10"/>
  <c r="H19" i="10"/>
  <c r="G19" i="10"/>
  <c r="F19" i="10"/>
  <c r="E19" i="10"/>
  <c r="D19" i="10"/>
  <c r="C19" i="10"/>
  <c r="C5" i="10"/>
  <c r="D5" i="10"/>
  <c r="E5" i="10"/>
  <c r="F5" i="10"/>
  <c r="G5" i="10"/>
  <c r="H5" i="10"/>
  <c r="I5" i="10"/>
  <c r="J5" i="10"/>
  <c r="C6" i="10"/>
  <c r="D6" i="10"/>
  <c r="E6" i="10"/>
  <c r="F6" i="10"/>
  <c r="G6" i="10"/>
  <c r="H6" i="10"/>
  <c r="I6" i="10"/>
  <c r="J6" i="10"/>
  <c r="C7" i="10"/>
  <c r="D7" i="10"/>
  <c r="E7" i="10"/>
  <c r="F7" i="10"/>
  <c r="G7" i="10"/>
  <c r="H7" i="10"/>
  <c r="I7" i="10"/>
  <c r="J7" i="10"/>
  <c r="C8" i="10"/>
  <c r="D8" i="10"/>
  <c r="E8" i="10"/>
  <c r="F8" i="10"/>
  <c r="G8" i="10"/>
  <c r="H8" i="10"/>
  <c r="I8" i="10"/>
  <c r="J8" i="10"/>
  <c r="C9" i="10"/>
  <c r="D9" i="10"/>
  <c r="E9" i="10"/>
  <c r="F9" i="10"/>
  <c r="G9" i="10"/>
  <c r="H9" i="10"/>
  <c r="I9" i="10"/>
  <c r="J9" i="10"/>
  <c r="C10" i="10"/>
  <c r="D10" i="10"/>
  <c r="E10" i="10"/>
  <c r="F10" i="10"/>
  <c r="G10" i="10"/>
  <c r="H10" i="10"/>
  <c r="I10" i="10"/>
  <c r="J10" i="10"/>
  <c r="C11" i="10"/>
  <c r="D11" i="10"/>
  <c r="E11" i="10"/>
  <c r="F11" i="10"/>
  <c r="G11" i="10"/>
  <c r="H11" i="10"/>
  <c r="I11" i="10"/>
  <c r="J11" i="10"/>
  <c r="C12" i="10"/>
  <c r="D12" i="10"/>
  <c r="E12" i="10"/>
  <c r="F12" i="10"/>
  <c r="G12" i="10"/>
  <c r="H12" i="10"/>
  <c r="I12" i="10"/>
  <c r="J12" i="10"/>
  <c r="C13" i="10"/>
  <c r="D13" i="10"/>
  <c r="E13" i="10"/>
  <c r="F13" i="10"/>
  <c r="G13" i="10"/>
  <c r="H13" i="10"/>
  <c r="I13" i="10"/>
  <c r="J13" i="10"/>
  <c r="C14" i="10"/>
  <c r="D14" i="10"/>
  <c r="E14" i="10"/>
  <c r="F14" i="10"/>
  <c r="G14" i="10"/>
  <c r="H14" i="10"/>
  <c r="I14" i="10"/>
  <c r="J14" i="10"/>
  <c r="C15" i="10"/>
  <c r="D15" i="10"/>
  <c r="E15" i="10"/>
  <c r="F15" i="10"/>
  <c r="G15" i="10"/>
  <c r="H15" i="10"/>
  <c r="I15" i="10"/>
  <c r="J15" i="10"/>
  <c r="C16" i="10"/>
  <c r="D16" i="10"/>
  <c r="E16" i="10"/>
  <c r="F16" i="10"/>
  <c r="G16" i="10"/>
  <c r="H16" i="10"/>
  <c r="I16" i="10"/>
  <c r="J16" i="10"/>
  <c r="C17" i="10"/>
  <c r="D17" i="10"/>
  <c r="E17" i="10"/>
  <c r="F17" i="10"/>
  <c r="G17" i="10"/>
  <c r="H17" i="10"/>
  <c r="I17" i="10"/>
  <c r="J17" i="10"/>
  <c r="C18" i="10"/>
  <c r="D18" i="10"/>
  <c r="E18" i="10"/>
  <c r="F18" i="10"/>
  <c r="G18" i="10"/>
  <c r="H18" i="10"/>
  <c r="I18" i="10"/>
  <c r="J18" i="10"/>
  <c r="D4" i="10"/>
  <c r="E4" i="10"/>
  <c r="F4" i="10"/>
  <c r="G4" i="10"/>
  <c r="H4" i="10"/>
  <c r="I4" i="10"/>
  <c r="J4" i="10"/>
  <c r="C4" i="10"/>
  <c r="C5" i="34" l="1"/>
  <c r="D5" i="34"/>
  <c r="E5" i="34"/>
  <c r="F5" i="34"/>
  <c r="G5" i="34"/>
  <c r="C6" i="34"/>
  <c r="D6" i="34"/>
  <c r="E6" i="34"/>
  <c r="F6" i="34"/>
  <c r="G6" i="34"/>
  <c r="C7" i="34"/>
  <c r="D7" i="34"/>
  <c r="E7" i="34"/>
  <c r="F7" i="34"/>
  <c r="G7" i="34"/>
  <c r="C8" i="34"/>
  <c r="D8" i="34"/>
  <c r="E8" i="34"/>
  <c r="F8" i="34"/>
  <c r="G8" i="34"/>
  <c r="C9" i="34"/>
  <c r="D9" i="34"/>
  <c r="E9" i="34"/>
  <c r="F9" i="34"/>
  <c r="G9" i="34"/>
  <c r="C10" i="34"/>
  <c r="D10" i="34"/>
  <c r="E10" i="34"/>
  <c r="F10" i="34"/>
  <c r="G10" i="34"/>
  <c r="F4" i="34"/>
  <c r="G4" i="34"/>
  <c r="C16" i="6"/>
  <c r="D16" i="6"/>
  <c r="E16" i="6"/>
  <c r="F16" i="6"/>
  <c r="G16" i="6"/>
  <c r="C17" i="6"/>
  <c r="D17" i="6"/>
  <c r="E17" i="6"/>
  <c r="F17" i="6"/>
  <c r="G17" i="6"/>
  <c r="C18" i="6"/>
  <c r="D18" i="6"/>
  <c r="E18" i="6"/>
  <c r="F18" i="6"/>
  <c r="G18" i="6"/>
  <c r="C19" i="6"/>
  <c r="D19" i="6"/>
  <c r="E19" i="6"/>
  <c r="F19" i="6"/>
  <c r="G19" i="6"/>
  <c r="D15" i="6"/>
  <c r="E15" i="6"/>
  <c r="F15" i="6"/>
  <c r="G15" i="6"/>
  <c r="C15" i="6"/>
  <c r="D6" i="6"/>
  <c r="E6" i="6"/>
  <c r="F6" i="6"/>
  <c r="G6" i="6"/>
  <c r="D7" i="6"/>
  <c r="E7" i="6"/>
  <c r="F7" i="6"/>
  <c r="G7" i="6"/>
  <c r="D8" i="6"/>
  <c r="E8" i="6"/>
  <c r="F8" i="6"/>
  <c r="G8" i="6"/>
  <c r="D9" i="6"/>
  <c r="E9" i="6"/>
  <c r="F9" i="6"/>
  <c r="G9" i="6"/>
  <c r="D10" i="6"/>
  <c r="E10" i="6"/>
  <c r="F10" i="6"/>
  <c r="G10" i="6"/>
  <c r="C8" i="6"/>
  <c r="C9" i="6"/>
  <c r="C10" i="6"/>
  <c r="C7" i="6"/>
  <c r="C6" i="6"/>
  <c r="D5" i="6"/>
  <c r="E5" i="6"/>
  <c r="F5" i="6"/>
  <c r="G5" i="6"/>
  <c r="C5" i="6"/>
  <c r="F6" i="1" l="1"/>
  <c r="G6" i="1"/>
  <c r="J6" i="1" l="1"/>
  <c r="C6" i="1"/>
  <c r="D3" i="42" s="1"/>
  <c r="C25" i="42" s="1"/>
  <c r="D6" i="1"/>
  <c r="E3" i="42" s="1"/>
  <c r="D25" i="42" s="1"/>
  <c r="E6" i="1" l="1"/>
  <c r="F3" i="42" s="1"/>
  <c r="E25" i="42" s="1"/>
  <c r="J6" i="4" l="1"/>
  <c r="D6" i="4"/>
  <c r="E6" i="4"/>
  <c r="F6" i="4"/>
  <c r="G6" i="4"/>
  <c r="C6" i="4"/>
  <c r="D5" i="5"/>
  <c r="E5" i="5"/>
  <c r="C5" i="5"/>
  <c r="C6" i="46" l="1"/>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D5" i="46"/>
  <c r="E5" i="46"/>
  <c r="F5" i="46"/>
  <c r="G5" i="46"/>
  <c r="C5" i="46"/>
  <c r="C25" i="45"/>
  <c r="D25" i="45"/>
  <c r="E25" i="45"/>
  <c r="F25" i="45"/>
  <c r="G25" i="45"/>
  <c r="H25" i="45"/>
  <c r="I25" i="45"/>
  <c r="J25" i="45"/>
  <c r="C26" i="45"/>
  <c r="D26" i="45"/>
  <c r="E26" i="45"/>
  <c r="F26" i="45"/>
  <c r="G26" i="45"/>
  <c r="H26" i="45"/>
  <c r="I26" i="45"/>
  <c r="J26" i="45"/>
  <c r="C27" i="45"/>
  <c r="D27" i="45"/>
  <c r="E27" i="45"/>
  <c r="F27" i="45"/>
  <c r="G27" i="45"/>
  <c r="H27" i="45"/>
  <c r="I27" i="45"/>
  <c r="J27" i="45"/>
  <c r="C28" i="45"/>
  <c r="D28" i="45"/>
  <c r="E28" i="45"/>
  <c r="F28" i="45"/>
  <c r="G28" i="45"/>
  <c r="H28" i="45"/>
  <c r="I28" i="45"/>
  <c r="J28" i="45"/>
  <c r="D24" i="45"/>
  <c r="E24" i="45"/>
  <c r="F24" i="45"/>
  <c r="G24" i="45"/>
  <c r="H24" i="45"/>
  <c r="I24" i="45"/>
  <c r="J24" i="45"/>
  <c r="C24" i="45"/>
  <c r="C15" i="45"/>
  <c r="D15" i="45"/>
  <c r="E15" i="45"/>
  <c r="F15" i="45"/>
  <c r="G15" i="45"/>
  <c r="H15" i="45"/>
  <c r="I15" i="45"/>
  <c r="J15" i="45"/>
  <c r="C16" i="45"/>
  <c r="D16" i="45"/>
  <c r="E16" i="45"/>
  <c r="F16" i="45"/>
  <c r="G16" i="45"/>
  <c r="H16" i="45"/>
  <c r="I16" i="45"/>
  <c r="J16" i="45"/>
  <c r="C17" i="45"/>
  <c r="D17" i="45"/>
  <c r="E17" i="45"/>
  <c r="F17" i="45"/>
  <c r="G17" i="45"/>
  <c r="H17" i="45"/>
  <c r="I17" i="45"/>
  <c r="J17" i="45"/>
  <c r="C18" i="45"/>
  <c r="D18" i="45"/>
  <c r="H18" i="45"/>
  <c r="D14" i="45"/>
  <c r="E14" i="45"/>
  <c r="F14" i="45"/>
  <c r="G14" i="45"/>
  <c r="H14" i="45"/>
  <c r="I14" i="45"/>
  <c r="J14" i="45"/>
  <c r="C14" i="45"/>
  <c r="C5" i="45"/>
  <c r="D5" i="45"/>
  <c r="E5" i="45"/>
  <c r="F5" i="45"/>
  <c r="G5" i="45"/>
  <c r="H5" i="45"/>
  <c r="I5" i="45"/>
  <c r="J5" i="45"/>
  <c r="C6" i="45"/>
  <c r="D6" i="45"/>
  <c r="E6" i="45"/>
  <c r="F6" i="45"/>
  <c r="G6" i="45"/>
  <c r="H6" i="45"/>
  <c r="I6" i="45"/>
  <c r="J6" i="45"/>
  <c r="C7" i="45"/>
  <c r="D7" i="45"/>
  <c r="E7" i="45"/>
  <c r="F7" i="45"/>
  <c r="G7" i="45"/>
  <c r="H7" i="45"/>
  <c r="I7" i="45"/>
  <c r="J7" i="45"/>
  <c r="C8" i="45"/>
  <c r="D8" i="45"/>
  <c r="E8" i="45"/>
  <c r="F8" i="45"/>
  <c r="G8" i="45"/>
  <c r="H8" i="45"/>
  <c r="I8" i="45"/>
  <c r="J8" i="45"/>
  <c r="D4" i="45"/>
  <c r="E4" i="45"/>
  <c r="F4" i="45"/>
  <c r="G4" i="45"/>
  <c r="H4" i="45"/>
  <c r="I4" i="45"/>
  <c r="J4" i="45"/>
  <c r="C4" i="45"/>
  <c r="D27" i="44" l="1"/>
  <c r="E27" i="44"/>
  <c r="F27" i="44"/>
  <c r="G27" i="44"/>
  <c r="C27" i="44"/>
  <c r="C6" i="44"/>
  <c r="D6" i="44"/>
  <c r="E6" i="44"/>
  <c r="F6" i="44"/>
  <c r="G6" i="44"/>
  <c r="C7" i="44"/>
  <c r="D7" i="44"/>
  <c r="E7" i="44"/>
  <c r="F7" i="44"/>
  <c r="G7" i="44"/>
  <c r="C8" i="44"/>
  <c r="D8" i="44"/>
  <c r="E8" i="44"/>
  <c r="F8" i="44"/>
  <c r="G8" i="44"/>
  <c r="C9" i="44"/>
  <c r="D9" i="44"/>
  <c r="E9" i="44"/>
  <c r="F9" i="44"/>
  <c r="G9" i="44"/>
  <c r="C10" i="44"/>
  <c r="D10" i="44"/>
  <c r="E10" i="44"/>
  <c r="F10" i="44"/>
  <c r="G10" i="44"/>
  <c r="C11" i="44"/>
  <c r="D11" i="44"/>
  <c r="E11" i="44"/>
  <c r="F11" i="44"/>
  <c r="G11" i="44"/>
  <c r="C12" i="44"/>
  <c r="D12" i="44"/>
  <c r="E12" i="44"/>
  <c r="F12" i="44"/>
  <c r="G12" i="44"/>
  <c r="C13" i="44"/>
  <c r="D13" i="44"/>
  <c r="E13" i="44"/>
  <c r="F13" i="44"/>
  <c r="G13" i="44"/>
  <c r="C14" i="44"/>
  <c r="D14" i="44"/>
  <c r="E14" i="44"/>
  <c r="F14" i="44"/>
  <c r="G14" i="44"/>
  <c r="C15" i="44"/>
  <c r="D15" i="44"/>
  <c r="E15" i="44"/>
  <c r="F15" i="44"/>
  <c r="G15" i="44"/>
  <c r="C16" i="44"/>
  <c r="D16" i="44"/>
  <c r="E16" i="44"/>
  <c r="F16" i="44"/>
  <c r="G16" i="44"/>
  <c r="C17" i="44"/>
  <c r="D17" i="44"/>
  <c r="E17" i="44"/>
  <c r="F17" i="44"/>
  <c r="G17" i="44"/>
  <c r="C18" i="44"/>
  <c r="D18" i="44"/>
  <c r="E18" i="44"/>
  <c r="F18" i="44"/>
  <c r="G18" i="44"/>
  <c r="C19" i="44"/>
  <c r="D19" i="44"/>
  <c r="E19" i="44"/>
  <c r="D5" i="44"/>
  <c r="E5" i="44"/>
  <c r="F5" i="44"/>
  <c r="G5" i="44"/>
  <c r="C5" i="44"/>
  <c r="C32" i="43"/>
  <c r="D32" i="43"/>
  <c r="E32" i="43"/>
  <c r="F32" i="43"/>
  <c r="G32" i="43"/>
  <c r="C33" i="43"/>
  <c r="D33" i="43"/>
  <c r="E33" i="43"/>
  <c r="F33" i="43"/>
  <c r="G33" i="43"/>
  <c r="C34" i="43"/>
  <c r="D34" i="43"/>
  <c r="E34" i="43"/>
  <c r="F34" i="43"/>
  <c r="G34" i="43"/>
  <c r="C35" i="43"/>
  <c r="D35" i="43"/>
  <c r="E35" i="43"/>
  <c r="F35" i="43"/>
  <c r="G35" i="43"/>
  <c r="C36" i="43"/>
  <c r="D36" i="43"/>
  <c r="E36" i="43"/>
  <c r="F36" i="43"/>
  <c r="G36" i="43"/>
  <c r="C37" i="43"/>
  <c r="D37" i="43"/>
  <c r="E37" i="43"/>
  <c r="F37" i="43"/>
  <c r="G37" i="43"/>
  <c r="C38" i="43"/>
  <c r="D38" i="43"/>
  <c r="E38" i="43"/>
  <c r="F38" i="43"/>
  <c r="G38" i="43"/>
  <c r="C39" i="43"/>
  <c r="D39" i="43"/>
  <c r="E39" i="43"/>
  <c r="F39" i="43"/>
  <c r="G39" i="43"/>
  <c r="C40" i="43"/>
  <c r="D40" i="43"/>
  <c r="E40" i="43"/>
  <c r="F40" i="43"/>
  <c r="G40" i="43"/>
  <c r="C41" i="43"/>
  <c r="D41" i="43"/>
  <c r="E41" i="43"/>
  <c r="F41" i="43"/>
  <c r="G41" i="43"/>
  <c r="C42" i="43"/>
  <c r="D42" i="43"/>
  <c r="E42" i="43"/>
  <c r="F42" i="43"/>
  <c r="G42" i="43"/>
  <c r="C43" i="43"/>
  <c r="D43" i="43"/>
  <c r="E43" i="43"/>
  <c r="F43" i="43"/>
  <c r="G43" i="43"/>
  <c r="C44" i="43"/>
  <c r="D44" i="43"/>
  <c r="E44" i="43"/>
  <c r="F44" i="43"/>
  <c r="G44" i="43"/>
  <c r="C45" i="43"/>
  <c r="D45" i="43"/>
  <c r="E45" i="43"/>
  <c r="F45" i="43"/>
  <c r="G45" i="43"/>
  <c r="C46" i="43"/>
  <c r="D46" i="43"/>
  <c r="E46" i="43"/>
  <c r="F46" i="43"/>
  <c r="G46" i="43"/>
  <c r="D31" i="43"/>
  <c r="E31" i="43"/>
  <c r="F31" i="43"/>
  <c r="G31" i="43"/>
  <c r="H31" i="43"/>
  <c r="J31" i="43"/>
  <c r="C31" i="43"/>
  <c r="C7" i="43"/>
  <c r="D7" i="43"/>
  <c r="E7" i="43"/>
  <c r="F7" i="43"/>
  <c r="G7" i="43"/>
  <c r="C8" i="43"/>
  <c r="D8" i="43"/>
  <c r="E8" i="43"/>
  <c r="F8" i="43"/>
  <c r="G8" i="43"/>
  <c r="C9" i="43"/>
  <c r="D9" i="43"/>
  <c r="E9" i="43"/>
  <c r="F9" i="43"/>
  <c r="G9" i="43"/>
  <c r="C10" i="43"/>
  <c r="D10" i="43"/>
  <c r="E10" i="43"/>
  <c r="F10" i="43"/>
  <c r="G10" i="43"/>
  <c r="C11" i="43"/>
  <c r="D11" i="43"/>
  <c r="E11" i="43"/>
  <c r="F11" i="43"/>
  <c r="G11" i="43"/>
  <c r="C12" i="43"/>
  <c r="D12" i="43"/>
  <c r="E12" i="43"/>
  <c r="F12" i="43"/>
  <c r="G12" i="43"/>
  <c r="C13" i="43"/>
  <c r="D13" i="43"/>
  <c r="E13" i="43"/>
  <c r="F13" i="43"/>
  <c r="G13" i="43"/>
  <c r="C14" i="43"/>
  <c r="D14" i="43"/>
  <c r="E14" i="43"/>
  <c r="F14" i="43"/>
  <c r="G14" i="43"/>
  <c r="C15" i="43"/>
  <c r="D15" i="43"/>
  <c r="E15" i="43"/>
  <c r="F15" i="43"/>
  <c r="G15" i="43"/>
  <c r="C16" i="43"/>
  <c r="D16" i="43"/>
  <c r="E16" i="43"/>
  <c r="F16" i="43"/>
  <c r="G16" i="43"/>
  <c r="C17" i="43"/>
  <c r="D17" i="43"/>
  <c r="E17" i="43"/>
  <c r="F17" i="43"/>
  <c r="G17" i="43"/>
  <c r="C18" i="43"/>
  <c r="D18" i="43"/>
  <c r="E18" i="43"/>
  <c r="F18" i="43"/>
  <c r="G18" i="43"/>
  <c r="C19" i="43"/>
  <c r="D19" i="43"/>
  <c r="E19" i="43"/>
  <c r="F19" i="43"/>
  <c r="G19" i="43"/>
  <c r="C20" i="43"/>
  <c r="D20" i="43"/>
  <c r="E20" i="43"/>
  <c r="F20" i="43"/>
  <c r="G20" i="43"/>
  <c r="C21" i="43"/>
  <c r="D21" i="43"/>
  <c r="E21" i="43"/>
  <c r="F21" i="43"/>
  <c r="G21" i="43"/>
  <c r="D6" i="43"/>
  <c r="E6" i="43"/>
  <c r="F6" i="43"/>
  <c r="G6" i="43"/>
  <c r="K6" i="43"/>
  <c r="C6" i="43"/>
  <c r="D6" i="12" l="1"/>
  <c r="E6" i="12"/>
  <c r="F6" i="12"/>
  <c r="G6" i="12"/>
  <c r="H6" i="12"/>
  <c r="I6" i="12"/>
  <c r="J6" i="12"/>
  <c r="K6" i="12"/>
  <c r="D7" i="12"/>
  <c r="E7" i="12"/>
  <c r="F7" i="12"/>
  <c r="G7" i="12"/>
  <c r="H7" i="12"/>
  <c r="I7" i="12"/>
  <c r="J7" i="12"/>
  <c r="K7" i="12"/>
  <c r="D8" i="12"/>
  <c r="E8" i="12"/>
  <c r="F8" i="12"/>
  <c r="G8" i="12"/>
  <c r="H8" i="12"/>
  <c r="I8" i="12"/>
  <c r="J8" i="12"/>
  <c r="K8" i="12"/>
  <c r="D9" i="12"/>
  <c r="E9" i="12"/>
  <c r="F9" i="12"/>
  <c r="G9" i="12"/>
  <c r="H9" i="12"/>
  <c r="I9" i="12"/>
  <c r="J9" i="12"/>
  <c r="K9" i="12"/>
  <c r="D10" i="12"/>
  <c r="E10" i="12"/>
  <c r="F10" i="12"/>
  <c r="G10" i="12"/>
  <c r="H10" i="12"/>
  <c r="I10" i="12"/>
  <c r="J10" i="12"/>
  <c r="K10" i="12"/>
  <c r="D11" i="12"/>
  <c r="E11" i="12"/>
  <c r="F11" i="12"/>
  <c r="G11" i="12"/>
  <c r="H11" i="12"/>
  <c r="I11" i="12"/>
  <c r="J11" i="12"/>
  <c r="K11" i="12"/>
  <c r="D12" i="12"/>
  <c r="E12" i="12"/>
  <c r="F12" i="12"/>
  <c r="G12" i="12"/>
  <c r="H12" i="12"/>
  <c r="I12" i="12"/>
  <c r="J12" i="12"/>
  <c r="K12" i="12"/>
  <c r="D13" i="12"/>
  <c r="E13" i="12"/>
  <c r="F13" i="12"/>
  <c r="G13" i="12"/>
  <c r="H13" i="12"/>
  <c r="I13" i="12"/>
  <c r="J13" i="12"/>
  <c r="K13" i="12"/>
  <c r="D14" i="12"/>
  <c r="E14" i="12"/>
  <c r="F14" i="12"/>
  <c r="G14" i="12"/>
  <c r="H14" i="12"/>
  <c r="I14" i="12"/>
  <c r="J14" i="12"/>
  <c r="K14" i="12"/>
  <c r="D15" i="12"/>
  <c r="E15" i="12"/>
  <c r="F15" i="12"/>
  <c r="G15" i="12"/>
  <c r="H15" i="12"/>
  <c r="I15" i="12"/>
  <c r="J15" i="12"/>
  <c r="K15" i="12"/>
  <c r="D16" i="12"/>
  <c r="E16" i="12"/>
  <c r="F16" i="12"/>
  <c r="G16" i="12"/>
  <c r="H16" i="12"/>
  <c r="I16" i="12"/>
  <c r="J16" i="12"/>
  <c r="K16" i="12"/>
  <c r="D17" i="12"/>
  <c r="E17" i="12"/>
  <c r="F17" i="12"/>
  <c r="G17" i="12"/>
  <c r="H17" i="12"/>
  <c r="I17" i="12"/>
  <c r="J17" i="12"/>
  <c r="K17" i="12"/>
  <c r="D18" i="12"/>
  <c r="E18" i="12"/>
  <c r="F18" i="12"/>
  <c r="G18" i="12"/>
  <c r="H18" i="12"/>
  <c r="I18" i="12"/>
  <c r="J18" i="12"/>
  <c r="K18" i="12"/>
  <c r="D19" i="12"/>
  <c r="E19" i="12"/>
  <c r="F19" i="12"/>
  <c r="G19" i="12"/>
  <c r="H19" i="12"/>
  <c r="I19" i="12"/>
  <c r="J19" i="12"/>
  <c r="K19" i="12"/>
  <c r="D20" i="12"/>
  <c r="E20" i="12"/>
  <c r="F20" i="12"/>
  <c r="G20" i="12"/>
  <c r="H20" i="12"/>
  <c r="I20" i="12"/>
  <c r="J20" i="12"/>
  <c r="K20" i="12"/>
  <c r="D21" i="12"/>
  <c r="E21" i="12"/>
  <c r="F21" i="12"/>
  <c r="G21" i="12"/>
  <c r="H21" i="12"/>
  <c r="I21" i="12"/>
  <c r="J21" i="12"/>
  <c r="K21" i="12"/>
  <c r="E5" i="12"/>
  <c r="F5" i="12"/>
  <c r="G5" i="12"/>
  <c r="H5" i="12"/>
  <c r="K5" i="12"/>
  <c r="D5" i="12"/>
  <c r="C56" i="50" l="1"/>
  <c r="D56" i="50"/>
  <c r="E56" i="50"/>
  <c r="F56" i="50"/>
  <c r="G56" i="50"/>
  <c r="F43" i="50"/>
  <c r="G43" i="50"/>
  <c r="F44" i="50"/>
  <c r="G44" i="50"/>
  <c r="F45" i="50"/>
  <c r="G45" i="50"/>
  <c r="F46" i="50"/>
  <c r="G46" i="50"/>
  <c r="F47" i="50"/>
  <c r="G47" i="50"/>
  <c r="F48" i="50"/>
  <c r="G48" i="50"/>
  <c r="F49" i="50"/>
  <c r="G49" i="50"/>
  <c r="F50" i="50"/>
  <c r="G50" i="50"/>
  <c r="F52" i="50"/>
  <c r="G52" i="50"/>
  <c r="F53" i="50"/>
  <c r="G53" i="50"/>
  <c r="F54" i="50"/>
  <c r="G54" i="50"/>
  <c r="C6" i="50"/>
  <c r="D6" i="50"/>
  <c r="E6" i="50"/>
  <c r="C7" i="50"/>
  <c r="D7" i="50"/>
  <c r="E7" i="50"/>
  <c r="C8" i="50"/>
  <c r="D8" i="50"/>
  <c r="E8" i="50"/>
  <c r="C9" i="50"/>
  <c r="D9" i="50"/>
  <c r="E9" i="50"/>
  <c r="C10" i="50"/>
  <c r="D10" i="50"/>
  <c r="E10" i="50"/>
  <c r="C11" i="50"/>
  <c r="D11" i="50"/>
  <c r="E11" i="50"/>
  <c r="C12" i="50"/>
  <c r="D12" i="50"/>
  <c r="E12" i="50"/>
  <c r="C13" i="50"/>
  <c r="D13" i="50"/>
  <c r="E13" i="50"/>
  <c r="C14" i="50"/>
  <c r="D14" i="50"/>
  <c r="E14" i="50"/>
  <c r="C15" i="50"/>
  <c r="D15" i="50"/>
  <c r="E15" i="50"/>
  <c r="C16" i="50"/>
  <c r="D16" i="50"/>
  <c r="E16" i="50"/>
  <c r="C17" i="50"/>
  <c r="D17" i="50"/>
  <c r="E17" i="50"/>
  <c r="C18" i="50"/>
  <c r="D18" i="50"/>
  <c r="E18" i="50"/>
  <c r="C19" i="50"/>
  <c r="D19" i="50"/>
  <c r="E19" i="50"/>
  <c r="C21" i="50"/>
  <c r="D21" i="50"/>
  <c r="E21" i="50"/>
  <c r="C22" i="50"/>
  <c r="D22" i="50"/>
  <c r="E22" i="50"/>
  <c r="C23" i="50"/>
  <c r="D23" i="50"/>
  <c r="E23" i="50"/>
  <c r="C24" i="50"/>
  <c r="D24" i="50"/>
  <c r="E24" i="50"/>
  <c r="C25" i="50"/>
  <c r="D25" i="50"/>
  <c r="E25" i="50"/>
  <c r="C26" i="50"/>
  <c r="D26" i="50"/>
  <c r="E26" i="50"/>
  <c r="C28" i="50"/>
  <c r="D28" i="50"/>
  <c r="E28" i="50"/>
  <c r="C29" i="50"/>
  <c r="D29" i="50"/>
  <c r="E29" i="50"/>
  <c r="C30" i="50"/>
  <c r="D30" i="50"/>
  <c r="E30" i="50"/>
  <c r="C31" i="50"/>
  <c r="D31" i="50"/>
  <c r="E31" i="50"/>
  <c r="C32" i="50"/>
  <c r="D32" i="50"/>
  <c r="E32" i="50"/>
  <c r="C33" i="50"/>
  <c r="D33" i="50"/>
  <c r="E33" i="50"/>
  <c r="C34" i="50"/>
  <c r="D34" i="50"/>
  <c r="E34" i="50"/>
  <c r="C37" i="50"/>
  <c r="D37" i="50"/>
  <c r="E37" i="50"/>
  <c r="C38" i="50"/>
  <c r="D38" i="50"/>
  <c r="E38" i="50"/>
  <c r="C39" i="50"/>
  <c r="D39" i="50"/>
  <c r="E39" i="50"/>
  <c r="C40" i="50"/>
  <c r="D40" i="50"/>
  <c r="E40" i="50"/>
  <c r="C44" i="50"/>
  <c r="D44" i="50"/>
  <c r="E44" i="50"/>
  <c r="C45" i="50"/>
  <c r="D45" i="50"/>
  <c r="E45" i="50"/>
  <c r="C46" i="50"/>
  <c r="D46" i="50"/>
  <c r="E46" i="50"/>
  <c r="C47" i="50"/>
  <c r="D47" i="50"/>
  <c r="E47" i="50"/>
  <c r="C48" i="50"/>
  <c r="D48" i="50"/>
  <c r="E48" i="50"/>
  <c r="C49" i="50"/>
  <c r="D49" i="50"/>
  <c r="E49" i="50"/>
  <c r="C50" i="50"/>
  <c r="D50" i="50"/>
  <c r="E50" i="50"/>
  <c r="C52" i="50"/>
  <c r="D52" i="50"/>
  <c r="E52" i="50"/>
  <c r="C53" i="50"/>
  <c r="D53" i="50"/>
  <c r="E53" i="50"/>
  <c r="C54" i="50"/>
  <c r="D54" i="50"/>
  <c r="E54" i="50"/>
  <c r="D5" i="50"/>
  <c r="E5" i="50"/>
  <c r="C5" i="50"/>
  <c r="F49" i="16"/>
  <c r="G49" i="16"/>
  <c r="F50" i="16"/>
  <c r="G50" i="16"/>
  <c r="F51" i="16"/>
  <c r="G51" i="16"/>
  <c r="F52" i="16"/>
  <c r="G52" i="16"/>
  <c r="F53" i="16"/>
  <c r="G53" i="16"/>
  <c r="F54" i="16"/>
  <c r="G54" i="16"/>
  <c r="F55" i="16"/>
  <c r="G55" i="16"/>
  <c r="F56" i="16"/>
  <c r="G56" i="16"/>
  <c r="F58" i="16"/>
  <c r="G58" i="16"/>
  <c r="F59" i="16"/>
  <c r="G59" i="16"/>
  <c r="F60" i="16"/>
  <c r="G60" i="16"/>
  <c r="F62" i="16"/>
  <c r="G62" i="16"/>
  <c r="C49" i="16"/>
  <c r="D49" i="16"/>
  <c r="E49" i="16"/>
  <c r="C50" i="16"/>
  <c r="D50" i="16"/>
  <c r="E50" i="16"/>
  <c r="C51" i="16"/>
  <c r="D51" i="16"/>
  <c r="E51" i="16"/>
  <c r="C52" i="16"/>
  <c r="D52" i="16"/>
  <c r="E52" i="16"/>
  <c r="C53" i="16"/>
  <c r="D53" i="16"/>
  <c r="E53" i="16"/>
  <c r="C54" i="16"/>
  <c r="D54" i="16"/>
  <c r="E54" i="16"/>
  <c r="C55" i="16"/>
  <c r="D55" i="16"/>
  <c r="E55" i="16"/>
  <c r="C56" i="16"/>
  <c r="D56" i="16"/>
  <c r="E56" i="16"/>
  <c r="C58" i="16"/>
  <c r="D58" i="16"/>
  <c r="E58" i="16"/>
  <c r="C59" i="16"/>
  <c r="D59" i="16"/>
  <c r="E59" i="16"/>
  <c r="C60" i="16"/>
  <c r="D60" i="16"/>
  <c r="E60" i="16"/>
  <c r="C62" i="16"/>
  <c r="D62" i="16"/>
  <c r="E62" i="16"/>
  <c r="C44" i="16"/>
  <c r="D44" i="16"/>
  <c r="E44" i="16"/>
  <c r="C45" i="16"/>
  <c r="D45" i="16"/>
  <c r="E45" i="16"/>
  <c r="C46" i="16"/>
  <c r="D46" i="16"/>
  <c r="E46" i="16"/>
  <c r="D43" i="16"/>
  <c r="E43" i="16"/>
  <c r="C43" i="16"/>
  <c r="C7" i="16"/>
  <c r="D7" i="16"/>
  <c r="E7" i="16"/>
  <c r="C8" i="16"/>
  <c r="D8" i="16"/>
  <c r="E8" i="16"/>
  <c r="C9" i="16"/>
  <c r="D9" i="16"/>
  <c r="E9" i="16"/>
  <c r="C10" i="16"/>
  <c r="D10" i="16"/>
  <c r="E10" i="16"/>
  <c r="C11" i="16"/>
  <c r="D11" i="16"/>
  <c r="E11" i="16"/>
  <c r="C12" i="16"/>
  <c r="D12" i="16"/>
  <c r="E12" i="16"/>
  <c r="C13" i="16"/>
  <c r="D13" i="16"/>
  <c r="E13" i="16"/>
  <c r="C14" i="16"/>
  <c r="D14" i="16"/>
  <c r="E14" i="16"/>
  <c r="C15" i="16"/>
  <c r="D15" i="16"/>
  <c r="E15" i="16"/>
  <c r="C16" i="16"/>
  <c r="D16" i="16"/>
  <c r="E16" i="16"/>
  <c r="C17" i="16"/>
  <c r="D17" i="16"/>
  <c r="E17" i="16"/>
  <c r="C18" i="16"/>
  <c r="D18" i="16"/>
  <c r="E18" i="16"/>
  <c r="C19" i="16"/>
  <c r="D19" i="16"/>
  <c r="E19" i="16"/>
  <c r="C20" i="16"/>
  <c r="D20" i="16"/>
  <c r="E20" i="16"/>
  <c r="C22" i="16"/>
  <c r="D22" i="16"/>
  <c r="E22" i="16"/>
  <c r="C23" i="16"/>
  <c r="D23" i="16"/>
  <c r="E23" i="16"/>
  <c r="C24" i="16"/>
  <c r="D24" i="16"/>
  <c r="E24" i="16"/>
  <c r="C25" i="16"/>
  <c r="D25" i="16"/>
  <c r="E25" i="16"/>
  <c r="C26" i="16"/>
  <c r="D26" i="16"/>
  <c r="E26" i="16"/>
  <c r="C27" i="16"/>
  <c r="D27" i="16"/>
  <c r="E27" i="16"/>
  <c r="C29" i="16"/>
  <c r="D29" i="16"/>
  <c r="E29" i="16"/>
  <c r="C30" i="16"/>
  <c r="D30" i="16"/>
  <c r="E30" i="16"/>
  <c r="C31" i="16"/>
  <c r="D31" i="16"/>
  <c r="E31" i="16"/>
  <c r="C32" i="16"/>
  <c r="D32" i="16"/>
  <c r="E32" i="16"/>
  <c r="C33" i="16"/>
  <c r="D33" i="16"/>
  <c r="E33" i="16"/>
  <c r="C34" i="16"/>
  <c r="D34" i="16"/>
  <c r="E34" i="16"/>
  <c r="C35" i="16"/>
  <c r="D35" i="16"/>
  <c r="E35" i="16"/>
  <c r="E6" i="16"/>
  <c r="D6" i="16"/>
  <c r="C6" i="16"/>
  <c r="C8" i="15"/>
  <c r="D8" i="15"/>
  <c r="E8" i="15"/>
  <c r="F8" i="15"/>
  <c r="G8" i="15"/>
  <c r="C9" i="15"/>
  <c r="D9" i="15"/>
  <c r="E9" i="15"/>
  <c r="F9" i="15"/>
  <c r="G9" i="15"/>
  <c r="C10" i="15"/>
  <c r="D10" i="15"/>
  <c r="E10" i="15"/>
  <c r="F10" i="15"/>
  <c r="G10" i="15"/>
  <c r="C11" i="15"/>
  <c r="D11" i="15"/>
  <c r="E11" i="15"/>
  <c r="F11" i="15"/>
  <c r="G11" i="15"/>
  <c r="C12" i="15"/>
  <c r="D12" i="15"/>
  <c r="E12" i="15"/>
  <c r="F12" i="15"/>
  <c r="G12" i="15"/>
  <c r="C13" i="15"/>
  <c r="D13" i="15"/>
  <c r="E13" i="15"/>
  <c r="F13" i="15"/>
  <c r="G13" i="15"/>
  <c r="C14" i="15"/>
  <c r="D14" i="15"/>
  <c r="E14" i="15"/>
  <c r="F14" i="15"/>
  <c r="G14" i="15"/>
  <c r="C15" i="15"/>
  <c r="D15" i="15"/>
  <c r="E15" i="15"/>
  <c r="F15" i="15"/>
  <c r="G15" i="15"/>
  <c r="C16" i="15"/>
  <c r="D16" i="15"/>
  <c r="E16" i="15"/>
  <c r="F16" i="15"/>
  <c r="G16" i="15"/>
  <c r="C17" i="15"/>
  <c r="D17" i="15"/>
  <c r="E17" i="15"/>
  <c r="F17" i="15"/>
  <c r="G17" i="15"/>
  <c r="C18" i="15"/>
  <c r="D18" i="15"/>
  <c r="E18" i="15"/>
  <c r="F18" i="15"/>
  <c r="G18" i="15"/>
  <c r="C19" i="15"/>
  <c r="D19" i="15"/>
  <c r="E19" i="15"/>
  <c r="F19" i="15"/>
  <c r="G19" i="15"/>
  <c r="C20" i="15"/>
  <c r="D20" i="15"/>
  <c r="E20" i="15"/>
  <c r="F20" i="15"/>
  <c r="G20" i="15"/>
  <c r="C21" i="15"/>
  <c r="D21" i="15"/>
  <c r="E21" i="15"/>
  <c r="F21" i="15"/>
  <c r="G21" i="15"/>
  <c r="C23" i="15"/>
  <c r="D23" i="15"/>
  <c r="E23" i="15"/>
  <c r="F23" i="15"/>
  <c r="G23" i="15"/>
  <c r="C24" i="15"/>
  <c r="D24" i="15"/>
  <c r="E24" i="15"/>
  <c r="F24" i="15"/>
  <c r="G24" i="15"/>
  <c r="C26" i="15"/>
  <c r="D26" i="15"/>
  <c r="E26" i="15"/>
  <c r="F26" i="15"/>
  <c r="G26" i="15"/>
  <c r="C27" i="15"/>
  <c r="D27" i="15"/>
  <c r="E27" i="15"/>
  <c r="F27" i="15"/>
  <c r="G27" i="15"/>
  <c r="C28" i="15"/>
  <c r="D28" i="15"/>
  <c r="E28" i="15"/>
  <c r="F28" i="15"/>
  <c r="G28" i="15"/>
  <c r="C29" i="15"/>
  <c r="D29" i="15"/>
  <c r="E29" i="15"/>
  <c r="F29" i="15"/>
  <c r="G29" i="15"/>
  <c r="C30" i="15"/>
  <c r="D30" i="15"/>
  <c r="E30" i="15"/>
  <c r="F30" i="15"/>
  <c r="G30" i="15"/>
  <c r="C31" i="15"/>
  <c r="D31" i="15"/>
  <c r="E31" i="15"/>
  <c r="C32" i="15"/>
  <c r="D32" i="15"/>
  <c r="E32" i="15"/>
  <c r="D7" i="15"/>
  <c r="E7" i="15"/>
  <c r="F7" i="15"/>
  <c r="G7" i="15"/>
  <c r="C7" i="15"/>
  <c r="F46" i="32" l="1"/>
  <c r="G46" i="32"/>
  <c r="H46" i="32"/>
  <c r="F47" i="32"/>
  <c r="G47" i="32"/>
  <c r="H47" i="32"/>
  <c r="F48" i="32"/>
  <c r="G48" i="32"/>
  <c r="H48" i="32"/>
  <c r="F49" i="32"/>
  <c r="G49" i="32"/>
  <c r="H49" i="32"/>
  <c r="F50" i="32"/>
  <c r="G50" i="32"/>
  <c r="H50" i="32"/>
  <c r="G45" i="32"/>
  <c r="H45" i="32"/>
  <c r="F45" i="32"/>
  <c r="C46" i="32"/>
  <c r="D46" i="32"/>
  <c r="E46" i="32"/>
  <c r="C47" i="32"/>
  <c r="D47" i="32"/>
  <c r="E47" i="32"/>
  <c r="C48" i="32"/>
  <c r="D48" i="32"/>
  <c r="E48" i="32"/>
  <c r="C49" i="32"/>
  <c r="D49" i="32"/>
  <c r="E49" i="32"/>
  <c r="C50" i="32"/>
  <c r="D50" i="32"/>
  <c r="E50" i="32"/>
  <c r="D45" i="32"/>
  <c r="E45" i="32"/>
  <c r="C45" i="32"/>
  <c r="H44" i="32"/>
  <c r="G44" i="32"/>
  <c r="F44" i="32"/>
  <c r="E44" i="32"/>
  <c r="D44" i="32"/>
  <c r="C44" i="32"/>
  <c r="C6" i="7"/>
  <c r="D6" i="7"/>
  <c r="E6" i="7"/>
  <c r="F6" i="7"/>
  <c r="G6" i="7"/>
  <c r="H6" i="7"/>
  <c r="I6" i="7"/>
  <c r="C7" i="7"/>
  <c r="D7" i="7"/>
  <c r="E7" i="7"/>
  <c r="F7" i="7"/>
  <c r="G7" i="7"/>
  <c r="H7" i="7"/>
  <c r="I7" i="7"/>
  <c r="C8" i="7"/>
  <c r="D8" i="7"/>
  <c r="E8" i="7"/>
  <c r="F8" i="7"/>
  <c r="G8" i="7"/>
  <c r="H8" i="7"/>
  <c r="I8" i="7"/>
  <c r="C9" i="7"/>
  <c r="D9" i="7"/>
  <c r="E9" i="7"/>
  <c r="F9" i="7"/>
  <c r="G9" i="7"/>
  <c r="H9" i="7"/>
  <c r="I9" i="7"/>
  <c r="C10" i="7"/>
  <c r="D10" i="7"/>
  <c r="E10" i="7"/>
  <c r="F10" i="7"/>
  <c r="G10" i="7"/>
  <c r="H10" i="7"/>
  <c r="I10" i="7"/>
  <c r="C11" i="7"/>
  <c r="D11" i="7"/>
  <c r="E11" i="7"/>
  <c r="F11" i="7"/>
  <c r="G11" i="7"/>
  <c r="H11" i="7"/>
  <c r="I11" i="7"/>
  <c r="D5" i="7"/>
  <c r="E5" i="7"/>
  <c r="F5" i="7"/>
  <c r="G5" i="7"/>
  <c r="H5" i="7"/>
  <c r="I5" i="7"/>
  <c r="C5" i="7"/>
  <c r="D41" i="32"/>
  <c r="D40" i="32"/>
  <c r="D39" i="32"/>
  <c r="D38" i="32"/>
  <c r="D37" i="32"/>
  <c r="C37" i="32"/>
  <c r="C41" i="32"/>
  <c r="C40" i="32"/>
  <c r="C39" i="32"/>
  <c r="C38" i="32"/>
  <c r="E30" i="32"/>
  <c r="F30" i="32"/>
  <c r="E31" i="32"/>
  <c r="F31" i="32"/>
  <c r="E32" i="32"/>
  <c r="F32" i="32"/>
  <c r="E33" i="32"/>
  <c r="F33" i="32"/>
  <c r="F29" i="32"/>
  <c r="E29" i="32"/>
  <c r="E28" i="32"/>
  <c r="C28" i="32"/>
  <c r="D29" i="32"/>
  <c r="D30" i="32"/>
  <c r="D31" i="32"/>
  <c r="D32" i="32"/>
  <c r="D33" i="32"/>
  <c r="C30" i="32"/>
  <c r="C31" i="32"/>
  <c r="C32" i="32"/>
  <c r="C33" i="32"/>
  <c r="C29" i="32"/>
  <c r="F22" i="32"/>
  <c r="G22" i="32"/>
  <c r="F23" i="32"/>
  <c r="G23" i="32"/>
  <c r="G21" i="32"/>
  <c r="F21" i="32"/>
  <c r="C22" i="32"/>
  <c r="D22" i="32"/>
  <c r="E22" i="32"/>
  <c r="C23" i="32"/>
  <c r="D23" i="32"/>
  <c r="E23" i="32"/>
  <c r="D21" i="32"/>
  <c r="E21" i="32"/>
  <c r="C21" i="32"/>
  <c r="E20" i="32"/>
  <c r="D20" i="32"/>
  <c r="C20" i="32"/>
  <c r="J8" i="32"/>
  <c r="J9" i="32"/>
  <c r="J10" i="32"/>
  <c r="J11" i="32"/>
  <c r="J12" i="32"/>
  <c r="J13" i="32"/>
  <c r="J14" i="32"/>
  <c r="J15" i="32"/>
  <c r="J16" i="32"/>
  <c r="J7" i="32"/>
  <c r="J6" i="32"/>
  <c r="I16" i="32"/>
  <c r="H16" i="32"/>
  <c r="H8" i="32"/>
  <c r="I8" i="32"/>
  <c r="H9" i="32"/>
  <c r="I9" i="32"/>
  <c r="H10" i="32"/>
  <c r="I10" i="32"/>
  <c r="H11" i="32"/>
  <c r="I11" i="32"/>
  <c r="H12" i="32"/>
  <c r="I12" i="32"/>
  <c r="H13" i="32"/>
  <c r="I13" i="32"/>
  <c r="H14" i="32"/>
  <c r="I14" i="32"/>
  <c r="H15" i="32"/>
  <c r="I15" i="32"/>
  <c r="I7" i="32"/>
  <c r="H7" i="32"/>
  <c r="G16" i="32"/>
  <c r="F16" i="32"/>
  <c r="F8" i="32"/>
  <c r="G8" i="32"/>
  <c r="F9" i="32"/>
  <c r="G9" i="32"/>
  <c r="F10" i="32"/>
  <c r="G10" i="32"/>
  <c r="F11" i="32"/>
  <c r="G11" i="32"/>
  <c r="F12" i="32"/>
  <c r="G12" i="32"/>
  <c r="F13" i="32"/>
  <c r="G13" i="32"/>
  <c r="F14" i="32"/>
  <c r="G14" i="32"/>
  <c r="F15" i="32"/>
  <c r="G15" i="32"/>
  <c r="G7" i="32"/>
  <c r="F7" i="32"/>
  <c r="C8" i="32"/>
  <c r="D8" i="32"/>
  <c r="E8" i="32"/>
  <c r="C9" i="32"/>
  <c r="D9" i="32"/>
  <c r="E9" i="32"/>
  <c r="C10" i="32"/>
  <c r="D10" i="32"/>
  <c r="E10" i="32"/>
  <c r="C11" i="32"/>
  <c r="D11" i="32"/>
  <c r="E11" i="32"/>
  <c r="C12" i="32"/>
  <c r="D12" i="32"/>
  <c r="E12" i="32"/>
  <c r="C13" i="32"/>
  <c r="D13" i="32"/>
  <c r="E13" i="32"/>
  <c r="C14" i="32"/>
  <c r="D14" i="32"/>
  <c r="E14" i="32"/>
  <c r="C15" i="32"/>
  <c r="D15" i="32"/>
  <c r="E15" i="32"/>
  <c r="C16" i="32"/>
  <c r="D16" i="32"/>
  <c r="E16" i="32"/>
  <c r="D7" i="32"/>
  <c r="E7" i="32"/>
  <c r="C7" i="32"/>
  <c r="E6" i="32"/>
  <c r="D6" i="32"/>
  <c r="C6" i="32"/>
  <c r="AC26" i="23"/>
  <c r="AD26" i="23"/>
  <c r="AD25" i="23"/>
  <c r="AC25" i="23"/>
  <c r="AC19" i="23"/>
  <c r="AD19" i="23"/>
  <c r="AC20" i="23"/>
  <c r="AD20" i="23"/>
  <c r="AC21" i="23"/>
  <c r="AD21" i="23"/>
  <c r="AC22" i="23"/>
  <c r="AD22" i="23"/>
  <c r="AD18" i="23"/>
  <c r="AC18" i="23"/>
  <c r="AC12" i="23"/>
  <c r="AD12" i="23"/>
  <c r="AC13" i="23"/>
  <c r="AD13" i="23"/>
  <c r="AC14" i="23"/>
  <c r="AD14" i="23"/>
  <c r="AC15" i="23"/>
  <c r="AD15" i="23"/>
  <c r="AD11" i="23"/>
  <c r="AC11" i="23"/>
  <c r="Z26" i="23"/>
  <c r="AA26" i="23"/>
  <c r="AB26" i="23"/>
  <c r="AA25" i="23"/>
  <c r="AB25" i="23"/>
  <c r="Z25" i="23"/>
  <c r="Z19" i="23"/>
  <c r="AA19" i="23"/>
  <c r="AB19" i="23"/>
  <c r="Z20" i="23"/>
  <c r="AA20" i="23"/>
  <c r="AB20" i="23"/>
  <c r="Z21" i="23"/>
  <c r="AA21" i="23"/>
  <c r="AB21" i="23"/>
  <c r="Z22" i="23"/>
  <c r="AA22" i="23"/>
  <c r="AB22" i="23"/>
  <c r="AA18" i="23"/>
  <c r="AB18" i="23"/>
  <c r="Z18" i="23"/>
  <c r="Z12" i="23"/>
  <c r="AA12" i="23"/>
  <c r="AB12" i="23"/>
  <c r="Z13" i="23"/>
  <c r="AA13" i="23"/>
  <c r="AB13" i="23"/>
  <c r="Z14" i="23"/>
  <c r="AA14" i="23"/>
  <c r="AB14" i="23"/>
  <c r="Z15" i="23"/>
  <c r="AA15" i="23"/>
  <c r="AB15" i="23"/>
  <c r="AA11" i="23"/>
  <c r="AB11" i="23"/>
  <c r="Z11" i="23"/>
  <c r="AB8" i="23"/>
  <c r="AA8" i="23"/>
  <c r="Z8" i="23"/>
  <c r="I8" i="23" l="1"/>
  <c r="H8" i="23"/>
  <c r="G63" i="23"/>
  <c r="G62" i="23"/>
  <c r="G61" i="23"/>
  <c r="G60" i="23"/>
  <c r="G58" i="23"/>
  <c r="G56" i="23"/>
  <c r="G54" i="23"/>
  <c r="G53" i="23"/>
  <c r="G52" i="23"/>
  <c r="G51" i="23"/>
  <c r="G50" i="23"/>
  <c r="G48" i="23"/>
  <c r="G47" i="23"/>
  <c r="G46" i="23"/>
  <c r="G45" i="23"/>
  <c r="G44" i="23"/>
  <c r="G43" i="23"/>
  <c r="G42" i="23"/>
  <c r="G41" i="23"/>
  <c r="G40" i="23"/>
  <c r="G38" i="23"/>
  <c r="G37" i="23"/>
  <c r="G36" i="23"/>
  <c r="H14" i="28"/>
  <c r="I14" i="28"/>
  <c r="H7" i="28"/>
  <c r="I7" i="28"/>
  <c r="G32" i="23"/>
  <c r="G30" i="23"/>
  <c r="G29" i="23"/>
  <c r="G28" i="23"/>
  <c r="E7" i="28"/>
  <c r="G9" i="28"/>
  <c r="E10" i="28" l="1"/>
  <c r="E11" i="28"/>
  <c r="E9" i="28"/>
  <c r="E8" i="28"/>
  <c r="G8" i="28"/>
  <c r="G7" i="28"/>
  <c r="G11" i="28"/>
  <c r="G10" i="28"/>
  <c r="F8" i="28" l="1"/>
  <c r="F7" i="28"/>
  <c r="F9" i="28"/>
  <c r="F10" i="28"/>
  <c r="F11" i="28"/>
  <c r="L14" i="28"/>
  <c r="E14" i="28" l="1"/>
  <c r="F14" i="28"/>
  <c r="K16" i="28" l="1"/>
  <c r="K24" i="28"/>
  <c r="G14" i="28"/>
  <c r="J19" i="28" l="1"/>
  <c r="J16" i="28"/>
  <c r="J21" i="28"/>
  <c r="J18" i="28"/>
  <c r="J24" i="28"/>
  <c r="J17" i="28"/>
  <c r="J15" i="28"/>
  <c r="J20" i="28"/>
  <c r="J26" i="28"/>
  <c r="J23" i="28"/>
  <c r="J29" i="28"/>
  <c r="J25" i="28"/>
  <c r="J28" i="28"/>
  <c r="J31" i="28"/>
  <c r="J27" i="28"/>
  <c r="J30" i="28"/>
  <c r="I25" i="28"/>
  <c r="E28" i="28"/>
  <c r="F19" i="28"/>
  <c r="I24" i="28"/>
  <c r="I17" i="28"/>
  <c r="H23" i="28"/>
  <c r="I27" i="28"/>
  <c r="K17" i="28"/>
  <c r="K30" i="28"/>
  <c r="E15" i="28"/>
  <c r="E30" i="28"/>
  <c r="F28" i="28"/>
  <c r="I21" i="28"/>
  <c r="I26" i="28"/>
  <c r="I19" i="28"/>
  <c r="H25" i="28"/>
  <c r="H29" i="28"/>
  <c r="K23" i="28"/>
  <c r="K25" i="28"/>
  <c r="E21" i="28"/>
  <c r="F16" i="28"/>
  <c r="F26" i="28"/>
  <c r="K28" i="28"/>
  <c r="F20" i="28"/>
  <c r="H21" i="28"/>
  <c r="H28" i="28"/>
  <c r="H26" i="28"/>
  <c r="H27" i="28"/>
  <c r="H31" i="28"/>
  <c r="K29" i="28"/>
  <c r="E18" i="28"/>
  <c r="E27" i="28"/>
  <c r="F30" i="28"/>
  <c r="F17" i="28"/>
  <c r="H20" i="28"/>
  <c r="H15" i="28"/>
  <c r="H30" i="28"/>
  <c r="I16" i="28"/>
  <c r="H19" i="28"/>
  <c r="K19" i="28"/>
  <c r="K18" i="28"/>
  <c r="E29" i="28"/>
  <c r="E24" i="28"/>
  <c r="F21" i="28"/>
  <c r="F18" i="28"/>
  <c r="I30" i="28"/>
  <c r="H17" i="28"/>
  <c r="H16" i="28"/>
  <c r="I18" i="28"/>
  <c r="H24" i="28"/>
  <c r="K20" i="28"/>
  <c r="K21" i="28"/>
  <c r="E20" i="28"/>
  <c r="E26" i="28"/>
  <c r="F27" i="28"/>
  <c r="F24" i="28"/>
  <c r="K15" i="28"/>
  <c r="E16" i="28"/>
  <c r="I29" i="28"/>
  <c r="H18" i="28"/>
  <c r="I20" i="28"/>
  <c r="K27" i="28"/>
  <c r="E23" i="28"/>
  <c r="E19" i="28"/>
  <c r="E17" i="28"/>
  <c r="F15" i="28"/>
  <c r="F31" i="28"/>
  <c r="I31" i="28"/>
  <c r="I28" i="28"/>
  <c r="I15" i="28"/>
  <c r="I23" i="28"/>
  <c r="K31" i="28"/>
  <c r="K26" i="28"/>
  <c r="E31" i="28"/>
  <c r="E25" i="28"/>
  <c r="F25" i="28"/>
  <c r="F29" i="28"/>
  <c r="F23" i="28"/>
  <c r="G27" i="28" l="1"/>
  <c r="G24" i="28"/>
  <c r="G20" i="28"/>
  <c r="G15" i="28"/>
  <c r="G17" i="28"/>
  <c r="G29" i="28"/>
  <c r="G28" i="28"/>
  <c r="L26" i="28"/>
  <c r="L31" i="28"/>
  <c r="G21" i="28"/>
  <c r="G19" i="28"/>
  <c r="L23" i="28"/>
  <c r="L18" i="28"/>
  <c r="L27" i="28"/>
  <c r="G30" i="28"/>
  <c r="G26" i="28"/>
  <c r="L30" i="28"/>
  <c r="L28" i="28"/>
  <c r="L21" i="28"/>
  <c r="L19" i="28"/>
  <c r="L20" i="28"/>
  <c r="G16" i="28"/>
  <c r="G31" i="28"/>
  <c r="L16" i="28"/>
  <c r="G18" i="28"/>
  <c r="L17" i="28"/>
  <c r="L24" i="28"/>
  <c r="L15" i="28"/>
  <c r="L25" i="28"/>
  <c r="L29" i="28"/>
  <c r="G25" i="28"/>
  <c r="G23" i="28"/>
  <c r="H11" i="28" l="1"/>
  <c r="H9" i="28"/>
  <c r="I8" i="28"/>
  <c r="I11" i="28"/>
  <c r="I10" i="28"/>
  <c r="I9" i="28"/>
  <c r="H8" i="28"/>
  <c r="H10" i="28"/>
  <c r="H43" i="25" l="1"/>
  <c r="I43" i="25"/>
  <c r="J43" i="25"/>
  <c r="J42" i="25"/>
  <c r="C43" i="25"/>
  <c r="D43" i="25"/>
  <c r="E43" i="25"/>
  <c r="F43" i="25"/>
  <c r="G43" i="25"/>
  <c r="C44" i="25"/>
  <c r="D44" i="25"/>
  <c r="E44" i="25"/>
  <c r="F44" i="25"/>
  <c r="G44" i="25"/>
  <c r="C45" i="25"/>
  <c r="D45" i="25"/>
  <c r="E45" i="25"/>
  <c r="F45" i="25"/>
  <c r="G45" i="25"/>
  <c r="C46" i="25"/>
  <c r="D46" i="25"/>
  <c r="E46" i="25"/>
  <c r="F46" i="25"/>
  <c r="G46" i="25"/>
  <c r="C47" i="25"/>
  <c r="D47" i="25"/>
  <c r="E47" i="25"/>
  <c r="F47" i="25"/>
  <c r="G47" i="25"/>
  <c r="C48" i="25"/>
  <c r="D48" i="25"/>
  <c r="E48" i="25"/>
  <c r="F48" i="25"/>
  <c r="G48" i="25"/>
  <c r="C49" i="25"/>
  <c r="D49" i="25"/>
  <c r="E49" i="25"/>
  <c r="F49" i="25"/>
  <c r="G49" i="25"/>
  <c r="C50" i="25"/>
  <c r="D50" i="25"/>
  <c r="E50" i="25"/>
  <c r="F50" i="25"/>
  <c r="G50" i="25"/>
  <c r="C51" i="25"/>
  <c r="D51" i="25"/>
  <c r="E51" i="25"/>
  <c r="F51" i="25"/>
  <c r="G51" i="25"/>
  <c r="C52" i="25"/>
  <c r="D52" i="25"/>
  <c r="E52" i="25"/>
  <c r="F52" i="25"/>
  <c r="G52" i="25"/>
  <c r="D42" i="25"/>
  <c r="E42" i="25"/>
  <c r="F42" i="25"/>
  <c r="G42" i="25"/>
  <c r="H42" i="25"/>
  <c r="I42" i="25"/>
  <c r="C42" i="25"/>
  <c r="C33" i="25"/>
  <c r="D33" i="25"/>
  <c r="E33" i="25"/>
  <c r="F33" i="25"/>
  <c r="G33" i="25"/>
  <c r="H33" i="25"/>
  <c r="I33" i="25"/>
  <c r="J33" i="25"/>
  <c r="C34" i="25"/>
  <c r="D34" i="25"/>
  <c r="E34" i="25"/>
  <c r="F34" i="25"/>
  <c r="G34" i="25"/>
  <c r="H34" i="25"/>
  <c r="I34" i="25"/>
  <c r="J34" i="25"/>
  <c r="C35" i="25"/>
  <c r="D35" i="25"/>
  <c r="E35" i="25"/>
  <c r="F35" i="25"/>
  <c r="G35" i="25"/>
  <c r="H35" i="25"/>
  <c r="I35" i="25"/>
  <c r="J35" i="25"/>
  <c r="C36" i="25"/>
  <c r="D36" i="25"/>
  <c r="E36" i="25"/>
  <c r="F36" i="25"/>
  <c r="G36" i="25"/>
  <c r="H36" i="25"/>
  <c r="I36" i="25"/>
  <c r="J36" i="25"/>
  <c r="C37" i="25"/>
  <c r="D37" i="25"/>
  <c r="E37" i="25"/>
  <c r="F37" i="25"/>
  <c r="G37" i="25"/>
  <c r="H37" i="25"/>
  <c r="I37" i="25"/>
  <c r="J37" i="25"/>
  <c r="C38" i="25"/>
  <c r="D38" i="25"/>
  <c r="E38" i="25"/>
  <c r="F38" i="25"/>
  <c r="G38" i="25"/>
  <c r="H38" i="25"/>
  <c r="I38" i="25"/>
  <c r="J38" i="25"/>
  <c r="C39" i="25"/>
  <c r="D39" i="25"/>
  <c r="E39" i="25"/>
  <c r="F39" i="25"/>
  <c r="G39" i="25"/>
  <c r="H39" i="25"/>
  <c r="I39" i="25"/>
  <c r="J39" i="25"/>
  <c r="C40" i="25"/>
  <c r="D40" i="25"/>
  <c r="E40" i="25"/>
  <c r="F40" i="25"/>
  <c r="G40" i="25"/>
  <c r="H40" i="25"/>
  <c r="I40" i="25"/>
  <c r="J40" i="25"/>
  <c r="D32" i="25"/>
  <c r="E32" i="25"/>
  <c r="F32" i="25"/>
  <c r="G32" i="25"/>
  <c r="J32" i="25"/>
  <c r="C32" i="25"/>
  <c r="C8" i="25"/>
  <c r="D8" i="25"/>
  <c r="E8" i="25"/>
  <c r="F8" i="25"/>
  <c r="G8" i="25"/>
  <c r="C9" i="25"/>
  <c r="D9" i="25"/>
  <c r="E9" i="25"/>
  <c r="F9" i="25"/>
  <c r="G9" i="25"/>
  <c r="C10" i="25"/>
  <c r="D10" i="25"/>
  <c r="E10" i="25"/>
  <c r="F10" i="25"/>
  <c r="G10" i="25"/>
  <c r="C11" i="25"/>
  <c r="D11" i="25"/>
  <c r="E11" i="25"/>
  <c r="F11" i="25"/>
  <c r="G11" i="25"/>
  <c r="C12" i="25"/>
  <c r="D12" i="25"/>
  <c r="E12" i="25"/>
  <c r="F12" i="25"/>
  <c r="G12" i="25"/>
  <c r="C13" i="25"/>
  <c r="D13" i="25"/>
  <c r="E13" i="25"/>
  <c r="F13" i="25"/>
  <c r="G13" i="25"/>
  <c r="C14" i="25"/>
  <c r="D14" i="25"/>
  <c r="E14" i="25"/>
  <c r="F14" i="25"/>
  <c r="G14" i="25"/>
  <c r="C15" i="25"/>
  <c r="D15" i="25"/>
  <c r="E15" i="25"/>
  <c r="F15" i="25"/>
  <c r="G15" i="25"/>
  <c r="C16" i="25"/>
  <c r="D16" i="25"/>
  <c r="E16" i="25"/>
  <c r="F16" i="25"/>
  <c r="G16" i="25"/>
  <c r="C17" i="25"/>
  <c r="D17" i="25"/>
  <c r="E17" i="25"/>
  <c r="F17" i="25"/>
  <c r="G17" i="25"/>
  <c r="C18" i="25"/>
  <c r="D18" i="25"/>
  <c r="E18" i="25"/>
  <c r="F18" i="25"/>
  <c r="G18" i="25"/>
  <c r="C21" i="25"/>
  <c r="D21" i="25"/>
  <c r="E21" i="25"/>
  <c r="F21" i="25"/>
  <c r="G21" i="25"/>
  <c r="C22" i="25"/>
  <c r="D22" i="25"/>
  <c r="E22" i="25"/>
  <c r="F22" i="25"/>
  <c r="G22" i="25"/>
  <c r="C23" i="25"/>
  <c r="D23" i="25"/>
  <c r="E23" i="25"/>
  <c r="F23" i="25"/>
  <c r="G23" i="25"/>
  <c r="C24" i="25"/>
  <c r="D24" i="25"/>
  <c r="E24" i="25"/>
  <c r="F24" i="25"/>
  <c r="G24" i="25"/>
  <c r="C25" i="25"/>
  <c r="D25" i="25"/>
  <c r="E25" i="25"/>
  <c r="F25" i="25"/>
  <c r="G25" i="25"/>
  <c r="C27" i="25"/>
  <c r="D27" i="25"/>
  <c r="E27" i="25"/>
  <c r="F27" i="25"/>
  <c r="G27" i="25"/>
  <c r="C29" i="25"/>
  <c r="D29" i="25"/>
  <c r="E29" i="25"/>
  <c r="F29" i="25"/>
  <c r="G29" i="25"/>
  <c r="F6" i="25"/>
  <c r="G6" i="25"/>
  <c r="D6" i="25"/>
  <c r="E6" i="25"/>
  <c r="C6" i="25"/>
  <c r="G27" i="23"/>
  <c r="G25" i="23"/>
  <c r="G24" i="23"/>
  <c r="G23" i="23"/>
  <c r="G22" i="23"/>
  <c r="G21" i="23"/>
  <c r="G19" i="23"/>
  <c r="G18" i="23"/>
  <c r="G17" i="23"/>
  <c r="G15" i="23"/>
  <c r="G13" i="23"/>
  <c r="G12" i="23"/>
  <c r="G11" i="23"/>
  <c r="F63" i="23"/>
  <c r="H63" i="23" s="1"/>
  <c r="F62" i="23"/>
  <c r="H62" i="23" s="1"/>
  <c r="F61" i="23"/>
  <c r="H61" i="23" s="1"/>
  <c r="F60" i="23"/>
  <c r="H60" i="23" s="1"/>
  <c r="F58" i="23"/>
  <c r="H58" i="23" s="1"/>
  <c r="F56" i="23"/>
  <c r="H56" i="23" s="1"/>
  <c r="F54" i="23"/>
  <c r="H54" i="23" s="1"/>
  <c r="F53" i="23"/>
  <c r="H53" i="23" s="1"/>
  <c r="F52" i="23"/>
  <c r="H52" i="23" s="1"/>
  <c r="F51" i="23"/>
  <c r="H51" i="23" s="1"/>
  <c r="F50" i="23"/>
  <c r="H50" i="23" s="1"/>
  <c r="F48" i="23"/>
  <c r="H48" i="23" s="1"/>
  <c r="F47" i="23"/>
  <c r="H47" i="23" s="1"/>
  <c r="F46" i="23"/>
  <c r="H46" i="23" s="1"/>
  <c r="F45" i="23"/>
  <c r="H45" i="23" s="1"/>
  <c r="F44" i="23"/>
  <c r="H44" i="23" s="1"/>
  <c r="F43" i="23"/>
  <c r="H43" i="23" s="1"/>
  <c r="F42" i="23"/>
  <c r="H42" i="23" s="1"/>
  <c r="F41" i="23"/>
  <c r="H41" i="23" s="1"/>
  <c r="F40" i="23"/>
  <c r="H40" i="23" s="1"/>
  <c r="F38" i="23"/>
  <c r="H38" i="23" s="1"/>
  <c r="F37" i="23"/>
  <c r="H37" i="23" s="1"/>
  <c r="F36" i="23"/>
  <c r="H36" i="23" s="1"/>
  <c r="F32" i="23"/>
  <c r="H32" i="23" s="1"/>
  <c r="F30" i="23"/>
  <c r="H30" i="23" s="1"/>
  <c r="F29" i="23"/>
  <c r="H29" i="23" s="1"/>
  <c r="F28" i="23"/>
  <c r="H28" i="23" s="1"/>
  <c r="F27" i="23"/>
  <c r="F25" i="23"/>
  <c r="F24" i="23"/>
  <c r="F23" i="23"/>
  <c r="F22" i="23"/>
  <c r="F21" i="23"/>
  <c r="F19" i="23"/>
  <c r="F18" i="23"/>
  <c r="F17" i="23"/>
  <c r="F15" i="23"/>
  <c r="F13" i="23"/>
  <c r="F12" i="23"/>
  <c r="F11" i="23"/>
  <c r="E63" i="23"/>
  <c r="I63" i="23" s="1"/>
  <c r="E62" i="23"/>
  <c r="I62" i="23" s="1"/>
  <c r="E61" i="23"/>
  <c r="I61" i="23" s="1"/>
  <c r="E60" i="23"/>
  <c r="I60" i="23" s="1"/>
  <c r="E58" i="23"/>
  <c r="I58" i="23" s="1"/>
  <c r="E56" i="23"/>
  <c r="I56" i="23" s="1"/>
  <c r="E54" i="23"/>
  <c r="I54" i="23" s="1"/>
  <c r="E53" i="23"/>
  <c r="I53" i="23" s="1"/>
  <c r="E52" i="23"/>
  <c r="I52" i="23" s="1"/>
  <c r="E51" i="23"/>
  <c r="I51" i="23" s="1"/>
  <c r="E50" i="23"/>
  <c r="I50" i="23" s="1"/>
  <c r="E48" i="23"/>
  <c r="I48" i="23" s="1"/>
  <c r="E47" i="23"/>
  <c r="I47" i="23" s="1"/>
  <c r="E46" i="23"/>
  <c r="I46" i="23" s="1"/>
  <c r="E45" i="23"/>
  <c r="I45" i="23" s="1"/>
  <c r="E44" i="23"/>
  <c r="I44" i="23" s="1"/>
  <c r="E43" i="23"/>
  <c r="I43" i="23" s="1"/>
  <c r="E42" i="23"/>
  <c r="I42" i="23" s="1"/>
  <c r="E41" i="23"/>
  <c r="I41" i="23" s="1"/>
  <c r="E40" i="23"/>
  <c r="I40" i="23" s="1"/>
  <c r="E38" i="23"/>
  <c r="I38" i="23" s="1"/>
  <c r="E37" i="23"/>
  <c r="I37" i="23" s="1"/>
  <c r="E36" i="23"/>
  <c r="I36" i="23" s="1"/>
  <c r="E32" i="23"/>
  <c r="I32" i="23" s="1"/>
  <c r="E30" i="23"/>
  <c r="I30" i="23" s="1"/>
  <c r="E29" i="23"/>
  <c r="I29" i="23" s="1"/>
  <c r="E28" i="23"/>
  <c r="I28" i="23" s="1"/>
  <c r="E27" i="23"/>
  <c r="E25" i="23"/>
  <c r="E24" i="23"/>
  <c r="E23" i="23"/>
  <c r="E22" i="23"/>
  <c r="E21" i="23"/>
  <c r="E19" i="23"/>
  <c r="E18" i="23"/>
  <c r="E17" i="23"/>
  <c r="E15" i="23"/>
  <c r="E13" i="23"/>
  <c r="E12" i="23"/>
  <c r="E11" i="23"/>
  <c r="G8" i="23"/>
  <c r="F8" i="23"/>
  <c r="E8" i="23"/>
  <c r="J40" i="21"/>
  <c r="J61" i="21"/>
  <c r="J59" i="21"/>
  <c r="J58" i="21"/>
  <c r="J57" i="21"/>
  <c r="J55" i="21"/>
  <c r="J54" i="21"/>
  <c r="J52" i="21"/>
  <c r="J50" i="21"/>
  <c r="J49" i="21"/>
  <c r="J48" i="21"/>
  <c r="J46" i="21"/>
  <c r="J45" i="21"/>
  <c r="J44" i="21"/>
  <c r="J43" i="21"/>
  <c r="I61" i="21"/>
  <c r="I59" i="21"/>
  <c r="I58" i="21"/>
  <c r="I57" i="21"/>
  <c r="I55" i="21"/>
  <c r="I54" i="21"/>
  <c r="I52" i="21"/>
  <c r="I50" i="21"/>
  <c r="I49" i="21"/>
  <c r="I48" i="21"/>
  <c r="I46" i="21"/>
  <c r="I45" i="21"/>
  <c r="I44" i="21"/>
  <c r="I43" i="21"/>
  <c r="H61" i="21"/>
  <c r="H59" i="21"/>
  <c r="H58" i="21"/>
  <c r="H57" i="21"/>
  <c r="H55" i="21"/>
  <c r="H54" i="21"/>
  <c r="H52" i="21"/>
  <c r="H50" i="21"/>
  <c r="H49" i="21"/>
  <c r="H48" i="21"/>
  <c r="H46" i="21"/>
  <c r="H45" i="21"/>
  <c r="H44" i="21"/>
  <c r="H43" i="21"/>
  <c r="G61" i="21"/>
  <c r="G59" i="21"/>
  <c r="G58" i="21"/>
  <c r="G57" i="21"/>
  <c r="G55" i="21"/>
  <c r="G54" i="21"/>
  <c r="G52" i="21"/>
  <c r="G50" i="21"/>
  <c r="G49" i="21"/>
  <c r="G48" i="21"/>
  <c r="G46" i="21"/>
  <c r="G45" i="21"/>
  <c r="G44" i="21"/>
  <c r="G43" i="21"/>
  <c r="F61" i="21"/>
  <c r="F59" i="21"/>
  <c r="F58" i="21"/>
  <c r="F57" i="21"/>
  <c r="F55" i="21"/>
  <c r="F54" i="21"/>
  <c r="F52" i="21"/>
  <c r="F50" i="21"/>
  <c r="F49" i="21"/>
  <c r="F48" i="21"/>
  <c r="F46" i="21"/>
  <c r="F45" i="21"/>
  <c r="F44" i="21"/>
  <c r="F43" i="21"/>
  <c r="G40" i="21"/>
  <c r="F40" i="21"/>
  <c r="E61" i="21"/>
  <c r="E59" i="21"/>
  <c r="E58" i="21"/>
  <c r="E57" i="21"/>
  <c r="E55" i="21"/>
  <c r="E54" i="21"/>
  <c r="E52" i="21"/>
  <c r="E50" i="21"/>
  <c r="E49" i="21"/>
  <c r="E48" i="21"/>
  <c r="E46" i="21"/>
  <c r="E45" i="21"/>
  <c r="E44" i="21"/>
  <c r="E43" i="21"/>
  <c r="D61" i="21"/>
  <c r="D59" i="21"/>
  <c r="D58" i="21"/>
  <c r="D57" i="21"/>
  <c r="D55" i="21"/>
  <c r="D54" i="21"/>
  <c r="D52" i="21"/>
  <c r="D50" i="21"/>
  <c r="D49" i="21"/>
  <c r="D48" i="21"/>
  <c r="D46" i="21"/>
  <c r="D45" i="21"/>
  <c r="D44" i="21"/>
  <c r="D43" i="21"/>
  <c r="C61" i="21"/>
  <c r="C59" i="21"/>
  <c r="C58" i="21"/>
  <c r="C57" i="21"/>
  <c r="C55" i="21"/>
  <c r="C54" i="21"/>
  <c r="C52" i="21"/>
  <c r="C50" i="21"/>
  <c r="C49" i="21"/>
  <c r="C48" i="21"/>
  <c r="C46" i="21"/>
  <c r="C45" i="21"/>
  <c r="C44" i="21"/>
  <c r="C43" i="21"/>
  <c r="E40" i="21"/>
  <c r="D40" i="21"/>
  <c r="C40" i="21"/>
  <c r="G36" i="21"/>
  <c r="G34" i="21"/>
  <c r="G32" i="21"/>
  <c r="G31" i="21"/>
  <c r="G30" i="21"/>
  <c r="G29" i="21"/>
  <c r="G28" i="21"/>
  <c r="G25" i="21"/>
  <c r="G23" i="21"/>
  <c r="G22" i="21"/>
  <c r="G20" i="21"/>
  <c r="G16" i="21"/>
  <c r="G15" i="21"/>
  <c r="G13" i="21"/>
  <c r="G12" i="21"/>
  <c r="G11" i="21"/>
  <c r="G10" i="21"/>
  <c r="F36" i="21"/>
  <c r="F34" i="21"/>
  <c r="F32" i="21"/>
  <c r="F31" i="21"/>
  <c r="F30" i="21"/>
  <c r="F29" i="21"/>
  <c r="F28" i="21"/>
  <c r="F25" i="21"/>
  <c r="F23" i="21"/>
  <c r="F22" i="21"/>
  <c r="F20" i="21"/>
  <c r="F16" i="21"/>
  <c r="F15" i="21"/>
  <c r="F13" i="21"/>
  <c r="F12" i="21"/>
  <c r="F11" i="21"/>
  <c r="F10" i="21"/>
  <c r="E36" i="21"/>
  <c r="E34" i="21"/>
  <c r="E32" i="21"/>
  <c r="E31" i="21"/>
  <c r="E30" i="21"/>
  <c r="E29" i="21"/>
  <c r="E28" i="21"/>
  <c r="E25" i="21"/>
  <c r="E23" i="21"/>
  <c r="E22" i="21"/>
  <c r="E20" i="21"/>
  <c r="E16" i="21"/>
  <c r="E15" i="21"/>
  <c r="E13" i="21"/>
  <c r="E12" i="21"/>
  <c r="E11" i="21"/>
  <c r="E10" i="21"/>
  <c r="D36" i="21"/>
  <c r="D34" i="21"/>
  <c r="D32" i="21"/>
  <c r="D31" i="21"/>
  <c r="D30" i="21"/>
  <c r="D29" i="21"/>
  <c r="D28" i="21"/>
  <c r="D25" i="21"/>
  <c r="D23" i="21"/>
  <c r="D22" i="21"/>
  <c r="D20" i="21"/>
  <c r="D16" i="21"/>
  <c r="D15" i="21"/>
  <c r="D13" i="21"/>
  <c r="D12" i="21"/>
  <c r="D11" i="21"/>
  <c r="D10" i="21"/>
  <c r="C36" i="21"/>
  <c r="C34" i="21"/>
  <c r="C32" i="21"/>
  <c r="C31" i="21"/>
  <c r="C30" i="21"/>
  <c r="C29" i="21"/>
  <c r="C28" i="21"/>
  <c r="C25" i="21"/>
  <c r="C23" i="21"/>
  <c r="C22" i="21"/>
  <c r="C20" i="21"/>
  <c r="C16" i="21"/>
  <c r="C15" i="21"/>
  <c r="C13" i="21"/>
  <c r="C12" i="21"/>
  <c r="C11" i="21"/>
  <c r="C10" i="21"/>
  <c r="E8" i="21"/>
  <c r="D8" i="21"/>
  <c r="C8" i="21"/>
  <c r="Z48" i="20"/>
  <c r="Z47" i="20"/>
  <c r="Z46" i="20"/>
  <c r="Z44" i="20"/>
  <c r="Z42" i="20"/>
  <c r="Z40" i="20"/>
  <c r="Z39" i="20"/>
  <c r="Z38" i="20"/>
  <c r="Z36" i="20"/>
  <c r="Z35" i="20"/>
  <c r="Z34" i="20"/>
  <c r="Z31" i="20"/>
  <c r="Z30" i="20"/>
  <c r="Z29" i="20"/>
  <c r="Z27" i="20"/>
  <c r="Z26" i="20"/>
  <c r="Z25" i="20"/>
  <c r="Z24" i="20"/>
  <c r="Z23" i="20"/>
  <c r="Z22" i="20"/>
  <c r="Z21" i="20"/>
  <c r="Z20" i="20"/>
  <c r="Z17" i="20"/>
  <c r="Z16" i="20"/>
  <c r="Z15" i="20"/>
  <c r="Z14" i="20"/>
  <c r="Z12" i="20"/>
  <c r="Z11" i="20"/>
  <c r="Z10" i="20"/>
  <c r="Z8" i="20"/>
  <c r="Y48" i="20"/>
  <c r="Y47" i="20"/>
  <c r="Y46" i="20"/>
  <c r="Y44" i="20"/>
  <c r="Y42" i="20"/>
  <c r="Y40" i="20"/>
  <c r="Y39" i="20"/>
  <c r="Y38" i="20"/>
  <c r="Y36" i="20"/>
  <c r="Y35" i="20"/>
  <c r="Y34" i="20"/>
  <c r="Y31" i="20"/>
  <c r="Y30" i="20"/>
  <c r="Y29" i="20"/>
  <c r="Y27" i="20"/>
  <c r="Y26" i="20"/>
  <c r="Y25" i="20"/>
  <c r="Y24" i="20"/>
  <c r="Y23" i="20"/>
  <c r="Y22" i="20"/>
  <c r="Y21" i="20"/>
  <c r="Y20" i="20"/>
  <c r="Y17" i="20"/>
  <c r="Y16" i="20"/>
  <c r="Y15" i="20"/>
  <c r="Y14" i="20"/>
  <c r="Y12" i="20"/>
  <c r="Y11" i="20"/>
  <c r="Y10" i="20"/>
  <c r="X48" i="20"/>
  <c r="X47" i="20"/>
  <c r="X46" i="20"/>
  <c r="X44" i="20"/>
  <c r="X42" i="20"/>
  <c r="X40" i="20"/>
  <c r="X39" i="20"/>
  <c r="X38" i="20"/>
  <c r="X36" i="20"/>
  <c r="X35" i="20"/>
  <c r="X34" i="20"/>
  <c r="X31" i="20"/>
  <c r="X30" i="20"/>
  <c r="X29" i="20"/>
  <c r="X27" i="20"/>
  <c r="X26" i="20"/>
  <c r="X25" i="20"/>
  <c r="X24" i="20"/>
  <c r="X23" i="20"/>
  <c r="X22" i="20"/>
  <c r="X21" i="20"/>
  <c r="X20" i="20"/>
  <c r="X17" i="20"/>
  <c r="X16" i="20"/>
  <c r="X15" i="20"/>
  <c r="X14" i="20"/>
  <c r="X12" i="20"/>
  <c r="X11" i="20"/>
  <c r="X10" i="20"/>
  <c r="W8" i="20"/>
  <c r="V8" i="20"/>
  <c r="W48" i="20"/>
  <c r="W47" i="20"/>
  <c r="W46" i="20"/>
  <c r="W44" i="20"/>
  <c r="W42" i="20"/>
  <c r="W40" i="20"/>
  <c r="W39" i="20"/>
  <c r="W38" i="20"/>
  <c r="W36" i="20"/>
  <c r="W35" i="20"/>
  <c r="W34" i="20"/>
  <c r="W31" i="20"/>
  <c r="W30" i="20"/>
  <c r="W29" i="20"/>
  <c r="W27" i="20"/>
  <c r="W26" i="20"/>
  <c r="W25" i="20"/>
  <c r="W24" i="20"/>
  <c r="W23" i="20"/>
  <c r="W22" i="20"/>
  <c r="W21" i="20"/>
  <c r="W20" i="20"/>
  <c r="W17" i="20"/>
  <c r="W16" i="20"/>
  <c r="H13" i="23" l="1"/>
  <c r="I13" i="23"/>
  <c r="I24" i="23"/>
  <c r="H24" i="23"/>
  <c r="H15" i="23"/>
  <c r="I15" i="23"/>
  <c r="H25" i="23"/>
  <c r="I25" i="23"/>
  <c r="H17" i="23"/>
  <c r="H27" i="23"/>
  <c r="I27" i="23"/>
  <c r="H18" i="23"/>
  <c r="I18" i="23"/>
  <c r="I19" i="23"/>
  <c r="H19" i="23"/>
  <c r="H21" i="23"/>
  <c r="I21" i="23"/>
  <c r="H11" i="23"/>
  <c r="I11" i="23"/>
  <c r="H22" i="23"/>
  <c r="I22" i="23"/>
  <c r="I12" i="23"/>
  <c r="H12" i="23"/>
  <c r="H23" i="23"/>
  <c r="I23" i="23"/>
  <c r="D44" i="24"/>
  <c r="E44" i="24"/>
  <c r="F44" i="24"/>
  <c r="I44" i="24"/>
  <c r="D45" i="24"/>
  <c r="E45" i="24"/>
  <c r="F45" i="24"/>
  <c r="I45" i="24"/>
  <c r="D46" i="24"/>
  <c r="E46" i="24"/>
  <c r="F46" i="24"/>
  <c r="D47" i="24"/>
  <c r="E47" i="24"/>
  <c r="F47" i="24"/>
  <c r="D48" i="24"/>
  <c r="E48" i="24"/>
  <c r="F48" i="24"/>
  <c r="D49" i="24"/>
  <c r="E49" i="24"/>
  <c r="F49" i="24"/>
  <c r="D50" i="24"/>
  <c r="E50" i="24"/>
  <c r="F50" i="24"/>
  <c r="D51" i="24"/>
  <c r="E51" i="24"/>
  <c r="F51" i="24"/>
  <c r="D52" i="24"/>
  <c r="E52" i="24"/>
  <c r="F52" i="24"/>
  <c r="D43" i="24"/>
  <c r="E43" i="24"/>
  <c r="F43" i="24"/>
  <c r="I43" i="24"/>
  <c r="D34" i="24"/>
  <c r="E34" i="24"/>
  <c r="F34" i="24"/>
  <c r="I34" i="24"/>
  <c r="J34" i="24"/>
  <c r="D35" i="24"/>
  <c r="E35" i="24"/>
  <c r="F35" i="24"/>
  <c r="I35" i="24"/>
  <c r="D36" i="24"/>
  <c r="E36" i="24"/>
  <c r="F36" i="24"/>
  <c r="I36" i="24"/>
  <c r="D37" i="24"/>
  <c r="E37" i="24"/>
  <c r="F37" i="24"/>
  <c r="I37" i="24"/>
  <c r="D38" i="24"/>
  <c r="E38" i="24"/>
  <c r="F38" i="24"/>
  <c r="I38" i="24"/>
  <c r="D39" i="24"/>
  <c r="E39" i="24"/>
  <c r="F39" i="24"/>
  <c r="I39" i="24"/>
  <c r="D40" i="24"/>
  <c r="E40" i="24"/>
  <c r="F40" i="24"/>
  <c r="I40" i="24"/>
  <c r="D41" i="24"/>
  <c r="E41" i="24"/>
  <c r="F41" i="24"/>
  <c r="I41" i="24"/>
  <c r="D33" i="24"/>
  <c r="E33" i="24"/>
  <c r="F33" i="24"/>
  <c r="G33" i="24"/>
  <c r="E10" i="24"/>
  <c r="F10" i="24"/>
  <c r="E11" i="24"/>
  <c r="F11" i="24"/>
  <c r="E12" i="24"/>
  <c r="F12" i="24"/>
  <c r="E13" i="24"/>
  <c r="F13" i="24"/>
  <c r="E14" i="24"/>
  <c r="F14" i="24"/>
  <c r="E15" i="24"/>
  <c r="F15" i="24"/>
  <c r="E16" i="24"/>
  <c r="F16" i="24"/>
  <c r="E17" i="24"/>
  <c r="F17" i="24"/>
  <c r="E18" i="24"/>
  <c r="F18" i="24"/>
  <c r="E19" i="24"/>
  <c r="F19" i="24"/>
  <c r="E22" i="24"/>
  <c r="F22" i="24"/>
  <c r="E23" i="24"/>
  <c r="F23" i="24"/>
  <c r="E24" i="24"/>
  <c r="F24" i="24"/>
  <c r="E25" i="24"/>
  <c r="F25" i="24"/>
  <c r="E26" i="24"/>
  <c r="F26" i="24"/>
  <c r="E28" i="24"/>
  <c r="F28" i="24"/>
  <c r="E30" i="24"/>
  <c r="F30" i="24"/>
  <c r="F9" i="24"/>
  <c r="D9" i="24"/>
  <c r="E9" i="24"/>
  <c r="D10" i="24"/>
  <c r="D11" i="24"/>
  <c r="D12" i="24"/>
  <c r="D13" i="24"/>
  <c r="D14" i="24"/>
  <c r="D15" i="24"/>
  <c r="D16" i="24"/>
  <c r="D17" i="24"/>
  <c r="D18" i="24"/>
  <c r="D19" i="24"/>
  <c r="D22" i="24"/>
  <c r="D23" i="24"/>
  <c r="D24" i="24"/>
  <c r="D25" i="24"/>
  <c r="D26" i="24"/>
  <c r="D28" i="24"/>
  <c r="D30" i="24"/>
  <c r="D7" i="24"/>
  <c r="E7" i="24"/>
  <c r="W15" i="20" l="1"/>
  <c r="W14" i="20"/>
  <c r="W12" i="20"/>
  <c r="W11" i="20"/>
  <c r="W10" i="20"/>
  <c r="V48" i="20"/>
  <c r="V47" i="20"/>
  <c r="V46" i="20"/>
  <c r="V44" i="20"/>
  <c r="V42" i="20"/>
  <c r="V40" i="20"/>
  <c r="V39" i="20"/>
  <c r="V38" i="20"/>
  <c r="V36" i="20"/>
  <c r="V35" i="20"/>
  <c r="V34" i="20"/>
  <c r="V31" i="20"/>
  <c r="V30" i="20"/>
  <c r="V29" i="20"/>
  <c r="V27" i="20"/>
  <c r="V26" i="20"/>
  <c r="V25" i="20"/>
  <c r="V24" i="20"/>
  <c r="V23" i="20"/>
  <c r="V22" i="20"/>
  <c r="V21" i="20"/>
  <c r="V20" i="20"/>
  <c r="V17" i="20"/>
  <c r="V16" i="20"/>
  <c r="V15" i="20"/>
  <c r="V14" i="20"/>
  <c r="V12" i="20"/>
  <c r="V11" i="20"/>
  <c r="V10" i="20"/>
  <c r="U48" i="20"/>
  <c r="U47" i="20"/>
  <c r="U46" i="20"/>
  <c r="U44" i="20"/>
  <c r="U42" i="20"/>
  <c r="U40" i="20"/>
  <c r="U39" i="20"/>
  <c r="U38" i="20"/>
  <c r="U36" i="20"/>
  <c r="U35" i="20"/>
  <c r="U34" i="20"/>
  <c r="U31" i="20"/>
  <c r="U30" i="20"/>
  <c r="U29" i="20"/>
  <c r="U27" i="20"/>
  <c r="U26" i="20"/>
  <c r="U25" i="20"/>
  <c r="U24" i="20"/>
  <c r="U23" i="20"/>
  <c r="U22" i="20"/>
  <c r="U21" i="20"/>
  <c r="U20" i="20"/>
  <c r="U17" i="20"/>
  <c r="U16" i="20"/>
  <c r="U15" i="20"/>
  <c r="U14" i="20"/>
  <c r="U12" i="20"/>
  <c r="U11" i="20"/>
  <c r="U10" i="20"/>
  <c r="T48" i="20"/>
  <c r="T47" i="20"/>
  <c r="T46" i="20"/>
  <c r="T44" i="20"/>
  <c r="T42" i="20"/>
  <c r="T40" i="20"/>
  <c r="T39" i="20"/>
  <c r="T38" i="20"/>
  <c r="T36" i="20"/>
  <c r="T35" i="20"/>
  <c r="T34" i="20"/>
  <c r="T31" i="20"/>
  <c r="T30" i="20"/>
  <c r="T29" i="20"/>
  <c r="T27" i="20"/>
  <c r="T26" i="20"/>
  <c r="T25" i="20"/>
  <c r="T24" i="20"/>
  <c r="T23" i="20"/>
  <c r="T22" i="20"/>
  <c r="T21" i="20"/>
  <c r="T20" i="20"/>
  <c r="T17" i="20"/>
  <c r="T16" i="20"/>
  <c r="T15" i="20"/>
  <c r="T14" i="20"/>
  <c r="T12" i="20"/>
  <c r="T11" i="20"/>
  <c r="T10" i="20"/>
  <c r="U8" i="20"/>
  <c r="T8" i="20"/>
  <c r="S8" i="20"/>
  <c r="S48" i="20"/>
  <c r="S47" i="20"/>
  <c r="S46" i="20"/>
  <c r="S44" i="20"/>
  <c r="S42" i="20"/>
  <c r="S40" i="20"/>
  <c r="S39" i="20"/>
  <c r="S38" i="20"/>
  <c r="S36" i="20"/>
  <c r="S35" i="20"/>
  <c r="S34" i="20"/>
  <c r="S31" i="20"/>
  <c r="S30" i="20"/>
  <c r="S29" i="20"/>
  <c r="S27" i="20"/>
  <c r="S26" i="20"/>
  <c r="S25" i="20"/>
  <c r="S24" i="20"/>
  <c r="S23" i="20"/>
  <c r="S22" i="20"/>
  <c r="S21" i="20"/>
  <c r="S20" i="20"/>
  <c r="S17" i="20"/>
  <c r="S16" i="20"/>
  <c r="S15" i="20"/>
  <c r="S14" i="20"/>
  <c r="S12" i="20"/>
  <c r="S11" i="20"/>
  <c r="S10" i="20"/>
  <c r="K75" i="20"/>
  <c r="K74" i="20"/>
  <c r="K73" i="20"/>
  <c r="J75" i="20"/>
  <c r="J74" i="20"/>
  <c r="J73" i="20"/>
  <c r="I75" i="20"/>
  <c r="I74" i="20"/>
  <c r="I73" i="20"/>
  <c r="H75" i="20"/>
  <c r="H74" i="20"/>
  <c r="H73" i="20"/>
  <c r="G75" i="20"/>
  <c r="G74" i="20"/>
  <c r="G73" i="20"/>
  <c r="K72" i="20"/>
  <c r="J72" i="20"/>
  <c r="I72" i="20"/>
  <c r="H72" i="20"/>
  <c r="G72" i="20"/>
  <c r="K70" i="20"/>
  <c r="J70" i="20"/>
  <c r="I70" i="20"/>
  <c r="H70" i="20"/>
  <c r="G70" i="20"/>
  <c r="K68" i="20"/>
  <c r="J68" i="20"/>
  <c r="I68" i="20"/>
  <c r="H68" i="20"/>
  <c r="G68" i="20"/>
  <c r="K66" i="20"/>
  <c r="J66" i="20"/>
  <c r="I66" i="20"/>
  <c r="H66" i="20"/>
  <c r="G66"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5" i="20"/>
  <c r="J55" i="20"/>
  <c r="I55" i="20"/>
  <c r="H55" i="20"/>
  <c r="G55"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6" i="20"/>
  <c r="J46" i="20"/>
  <c r="I46" i="20"/>
  <c r="H46" i="20"/>
  <c r="G46" i="20"/>
  <c r="K45" i="20"/>
  <c r="J45" i="20"/>
  <c r="I45" i="20"/>
  <c r="H45" i="20"/>
  <c r="G45" i="20"/>
  <c r="K44" i="20"/>
  <c r="J44" i="20"/>
  <c r="I44" i="20"/>
  <c r="H44" i="20"/>
  <c r="G44" i="20"/>
  <c r="K43" i="20"/>
  <c r="J43" i="20"/>
  <c r="I43" i="20"/>
  <c r="H43" i="20"/>
  <c r="G43" i="20"/>
  <c r="K41" i="20"/>
  <c r="J41" i="20"/>
  <c r="I41" i="20"/>
  <c r="H41" i="20"/>
  <c r="G41" i="20"/>
  <c r="K40" i="20"/>
  <c r="J40" i="20"/>
  <c r="I40" i="20"/>
  <c r="H40" i="20"/>
  <c r="G40" i="20"/>
  <c r="K39" i="20"/>
  <c r="J39" i="20"/>
  <c r="I39" i="20"/>
  <c r="H39" i="20"/>
  <c r="G39" i="20"/>
  <c r="K35" i="20"/>
  <c r="J35" i="20"/>
  <c r="I35" i="20"/>
  <c r="H35" i="20"/>
  <c r="G35"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H44" i="24" l="1"/>
  <c r="H45" i="24"/>
  <c r="H43" i="24"/>
  <c r="J44" i="24" l="1"/>
  <c r="J45" i="24"/>
  <c r="J43" i="24"/>
  <c r="C7" i="24" l="1"/>
  <c r="C38" i="24"/>
  <c r="G16" i="24"/>
  <c r="J33" i="24"/>
  <c r="C12" i="24" l="1"/>
  <c r="C14" i="24"/>
  <c r="C11" i="24"/>
  <c r="C24" i="24"/>
  <c r="C28" i="24"/>
  <c r="C22" i="24"/>
  <c r="C25" i="24"/>
  <c r="C30" i="24"/>
  <c r="C23" i="24"/>
  <c r="C10" i="24"/>
  <c r="C33" i="24"/>
  <c r="C9" i="24"/>
  <c r="C18" i="24"/>
  <c r="C26" i="24"/>
  <c r="C13" i="24"/>
  <c r="C16" i="24"/>
  <c r="C19" i="24"/>
  <c r="C15" i="24"/>
  <c r="C17" i="24"/>
  <c r="H41" i="24"/>
  <c r="H35" i="24"/>
  <c r="H39" i="24"/>
  <c r="C34" i="24"/>
  <c r="H38" i="24"/>
  <c r="H34" i="24"/>
  <c r="C36" i="24"/>
  <c r="H40" i="24"/>
  <c r="C41" i="24"/>
  <c r="C40" i="24"/>
  <c r="H37" i="24"/>
  <c r="C35" i="24"/>
  <c r="C39" i="24"/>
  <c r="H36" i="24"/>
  <c r="C50" i="24"/>
  <c r="C49" i="24"/>
  <c r="C48" i="24"/>
  <c r="C47" i="24"/>
  <c r="C46" i="24"/>
  <c r="C45" i="24"/>
  <c r="C51" i="24"/>
  <c r="G9" i="24"/>
  <c r="G28" i="24"/>
  <c r="G23" i="24"/>
  <c r="G17" i="24"/>
  <c r="G14" i="24"/>
  <c r="G26" i="24"/>
  <c r="G10" i="24"/>
  <c r="G18" i="24"/>
  <c r="G22" i="24"/>
  <c r="G19" i="24"/>
  <c r="G13" i="24"/>
  <c r="G24" i="24"/>
  <c r="G11" i="24"/>
  <c r="G12" i="24"/>
  <c r="G15" i="24"/>
  <c r="G30" i="24"/>
  <c r="G25" i="24"/>
  <c r="C44" i="24"/>
  <c r="C43" i="24"/>
  <c r="C52" i="24"/>
  <c r="C37" i="24"/>
  <c r="G48" i="24" l="1"/>
  <c r="G49" i="24"/>
  <c r="G44" i="24"/>
  <c r="G51" i="24"/>
  <c r="G47" i="24"/>
  <c r="G46" i="24"/>
  <c r="G43" i="24"/>
  <c r="G50" i="24"/>
  <c r="G52" i="24"/>
  <c r="G45" i="24"/>
  <c r="G34" i="24"/>
  <c r="G35" i="24"/>
  <c r="G40" i="24"/>
  <c r="J40" i="24"/>
  <c r="J36" i="24"/>
  <c r="J41" i="24"/>
  <c r="J39" i="24"/>
  <c r="G39" i="24"/>
  <c r="G41" i="24"/>
  <c r="J37" i="24"/>
  <c r="J35" i="24"/>
  <c r="J38" i="24"/>
  <c r="G37" i="24"/>
  <c r="G38" i="24"/>
  <c r="G36" i="24"/>
  <c r="I28" i="20"/>
  <c r="H28" i="20"/>
  <c r="G28" i="20"/>
  <c r="K27" i="20"/>
  <c r="J27" i="20"/>
  <c r="I27" i="20"/>
  <c r="H27" i="20"/>
  <c r="G27" i="20"/>
  <c r="K25" i="20"/>
  <c r="J8" i="47"/>
  <c r="J9" i="47"/>
  <c r="J10" i="47"/>
  <c r="J11" i="47"/>
  <c r="J12" i="47"/>
  <c r="J13" i="47"/>
  <c r="J14" i="47"/>
  <c r="J15" i="47"/>
  <c r="J16" i="47"/>
  <c r="J17" i="47"/>
  <c r="J18" i="47"/>
  <c r="J19" i="47"/>
  <c r="J20" i="47"/>
  <c r="F7" i="47"/>
  <c r="G7" i="47"/>
  <c r="J7" i="47"/>
  <c r="J25" i="20"/>
  <c r="I25" i="20"/>
  <c r="H25" i="20"/>
  <c r="G25" i="20"/>
  <c r="K24" i="20"/>
  <c r="J24" i="20"/>
  <c r="I24" i="20"/>
  <c r="H24" i="20"/>
  <c r="G24" i="20"/>
  <c r="E7" i="47" l="1"/>
  <c r="D7" i="47"/>
  <c r="C7" i="47"/>
  <c r="I11" i="47" l="1"/>
  <c r="H15" i="47"/>
  <c r="D12" i="47"/>
  <c r="D20" i="47"/>
  <c r="D14" i="47"/>
  <c r="D11" i="47"/>
  <c r="D15" i="47"/>
  <c r="D19" i="47"/>
  <c r="D16" i="47"/>
  <c r="D10" i="47"/>
  <c r="D9" i="47"/>
  <c r="D13" i="47"/>
  <c r="D17" i="47"/>
  <c r="D8" i="47"/>
  <c r="D18" i="47"/>
  <c r="C11" i="47"/>
  <c r="C19" i="47"/>
  <c r="C14" i="47"/>
  <c r="C9" i="47"/>
  <c r="C17" i="47"/>
  <c r="C12" i="47"/>
  <c r="C20" i="47"/>
  <c r="C18" i="47"/>
  <c r="C13" i="47"/>
  <c r="C16" i="47"/>
  <c r="C15" i="47"/>
  <c r="C10" i="47"/>
  <c r="I12" i="47" l="1"/>
  <c r="I20" i="47"/>
  <c r="H18" i="47"/>
  <c r="I16" i="47"/>
  <c r="E13" i="47"/>
  <c r="E18" i="47"/>
  <c r="H13" i="47"/>
  <c r="H12" i="47"/>
  <c r="E20" i="47"/>
  <c r="E10" i="47"/>
  <c r="I18" i="47"/>
  <c r="H20" i="47"/>
  <c r="E12" i="47"/>
  <c r="E17" i="47"/>
  <c r="I8" i="47"/>
  <c r="H16" i="47"/>
  <c r="H10" i="47"/>
  <c r="I13" i="47"/>
  <c r="I15" i="47"/>
  <c r="H14" i="47"/>
  <c r="E19" i="47"/>
  <c r="E9" i="47"/>
  <c r="H11" i="47"/>
  <c r="I17" i="47"/>
  <c r="E11" i="47"/>
  <c r="I19" i="47"/>
  <c r="H17" i="47"/>
  <c r="H19" i="47"/>
  <c r="E15" i="47"/>
  <c r="I10" i="47"/>
  <c r="I14" i="47"/>
  <c r="H8" i="47"/>
  <c r="E14" i="47"/>
  <c r="I9" i="47"/>
  <c r="H9" i="47"/>
  <c r="C8" i="47"/>
  <c r="E16" i="47"/>
  <c r="E8" i="47"/>
  <c r="F13" i="47" l="1"/>
  <c r="F11" i="47"/>
  <c r="G13" i="47"/>
  <c r="F10" i="47"/>
  <c r="F12" i="47"/>
  <c r="G10" i="47"/>
  <c r="F14" i="47"/>
  <c r="G14" i="47"/>
  <c r="G11" i="47"/>
  <c r="F9" i="47"/>
  <c r="F16" i="47"/>
  <c r="G18" i="47"/>
  <c r="G17" i="47"/>
  <c r="G19" i="47"/>
  <c r="G12" i="47"/>
  <c r="F20" i="47"/>
  <c r="F17" i="47"/>
  <c r="F15" i="47"/>
  <c r="G20" i="47"/>
  <c r="F19" i="47"/>
  <c r="G8" i="47"/>
  <c r="G15" i="47"/>
  <c r="F18" i="47"/>
  <c r="G16" i="47"/>
  <c r="F8" i="47"/>
  <c r="G9" i="47"/>
  <c r="K23" i="20" l="1"/>
  <c r="J23" i="20"/>
  <c r="I23" i="20"/>
  <c r="H23" i="20"/>
  <c r="G23" i="20"/>
  <c r="K22" i="20"/>
  <c r="J22" i="20"/>
  <c r="I22" i="20"/>
  <c r="H22" i="20"/>
  <c r="G22" i="20"/>
  <c r="K21" i="20"/>
  <c r="J21" i="20"/>
  <c r="I21" i="20"/>
  <c r="H21" i="20"/>
  <c r="G21" i="20"/>
  <c r="K19" i="20"/>
  <c r="J19" i="20"/>
  <c r="I19" i="20"/>
  <c r="H19" i="20"/>
  <c r="G19" i="20"/>
  <c r="K18" i="20"/>
  <c r="J18" i="20"/>
  <c r="I18" i="20"/>
  <c r="H18" i="20"/>
  <c r="G18" i="20"/>
  <c r="K17" i="20"/>
  <c r="J17" i="20"/>
  <c r="I17" i="20"/>
  <c r="H17" i="20"/>
  <c r="G17" i="20"/>
  <c r="K16" i="20"/>
  <c r="J16" i="20"/>
  <c r="I16" i="20"/>
  <c r="H16" i="20"/>
  <c r="G16" i="20"/>
  <c r="K14" i="20"/>
  <c r="J14" i="20"/>
  <c r="I14" i="20"/>
  <c r="H14" i="20"/>
  <c r="G14" i="20"/>
  <c r="K12" i="20"/>
  <c r="J12" i="20"/>
  <c r="I12" i="20"/>
  <c r="H12" i="20"/>
  <c r="G12" i="20"/>
  <c r="K11" i="20"/>
  <c r="J11" i="20"/>
  <c r="I11" i="20"/>
  <c r="H11" i="20"/>
  <c r="G11" i="20"/>
  <c r="I8" i="20"/>
  <c r="H8" i="20"/>
  <c r="G8" i="20"/>
  <c r="D72" i="31" l="1"/>
  <c r="E72" i="31"/>
  <c r="C72" i="31"/>
  <c r="E24" i="7" l="1"/>
  <c r="E25" i="7" s="1"/>
  <c r="D24" i="7"/>
  <c r="D25" i="7" s="1"/>
  <c r="C24" i="7"/>
  <c r="C25" i="7" s="1"/>
  <c r="D22" i="7"/>
  <c r="D23" i="7" s="1"/>
  <c r="E22" i="7"/>
  <c r="E23" i="7" s="1"/>
  <c r="C22" i="7"/>
  <c r="C23" i="7" s="1"/>
  <c r="D20" i="7"/>
  <c r="D21" i="7" s="1"/>
  <c r="E20" i="7"/>
  <c r="E21" i="7" s="1"/>
  <c r="C20" i="7"/>
  <c r="C21" i="7" s="1"/>
  <c r="D18" i="7"/>
  <c r="D19" i="7" s="1"/>
  <c r="E18" i="7"/>
  <c r="E19" i="7" s="1"/>
  <c r="C19" i="7"/>
  <c r="E17" i="7"/>
  <c r="D17" i="7"/>
  <c r="E165" i="31"/>
  <c r="D165" i="31"/>
  <c r="C165" i="31"/>
  <c r="B165" i="31"/>
  <c r="E159" i="31"/>
  <c r="D159" i="31"/>
  <c r="C159" i="31"/>
  <c r="B159" i="31"/>
  <c r="C155" i="31"/>
  <c r="D155" i="31"/>
  <c r="E155" i="31"/>
  <c r="B155" i="31"/>
  <c r="D151" i="31"/>
  <c r="E151" i="31"/>
  <c r="C151"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C109" i="31" l="1"/>
  <c r="E97" i="3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 r="G50" i="51" l="1"/>
  <c r="H50" i="51"/>
  <c r="G64" i="51"/>
  <c r="H64" i="51"/>
  <c r="G23" i="51"/>
  <c r="H23" i="51"/>
  <c r="G41" i="51"/>
  <c r="H41" i="51"/>
  <c r="G54" i="51"/>
  <c r="H54" i="51"/>
  <c r="H42" i="51"/>
  <c r="G42" i="51"/>
  <c r="G24" i="51"/>
  <c r="H24" i="51"/>
  <c r="G22" i="51"/>
  <c r="H22" i="51"/>
  <c r="G13" i="51"/>
  <c r="H13" i="51"/>
  <c r="H21" i="51"/>
  <c r="G21" i="51"/>
  <c r="G29" i="51"/>
  <c r="H29" i="51"/>
  <c r="H38" i="51"/>
  <c r="G38" i="51"/>
  <c r="G47" i="51"/>
  <c r="H47" i="51"/>
  <c r="G63" i="51"/>
  <c r="H63" i="51"/>
  <c r="G52" i="51"/>
  <c r="H52" i="51"/>
  <c r="H60" i="51"/>
  <c r="G60" i="51"/>
  <c r="H27" i="51"/>
  <c r="G27" i="51"/>
  <c r="H18" i="51"/>
  <c r="G18" i="51"/>
  <c r="H56" i="51"/>
  <c r="G56" i="51"/>
  <c r="H30" i="51"/>
  <c r="G30" i="51"/>
  <c r="G46" i="51"/>
  <c r="H46" i="51"/>
  <c r="H51" i="51"/>
  <c r="G51" i="51"/>
  <c r="G25" i="51"/>
  <c r="H25" i="51"/>
  <c r="H32" i="51"/>
  <c r="G32" i="51"/>
  <c r="G44" i="51"/>
  <c r="H44" i="51"/>
  <c r="H49" i="51"/>
  <c r="G49" i="51"/>
  <c r="G11" i="51"/>
  <c r="H11" i="51"/>
  <c r="G45" i="51"/>
  <c r="H45" i="51"/>
  <c r="G36" i="51"/>
  <c r="H36" i="51"/>
  <c r="H15" i="51"/>
  <c r="G15" i="51"/>
  <c r="H48" i="51"/>
  <c r="G48" i="51"/>
  <c r="G40" i="51"/>
  <c r="H40" i="51"/>
  <c r="G53" i="51"/>
  <c r="H53" i="51"/>
  <c r="G12" i="51"/>
  <c r="H12" i="51"/>
  <c r="G28" i="51"/>
  <c r="H28" i="51"/>
  <c r="G62" i="51"/>
  <c r="H62" i="51"/>
  <c r="G19" i="51"/>
  <c r="H19" i="51"/>
  <c r="G37" i="51"/>
  <c r="H37" i="51"/>
  <c r="H58" i="51"/>
  <c r="G58" i="51"/>
  <c r="G17" i="51"/>
  <c r="G65" i="51"/>
  <c r="H65" i="51"/>
  <c r="C176" i="31" l="1"/>
  <c r="D176" i="31"/>
  <c r="E176" i="31"/>
</calcChain>
</file>

<file path=xl/sharedStrings.xml><?xml version="1.0" encoding="utf-8"?>
<sst xmlns="http://schemas.openxmlformats.org/spreadsheetml/2006/main" count="1653" uniqueCount="863">
  <si>
    <t>Credicorp Ltd. Cifras Financieras 4T22</t>
  </si>
  <si>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</si>
  <si>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</si>
  <si>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</si>
  <si>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</si>
  <si>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</si>
  <si>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</si>
  <si>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</si>
  <si>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</si>
  <si>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</si>
  <si>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</si>
  <si>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</si>
  <si>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</si>
  <si>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</si>
  <si>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</si>
  <si>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</si>
  <si>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</si>
  <si>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</si>
  <si>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</si>
  <si>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</si>
  <si>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</si>
  <si>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</si>
  <si>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</si>
  <si>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</si>
  <si>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</si>
  <si>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</si>
  <si>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</si>
  <si>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</si>
  <si>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</si>
  <si>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</si>
  <si>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</si>
  <si>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</si>
  <si>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</si>
  <si>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</si>
  <si>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</si>
  <si>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</si>
  <si>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</si>
  <si>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</si>
  <si>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</si>
  <si>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</si>
  <si>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</si>
  <si>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Volver al índice</t>
  </si>
  <si>
    <r>
      <t xml:space="preserve">Transformación Negocios Tradicionales </t>
    </r>
    <r>
      <rPr>
        <b/>
        <vertAlign val="superscript"/>
        <sz val="10"/>
        <color rgb="FFFFFFFF"/>
        <rFont val="Calibri"/>
        <family val="2"/>
        <scheme val="minor"/>
      </rPr>
      <t>(1)</t>
    </r>
    <r>
      <rPr>
        <b/>
        <sz val="10"/>
        <color rgb="FFFFFFFF"/>
        <rFont val="Calibri"/>
        <family val="2"/>
        <scheme val="minor"/>
      </rPr>
      <t xml:space="preserve"> </t>
    </r>
  </si>
  <si>
    <t>Subsidiaria</t>
  </si>
  <si>
    <t>Día a Día</t>
  </si>
  <si>
    <r>
      <t xml:space="preserve">Transacciones Monetarias Digitales </t>
    </r>
    <r>
      <rPr>
        <vertAlign val="superscript"/>
        <sz val="10"/>
        <color rgb="FF000000"/>
        <rFont val="Calibri"/>
        <family val="2"/>
        <scheme val="minor"/>
      </rPr>
      <t>(2)</t>
    </r>
  </si>
  <si>
    <t xml:space="preserve">BCP </t>
  </si>
  <si>
    <t>Costo Unitario Transaccional (S/)</t>
  </si>
  <si>
    <r>
      <t xml:space="preserve">Desembolsos a través Leads </t>
    </r>
    <r>
      <rPr>
        <vertAlign val="superscript"/>
        <sz val="10"/>
        <color rgb="FF000000"/>
        <rFont val="Calibri"/>
        <family val="2"/>
        <scheme val="minor"/>
      </rPr>
      <t>(2)</t>
    </r>
  </si>
  <si>
    <t>Mibanco</t>
  </si>
  <si>
    <r>
      <t xml:space="preserve">Desembolsos a través de canales alternativos </t>
    </r>
    <r>
      <rPr>
        <vertAlign val="superscript"/>
        <sz val="10"/>
        <color rgb="FF000000"/>
        <rFont val="Calibri"/>
        <family val="2"/>
        <scheme val="minor"/>
      </rPr>
      <t>(4)</t>
    </r>
  </si>
  <si>
    <r>
      <t xml:space="preserve">Productividad Mibanco </t>
    </r>
    <r>
      <rPr>
        <vertAlign val="superscript"/>
        <sz val="10"/>
        <color rgb="FF000000"/>
        <rFont val="Calibri"/>
        <family val="2"/>
        <scheme val="minor"/>
      </rPr>
      <t>(5)</t>
    </r>
  </si>
  <si>
    <t xml:space="preserve"> Cashless</t>
  </si>
  <si>
    <r>
      <t xml:space="preserve">Transacciones Cashless </t>
    </r>
    <r>
      <rPr>
        <vertAlign val="superscript"/>
        <sz val="10"/>
        <color rgb="FF000000"/>
        <rFont val="Calibri"/>
        <family val="2"/>
        <scheme val="minor"/>
      </rPr>
      <t>(6)</t>
    </r>
  </si>
  <si>
    <t>Rating Banca Móvil iOs</t>
  </si>
  <si>
    <t>BCP</t>
  </si>
  <si>
    <t xml:space="preserve">Rating Banca Móvil Android </t>
  </si>
  <si>
    <t>Adquisición Digital</t>
  </si>
  <si>
    <r>
      <t xml:space="preserve">Ventas Digitales </t>
    </r>
    <r>
      <rPr>
        <vertAlign val="superscript"/>
        <sz val="10"/>
        <color rgb="FF000000"/>
        <rFont val="Calibri"/>
        <family val="2"/>
        <scheme val="minor"/>
      </rPr>
      <t>(7)</t>
    </r>
  </si>
  <si>
    <t xml:space="preserve">(1) Números a diciembre 2022, setiembre 2023 y diciembre 2023 </t>
  </si>
  <si>
    <t xml:space="preserve">(2) Transacciones Monetarias Minoritas realizadas a través de Banca Móvil, Banca por Internet, Yape y Telecrédito/ Total de Transacciones Minoristas Monetarias de la Banca Minorista. </t>
  </si>
  <si>
    <t>(3) Desembolsos generados a través de leads/ Total de desembolsos.</t>
  </si>
  <si>
    <t xml:space="preserve">(4) Desembolsos realizados a través de canales alternativos/ Total de desembolsos. </t>
  </si>
  <si>
    <t>(5) Número de desembolsos totales/ Asesores de Negocio Totales</t>
  </si>
  <si>
    <t xml:space="preserve">(6) Monto transado a través de Banca Móvil, Banco por Internet, Yape y POS/ Total del monto transado de la Banca Minorista. </t>
  </si>
  <si>
    <t>(7) Unidades vendidas de la Banca Minorista vendidas a través de canales digitales/ Total de unidades vendidas de la Banca Minorista.</t>
  </si>
  <si>
    <t xml:space="preserve">Iniciativas Disruptivas: Yape </t>
  </si>
  <si>
    <t>Usuarios</t>
  </si>
  <si>
    <t>Usuarios (millones)</t>
  </si>
  <si>
    <r>
      <t xml:space="preserve">Usuarios Activos Mensual (MAU) (millones) </t>
    </r>
    <r>
      <rPr>
        <vertAlign val="superscript"/>
        <sz val="10"/>
        <color rgb="FF000000"/>
        <rFont val="Calibri"/>
        <family val="2"/>
        <scheme val="minor"/>
      </rPr>
      <t>(1)</t>
    </r>
  </si>
  <si>
    <t>Usuarios Activos que Generan Ingresos (millones)</t>
  </si>
  <si>
    <t>Engagement</t>
  </si>
  <si>
    <t># Transacciones Mensuales (millones)</t>
  </si>
  <si>
    <r>
      <t xml:space="preserve">TPV </t>
    </r>
    <r>
      <rPr>
        <vertAlign val="superscript"/>
        <sz val="10"/>
        <color rgb="FF000000"/>
        <rFont val="Calibri"/>
        <family val="2"/>
        <scheme val="minor"/>
      </rPr>
      <t>(3)</t>
    </r>
  </si>
  <si>
    <t>Experiencia</t>
  </si>
  <si>
    <r>
      <t xml:space="preserve">NPS </t>
    </r>
    <r>
      <rPr>
        <vertAlign val="superscript"/>
        <sz val="10"/>
        <color rgb="FF000000"/>
        <rFont val="Calibri"/>
        <family val="2"/>
        <scheme val="minor"/>
      </rPr>
      <t>(2)</t>
    </r>
  </si>
  <si>
    <t>Métricas por Usuario Activo Mensual (MAU)</t>
  </si>
  <si>
    <t>Transacciones Mensuales / MAU</t>
  </si>
  <si>
    <t>Ingresos Mensuales / MAU</t>
  </si>
  <si>
    <t>Gastos Mensuales / MAU</t>
  </si>
  <si>
    <t>Drivers Monetización</t>
  </si>
  <si>
    <t>Pagos</t>
  </si>
  <si>
    <t>Recargas Móviles (millones)</t>
  </si>
  <si>
    <t>Pago de Servicios (miles)</t>
  </si>
  <si>
    <t>-</t>
  </si>
  <si>
    <t>Yape Promos</t>
  </si>
  <si>
    <r>
      <t xml:space="preserve">GMV </t>
    </r>
    <r>
      <rPr>
        <vertAlign val="superscript"/>
        <sz val="10"/>
        <color rgb="FF000000"/>
        <rFont val="Calibri"/>
        <family val="2"/>
        <scheme val="minor"/>
      </rPr>
      <t xml:space="preserve">(4) </t>
    </r>
    <r>
      <rPr>
        <sz val="10"/>
        <color rgb="FF000000"/>
        <rFont val="Calibri"/>
        <family val="2"/>
        <scheme val="minor"/>
      </rPr>
      <t>(millones)</t>
    </r>
  </si>
  <si>
    <t>Microcréditos</t>
  </si>
  <si>
    <t># Desembolsos (miles)</t>
  </si>
  <si>
    <t>(1) Usuarios Yape que han realizado al menos una transacción en el último mes</t>
  </si>
  <si>
    <t>(2) Net Promoting Score</t>
  </si>
  <si>
    <t>(3) Total Payment Volume</t>
  </si>
  <si>
    <t>(4) Gross Merchant Volume</t>
  </si>
  <si>
    <t xml:space="preserve">Credicorp Ltd. </t>
  </si>
  <si>
    <t>Trimestre</t>
  </si>
  <si>
    <t>Variación %</t>
  </si>
  <si>
    <t>S/000</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</si>
  <si>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</si>
  <si>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</si>
  <si>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</si>
  <si>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</si>
  <si>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</si>
  <si>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Total otros gastos</t>
  </si>
  <si>
    <t>Utilidad (pérdida) antes del impuesto a la renta</t>
  </si>
  <si>
    <t>Impuesto a la renta</t>
  </si>
  <si>
    <t>Utilidad (pérdida) neta</t>
  </si>
  <si>
    <t>Interés no controlador</t>
  </si>
  <si>
    <t>Utilidad (pérdida) neta atribuible a Credicorp</t>
  </si>
  <si>
    <t>Utilidad (pérdida) neta / acción (S/)</t>
  </si>
  <si>
    <t>Depósitos y obligaciones</t>
  </si>
  <si>
    <t>Patrimonio Neto</t>
  </si>
  <si>
    <t>Rentabilidad</t>
  </si>
  <si>
    <t>Margen neto por intereses(1)</t>
  </si>
  <si>
    <t>Margen neto por intereses ajustado por riesgo</t>
  </si>
  <si>
    <t>Costo de fondeo(2)</t>
  </si>
  <si>
    <t>ROE</t>
  </si>
  <si>
    <t>ROA</t>
  </si>
  <si>
    <t>Calidad de cartera</t>
  </si>
  <si>
    <t xml:space="preserve">Índice de cartera atrasada (3) </t>
  </si>
  <si>
    <t>Índice de cartera atrasada 90 días</t>
  </si>
  <si>
    <t>Índice de cartera deteriorada (4)</t>
  </si>
  <si>
    <t>Costo del riesgo (5)</t>
  </si>
  <si>
    <t xml:space="preserve">Cobertura de cartera atrasada </t>
  </si>
  <si>
    <t xml:space="preserve">Cobertura de cartera deteriorada </t>
  </si>
  <si>
    <t>Eficiencia operativa</t>
  </si>
  <si>
    <t>Ratio de eficiencia (6)</t>
  </si>
  <si>
    <t>Gastos operativos / Activos promedio totales</t>
  </si>
  <si>
    <t xml:space="preserve">Capitalización - BCP Individual </t>
  </si>
  <si>
    <t>Ratio de Capital Global (7)</t>
  </si>
  <si>
    <t>Ratio Tier 1 (8)</t>
  </si>
  <si>
    <t>Ratio common equity tier 1 (9) (11)</t>
  </si>
  <si>
    <t xml:space="preserve">Capitalización - Mibanco </t>
  </si>
  <si>
    <t>Empleados</t>
  </si>
  <si>
    <t>Información Accionaria</t>
  </si>
  <si>
    <t>Acciones Emitidas</t>
  </si>
  <si>
    <t xml:space="preserve">  Acciones de Tesorería (10)</t>
  </si>
  <si>
    <t xml:space="preserve">  Acciones en Circulación</t>
  </si>
  <si>
    <t>(1) Margen Neto por Intereses = Ingresos Neto Por Intereses (Excluyendo Gastos financieros de la actividad de seguros, neto) / Activos Promedio que Generan Intereses</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</si>
  <si>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</si>
  <si>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</si>
  <si>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</si>
  <si>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</si>
  <si>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(6) Índice de eficiencia = (Remuneración y beneficios sociales + gastos administrativos + depreciación y amortización + asociación en participación)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</si>
  <si>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Capital Regulatorio / Activos ponderados por riesgo totales (mínimo legal = 10% desde julio 2011). </t>
  </si>
  <si>
    <t xml:space="preserve">(8)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</si>
  <si>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(9) Tier 1 Common Equity = Capital + Reservas - 100% deducciones (inversiones en subsidiarias, goodwill, activos intangibles y tributarios diferidos netos basados en rendimientos futuros) + Utilidades Retenidas + Ganancias no realizadas.</t>
  </si>
  <si>
    <t>(10) Estas acciones son propiedad de Atlantic Security Holding Corporation (ASHC).</t>
  </si>
  <si>
    <t>(11) Ratio Tier 1 Common Equity calculado en contabilidad NIIF.</t>
  </si>
  <si>
    <t>Contribuciones a los resultados*</t>
  </si>
  <si>
    <t>Banca Universal</t>
  </si>
  <si>
    <t xml:space="preserve"> BCP Individual</t>
  </si>
  <si>
    <t xml:space="preserve"> BCP Bolivia</t>
  </si>
  <si>
    <t>Microfinanzas</t>
  </si>
  <si>
    <r>
      <t xml:space="preserve"> Mibanco </t>
    </r>
    <r>
      <rPr>
        <vertAlign val="superscript"/>
        <sz val="10"/>
        <color theme="1"/>
        <rFont val="Calibri"/>
        <family val="2"/>
        <scheme val="minor"/>
      </rPr>
      <t>(1)</t>
    </r>
  </si>
  <si>
    <t xml:space="preserve"> Mibanco Colombia</t>
  </si>
  <si>
    <t>Seguros y Pensiones</t>
  </si>
  <si>
    <r>
      <t xml:space="preserve"> Grupo Pacífico </t>
    </r>
    <r>
      <rPr>
        <vertAlign val="superscript"/>
        <sz val="10"/>
        <color theme="1"/>
        <rFont val="Calibri"/>
        <family val="2"/>
        <scheme val="minor"/>
      </rPr>
      <t>(2)</t>
    </r>
  </si>
  <si>
    <t xml:space="preserve"> Prima AFP</t>
  </si>
  <si>
    <t>Banca de Inversión y Gestión de Activos</t>
  </si>
  <si>
    <t xml:space="preserve"> Credicorp Capital</t>
  </si>
  <si>
    <t xml:space="preserve"> Atlantic Security Bank</t>
  </si>
  <si>
    <r>
      <t xml:space="preserve">Otros </t>
    </r>
    <r>
      <rPr>
        <b/>
        <vertAlign val="superscript"/>
        <sz val="10"/>
        <color theme="1"/>
        <rFont val="Calibri"/>
        <family val="2"/>
        <scheme val="minor"/>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</si>
  <si>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</si>
  <si>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</si>
  <si>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</si>
  <si>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(1)  En Mibanco, la cifra es menor a la utilidad neta porque Credicorp es dueño (directa e indirectamente) del 99.921% de Mibanco. </t>
  </si>
  <si>
    <t>(2) La contribución de Grupo Pacífico presentada aquí es mayor a la utilidad de Pacifico Seguros pues se está incluyendo al 100% de Crediseguros (incluyendo el 48% bajo Grupo Crédito)</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</si>
  <si>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</si>
  <si>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</si>
  <si>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</si>
  <si>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</si>
  <si>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</si>
  <si>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</si>
  <si>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</si>
  <si>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r>
      <t xml:space="preserve">Colocaciones Totales </t>
    </r>
    <r>
      <rPr>
        <b/>
        <vertAlign val="superscript"/>
        <sz val="10"/>
        <color theme="0"/>
        <rFont val="Calibri"/>
        <family val="2"/>
        <scheme val="minor"/>
      </rPr>
      <t>(1) (2) (3)</t>
    </r>
    <r>
      <rPr>
        <b/>
        <sz val="10"/>
        <color theme="0"/>
        <rFont val="Calibri"/>
        <family val="2"/>
        <scheme val="minor"/>
      </rPr>
      <t xml:space="preserve">
</t>
    </r>
    <r>
      <rPr>
        <sz val="10"/>
        <color theme="0"/>
        <rFont val="Calibri"/>
        <family val="2"/>
        <scheme val="minor"/>
      </rPr>
      <t>(S/ millones)</t>
    </r>
  </si>
  <si>
    <t>Saldo a</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</si>
  <si>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</si>
  <si>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</si>
  <si>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</si>
  <si>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</si>
  <si>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</si>
  <si>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</si>
  <si>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</si>
  <si>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</si>
  <si>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</si>
  <si>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</si>
  <si>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</si>
  <si>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</si>
  <si>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</si>
  <si>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</si>
  <si>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</si>
  <si>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</si>
  <si>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</si>
  <si>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</si>
  <si>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</si>
  <si>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</si>
  <si>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</si>
  <si>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r>
      <t xml:space="preserve">Colocaciones Estructurales </t>
    </r>
    <r>
      <rPr>
        <b/>
        <vertAlign val="superscript"/>
        <sz val="10"/>
        <color theme="0"/>
        <rFont val="Calibri"/>
        <family val="2"/>
        <scheme val="minor"/>
      </rPr>
      <t>(1) (2) (3)</t>
    </r>
    <r>
      <rPr>
        <b/>
        <sz val="10"/>
        <color theme="0"/>
        <rFont val="Calibri"/>
        <family val="2"/>
        <scheme val="minor"/>
      </rPr>
      <t xml:space="preserve">
</t>
    </r>
    <r>
      <rPr>
        <sz val="10"/>
        <color theme="0"/>
        <rFont val="Calibri"/>
        <family val="2"/>
        <scheme val="minor"/>
      </rPr>
      <t>(S/ millones)</t>
    </r>
  </si>
  <si>
    <t>(2) Portafolio Estructural excluye los saldos promedios diarios de los créditos otorgados a través de Reactiva Perú y FAE-Mype.</t>
  </si>
  <si>
    <t>(3) Cifras de gestión de cartera internas.</t>
  </si>
  <si>
    <r>
      <t xml:space="preserve">Colocaciones Totales </t>
    </r>
    <r>
      <rPr>
        <b/>
        <vertAlign val="superscript"/>
        <sz val="10"/>
        <color theme="0"/>
        <rFont val="Calibri"/>
        <family val="2"/>
        <scheme val="minor"/>
      </rPr>
      <t>(1) (2)</t>
    </r>
    <r>
      <rPr>
        <b/>
        <sz val="10"/>
        <color theme="0"/>
        <rFont val="Calibri"/>
        <family val="2"/>
        <scheme val="minor"/>
      </rPr>
      <t xml:space="preserve">
(S/ millones)</t>
    </r>
  </si>
  <si>
    <t>Moneda Nacional (MN)</t>
  </si>
  <si>
    <t>Variación Estructural %</t>
  </si>
  <si>
    <t>Moneda Extranjera (ME)</t>
  </si>
  <si>
    <t>Part. % por moneda</t>
  </si>
  <si>
    <t>Total</t>
  </si>
  <si>
    <t>Estructural</t>
  </si>
  <si>
    <t>Set 23</t>
  </si>
  <si>
    <t>ASB</t>
  </si>
  <si>
    <t>Colocaciones totales</t>
  </si>
  <si>
    <t>Medidas en Saldos Promedios Diarios.</t>
  </si>
  <si>
    <t>Calidad de cartera y ratios de morosidad</t>
  </si>
  <si>
    <t>Colocaciones (Saldo Contable)</t>
  </si>
  <si>
    <t>Saldo de provisiones netas para colocaciones</t>
  </si>
  <si>
    <t xml:space="preserve">Castigos </t>
  </si>
  <si>
    <r>
      <t xml:space="preserve">Cartera atrasada </t>
    </r>
    <r>
      <rPr>
        <vertAlign val="superscript"/>
        <sz val="10"/>
        <rFont val="Calibri"/>
        <family val="2"/>
        <scheme val="minor"/>
      </rPr>
      <t>(1)(2)</t>
    </r>
  </si>
  <si>
    <r>
      <t xml:space="preserve">Cartera atrasada mayor a 90 días </t>
    </r>
    <r>
      <rPr>
        <vertAlign val="superscript"/>
        <sz val="10"/>
        <rFont val="Calibri"/>
        <family val="2"/>
        <scheme val="minor"/>
      </rPr>
      <t>(1)</t>
    </r>
  </si>
  <si>
    <r>
      <t xml:space="preserve">Cartera refinanciada </t>
    </r>
    <r>
      <rPr>
        <vertAlign val="superscript"/>
        <sz val="10"/>
        <color theme="1"/>
        <rFont val="Calibri"/>
        <family val="2"/>
        <scheme val="minor"/>
      </rPr>
      <t>(2)</t>
    </r>
  </si>
  <si>
    <r>
      <t xml:space="preserve">Cartera deteriorada </t>
    </r>
    <r>
      <rPr>
        <vertAlign val="superscript"/>
        <sz val="10"/>
        <color theme="1"/>
        <rFont val="Calibri"/>
        <family val="2"/>
        <scheme val="minor"/>
      </rPr>
      <t>(3)</t>
    </r>
  </si>
  <si>
    <t xml:space="preserve">Índice de cartera atrasada </t>
  </si>
  <si>
    <t>Índice de cartera atrasada mayor a 90 días</t>
  </si>
  <si>
    <t>Índice de cartera deteriorada</t>
  </si>
  <si>
    <t>Saldo de provisiones sobre colocaciones</t>
  </si>
  <si>
    <t>Cobertura de cartera atrasada mayor a 90 días</t>
  </si>
  <si>
    <t>(1) Cartera atrasada = Cartera vencida + Cartera judicial. (Saldos a Fin de Periodo neto de ganancias diferidas).</t>
  </si>
  <si>
    <t>(2) Cifras netas de ganancias diferidas.</t>
  </si>
  <si>
    <t>(3) Cartera deteriorada = Cartera atrasada + Cartera refinanciada. (Saldos a Fin de Periodo neto de ganancias diferidas).</t>
  </si>
  <si>
    <r>
      <t xml:space="preserve">Calidad de cartera y ratios de morosidad Estructural </t>
    </r>
    <r>
      <rPr>
        <b/>
        <vertAlign val="superscript"/>
        <sz val="11"/>
        <color rgb="FFFFFFFF"/>
        <rFont val="Calibri"/>
        <family val="2"/>
        <scheme val="minor"/>
      </rPr>
      <t>(1)</t>
    </r>
  </si>
  <si>
    <t>Colocaciones Estructurales (Saldo Contable)</t>
  </si>
  <si>
    <r>
      <t xml:space="preserve">Saldo de provisiones netas para colocaciones Estructurales </t>
    </r>
    <r>
      <rPr>
        <vertAlign val="superscript"/>
        <sz val="11"/>
        <rFont val="Calibri"/>
        <family val="2"/>
        <scheme val="minor"/>
      </rPr>
      <t>(2)</t>
    </r>
  </si>
  <si>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</si>
  <si>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</si>
  <si>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</si>
  <si>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</si>
  <si>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</si>
  <si>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</si>
  <si>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</si>
  <si>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</si>
  <si>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(1) Las cifras estructurales excluyen los efectos de Programas de Gobierno (PG).</t>
  </si>
  <si>
    <t>(2) Las cifras difieren de las anteriormente reportadas</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</si>
  <si>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</si>
  <si>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</si>
  <si>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</si>
  <si>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</si>
  <si>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</si>
  <si>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</si>
  <si>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</si>
  <si>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</si>
  <si>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</si>
  <si>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</si>
  <si>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</si>
  <si>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</si>
  <si>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</si>
  <si>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</si>
  <si>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</si>
  <si>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</si>
  <si>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</si>
  <si>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</si>
  <si>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</si>
  <si>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</si>
  <si>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</si>
  <si>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</si>
  <si>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</si>
  <si>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</si>
  <si>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</si>
  <si>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</si>
  <si>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TaT</t>
  </si>
  <si>
    <t>AaA</t>
  </si>
  <si>
    <t>-12 pbs</t>
  </si>
  <si>
    <t>97 pbs</t>
  </si>
  <si>
    <t>108 pbs</t>
  </si>
  <si>
    <t>Costo de Fondeo Estructural</t>
  </si>
  <si>
    <t>-14 pbs</t>
  </si>
  <si>
    <t>90 pbs</t>
  </si>
  <si>
    <t>107 pbs</t>
  </si>
  <si>
    <t xml:space="preserve">Ingreso neto por intereses </t>
  </si>
  <si>
    <t xml:space="preserve">Variación % </t>
  </si>
  <si>
    <t xml:space="preserve">Ingresos por intereses </t>
  </si>
  <si>
    <t>Intereses sobre colocaciones</t>
  </si>
  <si>
    <t>Dividendos sobre inversiones</t>
  </si>
  <si>
    <t>Intereses sobre depósitos en otros bancos</t>
  </si>
  <si>
    <t>Intereses sobre valores</t>
  </si>
  <si>
    <t>Otros ingresos por intereses</t>
  </si>
  <si>
    <t xml:space="preserve">Gastos por intereses </t>
  </si>
  <si>
    <t>Gastos por intereses (excluyendo Gastos financieros de la actividad de seguros, neto)</t>
  </si>
  <si>
    <t>Intereses sobre depósitos</t>
  </si>
  <si>
    <t>Intereses sobre deuda a bancos y corresponsales</t>
  </si>
  <si>
    <t>Intereses sobre bonos y notas subord.</t>
  </si>
  <si>
    <t>Otros gastos por intereses(1)</t>
  </si>
  <si>
    <t>Gastos financieros de la actividad de seguros, neto</t>
  </si>
  <si>
    <t>Ingreso neto por intereses después de provisiones</t>
  </si>
  <si>
    <t>Activos promedio que generan intereses</t>
  </si>
  <si>
    <t>Margen neto por intereses (2)</t>
  </si>
  <si>
    <t>Margen neto por intereses ajustado por riesgo (2)</t>
  </si>
  <si>
    <t>Provisiones / Ingreso neto por intereses</t>
  </si>
  <si>
    <t>(1) y (2) Cifras difieren de lo previamente reportado, favor considerar lo presentado en este reporte. Para mayor detalle del nuevo cálculo del MNI debido a NIIF17, referirse al Anexo 12.1.8</t>
  </si>
  <si>
    <t>Ingresos Netos por Intereses / Margen</t>
  </si>
  <si>
    <t>Ingresos por intereses</t>
  </si>
  <si>
    <t>Gastos por intereses</t>
  </si>
  <si>
    <t>Ingreso neto por intereses</t>
  </si>
  <si>
    <t>Balances</t>
  </si>
  <si>
    <t>Activos promedio que generan intereses (AGI)</t>
  </si>
  <si>
    <t>Fondeo Promedio</t>
  </si>
  <si>
    <t>Tasas</t>
  </si>
  <si>
    <t>Rendimiento de los AGI</t>
  </si>
  <si>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</si>
  <si>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</si>
  <si>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</si>
  <si>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</si>
  <si>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</si>
  <si>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</si>
  <si>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</si>
  <si>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</si>
  <si>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</si>
  <si>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</si>
  <si>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</si>
  <si>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</si>
  <si>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</si>
  <si>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</si>
  <si>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</si>
  <si>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</si>
  <si>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</si>
  <si>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</si>
  <si>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</si>
  <si>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</si>
  <si>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</si>
  <si>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</si>
  <si>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</si>
  <si>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</si>
  <si>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</si>
  <si>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</si>
  <si>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</si>
  <si>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</si>
  <si>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</si>
  <si>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</si>
  <si>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Provisiones de la Cartera de Colocaciones</t>
  </si>
  <si>
    <t>% Var.</t>
  </si>
  <si>
    <t>Provisión bruta de pérdida crediticia para cartera de colocaciones</t>
  </si>
  <si>
    <t>Recupero de créditos castigados</t>
  </si>
  <si>
    <t>Provisión de pérdida crediticia para cartera de créditos, neta de recuperos</t>
  </si>
  <si>
    <r>
      <t>Costo del riesgo</t>
    </r>
    <r>
      <rPr>
        <vertAlign val="superscript"/>
        <sz val="10"/>
        <color theme="1"/>
        <rFont val="Calibri"/>
        <family val="2"/>
        <scheme val="minor"/>
      </rPr>
      <t xml:space="preserve"> (1)</t>
    </r>
  </si>
  <si>
    <t>(1) Provisión de pérdida crediticia para cartera de créditos, neta de recuperos anualizadas / Total Colocaciones.</t>
  </si>
  <si>
    <t>Provisiones de la Cartera de Colocaciones Estructurales</t>
  </si>
  <si>
    <t>Costo del riesgo estructural (2)</t>
  </si>
  <si>
    <t>Provisiones de la Cartera de Colocaciones PG</t>
  </si>
  <si>
    <t>Costo del riesgo (1)</t>
  </si>
  <si>
    <t>Otros Ingresos Core</t>
  </si>
  <si>
    <t>(S/ 000)</t>
  </si>
  <si>
    <t>Ingreso neto por comisiones</t>
  </si>
  <si>
    <t>Ganancia neta en operaciones de cambio</t>
  </si>
  <si>
    <t>Total Otros Ingresos Core</t>
  </si>
  <si>
    <t>Comisiones por servicios bancarios</t>
  </si>
  <si>
    <r>
      <t xml:space="preserve">Medios de pagos y servicios </t>
    </r>
    <r>
      <rPr>
        <vertAlign val="superscript"/>
        <sz val="10"/>
        <rFont val="Calibri"/>
        <family val="2"/>
        <scheme val="minor"/>
      </rPr>
      <t>(1)</t>
    </r>
  </si>
  <si>
    <r>
      <t xml:space="preserve">Cuentas pasivas y transaccionales </t>
    </r>
    <r>
      <rPr>
        <vertAlign val="superscript"/>
        <sz val="10"/>
        <rFont val="Calibri"/>
        <family val="2"/>
        <scheme val="minor"/>
      </rPr>
      <t>(2)</t>
    </r>
  </si>
  <si>
    <r>
      <t xml:space="preserve">Desembolso de Créditos </t>
    </r>
    <r>
      <rPr>
        <vertAlign val="superscript"/>
        <sz val="10"/>
        <rFont val="Calibri"/>
        <family val="2"/>
        <scheme val="minor"/>
      </rPr>
      <t>(3)</t>
    </r>
  </si>
  <si>
    <t>Carta Fianza</t>
  </si>
  <si>
    <t>Mibanco (Perú y Cólombia)</t>
  </si>
  <si>
    <t>Seguros</t>
  </si>
  <si>
    <t>BCP Bolivia</t>
  </si>
  <si>
    <t>Gestión de Patrimonios y Fincorp.</t>
  </si>
  <si>
    <r>
      <t xml:space="preserve">Otros </t>
    </r>
    <r>
      <rPr>
        <vertAlign val="superscript"/>
        <sz val="10"/>
        <rFont val="Calibri"/>
        <family val="2"/>
        <scheme val="minor"/>
      </rPr>
      <t>(4)</t>
    </r>
  </si>
  <si>
    <t>(1) Corresponde a comisiones por: tarjeta de crédito y débito; recaudación, pagos y cobranzas.</t>
  </si>
  <si>
    <t>(2) Corresponde a comisiones por Mantenimiento de cuenta, transferencias interbancarias, giros nacionales y transferencias internacionales.</t>
  </si>
  <si>
    <t>(3) Corresponde a comisiones por desembolso de Créditos de la banca minorista y mayorista.</t>
  </si>
  <si>
    <t>(4) Uso de red de terceros, Otros servicios a terceros y Comisiones en sucursales del exterior.</t>
  </si>
  <si>
    <t>Otros Ingresos Non-Core</t>
  </si>
  <si>
    <t>Ganancia (Pérdida) neta en valores</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</si>
  <si>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</si>
  <si>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</si>
  <si>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</si>
  <si>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Total Otros Ingresos Non-Core</t>
  </si>
  <si>
    <t>(1)  Incluye las ganancias en otras inversiones, principalmente conformado por el resultado de Banmédica.</t>
  </si>
  <si>
    <t>Resultado técnico de seguros</t>
  </si>
  <si>
    <t>Ingresos del servicio de seguro</t>
  </si>
  <si>
    <t>Gastos del servicio de seguro</t>
  </si>
  <si>
    <t>Resultado del reaseguro</t>
  </si>
  <si>
    <t>Resultado Técnico del Seguro</t>
  </si>
  <si>
    <t>Generales</t>
  </si>
  <si>
    <t>Vida</t>
  </si>
  <si>
    <t>Crediseguros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</si>
  <si>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</si>
  <si>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</si>
  <si>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</si>
  <si>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</si>
  <si>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</si>
  <si>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</si>
  <si>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</si>
  <si>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change</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</si>
  <si>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</si>
  <si>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</si>
  <si>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</si>
  <si>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</si>
  <si>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</si>
  <si>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</si>
  <si>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</si>
  <si>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</si>
  <si>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</si>
  <si>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</si>
  <si>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</si>
  <si>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</si>
  <si>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</si>
  <si>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</si>
  <si>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</si>
  <si>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r>
      <t xml:space="preserve">Otros </t>
    </r>
    <r>
      <rPr>
        <vertAlign val="superscript"/>
        <sz val="10"/>
        <rFont val="Calibri"/>
        <family val="2"/>
        <scheme val="minor"/>
      </rPr>
      <t>(1)</t>
    </r>
  </si>
  <si>
    <t xml:space="preserve">Total </t>
  </si>
  <si>
    <t>(1) El saldo está conformado, principalmente, por el servicio de vigilancia y protección, servicio de limpieza, gastos de representación, servicio de luz y agua, gastos por pólizas de seguros, gastos por suscripciones y gastos por comisiones.</t>
  </si>
  <si>
    <t>Eficiencia Operativa</t>
  </si>
  <si>
    <r>
      <t>Gastos operativos</t>
    </r>
    <r>
      <rPr>
        <vertAlign val="superscript"/>
        <sz val="10"/>
        <rFont val="Calibri"/>
        <family val="2"/>
        <scheme val="minor"/>
      </rPr>
      <t xml:space="preserve"> (1)</t>
    </r>
  </si>
  <si>
    <r>
      <t xml:space="preserve">Ingresos operativos </t>
    </r>
    <r>
      <rPr>
        <vertAlign val="superscript"/>
        <sz val="10"/>
        <color rgb="FF000000"/>
        <rFont val="Calibri"/>
        <family val="2"/>
        <scheme val="minor"/>
      </rPr>
      <t>(2)</t>
    </r>
  </si>
  <si>
    <r>
      <t>Ratio de eficiencia</t>
    </r>
    <r>
      <rPr>
        <vertAlign val="superscript"/>
        <sz val="10"/>
        <color rgb="FF000000"/>
        <rFont val="Calibri"/>
        <family val="2"/>
        <scheme val="minor"/>
      </rPr>
      <t>(3)</t>
    </r>
  </si>
  <si>
    <t>(1) Gastos operativos = Remuneraciones y beneficios sociales + Gastos administrativos + Depreciación y amortización + Asociación en participación.</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</si>
  <si>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</si>
  <si>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 xml:space="preserve">(3) Gastos operativos / Ingresos operativos (bajo normas de IFRS 17)									</t>
  </si>
  <si>
    <t xml:space="preserve">Variación </t>
  </si>
  <si>
    <t>Capital Regulatorio y Capitalización de Credicorp</t>
  </si>
  <si>
    <t>Capital Regulatorio y Capitalización</t>
  </si>
  <si>
    <t xml:space="preserve">Saldo a </t>
  </si>
  <si>
    <t>Capital social</t>
  </si>
  <si>
    <t>Acciones de tesorería</t>
  </si>
  <si>
    <t>Capital adicional</t>
  </si>
  <si>
    <r>
      <t xml:space="preserve">Reservas facultativas y restringidas </t>
    </r>
    <r>
      <rPr>
        <vertAlign val="superscript"/>
        <sz val="10"/>
        <rFont val="Calibri"/>
        <family val="2"/>
        <scheme val="minor"/>
      </rPr>
      <t>(1)</t>
    </r>
  </si>
  <si>
    <r>
      <t xml:space="preserve">Interés minoritario </t>
    </r>
    <r>
      <rPr>
        <vertAlign val="superscript"/>
        <sz val="10"/>
        <rFont val="Calibri"/>
        <family val="2"/>
        <scheme val="minor"/>
      </rPr>
      <t>(2)</t>
    </r>
  </si>
  <si>
    <r>
      <t xml:space="preserve">Provisiones </t>
    </r>
    <r>
      <rPr>
        <vertAlign val="superscript"/>
        <sz val="10"/>
        <rFont val="Calibri"/>
        <family val="2"/>
        <scheme val="minor"/>
      </rPr>
      <t>(3)</t>
    </r>
  </si>
  <si>
    <t>Deuda Subordinada Perpetua</t>
  </si>
  <si>
    <t>Deuda Subordinada</t>
  </si>
  <si>
    <t>Inversiones en instrumentos representativos de capital y deuda subordinada emitidos por empresas financieras y de seguros</t>
  </si>
  <si>
    <t>Goodwill</t>
  </si>
  <si>
    <t>Pérdidas netas del año en curso</t>
  </si>
  <si>
    <r>
      <t xml:space="preserve">Deducciones por límite de deuda subordinada (50% del Tier I excluyendo deducciones) </t>
    </r>
    <r>
      <rPr>
        <vertAlign val="superscript"/>
        <sz val="10"/>
        <rFont val="Calibri"/>
        <family val="2"/>
        <scheme val="minor"/>
      </rPr>
      <t>(4)</t>
    </r>
  </si>
  <si>
    <r>
      <t xml:space="preserve">Deducciones por límites de Tier I (50% de capital regulatorio) </t>
    </r>
    <r>
      <rPr>
        <vertAlign val="superscript"/>
        <sz val="10"/>
        <rFont val="Calibri"/>
        <family val="2"/>
        <scheme val="minor"/>
      </rPr>
      <t>(4)</t>
    </r>
  </si>
  <si>
    <t>Capital Regulatorio (A)</t>
  </si>
  <si>
    <r>
      <t xml:space="preserve">Tier 1 </t>
    </r>
    <r>
      <rPr>
        <vertAlign val="superscript"/>
        <sz val="10"/>
        <rFont val="Calibri"/>
        <family val="2"/>
        <scheme val="minor"/>
      </rPr>
      <t>(5)</t>
    </r>
  </si>
  <si>
    <r>
      <t xml:space="preserve">Tier 2 </t>
    </r>
    <r>
      <rPr>
        <vertAlign val="superscript"/>
        <sz val="10"/>
        <rFont val="Calibri"/>
        <family val="2"/>
        <scheme val="minor"/>
      </rPr>
      <t>(6)</t>
    </r>
    <r>
      <rPr>
        <sz val="10"/>
        <rFont val="Calibri"/>
        <family val="2"/>
        <scheme val="minor"/>
      </rPr>
      <t xml:space="preserve"> + Tier 3 </t>
    </r>
    <r>
      <rPr>
        <vertAlign val="superscript"/>
        <sz val="10"/>
        <rFont val="Calibri"/>
        <family val="2"/>
        <scheme val="minor"/>
      </rPr>
      <t>(7)</t>
    </r>
  </si>
  <si>
    <r>
      <t xml:space="preserve">Requerimiento Patrimonial del grupo consolidable del sistema financiero </t>
    </r>
    <r>
      <rPr>
        <vertAlign val="superscript"/>
        <sz val="10"/>
        <rFont val="Calibri"/>
        <family val="2"/>
        <scheme val="minor"/>
      </rPr>
      <t>(8)</t>
    </r>
  </si>
  <si>
    <r>
      <t xml:space="preserve">Requerimiento Patrimonial del grupo consolidable del sistema de seguros </t>
    </r>
    <r>
      <rPr>
        <vertAlign val="superscript"/>
        <sz val="10"/>
        <rFont val="Calibri"/>
        <family val="2"/>
        <scheme val="minor"/>
      </rPr>
      <t>(9)</t>
    </r>
  </si>
  <si>
    <t>Deducciones de consolidación sobre el grupo consolidable de sistema financiero</t>
  </si>
  <si>
    <t>Deducciones de consolidación sobre el grupo consolidable del sistema de seguros</t>
  </si>
  <si>
    <t>Requerimiento de Capital Regulatorio (B)</t>
  </si>
  <si>
    <t>Ratio Capital regulatorio (A) / (B)</t>
  </si>
  <si>
    <r>
      <t xml:space="preserve">Ratio de requerimiento de capital regulatorio </t>
    </r>
    <r>
      <rPr>
        <vertAlign val="superscript"/>
        <sz val="10"/>
        <rFont val="Calibri"/>
        <family val="2"/>
        <scheme val="minor"/>
      </rPr>
      <t>(10)</t>
    </r>
  </si>
  <si>
    <t>(1) Reservas legales y Otras reservas incluyen reservas de capital restringidas (PEN 14,745 millones) y reservas de capital opcionales (PEN 6,661 millones).</t>
  </si>
  <si>
    <t>(2) Interés minoritario incluye (PEN 421 millones) del interés minoritario Tier I</t>
  </si>
  <si>
    <t>(3) Hasta 1.25% del total de activos ponderados por riesgo del BCP, Solución Empresa Administradora Hipotecaria, Mibanco y ASB Bank Corp.</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</si>
  <si>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</si>
  <si>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</si>
  <si>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</si>
  <si>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</si>
  <si>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</si>
  <si>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</si>
  <si>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</si>
  <si>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 Regulatorio y Capitalización de BCP Individual</t>
  </si>
  <si>
    <t>Capital regulatorio</t>
  </si>
  <si>
    <t>Variaciòn %</t>
  </si>
  <si>
    <t> (S/ miles)</t>
  </si>
  <si>
    <t>Capital</t>
  </si>
  <si>
    <t>Reservas</t>
  </si>
  <si>
    <t>Utilidades y Resultados Acumulados</t>
  </si>
  <si>
    <t>Provisiones (1)</t>
  </si>
  <si>
    <t>Pérdida No Realizada</t>
  </si>
  <si>
    <t>Inversiones en subsidiarias y otros, netas de ganancias no realizadas y utilidades</t>
  </si>
  <si>
    <t>Intangibles</t>
  </si>
  <si>
    <t>Patrimonio Efectivo Total</t>
  </si>
  <si>
    <t>Capital Ordinario Nivel 1 (2)</t>
  </si>
  <si>
    <t>Patrimonio Efectivo Nivel 1 (3)</t>
  </si>
  <si>
    <t>Patrimonio Efectivo Nivel 2 (4)</t>
  </si>
  <si>
    <t>Activos ponderados por riesgo</t>
  </si>
  <si>
    <t>Activos ponderados por riesgo de mercado</t>
  </si>
  <si>
    <t>Activos ponderados por riesgo crediticio</t>
  </si>
  <si>
    <t xml:space="preserve">             </t>
  </si>
  <si>
    <t>Activos ponderados por riesgo operacional</t>
  </si>
  <si>
    <t>Requerimiento de patrimonio</t>
  </si>
  <si>
    <t>Requerimiento de patrimonio por riesgo de mercado</t>
  </si>
  <si>
    <t>Requerimiento de patrimonio por riesgo crediticio</t>
  </si>
  <si>
    <t>Requerimiento de patrimonio por riesgo operacional</t>
  </si>
  <si>
    <t>Requerimientos adicionales de capital</t>
  </si>
  <si>
    <r>
      <t>[1]</t>
    </r>
    <r>
      <rPr>
        <sz val="10"/>
        <rFont val="Calibri"/>
        <family val="2"/>
        <scheme val="minor"/>
      </rPr>
      <t xml:space="preserve"> Hasta el 1.25% de los Activos ponderados por riesgo totales.</t>
    </r>
  </si>
  <si>
    <r>
      <t>[2]</t>
    </r>
    <r>
      <rPr>
        <sz val="10"/>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</si>
  <si>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0"/>
        <rFont val="Calibri"/>
        <family val="2"/>
        <scheme val="minor"/>
      </rPr>
      <t xml:space="preserve"> Patrimonio Efectivo de Nivel 1 =  Capital Ordinario de Nivel 1 + Deuda Subordinada de Nivel 1 (Perpetua).</t>
    </r>
  </si>
  <si>
    <r>
      <t>[4]</t>
    </r>
    <r>
      <rPr>
        <sz val="10"/>
        <rFont val="Calibri"/>
        <family val="2"/>
        <scheme val="minor"/>
      </rPr>
      <t xml:space="preserve"> Patrimonio Efectivo de Nivel 2 = Deuda Subordinada + Provisiones.  </t>
    </r>
  </si>
  <si>
    <t xml:space="preserve">Ratios de Capital bajo Regulación Local </t>
  </si>
  <si>
    <t>Ratio de Capital Ordinario de Nivel 1 (CET1)</t>
  </si>
  <si>
    <t xml:space="preserve">Ratio Patrimonio Efectivo Nivel 1 </t>
  </si>
  <si>
    <t xml:space="preserve">Ratio de Capital Global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</si>
  <si>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</si>
  <si>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</si>
  <si>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</si>
  <si>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</si>
  <si>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</si>
  <si>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</si>
  <si>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</si>
  <si>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</si>
  <si>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</si>
  <si>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</si>
  <si>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</si>
  <si>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Capital Regulatorio y Capitalización de Mibanco</t>
  </si>
  <si>
    <t>Ratio Capital Ordinario Nivel 1</t>
  </si>
  <si>
    <t>Ratio Patrimonio Efectivo Total</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</si>
  <si>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</si>
  <si>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</si>
  <si>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</si>
  <si>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</si>
  <si>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Perú</t>
  </si>
  <si>
    <t>2023  (3)</t>
  </si>
  <si>
    <t>PBI (US$ Millones)</t>
  </si>
  <si>
    <t>PBI Real (var. % a/a)</t>
  </si>
  <si>
    <t>PBI per cápita (US$)</t>
  </si>
  <si>
    <t>Demanda Interna (var. % a/a)</t>
  </si>
  <si>
    <t xml:space="preserve">     Consumo Total (var. % AaA)</t>
  </si>
  <si>
    <t xml:space="preserve">     Consumo Privado (var. % AaA)</t>
  </si>
  <si>
    <t>Inversión Bruta Fija (% del PBI)</t>
  </si>
  <si>
    <t xml:space="preserve">     Inversión Privada (var. % AaA)</t>
  </si>
  <si>
    <t xml:space="preserve">     Inversión Pública (var. % AaA)</t>
  </si>
  <si>
    <t>Crédito del sistema financiero sin Reactiva (var. % a/a) (1)</t>
  </si>
  <si>
    <t>Inflación, fin de periodo (2)</t>
  </si>
  <si>
    <t>Tasa de Referencia, fin de periodo</t>
  </si>
  <si>
    <t>Tipo de Cambio, fin de periodo</t>
  </si>
  <si>
    <t>Tipo de Cambio (var. % a/a)</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</si>
  <si>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</si>
  <si>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</si>
  <si>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</si>
  <si>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</si>
  <si>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</si>
  <si>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</si>
  <si>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</si>
  <si>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</si>
  <si>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</si>
  <si>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</si>
  <si>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</si>
  <si>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</si>
  <si>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</si>
  <si>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(3) Área gris indica estimaciones por BCP - Estudios Económicos a octubre 2023</t>
  </si>
  <si>
    <t xml:space="preserve"> </t>
  </si>
  <si>
    <t>Puntos de contacto físico BCP Individual</t>
  </si>
  <si>
    <t>Variación (unid.)</t>
  </si>
  <si>
    <t>Dic 22</t>
  </si>
  <si>
    <t>Dic 23</t>
  </si>
  <si>
    <t>Oficinas</t>
  </si>
  <si>
    <t>Cajeros automáticos</t>
  </si>
  <si>
    <t>Agentes BCP</t>
  </si>
  <si>
    <t>Total puntos de contacto BCP Individual</t>
  </si>
  <si>
    <r>
      <t xml:space="preserve">Puntos de contacto físico </t>
    </r>
    <r>
      <rPr>
        <b/>
        <vertAlign val="superscript"/>
        <sz val="10"/>
        <color theme="0"/>
        <rFont val="Calibri"/>
        <family val="2"/>
        <scheme val="minor"/>
      </rPr>
      <t>(1)</t>
    </r>
  </si>
  <si>
    <r>
      <t xml:space="preserve">Agentes </t>
    </r>
    <r>
      <rPr>
        <vertAlign val="superscript"/>
        <sz val="10"/>
        <color rgb="FF000000"/>
        <rFont val="Calibri"/>
        <family val="2"/>
        <scheme val="minor"/>
      </rPr>
      <t>(2)</t>
    </r>
  </si>
  <si>
    <t>(1) Incluye puntos de contacto físicos de BCP Individual, BCP Bolivia y Mibanco Perú</t>
  </si>
  <si>
    <t>(2) Cifras difieren de los reportado anteriormente por cambio de número de agentes de BCP Bolivia</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</si>
  <si>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</si>
  <si>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</si>
  <si>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</si>
  <si>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</si>
  <si>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</si>
  <si>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</si>
  <si>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</si>
  <si>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</si>
  <si>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Credicorp Ltd. y Subsidiarias</t>
  </si>
  <si>
    <t>Estado Consolidado de Situación Financiera</t>
  </si>
  <si>
    <t>Estado Consolidado de Resultados</t>
  </si>
  <si>
    <t>(Expresado en miles de S/ NIIF)</t>
  </si>
  <si>
    <t>(Expresado en miles de S/, NIIF)</t>
  </si>
  <si>
    <t>ACTIVOS</t>
  </si>
  <si>
    <t>Intereses y rendimientos similares</t>
  </si>
  <si>
    <t>Que no generan intereses</t>
  </si>
  <si>
    <t>Intereses y gastos similares</t>
  </si>
  <si>
    <t>Que generan intereses</t>
  </si>
  <si>
    <t>Total fondos disponibles</t>
  </si>
  <si>
    <t xml:space="preserve">Fondos en garantía, pactos de reventa y financiamiento con valores </t>
  </si>
  <si>
    <t>Provisión de pérdida crediticia para cartera de créditos, neto de recuperos</t>
  </si>
  <si>
    <t xml:space="preserve">Inversiones a valor razonable con cambios en resultados </t>
  </si>
  <si>
    <t xml:space="preserve">Inversiones a valor razonable con cambios en otros resultados integrales </t>
  </si>
  <si>
    <t xml:space="preserve">Inversiones a costo amortizado </t>
  </si>
  <si>
    <t>Otros ingresos</t>
  </si>
  <si>
    <t xml:space="preserve">Ganancia neta en operaciones de cambio </t>
  </si>
  <si>
    <t>Vigentes</t>
  </si>
  <si>
    <t xml:space="preserve">Ganancia (Pérdida) neta en valores </t>
  </si>
  <si>
    <t>Vencidas</t>
  </si>
  <si>
    <t xml:space="preserve">Ganancia neta por inversión en asociadas </t>
  </si>
  <si>
    <t xml:space="preserve">Menos - provisión neta para colocaciones </t>
  </si>
  <si>
    <t xml:space="preserve">Ganancia neta en derivados especulativos </t>
  </si>
  <si>
    <t>Colocaciones netas</t>
  </si>
  <si>
    <t xml:space="preserve">Ganancia (pérdida) neta por diferencia en cambio </t>
  </si>
  <si>
    <t xml:space="preserve">Activos financieros designados a valor razonable con efecto en resultados </t>
  </si>
  <si>
    <t xml:space="preserve">Total otros ingresos </t>
  </si>
  <si>
    <t xml:space="preserve">Inmuebles, mobiliario y equipo, neto </t>
  </si>
  <si>
    <t>Aceptaciones bancarias</t>
  </si>
  <si>
    <t>Resultado del Servicio de Seguro</t>
  </si>
  <si>
    <t xml:space="preserve">Inversiones en asociadas </t>
  </si>
  <si>
    <t>Resultado del Reaseguro</t>
  </si>
  <si>
    <t xml:space="preserve">Intangible y crédito mercantil, neto </t>
  </si>
  <si>
    <t>Total resultados técnicos de seguros</t>
  </si>
  <si>
    <t>Activo por contrato de reaseguros</t>
  </si>
  <si>
    <r>
      <t>Otros activos</t>
    </r>
    <r>
      <rPr>
        <vertAlign val="superscript"/>
        <sz val="10"/>
        <rFont val="Calibri"/>
        <family val="2"/>
        <scheme val="minor"/>
      </rPr>
      <t xml:space="preserve"> (1)</t>
    </r>
  </si>
  <si>
    <t>Total gastos</t>
  </si>
  <si>
    <t>Total Activos</t>
  </si>
  <si>
    <t xml:space="preserve">Gastos administrativos, generales e impuestos </t>
  </si>
  <si>
    <t xml:space="preserve">Depreciación y amortización </t>
  </si>
  <si>
    <t xml:space="preserve">PASIVOS Y PATRIMONIO </t>
  </si>
  <si>
    <t xml:space="preserve">Asociación en participación </t>
  </si>
  <si>
    <t xml:space="preserve">Otros gastos </t>
  </si>
  <si>
    <t>Total depósitos y obligaciones</t>
  </si>
  <si>
    <t>Utilidad antes del impuesto a la renta</t>
  </si>
  <si>
    <t>Cuentas por pagar por pactos de recompra y préstamos de valores</t>
  </si>
  <si>
    <t xml:space="preserve">Impuesto a la renta </t>
  </si>
  <si>
    <t xml:space="preserve">Operaciones de reporte con clientes </t>
  </si>
  <si>
    <t>Utilidad neta</t>
  </si>
  <si>
    <t>Pasivo por contrato de seguros</t>
  </si>
  <si>
    <t>(1) El costo de adquisición de Pacífico incluye comisiones y gastos técnicos, netos.</t>
  </si>
  <si>
    <t xml:space="preserve">Pasivos financieros a valor razonable con cambios en resultados </t>
  </si>
  <si>
    <t>Otros pasivos</t>
  </si>
  <si>
    <t>Total Pasivo</t>
  </si>
  <si>
    <t>Capital Social</t>
  </si>
  <si>
    <t xml:space="preserve">Acciones en tesorería </t>
  </si>
  <si>
    <t xml:space="preserve">Capital adicional </t>
  </si>
  <si>
    <t xml:space="preserve">Reservas </t>
  </si>
  <si>
    <t>Otras reservas</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</si>
  <si>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</si>
  <si>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</si>
  <si>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</si>
  <si>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</si>
  <si>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</si>
  <si>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</si>
  <si>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</si>
  <si>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</si>
  <si>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 Debido a reclasificaciones el Balance General puede diferir a los reportados en trimestres anteriores</t>
  </si>
  <si>
    <t>Credicorp Ltd. Individual</t>
  </si>
  <si>
    <t>Estado de Situación financiera Individual</t>
  </si>
  <si>
    <t>(S/ miles, NIIF)</t>
  </si>
  <si>
    <t>Fondos disponibles</t>
  </si>
  <si>
    <t>Inversiones a valor razonable con cambio en resultados</t>
  </si>
  <si>
    <t xml:space="preserve">Inversiones en subsidiarias y asociadas </t>
  </si>
  <si>
    <t>Otros activos</t>
  </si>
  <si>
    <t>Total Activo</t>
  </si>
  <si>
    <t>PASIVOS Y PATRIMONIO</t>
  </si>
  <si>
    <t>Deuda a bancos correspondientes  y otras entidades</t>
  </si>
  <si>
    <t>Diviendos por pagar</t>
  </si>
  <si>
    <t>Bonos y notas emitidas</t>
  </si>
  <si>
    <t xml:space="preserve">Otros pasivos </t>
  </si>
  <si>
    <t>Patrimonio neto</t>
  </si>
  <si>
    <t>Capital Surplus</t>
  </si>
  <si>
    <t>Ganancias y pérdidas no realizadas</t>
  </si>
  <si>
    <t>Resultados acumulados</t>
  </si>
  <si>
    <t>Ingresos por intereses y gastos</t>
  </si>
  <si>
    <t>Participación neta de los ingresos por inversiones en subsidiarias y asociadas</t>
  </si>
  <si>
    <t>Ingresos por intereses y similares</t>
  </si>
  <si>
    <t>Ganancia neta sobre activos financieros a valor razonable con cambios en resultados</t>
  </si>
  <si>
    <t>Ingreso total por intereses</t>
  </si>
  <si>
    <t>Gastos por intereses y similares</t>
  </si>
  <si>
    <t>Gastos generales y administrativos</t>
  </si>
  <si>
    <t>Total Gastos</t>
  </si>
  <si>
    <t>Utilidad Operativa</t>
  </si>
  <si>
    <t>Ganancia (Pérdida) neta por diferencias en tipo de cambio</t>
  </si>
  <si>
    <t>Otros, neto</t>
  </si>
  <si>
    <t>Utilidad antes de impuestos</t>
  </si>
  <si>
    <t>Ratio de Cobertura Doble</t>
  </si>
  <si>
    <t>Banco de Crédito del Perú
Estado Consolidado de Situación Financiera
(S/ miles, NIIF)</t>
  </si>
  <si>
    <t>Banco de Crédito del Perú
Estado Consolidado de Resultados
(S/ miles, NIIF)</t>
  </si>
  <si>
    <t>Banco de Crédito del Perú y Subsidiarias
Ratios Seleccionados</t>
  </si>
  <si>
    <t>ROAA (2)(3)</t>
  </si>
  <si>
    <t>ROAE (2)(3)</t>
  </si>
  <si>
    <t>Margen neto por intereses (2)(3)</t>
  </si>
  <si>
    <t>Margen neto por intereses ajustado por riesgo (2)(3)</t>
  </si>
  <si>
    <t>Costo de fondeo (2)(3)(4)</t>
  </si>
  <si>
    <t>Calidad de la cartera de préstamos</t>
  </si>
  <si>
    <t>Índice de cartera atrasada</t>
  </si>
  <si>
    <t>Cobertura de cartera atrasada</t>
  </si>
  <si>
    <t>Cobertura de cartera deteriorada</t>
  </si>
  <si>
    <t xml:space="preserve">Ingreso neto por comisiones </t>
  </si>
  <si>
    <t>Ganancia netas en operaciones de cambio</t>
  </si>
  <si>
    <t>Ganancia (pérdida) neta en valores</t>
  </si>
  <si>
    <t>Menos - provisión netas para colocaciones</t>
  </si>
  <si>
    <r>
      <t>Gastos operativos / ingresos totales</t>
    </r>
    <r>
      <rPr>
        <vertAlign val="superscript"/>
        <sz val="8"/>
        <rFont val="Formata Regular"/>
        <family val="2"/>
      </rPr>
      <t xml:space="preserve"> (6)</t>
    </r>
  </si>
  <si>
    <r>
      <t xml:space="preserve">Gastos operativos / activo promedio </t>
    </r>
    <r>
      <rPr>
        <vertAlign val="superscript"/>
        <sz val="8"/>
        <rFont val="Formata Regular"/>
        <family val="2"/>
      </rPr>
      <t>(2)(3)(6)</t>
    </r>
  </si>
  <si>
    <t xml:space="preserve">Otros </t>
  </si>
  <si>
    <r>
      <t xml:space="preserve">Inmuebles, mobiliario y equipo, neto </t>
    </r>
    <r>
      <rPr>
        <vertAlign val="superscript"/>
        <sz val="10"/>
        <rFont val="Calibri"/>
        <family val="2"/>
        <scheme val="minor"/>
      </rPr>
      <t>(1)</t>
    </r>
  </si>
  <si>
    <t>(1) Los ratios se anualizaron.</t>
  </si>
  <si>
    <t>Inversiones en asociadas</t>
  </si>
  <si>
    <t xml:space="preserve">(2) Los promedios se determinan tomando el promedio del  saldo inicial y final de cada período. </t>
  </si>
  <si>
    <r>
      <t xml:space="preserve">Otros activos </t>
    </r>
    <r>
      <rPr>
        <vertAlign val="superscript"/>
        <sz val="10"/>
        <rFont val="Calibri"/>
        <family val="2"/>
        <scheme val="minor"/>
      </rPr>
      <t>(2)</t>
    </r>
  </si>
  <si>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</si>
  <si>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Gastos administrativos</t>
  </si>
  <si>
    <t>(4) Provisiones para créditos de cobranza dudosa anualizadas / Colocaciones totales.</t>
  </si>
  <si>
    <t>Depreciación y amortización</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</si>
  <si>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</si>
  <si>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Otros gastos</t>
  </si>
  <si>
    <t>Pasivos y Patrimonio</t>
  </si>
  <si>
    <t>Utilidad neta atribuible a BCP Consolidado</t>
  </si>
  <si>
    <t xml:space="preserve">(1) Se incluye el gasto por financiamiento relacionado a los contratos de arrendamiento en aplicación a la NIIF 16. </t>
  </si>
  <si>
    <t>(2) Se incluye el efecto por la aplicación de la NIIF 16, que corresponde a una mayor depreciación por el activo “Derecho de uso”.</t>
  </si>
  <si>
    <t>Pasivos financieros a valor razonable con cambios en resultados</t>
  </si>
  <si>
    <r>
      <t xml:space="preserve">Otros pasivos </t>
    </r>
    <r>
      <rPr>
        <vertAlign val="superscript"/>
        <sz val="10"/>
        <rFont val="Calibri"/>
        <family val="2"/>
        <scheme val="minor"/>
      </rPr>
      <t>(3)</t>
    </r>
  </si>
  <si>
    <t xml:space="preserve">Créditos contingentes </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</si>
  <si>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</si>
  <si>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</si>
  <si>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</si>
  <si>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Banco de Crédito del Perú
Estado de Situación Financiera
(S/ miles, NIIF)</t>
  </si>
  <si>
    <t>Banco de Crédito del Perú
Estado de Resultados
(S/ miles, NIIF)</t>
  </si>
  <si>
    <t>Banco de Crédito del Perú
Ratios Seleccionados</t>
  </si>
  <si>
    <t>Ingreso por intereses y dividendos</t>
  </si>
  <si>
    <r>
      <t xml:space="preserve">Gastos por intereses </t>
    </r>
    <r>
      <rPr>
        <vertAlign val="superscript"/>
        <sz val="10"/>
        <rFont val="Calibri"/>
        <family val="2"/>
        <scheme val="minor"/>
      </rPr>
      <t>(1)</t>
    </r>
  </si>
  <si>
    <r>
      <t xml:space="preserve">ROA </t>
    </r>
    <r>
      <rPr>
        <vertAlign val="superscript"/>
        <sz val="10"/>
        <rFont val="Calibri"/>
        <family val="2"/>
        <scheme val="minor"/>
      </rPr>
      <t>(1)(2)</t>
    </r>
  </si>
  <si>
    <t xml:space="preserve">Ingresos netos por intereses </t>
  </si>
  <si>
    <r>
      <t xml:space="preserve">ROE </t>
    </r>
    <r>
      <rPr>
        <vertAlign val="superscript"/>
        <sz val="10"/>
        <rFont val="Calibri"/>
        <family val="2"/>
        <scheme val="minor"/>
      </rPr>
      <t>(1)(2)</t>
    </r>
  </si>
  <si>
    <r>
      <t xml:space="preserve">Margen Neto Por Intereses </t>
    </r>
    <r>
      <rPr>
        <vertAlign val="superscript"/>
        <sz val="10"/>
        <rFont val="Calibri"/>
        <family val="2"/>
        <scheme val="minor"/>
      </rPr>
      <t>(1)(2)</t>
    </r>
  </si>
  <si>
    <r>
      <t xml:space="preserve">Margen Neto Por Intereses Ajustado por riesgo </t>
    </r>
    <r>
      <rPr>
        <vertAlign val="superscript"/>
        <sz val="10"/>
        <rFont val="Calibri"/>
        <family val="2"/>
        <scheme val="minor"/>
      </rPr>
      <t>(1)(2)</t>
    </r>
  </si>
  <si>
    <r>
      <t xml:space="preserve">Costo de Fondeo </t>
    </r>
    <r>
      <rPr>
        <vertAlign val="superscript"/>
        <sz val="10"/>
        <rFont val="Calibri"/>
        <family val="2"/>
        <scheme val="minor"/>
      </rPr>
      <t>(1)(2)(3)</t>
    </r>
  </si>
  <si>
    <t xml:space="preserve">Otros ingresos </t>
  </si>
  <si>
    <r>
      <t xml:space="preserve">Costo del Riesgo </t>
    </r>
    <r>
      <rPr>
        <vertAlign val="superscript"/>
        <sz val="10"/>
        <rFont val="Calibri"/>
        <family val="2"/>
        <scheme val="minor"/>
      </rPr>
      <t>(4)</t>
    </r>
  </si>
  <si>
    <t>Ganancia neta en valores</t>
  </si>
  <si>
    <t>Pérdida (ganancia) neta por inversión en asociadas</t>
  </si>
  <si>
    <r>
      <t xml:space="preserve">Gastos operativos / ingresos totales </t>
    </r>
    <r>
      <rPr>
        <vertAlign val="superscript"/>
        <sz val="10"/>
        <rFont val="Calibri"/>
        <family val="2"/>
        <scheme val="minor"/>
      </rPr>
      <t>(5)</t>
    </r>
  </si>
  <si>
    <t xml:space="preserve">Ganancia neta por diferencia en cambio </t>
  </si>
  <si>
    <r>
      <t>Gastos operativos / activo promedio</t>
    </r>
    <r>
      <rPr>
        <vertAlign val="superscript"/>
        <sz val="10"/>
        <rFont val="Calibri"/>
        <family val="2"/>
        <scheme val="minor"/>
      </rPr>
      <t xml:space="preserve"> (1)(2)(5)</t>
    </r>
  </si>
  <si>
    <r>
      <t>Inmuebles, mobiliario y equipo, neto</t>
    </r>
    <r>
      <rPr>
        <vertAlign val="superscript"/>
        <sz val="10"/>
        <rFont val="Calibri"/>
        <family val="2"/>
        <scheme val="minor"/>
      </rPr>
      <t xml:space="preserve"> </t>
    </r>
  </si>
  <si>
    <r>
      <t xml:space="preserve">Depreciación y amortización </t>
    </r>
    <r>
      <rPr>
        <vertAlign val="superscript"/>
        <sz val="10"/>
        <rFont val="Calibri"/>
        <family val="2"/>
        <scheme val="minor"/>
      </rPr>
      <t>(2)</t>
    </r>
  </si>
  <si>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</si>
  <si>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</si>
  <si>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Utilidad neta atribuible a BCP Individual</t>
  </si>
  <si>
    <r>
      <t>Otros pasivos</t>
    </r>
    <r>
      <rPr>
        <vertAlign val="superscript"/>
        <sz val="10"/>
        <rFont val="Calibri"/>
        <family val="2"/>
        <scheme val="minor"/>
      </rPr>
      <t xml:space="preserve"> (2)</t>
    </r>
  </si>
  <si>
    <t xml:space="preserve">Ganancia no realizada </t>
  </si>
  <si>
    <t>BCP Bolivia
(S/ miles, NIIF)</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</si>
  <si>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</si>
  <si>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</si>
  <si>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</si>
  <si>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</si>
  <si>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</si>
  <si>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</si>
  <si>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</si>
  <si>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</si>
  <si>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</si>
  <si>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</si>
  <si>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</si>
  <si>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</si>
  <si>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</si>
  <si>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Ingresos no financieros</t>
  </si>
  <si>
    <t>Resultado por traslación</t>
  </si>
  <si>
    <t xml:space="preserve">Índice de eficiencia </t>
  </si>
  <si>
    <t>Colocaciones / Depósitos</t>
  </si>
  <si>
    <t>Agentes</t>
  </si>
  <si>
    <t xml:space="preserve">Cajeros Automáticos </t>
  </si>
  <si>
    <t>Mibanco
(Expresado en miles de S/, NIIF)</t>
  </si>
  <si>
    <t>Índice de eficiencia</t>
  </si>
  <si>
    <t>ROAE incl. Goodwill</t>
  </si>
  <si>
    <r>
      <t xml:space="preserve">Oficinas </t>
    </r>
    <r>
      <rPr>
        <vertAlign val="superscript"/>
        <sz val="10"/>
        <color rgb="FF000000"/>
        <rFont val="Calibri"/>
        <family val="2"/>
        <scheme val="minor"/>
      </rPr>
      <t>(1)</t>
    </r>
  </si>
  <si>
    <t>(1) Incluye oficinas con Banco de la Nación, las cuales en Junio 22 eran 34, en Marzo 23 eran 33 y en Junio 23 fueron 36</t>
  </si>
  <si>
    <t>Prima AFP
(Expresado en miles de S/, NIIF)</t>
  </si>
  <si>
    <t xml:space="preserve">    Trimestre</t>
  </si>
  <si>
    <t>Ingresos por comisiones</t>
  </si>
  <si>
    <t>Gastos de administración y ventas</t>
  </si>
  <si>
    <t xml:space="preserve">Utilidad operativa </t>
  </si>
  <si>
    <t xml:space="preserve">Otros ingresos y gastos netos (ganancia neta del encaje y FFMM) </t>
  </si>
  <si>
    <t xml:space="preserve">Utilida neta antes de resultados de traslación </t>
  </si>
  <si>
    <t xml:space="preserve"> Variación %</t>
  </si>
  <si>
    <t>Activos totales</t>
  </si>
  <si>
    <t>Pasivos totales</t>
  </si>
  <si>
    <t>Patrimonio neto (1)</t>
  </si>
  <si>
    <t>(*) La ganancia por Rentabilidad del encaje y FFMM se está presentando neta de impuestos, por lo cual se hizo el cambio retroactivo (antes se presentaba bruta).</t>
  </si>
  <si>
    <t>(1) El Patrimonio neto incluye las Ganancias no realizadas del portafolio de inversiones de Prima AFP.</t>
  </si>
  <si>
    <t>(2) Para efectos comparativos , en el 4T22 se realizo la reclasificación de los gastos de custodia,  de otros ingresos y gastos netos a gastos de administración y ventas.</t>
  </si>
  <si>
    <t>Cartera administrada</t>
  </si>
  <si>
    <t>Part. %</t>
  </si>
  <si>
    <t>Fondo 0</t>
  </si>
  <si>
    <t>Fondo 1</t>
  </si>
  <si>
    <t>Fondo 2</t>
  </si>
  <si>
    <t>Fondo 3</t>
  </si>
  <si>
    <t>Total S/ Millones</t>
  </si>
  <si>
    <t>Fuente SBS</t>
  </si>
  <si>
    <t>Rentabilidad nominal últimos 12 meses</t>
  </si>
  <si>
    <t>(1) Incluye nueva metodoligia de la SBS para el valor cuota.</t>
  </si>
  <si>
    <t>Principales indicadores trimestrales y participación de mercado</t>
  </si>
  <si>
    <t>Afiliados</t>
  </si>
  <si>
    <t>Fondo administrado (S/ Millones)</t>
  </si>
  <si>
    <t>Recaudación de aportes (S/ Millones)</t>
  </si>
  <si>
    <t>Fuente Superintencia de Banca, Seguros y AFPs</t>
  </si>
  <si>
    <t xml:space="preserve">GRUPO PACIFICO </t>
  </si>
  <si>
    <t>Activo total</t>
  </si>
  <si>
    <r>
      <t xml:space="preserve">Inversiones en Valores </t>
    </r>
    <r>
      <rPr>
        <vertAlign val="superscript"/>
        <sz val="11"/>
        <color theme="1"/>
        <rFont val="Calibri"/>
        <family val="2"/>
        <scheme val="minor"/>
      </rPr>
      <t>(1)</t>
    </r>
  </si>
  <si>
    <t>Pasivo total</t>
  </si>
  <si>
    <t>Patrimonio</t>
  </si>
  <si>
    <t>Resultado de Servicio de Seguros</t>
  </si>
  <si>
    <t>Resultado de Reaseguros</t>
  </si>
  <si>
    <t>Resultado Técnico de Seguros</t>
  </si>
  <si>
    <t>Ingreso Neto por intereses</t>
  </si>
  <si>
    <t>Comisiones y ganancias en operaciones FX</t>
  </si>
  <si>
    <t>Otros Ingesos No Core:</t>
  </si>
  <si>
    <t>Ganancia por diferencia en cambio</t>
  </si>
  <si>
    <t>Ganancia en valores y asociadas</t>
  </si>
  <si>
    <t>Otros Ingresos no operativos</t>
  </si>
  <si>
    <t>Gstos operativos</t>
  </si>
  <si>
    <t>Gastos Totales</t>
  </si>
  <si>
    <t>* Estados financieros sin eliminaciones por consolidación.</t>
  </si>
  <si>
    <t>(1) No incluye las inversiones en inmuebles.</t>
  </si>
  <si>
    <t>Desde el 1T15, los Estados Financieros de Grupo Pacífico reflejan el acuerdo con Banmédica (en partes iguales) de los negocios de:</t>
  </si>
  <si>
    <t>(i)           seguros de salud privados que administra Grupo Pacífico y que se incorporan en sus Estados Financieros en cada una de las líneas contables;</t>
  </si>
  <si>
    <t>(ii)          seguro de salud corporativo (para trabajadores dependientes); y</t>
  </si>
  <si>
    <t>(iii)         servicios médicos.</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</si>
  <si>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</si>
  <si>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Como se explicó anteriormente, los negocios de seguros de salud corporativos y servicios médicos son consolidados por Banmédica. El siguiente cuadro refleja los resultados consolidados de los cuales Grupo Pacifico recibe el 50% de la utilidad neta.</t>
  </si>
  <si>
    <t>Ingreso por comisiones</t>
  </si>
  <si>
    <t>Ganancia neta en venta de valores</t>
  </si>
  <si>
    <t>Resultado por derivados</t>
  </si>
  <si>
    <t>Resultado por exposición al tipo de cambio</t>
  </si>
  <si>
    <r>
      <t>Gastos operativos</t>
    </r>
    <r>
      <rPr>
        <vertAlign val="superscript"/>
        <sz val="10"/>
        <color rgb="FF000000"/>
        <rFont val="Calibri"/>
        <family val="2"/>
        <scheme val="minor"/>
      </rPr>
      <t xml:space="preserve"> (1)</t>
    </r>
  </si>
  <si>
    <t>Utilidad operativa</t>
  </si>
  <si>
    <t xml:space="preserve">Interes minoritario </t>
  </si>
  <si>
    <t>(1) Incluye Remuneraciones + Gastos Generales y Administrativos + Gastos asignados + Depreciación y amortización + Impuestos y contribuciones + Otros gastos</t>
  </si>
  <si>
    <t>Año</t>
  </si>
  <si>
    <t xml:space="preserve">Part. % en colocaciones estructurales </t>
  </si>
  <si>
    <t>MN</t>
  </si>
  <si>
    <t>ME</t>
  </si>
  <si>
    <t>Dividendos pagados a terceros</t>
  </si>
  <si>
    <t>Dividendos por acción (S/)</t>
  </si>
  <si>
    <t>Mibanco Perú</t>
  </si>
  <si>
    <t>Pacífico</t>
  </si>
  <si>
    <t>Prima AFP</t>
  </si>
  <si>
    <t>Inversiones a vencimiento</t>
  </si>
  <si>
    <t>Pérdida por deterioro del crédito mercantil</t>
  </si>
  <si>
    <t>Aportes voluntarios (S/ Millones)</t>
  </si>
  <si>
    <t xml:space="preserve">Nuevas afiliaciones </t>
  </si>
  <si>
    <t>RAM flujo (S/ Millones) (1)</t>
  </si>
  <si>
    <t xml:space="preserve">(1) Estimado de Prima AFP, promedio de la remuneración asegurable mensual flujo de los últimos cuatro meses. </t>
  </si>
  <si>
    <t xml:space="preserve">Año </t>
  </si>
  <si>
    <t>*Incluye ASB y Credicorp Capital. No incluye Gestión Patrimonial en BCP.</t>
  </si>
  <si>
    <t>Asesoría y Gestión de Inversiones*
(Expresado en miles de S/, NIIF)</t>
  </si>
  <si>
    <t>(1) El Costo del riesgo PG incluye las Provisiones de pérdida crediticia para cartera de créditos, neta de rec uperos y colocaciones de los programas del gobierno Reactiva Perú, FAE e Impulso MyPerú.</t>
  </si>
  <si>
    <t>(2) El Costo del riesgo estructural excluye las Provisiones de pérdida crediticia para cartera de créditos, neta de recuperos y Colocaciones de los programas del gobierno (PG) Reactiva Perú, FAE e Impulso MyPerú.</t>
  </si>
  <si>
    <t>Asesoría y Gestión de Inversiones</t>
  </si>
  <si>
    <t>10 pbs</t>
  </si>
  <si>
    <t>46 pbs</t>
  </si>
  <si>
    <t>92 pbs</t>
  </si>
  <si>
    <t>-35 pbs</t>
  </si>
  <si>
    <t>9 pbs</t>
  </si>
  <si>
    <t>68 pbs</t>
  </si>
  <si>
    <t>-559 pbs</t>
  </si>
  <si>
    <t>-379 pbs</t>
  </si>
  <si>
    <t>-98 pbs</t>
  </si>
  <si>
    <t>-69 pbs</t>
  </si>
  <si>
    <t>-74 pbs</t>
  </si>
  <si>
    <t>4 pbs</t>
  </si>
  <si>
    <t>-18 pbs</t>
  </si>
  <si>
    <t>23 pbs</t>
  </si>
  <si>
    <t>-8 pbs</t>
  </si>
  <si>
    <t>35 pbs</t>
  </si>
  <si>
    <t>48 pbs</t>
  </si>
  <si>
    <t>71 pbs</t>
  </si>
  <si>
    <t>127 pbs</t>
  </si>
  <si>
    <t>128 pbs</t>
  </si>
  <si>
    <t>937 pbs</t>
  </si>
  <si>
    <t>258 pbs</t>
  </si>
  <si>
    <t>399 pbs</t>
  </si>
  <si>
    <t>-91 pbs</t>
  </si>
  <si>
    <t>265 pbs</t>
  </si>
  <si>
    <t>-57 pbs</t>
  </si>
  <si>
    <t>-142 pbs</t>
  </si>
  <si>
    <t>26 pbs</t>
  </si>
  <si>
    <t>22 pbs</t>
  </si>
  <si>
    <t>50 pbs</t>
  </si>
  <si>
    <t>n.a</t>
  </si>
  <si>
    <t>-5 pbs</t>
  </si>
  <si>
    <t>8 pbs</t>
  </si>
  <si>
    <t>16 pbs</t>
  </si>
  <si>
    <t>61 pbs</t>
  </si>
  <si>
    <t>81 pbs</t>
  </si>
  <si>
    <t>79 pbs</t>
  </si>
  <si>
    <t>80 pbs</t>
  </si>
  <si>
    <t>191 pbs</t>
  </si>
  <si>
    <t>Deterioro del goodwill (Mibanco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</si>
</sst>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41" formatCode="_-* #,##0_-;\-* #,##0_-;_-* &quot;-&quot;_-;_-@_-"/>
    <numFmt numFmtId="43" formatCode="_-* #,##0.00_-;\-* #,##0.00_-;_-* &quot;-&quot;??_-;_-@_-"/>
    <numFmt numFmtId="164" formatCode="&quot;S/&quot;#,##0;[Red]\-&quot;S/&quot;#,##0"/>
    <numFmt numFmtId="165" formatCode="_-&quot;$&quot;\ * #,##0.00_-;\-&quot;$&quot;\ * #,##0.00_-;_-&quot;$&quot;\ * &quot;-&quot;??_-;_-@_-"/>
    <numFmt numFmtId="166" formatCode="_(* #,##0_);_(* \(#,##0\);_(* &quot;-&quot;_);_(@_)"/>
    <numFmt numFmtId="167" formatCode="_(* #,##0.00_);_(* \(#,##0.00\);_(* &quot;-&quot;??_);_(@_)"/>
    <numFmt numFmtId="168" formatCode="&quot;$&quot;#,##0;\-&quot;$&quot;#,##0"/>
    <numFmt numFmtId="169" formatCode="_-&quot;$&quot;* #,##0.00_-;\-&quot;$&quot;* #,##0.00_-;_-&quot;$&quot;* &quot;-&quot;??_-;_-@_-"/>
    <numFmt numFmtId="170" formatCode="_-* #,##0.00\ _€_-;\-* #,##0.00\ _€_-;_-* &quot;-&quot;??\ _€_-;_-@_-"/>
    <numFmt numFmtId="171" formatCode="_ * #,##0.00_ ;_ * \-#,##0.00_ ;_ * &quot;-&quot;??_ ;_ @_ "/>
    <numFmt numFmtId="172" formatCode="0.0%"/>
    <numFmt numFmtId="173" formatCode="_ * #,##0_ ;_ * \-#,##0_ ;_ * &quot;-&quot;??_ ;_ @_ "/>
    <numFmt numFmtId="174" formatCode="_(* #,##0_);_(* \(#,##0\);_(* &quot;-&quot;??_);_(@_)"/>
    <numFmt numFmtId="175" formatCode="_-* #,##0.00\ _D_M_-;\-* #,##0.00\ _D_M_-;_-* &quot;-&quot;??\ _D_M_-;_-@_-"/>
    <numFmt numFmtId="176" formatCode="_-* #,##0_-;\-* #,##0_-;_-* &quot;-&quot;??_-;_-@_-"/>
    <numFmt numFmtId="177" formatCode="0.000%"/>
    <numFmt numFmtId="178" formatCode="0.0"/>
    <numFmt numFmtId="179" formatCode="[$-409]mmm\-yy;@"/>
    <numFmt numFmtId="180" formatCode="General_)"/>
    <numFmt numFmtId="181" formatCode="&quot;S/.&quot;\ #,##0;[Red]&quot;S/.&quot;\ \-#,##0"/>
    <numFmt numFmtId="182" formatCode="_ * #,##0_ ;_ * \-#,##0_ ;_ * &quot;-&quot;_ ;_ @_ "/>
    <numFmt numFmtId="183" formatCode="_ &quot;S/.&quot;\ * #,##0.00_ ;_ &quot;S/.&quot;\ * \-#,##0.00_ ;_ &quot;S/.&quot;\ * &quot;-&quot;??_ ;_ @_ "/>
    <numFmt numFmtId="184" formatCode="0.0000%"/>
    <numFmt numFmtId="185" formatCode="[$-280A]dddd\,\ dd&quot; de &quot;mmmm&quot; de &quot;yyyy"/>
    <numFmt numFmtId="186" formatCode="_([$€-2]\ * #,##0.00_);_([$€-2]\ * \(#,##0.00\);_([$€-2]\ * &quot;-&quot;??_)"/>
    <numFmt numFmtId="187" formatCode="_-[$€-2]* #,##0.00_-;\-[$€-2]* #,##0.00_-;_-[$€-2]* &quot;-&quot;??_-"/>
    <numFmt numFmtId="188" formatCode="&quot;$&quot;#,##0.00"/>
    <numFmt numFmtId="189" formatCode="#,##0.000000000"/>
    <numFmt numFmtId="190" formatCode="&quot;$&quot;#,##0.0000_);\(&quot;$&quot;#,##0.0000\)"/>
    <numFmt numFmtId="191" formatCode="_-* #,##0\ _P_t_s_-;\-* #,##0\ _P_t_s_-;_-* &quot;-&quot;\ _P_t_s_-;_-@_-"/>
    <numFmt numFmtId="192" formatCode="_-* #,##0.00\ _P_t_s_-;\-* #,##0.00\ _P_t_s_-;_-* &quot;-&quot;??\ _P_t_s_-;_-@_-"/>
    <numFmt numFmtId="193" formatCode="#,"/>
    <numFmt numFmtId="194" formatCode="&quot;$&quot;#,##0.0_);[Red]\(&quot;$&quot;#,##0.0\)"/>
    <numFmt numFmtId="195" formatCode="_([$€]* #,##0.00_);_([$€]* \(#,##0.00\);_([$€]* &quot;-&quot;??_);_(@_)"/>
    <numFmt numFmtId="196" formatCode="#,#00"/>
    <numFmt numFmtId="197" formatCode="#.##000"/>
    <numFmt numFmtId="198" formatCode="#,##0.0_);\(#,##0.0\)"/>
    <numFmt numFmtId="199" formatCode="&quot;S/.&quot;\ #,##0_);\(&quot;S/.&quot;\ #,##0\)"/>
    <numFmt numFmtId="200" formatCode="&quot;S/.&quot;\ #,##0_);[Red]\(&quot;S/.&quot;\ #,##0\)"/>
    <numFmt numFmtId="201" formatCode="&quot;S/.&quot;\ #,##0.00_);\(&quot;S/.&quot;\ #,##0.00\)"/>
    <numFmt numFmtId="202" formatCode="_ * #,##0.000_ ;_ * \-#,##0.000_ ;_ * &quot;-&quot;??_ ;_ @_ "/>
    <numFmt numFmtId="203" formatCode="&quot;S/.&quot;\ #,##0.00_);[Red]\(&quot;S/.&quot;\ #,##0.00\)"/>
    <numFmt numFmtId="204" formatCode="_ * #,##0.00000_ ;_ * \-#,##0.00000_ ;_ * &quot;-&quot;??_ ;_ @_ "/>
    <numFmt numFmtId="205" formatCode="_ * #,##0.0_ ;_ * \-#,##0.0_ ;_ * &quot;-&quot;??_ ;_ @_ "/>
    <numFmt numFmtId="206" formatCode="_ * #,##0.0000_ ;_ * \-#,##0.0000_ ;_ * &quot;-&quot;??_ ;_ @_ "/>
    <numFmt numFmtId="207" formatCode="0.000000%"/>
    <numFmt numFmtId="208" formatCode="d&quot; de &quot;mmm&quot; de &quot;yy"/>
    <numFmt numFmtId="209" formatCode="_(&quot;S/.&quot;\ * #,##0.00_);_(&quot;S/.&quot;\ * \(#,##0.00\);_(&quot;S/.&quot;\ * &quot;-&quot;??_);_(@_)"/>
    <numFmt numFmtId="210" formatCode="\(0.000_)"/>
    <numFmt numFmtId="211" formatCode="\$#,#00"/>
    <numFmt numFmtId="212" formatCode="0.0000"/>
    <numFmt numFmtId="213" formatCode="[$$-409]#,##0.00"/>
    <numFmt numFmtId="214" formatCode="%#,#00"/>
    <numFmt numFmtId="215" formatCode="&quot;$&quot;#,##0;&quot;$&quot;\-#,##0"/>
    <numFmt numFmtId="216" formatCode="#,##0.0"/>
    <numFmt numFmtId="217" formatCode="&quot;$&quot;#,##0.0_);\(&quot;$&quot;#,##0.0\)"/>
    <numFmt numFmtId="218" formatCode="[$$-86B]\ #,##0.000"/>
    <numFmt numFmtId="219" formatCode="&quot;Verdadero&quot;;&quot;Verdadero&quot;;&quot;Falso&quot;"/>
    <numFmt numFmtId="220" formatCode="mm/dd/yy"/>
    <numFmt numFmtId="221" formatCode="_-* #,##0\ _€_-;\-* #,##0\ _€_-;_-* &quot;-&quot;??\ _€_-;_-@_-"/>
    <numFmt numFmtId="222" formatCode="#,##0;\(#,##0\)"/>
    <numFmt numFmtId="223" formatCode="#,##0.0;\(#,##0.0\)"/>
    <numFmt numFmtId="224" formatCode="_(\ #,##0_);_(\ \(#,##0\);_(\ &quot;-&quot;??_);_(@_)"/>
    <numFmt numFmtId="225" formatCode="#,##0\ ;\(#,##0\)\ ;&quot;-&quot;??_ "/>
    <numFmt numFmtId="226" formatCode="#,##0;\(#,##0\);&quot; - &quot;"/>
    <numFmt numFmtId="227" formatCode="#,##0;\(#,##0\);_(* &quot;-&quot;??_);_(@_)"/>
    <numFmt numFmtId="228" formatCode="#,##0;\ \(#,##0\)"/>
    <numFmt numFmtId="229" formatCode="#,##0;\(#,##0\);\-\ "/>
    <numFmt numFmtId="230" formatCode="#,##0;\(#,##0\);\-"/>
    <numFmt numFmtId="231" formatCode="#,##0.0_)_x;\(#,##0.0\)_x"/>
    <numFmt numFmtId="232" formatCode="_-* #,##0\ _D_M_-;\-* #,##0\ _D_M_-;_-* &quot;-&quot;??\ _D_M_-;_-@_-"/>
    <numFmt numFmtId="233" formatCode="_(* #,##0.0_);_(* \(#,##0.0\);_(* &quot;-&quot;??_);_(@_)"/>
  </numFmts>
  <fonts count="26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b/>
      <sz val="8"/>
      <name val="Calibri "/>
    </font>
    <font>
      <sz val="8"/>
      <name val="Calibri "/>
    </font>
    <font>
      <sz val="8"/>
      <color rgb="FF000000"/>
      <name val="Calibri "/>
    </font>
    <font>
      <b/>
      <sz val="8"/>
      <color rgb="FF000000"/>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sz val="8"/>
      <color theme="1"/>
      <name val="Calibri"/>
      <family val="2"/>
      <scheme val="minor"/>
    </font>
    <font>
      <b/>
      <sz val="10"/>
      <color rgb="FFFFFFFF"/>
      <name val="Calibri "/>
    </font>
    <font>
      <sz val="8"/>
      <color theme="0"/>
      <name val="Calibri"/>
      <family val="2"/>
      <scheme val="minor"/>
    </font>
    <font>
      <b/>
      <sz val="11"/>
      <color theme="1"/>
      <name val="Calibri    "/>
    </font>
    <font>
      <b/>
      <sz val="12"/>
      <name val="Calibri"/>
      <family val="2"/>
      <scheme val="minor"/>
    </font>
    <font>
      <b/>
      <sz val="10"/>
      <name val="Calibri "/>
    </font>
    <font>
      <b/>
      <sz val="10"/>
      <color theme="0"/>
      <name val="Calibri "/>
    </font>
    <font>
      <b/>
      <sz val="10"/>
      <color theme="1"/>
      <name val="Calibri "/>
    </font>
    <font>
      <b/>
      <vertAlign val="superscript"/>
      <sz val="11"/>
      <color rgb="FFFFFFFF"/>
      <name val="Calibri"/>
      <family val="2"/>
      <scheme val="minor"/>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u/>
      <sz val="10"/>
      <color rgb="FF0070C0"/>
      <name val="Calibri"/>
      <family val="2"/>
      <scheme val="minor"/>
    </font>
    <font>
      <sz val="10"/>
      <color theme="0"/>
      <name val="Calibri "/>
    </font>
    <font>
      <b/>
      <sz val="10"/>
      <color theme="1"/>
      <name val="Arial"/>
      <family val="2"/>
    </font>
    <font>
      <u/>
      <sz val="10"/>
      <name val="Calibri"/>
      <family val="2"/>
      <scheme val="minor"/>
    </font>
    <font>
      <u/>
      <sz val="10"/>
      <color rgb="FF0070C0"/>
      <name val="Calibri "/>
    </font>
    <font>
      <vertAlign val="superscript"/>
      <sz val="11"/>
      <color theme="1"/>
      <name val="Calibri"/>
      <family val="2"/>
      <scheme val="minor"/>
    </font>
    <font>
      <u/>
      <sz val="11"/>
      <name val="Calibri"/>
      <family val="2"/>
      <scheme val="minor"/>
    </font>
    <font>
      <u/>
      <sz val="11"/>
      <color rgb="FF2AD2C9"/>
      <name val="Calibri"/>
      <family val="2"/>
      <scheme val="minor"/>
    </font>
    <font>
      <sz val="11"/>
      <color rgb="FFFFFFFF"/>
      <name val="Calibri"/>
      <family val="2"/>
      <scheme val="minor"/>
    </font>
    <font>
      <b/>
      <sz val="11"/>
      <color rgb="FF000000"/>
      <name val="Calibri"/>
      <family val="2"/>
      <scheme val="minor"/>
    </font>
    <font>
      <b/>
      <sz val="8"/>
      <color rgb="FFFFFFFF"/>
      <name val="Arial"/>
      <family val="2"/>
    </font>
    <font>
      <b/>
      <u/>
      <sz val="11"/>
      <color theme="0"/>
      <name val="Calibri"/>
      <family val="2"/>
      <scheme val="minor"/>
    </font>
    <font>
      <b/>
      <sz val="8"/>
      <color theme="0"/>
      <name val="Arial"/>
      <family val="2"/>
    </font>
    <font>
      <b/>
      <sz val="8"/>
      <color theme="1"/>
      <name val="Arial"/>
      <family val="2"/>
    </font>
    <font>
      <vertAlign val="superscript"/>
      <sz val="8"/>
      <name val="Formata Regular"/>
      <family val="2"/>
    </font>
  </fonts>
  <fills count="124">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26D07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theme="0" tint="-0.14999847407452621"/>
        <bgColor indexed="64"/>
      </patternFill>
    </fill>
  </fills>
  <borders count="80">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medium">
        <color indexed="64"/>
      </bottom>
      <diagonal/>
    </border>
    <border>
      <left/>
      <right/>
      <top style="medium">
        <color rgb="FF000000"/>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rgb="FF000000"/>
      </right>
      <top style="medium">
        <color indexed="64"/>
      </top>
      <bottom/>
      <diagonal/>
    </border>
  </borders>
  <cellStyleXfs count="53519">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1" fontId="9" fillId="0" borderId="0" applyFont="0" applyFill="0" applyBorder="0" applyAlignment="0" applyProtection="0"/>
    <xf numFmtId="171"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0" fontId="9" fillId="0" borderId="0"/>
    <xf numFmtId="9" fontId="8"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11" fillId="0" borderId="0"/>
    <xf numFmtId="171" fontId="8"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9" fontId="3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1" fontId="34" fillId="0" borderId="0" applyFont="0" applyFill="0" applyBorder="0" applyAlignment="0" applyProtection="0"/>
    <xf numFmtId="9" fontId="34" fillId="0" borderId="0" applyFont="0" applyFill="0" applyBorder="0" applyAlignment="0" applyProtection="0"/>
    <xf numFmtId="0" fontId="30" fillId="0" borderId="0"/>
    <xf numFmtId="0" fontId="30" fillId="0" borderId="0"/>
    <xf numFmtId="167" fontId="30"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30" fillId="0" borderId="0"/>
    <xf numFmtId="0" fontId="8" fillId="0" borderId="0"/>
    <xf numFmtId="9" fontId="8" fillId="0" borderId="0" applyFont="0" applyFill="0" applyBorder="0" applyAlignment="0" applyProtection="0"/>
    <xf numFmtId="0" fontId="37" fillId="0" borderId="0"/>
    <xf numFmtId="171" fontId="30"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43" fontId="39" fillId="0" borderId="0" applyFont="0" applyFill="0" applyBorder="0" applyAlignment="0" applyProtection="0"/>
    <xf numFmtId="0" fontId="9" fillId="0" borderId="0"/>
    <xf numFmtId="175" fontId="9" fillId="0" borderId="0" applyFont="0" applyFill="0" applyBorder="0" applyAlignment="0" applyProtection="0"/>
    <xf numFmtId="0" fontId="8" fillId="0" borderId="0"/>
    <xf numFmtId="167" fontId="8" fillId="0" borderId="0" applyFont="0" applyFill="0" applyBorder="0" applyAlignment="0" applyProtection="0"/>
    <xf numFmtId="175" fontId="9" fillId="0" borderId="0" applyFont="0" applyFill="0" applyBorder="0" applyAlignment="0" applyProtection="0"/>
    <xf numFmtId="9" fontId="37"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5" fontId="61" fillId="0" borderId="0" applyNumberFormat="0" applyFill="0" applyBorder="0" applyAlignment="0" applyProtection="0"/>
    <xf numFmtId="186"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37" fillId="0" borderId="0" applyNumberFormat="0" applyFill="0" applyBorder="0" applyAlignment="0" applyProtection="0"/>
    <xf numFmtId="185" fontId="8"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8" fillId="0" borderId="0"/>
    <xf numFmtId="185" fontId="8" fillId="0" borderId="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62" fillId="0" borderId="0" applyNumberFormat="0" applyFill="0" applyBorder="0" applyAlignment="0" applyProtection="0"/>
    <xf numFmtId="186" fontId="6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63" fillId="42" borderId="0" applyNumberFormat="0" applyBorder="0" applyAlignment="0" applyProtection="0"/>
    <xf numFmtId="185" fontId="64" fillId="43" borderId="0" applyNumberFormat="0" applyBorder="0" applyAlignment="0" applyProtection="0"/>
    <xf numFmtId="0" fontId="8" fillId="19" borderId="0" applyNumberFormat="0" applyBorder="0" applyAlignment="0" applyProtection="0"/>
    <xf numFmtId="186" fontId="63" fillId="42" borderId="0" applyNumberFormat="0" applyBorder="0" applyAlignment="0" applyProtection="0"/>
    <xf numFmtId="0" fontId="63" fillId="44" borderId="0" applyNumberFormat="0" applyBorder="0" applyAlignment="0" applyProtection="0"/>
    <xf numFmtId="185" fontId="64" fillId="45" borderId="0" applyNumberFormat="0" applyBorder="0" applyAlignment="0" applyProtection="0"/>
    <xf numFmtId="0" fontId="8" fillId="23" borderId="0" applyNumberFormat="0" applyBorder="0" applyAlignment="0" applyProtection="0"/>
    <xf numFmtId="186" fontId="63" fillId="44" borderId="0" applyNumberFormat="0" applyBorder="0" applyAlignment="0" applyProtection="0"/>
    <xf numFmtId="0" fontId="63" fillId="46" borderId="0" applyNumberFormat="0" applyBorder="0" applyAlignment="0" applyProtection="0"/>
    <xf numFmtId="185" fontId="64" fillId="47" borderId="0" applyNumberFormat="0" applyBorder="0" applyAlignment="0" applyProtection="0"/>
    <xf numFmtId="0" fontId="8" fillId="27" borderId="0" applyNumberFormat="0" applyBorder="0" applyAlignment="0" applyProtection="0"/>
    <xf numFmtId="186" fontId="63" fillId="46" borderId="0" applyNumberFormat="0" applyBorder="0" applyAlignment="0" applyProtection="0"/>
    <xf numFmtId="0" fontId="63" fillId="48" borderId="0" applyNumberFormat="0" applyBorder="0" applyAlignment="0" applyProtection="0"/>
    <xf numFmtId="185" fontId="64" fillId="49" borderId="0" applyNumberFormat="0" applyBorder="0" applyAlignment="0" applyProtection="0"/>
    <xf numFmtId="0" fontId="8" fillId="31" borderId="0" applyNumberFormat="0" applyBorder="0" applyAlignment="0" applyProtection="0"/>
    <xf numFmtId="186" fontId="63" fillId="48" borderId="0" applyNumberFormat="0" applyBorder="0" applyAlignment="0" applyProtection="0"/>
    <xf numFmtId="0" fontId="63" fillId="50" borderId="0" applyNumberFormat="0" applyBorder="0" applyAlignment="0" applyProtection="0"/>
    <xf numFmtId="185" fontId="64" fillId="51" borderId="0" applyNumberFormat="0" applyBorder="0" applyAlignment="0" applyProtection="0"/>
    <xf numFmtId="0" fontId="8" fillId="35" borderId="0" applyNumberFormat="0" applyBorder="0" applyAlignment="0" applyProtection="0"/>
    <xf numFmtId="186" fontId="63" fillId="50" borderId="0" applyNumberFormat="0" applyBorder="0" applyAlignment="0" applyProtection="0"/>
    <xf numFmtId="0" fontId="63" fillId="45" borderId="0" applyNumberFormat="0" applyBorder="0" applyAlignment="0" applyProtection="0"/>
    <xf numFmtId="185" fontId="64" fillId="52" borderId="0" applyNumberFormat="0" applyBorder="0" applyAlignment="0" applyProtection="0"/>
    <xf numFmtId="0" fontId="8" fillId="39" borderId="0" applyNumberFormat="0" applyBorder="0" applyAlignment="0" applyProtection="0"/>
    <xf numFmtId="186" fontId="63" fillId="45" borderId="0" applyNumberFormat="0" applyBorder="0" applyAlignment="0" applyProtection="0"/>
    <xf numFmtId="185" fontId="8"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8" fillId="43"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1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0" fontId="37"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5" fontId="11"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3" borderId="0" applyNumberFormat="0" applyBorder="0" applyAlignment="0" applyProtection="0"/>
    <xf numFmtId="187" fontId="8" fillId="43" borderId="0" applyNumberFormat="0" applyBorder="0" applyAlignment="0" applyProtection="0"/>
    <xf numFmtId="185" fontId="8"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8" fillId="45"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23"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0" fontId="37"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53" borderId="0" applyNumberFormat="0" applyBorder="0" applyAlignment="0" applyProtection="0"/>
    <xf numFmtId="187" fontId="8" fillId="53"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5" fontId="11"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5" borderId="0" applyNumberFormat="0" applyBorder="0" applyAlignment="0" applyProtection="0"/>
    <xf numFmtId="187" fontId="8" fillId="45" borderId="0" applyNumberFormat="0" applyBorder="0" applyAlignment="0" applyProtection="0"/>
    <xf numFmtId="185" fontId="8"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8" fillId="4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11" fillId="36" borderId="13" applyNumberFormat="0" applyFont="0" applyAlignment="0" applyProtection="0"/>
    <xf numFmtId="185" fontId="11" fillId="36" borderId="13" applyNumberFormat="0" applyFont="0" applyAlignment="0" applyProtection="0"/>
    <xf numFmtId="187" fontId="11" fillId="36" borderId="13" applyNumberFormat="0" applyFont="0" applyAlignment="0" applyProtection="0"/>
    <xf numFmtId="187" fontId="11" fillId="36" borderId="13" applyNumberFormat="0" applyFont="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0" fontId="37"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22" borderId="0" applyNumberFormat="0" applyBorder="0" applyAlignment="0" applyProtection="0"/>
    <xf numFmtId="187" fontId="8" fillId="22"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5" fontId="11"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7" borderId="0" applyNumberFormat="0" applyBorder="0" applyAlignment="0" applyProtection="0"/>
    <xf numFmtId="187" fontId="8" fillId="47" borderId="0" applyNumberFormat="0" applyBorder="0" applyAlignment="0" applyProtection="0"/>
    <xf numFmtId="185" fontId="8"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8"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3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11" fillId="36" borderId="13" applyNumberFormat="0" applyFont="0" applyAlignment="0" applyProtection="0"/>
    <xf numFmtId="185" fontId="11" fillId="36" borderId="13" applyNumberFormat="0" applyFont="0" applyAlignment="0" applyProtection="0"/>
    <xf numFmtId="187" fontId="11" fillId="36" borderId="13" applyNumberFormat="0" applyFont="0" applyAlignment="0" applyProtection="0"/>
    <xf numFmtId="187" fontId="11" fillId="36" borderId="13" applyNumberFormat="0" applyFont="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0" fontId="37"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5" fontId="11"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49" borderId="0" applyNumberFormat="0" applyBorder="0" applyAlignment="0" applyProtection="0"/>
    <xf numFmtId="187" fontId="8" fillId="49" borderId="0" applyNumberFormat="0" applyBorder="0" applyAlignment="0" applyProtection="0"/>
    <xf numFmtId="185" fontId="8" fillId="35"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35"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51"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9"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0" fontId="34" fillId="45" borderId="0" applyNumberFormat="0" applyBorder="0" applyAlignment="0" applyProtection="0"/>
    <xf numFmtId="0" fontId="34"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11" fillId="52" borderId="0" applyNumberFormat="0" applyBorder="0" applyAlignment="0" applyProtection="0"/>
    <xf numFmtId="0" fontId="8" fillId="39" borderId="0" applyNumberFormat="0" applyBorder="0" applyAlignment="0" applyProtection="0"/>
    <xf numFmtId="0" fontId="37" fillId="52"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0" borderId="0"/>
    <xf numFmtId="187" fontId="8" fillId="0" borderId="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2"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2"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63" fillId="54" borderId="0" applyNumberFormat="0" applyBorder="0" applyAlignment="0" applyProtection="0"/>
    <xf numFmtId="185" fontId="64" fillId="50" borderId="0" applyNumberFormat="0" applyBorder="0" applyAlignment="0" applyProtection="0"/>
    <xf numFmtId="0" fontId="8" fillId="20" borderId="0" applyNumberFormat="0" applyBorder="0" applyAlignment="0" applyProtection="0"/>
    <xf numFmtId="186" fontId="63" fillId="54" borderId="0" applyNumberFormat="0" applyBorder="0" applyAlignment="0" applyProtection="0"/>
    <xf numFmtId="0" fontId="63" fillId="44" borderId="0" applyNumberFormat="0" applyBorder="0" applyAlignment="0" applyProtection="0"/>
    <xf numFmtId="185" fontId="64" fillId="44" borderId="0" applyNumberFormat="0" applyBorder="0" applyAlignment="0" applyProtection="0"/>
    <xf numFmtId="186" fontId="63" fillId="44" borderId="0" applyNumberFormat="0" applyBorder="0" applyAlignment="0" applyProtection="0"/>
    <xf numFmtId="0" fontId="63" fillId="55" borderId="0" applyNumberFormat="0" applyBorder="0" applyAlignment="0" applyProtection="0"/>
    <xf numFmtId="185" fontId="64" fillId="56" borderId="0" applyNumberFormat="0" applyBorder="0" applyAlignment="0" applyProtection="0"/>
    <xf numFmtId="0" fontId="8" fillId="28" borderId="0" applyNumberFormat="0" applyBorder="0" applyAlignment="0" applyProtection="0"/>
    <xf numFmtId="186" fontId="63" fillId="55" borderId="0" applyNumberFormat="0" applyBorder="0" applyAlignment="0" applyProtection="0"/>
    <xf numFmtId="0" fontId="63" fillId="57" borderId="0" applyNumberFormat="0" applyBorder="0" applyAlignment="0" applyProtection="0"/>
    <xf numFmtId="185" fontId="64" fillId="49" borderId="0" applyNumberFormat="0" applyBorder="0" applyAlignment="0" applyProtection="0"/>
    <xf numFmtId="0" fontId="8" fillId="32" borderId="0" applyNumberFormat="0" applyBorder="0" applyAlignment="0" applyProtection="0"/>
    <xf numFmtId="186" fontId="63" fillId="57" borderId="0" applyNumberFormat="0" applyBorder="0" applyAlignment="0" applyProtection="0"/>
    <xf numFmtId="0" fontId="63" fillId="54" borderId="0" applyNumberFormat="0" applyBorder="0" applyAlignment="0" applyProtection="0"/>
    <xf numFmtId="185" fontId="64" fillId="50" borderId="0" applyNumberFormat="0" applyBorder="0" applyAlignment="0" applyProtection="0"/>
    <xf numFmtId="0" fontId="8" fillId="36" borderId="0" applyNumberFormat="0" applyBorder="0" applyAlignment="0" applyProtection="0"/>
    <xf numFmtId="186" fontId="63" fillId="54" borderId="0" applyNumberFormat="0" applyBorder="0" applyAlignment="0" applyProtection="0"/>
    <xf numFmtId="0" fontId="63" fillId="52" borderId="0" applyNumberFormat="0" applyBorder="0" applyAlignment="0" applyProtection="0"/>
    <xf numFmtId="185" fontId="64" fillId="58" borderId="0" applyNumberFormat="0" applyBorder="0" applyAlignment="0" applyProtection="0"/>
    <xf numFmtId="0" fontId="8" fillId="40" borderId="0" applyNumberFormat="0" applyBorder="0" applyAlignment="0" applyProtection="0"/>
    <xf numFmtId="186" fontId="63" fillId="52" borderId="0" applyNumberFormat="0" applyBorder="0" applyAlignment="0" applyProtection="0"/>
    <xf numFmtId="185" fontId="8" fillId="2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2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11" fillId="36" borderId="13" applyNumberFormat="0" applyFont="0" applyAlignment="0" applyProtection="0"/>
    <xf numFmtId="187" fontId="11" fillId="36" borderId="13" applyNumberFormat="0" applyFont="0" applyAlignment="0" applyProtection="0"/>
    <xf numFmtId="187" fontId="11" fillId="36" borderId="13" applyNumberFormat="0" applyFont="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0" fontId="37" fillId="5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5" fontId="11" fillId="5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0" borderId="0" applyNumberFormat="0" applyBorder="0" applyAlignment="0" applyProtection="0"/>
    <xf numFmtId="187" fontId="8" fillId="20" borderId="0" applyNumberFormat="0" applyBorder="0" applyAlignment="0" applyProtection="0"/>
    <xf numFmtId="185" fontId="8" fillId="24"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0" fontId="37" fillId="44"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5" fontId="11" fillId="4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24" borderId="0" applyNumberFormat="0" applyBorder="0" applyAlignment="0" applyProtection="0"/>
    <xf numFmtId="187" fontId="8" fillId="24" borderId="0" applyNumberFormat="0" applyBorder="0" applyAlignment="0" applyProtection="0"/>
    <xf numFmtId="185" fontId="8"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8" fillId="56"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28"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12" borderId="0" applyNumberFormat="0" applyBorder="0" applyAlignment="0" applyProtection="0"/>
    <xf numFmtId="187" fontId="8" fillId="12"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0" fontId="37"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5" fontId="11"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56" borderId="0" applyNumberFormat="0" applyBorder="0" applyAlignment="0" applyProtection="0"/>
    <xf numFmtId="187" fontId="8" fillId="56" borderId="0" applyNumberFormat="0" applyBorder="0" applyAlignment="0" applyProtection="0"/>
    <xf numFmtId="185" fontId="8" fillId="32"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3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0" fontId="37" fillId="49"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5" fontId="11" fillId="49"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2" borderId="0" applyNumberFormat="0" applyBorder="0" applyAlignment="0" applyProtection="0"/>
    <xf numFmtId="187" fontId="8" fillId="32" borderId="0" applyNumberFormat="0" applyBorder="0" applyAlignment="0" applyProtection="0"/>
    <xf numFmtId="185" fontId="8" fillId="36"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0" fontId="37" fillId="50" borderId="0" applyNumberFormat="0" applyBorder="0" applyAlignment="0" applyProtection="0"/>
    <xf numFmtId="185" fontId="8" fillId="59" borderId="0" applyNumberFormat="0" applyBorder="0" applyAlignment="0" applyProtection="0"/>
    <xf numFmtId="187" fontId="8" fillId="59"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5" fontId="11" fillId="50"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36" borderId="0" applyNumberFormat="0" applyBorder="0" applyAlignment="0" applyProtection="0"/>
    <xf numFmtId="187" fontId="8" fillId="36" borderId="0" applyNumberFormat="0" applyBorder="0" applyAlignment="0" applyProtection="0"/>
    <xf numFmtId="185" fontId="8" fillId="40"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4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22" borderId="0" applyNumberFormat="0" applyBorder="0" applyAlignment="0" applyProtection="0"/>
    <xf numFmtId="187" fontId="8" fillId="22"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0" fontId="37" fillId="58"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6" borderId="0" applyNumberFormat="0" applyBorder="0" applyAlignment="0" applyProtection="0"/>
    <xf numFmtId="187" fontId="8" fillId="6"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5" fontId="11" fillId="58"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185" fontId="8" fillId="40" borderId="0" applyNumberFormat="0" applyBorder="0" applyAlignment="0" applyProtection="0"/>
    <xf numFmtId="187" fontId="8" fillId="40" borderId="0" applyNumberFormat="0" applyBorder="0" applyAlignment="0" applyProtection="0"/>
    <xf numFmtId="0" fontId="65" fillId="54" borderId="0" applyNumberFormat="0" applyBorder="0" applyAlignment="0" applyProtection="0"/>
    <xf numFmtId="185" fontId="66" fillId="60" borderId="0" applyNumberFormat="0" applyBorder="0" applyAlignment="0" applyProtection="0"/>
    <xf numFmtId="0" fontId="44" fillId="21" borderId="0" applyNumberFormat="0" applyBorder="0" applyAlignment="0" applyProtection="0"/>
    <xf numFmtId="186" fontId="65" fillId="54" borderId="0" applyNumberFormat="0" applyBorder="0" applyAlignment="0" applyProtection="0"/>
    <xf numFmtId="0" fontId="65" fillId="44" borderId="0" applyNumberFormat="0" applyBorder="0" applyAlignment="0" applyProtection="0"/>
    <xf numFmtId="185" fontId="66" fillId="44" borderId="0" applyNumberFormat="0" applyBorder="0" applyAlignment="0" applyProtection="0"/>
    <xf numFmtId="186" fontId="65" fillId="44" borderId="0" applyNumberFormat="0" applyBorder="0" applyAlignment="0" applyProtection="0"/>
    <xf numFmtId="0" fontId="65" fillId="55" borderId="0" applyNumberFormat="0" applyBorder="0" applyAlignment="0" applyProtection="0"/>
    <xf numFmtId="185" fontId="66" fillId="56" borderId="0" applyNumberFormat="0" applyBorder="0" applyAlignment="0" applyProtection="0"/>
    <xf numFmtId="0" fontId="44" fillId="29" borderId="0" applyNumberFormat="0" applyBorder="0" applyAlignment="0" applyProtection="0"/>
    <xf numFmtId="186" fontId="65" fillId="55" borderId="0" applyNumberFormat="0" applyBorder="0" applyAlignment="0" applyProtection="0"/>
    <xf numFmtId="0" fontId="65" fillId="57" borderId="0" applyNumberFormat="0" applyBorder="0" applyAlignment="0" applyProtection="0"/>
    <xf numFmtId="185" fontId="66" fillId="61" borderId="0" applyNumberFormat="0" applyBorder="0" applyAlignment="0" applyProtection="0"/>
    <xf numFmtId="0" fontId="44" fillId="33" borderId="0" applyNumberFormat="0" applyBorder="0" applyAlignment="0" applyProtection="0"/>
    <xf numFmtId="186" fontId="65" fillId="57" borderId="0" applyNumberFormat="0" applyBorder="0" applyAlignment="0" applyProtection="0"/>
    <xf numFmtId="0" fontId="65" fillId="54" borderId="0" applyNumberFormat="0" applyBorder="0" applyAlignment="0" applyProtection="0"/>
    <xf numFmtId="185" fontId="66" fillId="62" borderId="0" applyNumberFormat="0" applyBorder="0" applyAlignment="0" applyProtection="0"/>
    <xf numFmtId="0" fontId="44" fillId="37" borderId="0" applyNumberFormat="0" applyBorder="0" applyAlignment="0" applyProtection="0"/>
    <xf numFmtId="186" fontId="65" fillId="54" borderId="0" applyNumberFormat="0" applyBorder="0" applyAlignment="0" applyProtection="0"/>
    <xf numFmtId="0" fontId="65" fillId="52" borderId="0" applyNumberFormat="0" applyBorder="0" applyAlignment="0" applyProtection="0"/>
    <xf numFmtId="185" fontId="66" fillId="63" borderId="0" applyNumberFormat="0" applyBorder="0" applyAlignment="0" applyProtection="0"/>
    <xf numFmtId="0" fontId="44" fillId="41" borderId="0" applyNumberFormat="0" applyBorder="0" applyAlignment="0" applyProtection="0"/>
    <xf numFmtId="186" fontId="65" fillId="52" borderId="0" applyNumberFormat="0" applyBorder="0" applyAlignment="0" applyProtection="0"/>
    <xf numFmtId="185" fontId="6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21"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7" fontId="44" fillId="21"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7" fontId="44" fillId="2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44" borderId="0" applyNumberFormat="0" applyBorder="0" applyAlignment="0" applyProtection="0"/>
    <xf numFmtId="0" fontId="37" fillId="44" borderId="0" applyNumberFormat="0" applyBorder="0" applyAlignment="0" applyProtection="0"/>
    <xf numFmtId="185" fontId="67" fillId="44" borderId="0" applyNumberFormat="0" applyBorder="0" applyAlignment="0" applyProtection="0"/>
    <xf numFmtId="185" fontId="67" fillId="44" borderId="0" applyNumberFormat="0" applyBorder="0" applyAlignment="0" applyProtection="0"/>
    <xf numFmtId="185" fontId="67" fillId="44" borderId="0" applyNumberFormat="0" applyBorder="0" applyAlignment="0" applyProtection="0"/>
    <xf numFmtId="187" fontId="44" fillId="25" borderId="0" applyNumberFormat="0" applyBorder="0" applyAlignment="0" applyProtection="0"/>
    <xf numFmtId="0" fontId="37" fillId="44" borderId="0" applyNumberFormat="0" applyBorder="0" applyAlignment="0" applyProtection="0"/>
    <xf numFmtId="185" fontId="67" fillId="44" borderId="0" applyNumberFormat="0" applyBorder="0" applyAlignment="0" applyProtection="0"/>
    <xf numFmtId="187" fontId="44" fillId="25"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67" fillId="44" borderId="0" applyNumberFormat="0" applyBorder="0" applyAlignment="0" applyProtection="0"/>
    <xf numFmtId="185" fontId="67" fillId="44" borderId="0" applyNumberFormat="0" applyBorder="0" applyAlignment="0" applyProtection="0"/>
    <xf numFmtId="185" fontId="67" fillId="44" borderId="0" applyNumberFormat="0" applyBorder="0" applyAlignment="0" applyProtection="0"/>
    <xf numFmtId="185" fontId="67" fillId="44" borderId="0" applyNumberFormat="0" applyBorder="0" applyAlignment="0" applyProtection="0"/>
    <xf numFmtId="185" fontId="67" fillId="56" borderId="0" applyNumberFormat="0" applyBorder="0" applyAlignment="0" applyProtection="0"/>
    <xf numFmtId="0" fontId="37" fillId="56" borderId="0" applyNumberFormat="0" applyBorder="0" applyAlignment="0" applyProtection="0"/>
    <xf numFmtId="185" fontId="67" fillId="56" borderId="0" applyNumberFormat="0" applyBorder="0" applyAlignment="0" applyProtection="0"/>
    <xf numFmtId="0" fontId="44" fillId="5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29" borderId="0" applyNumberFormat="0" applyBorder="0" applyAlignment="0" applyProtection="0"/>
    <xf numFmtId="185" fontId="67" fillId="56" borderId="0" applyNumberFormat="0" applyBorder="0" applyAlignment="0" applyProtection="0"/>
    <xf numFmtId="185" fontId="67" fillId="56" borderId="0" applyNumberFormat="0" applyBorder="0" applyAlignment="0" applyProtection="0"/>
    <xf numFmtId="187" fontId="44" fillId="56" borderId="0" applyNumberFormat="0" applyBorder="0" applyAlignment="0" applyProtection="0"/>
    <xf numFmtId="0" fontId="37" fillId="56" borderId="0" applyNumberFormat="0" applyBorder="0" applyAlignment="0" applyProtection="0"/>
    <xf numFmtId="185" fontId="67" fillId="56" borderId="0" applyNumberFormat="0" applyBorder="0" applyAlignment="0" applyProtection="0"/>
    <xf numFmtId="187" fontId="44"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185" fontId="67" fillId="56" borderId="0" applyNumberFormat="0" applyBorder="0" applyAlignment="0" applyProtection="0"/>
    <xf numFmtId="185" fontId="67" fillId="56" borderId="0" applyNumberFormat="0" applyBorder="0" applyAlignment="0" applyProtection="0"/>
    <xf numFmtId="185" fontId="67" fillId="56" borderId="0" applyNumberFormat="0" applyBorder="0" applyAlignment="0" applyProtection="0"/>
    <xf numFmtId="185" fontId="67" fillId="56" borderId="0" applyNumberFormat="0" applyBorder="0" applyAlignment="0" applyProtection="0"/>
    <xf numFmtId="185" fontId="6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0" fontId="44" fillId="6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33"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7" fontId="44"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7" fontId="44"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37"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6" fontId="44" fillId="37"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7" fontId="44" fillId="37"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3" borderId="0" applyNumberFormat="0" applyBorder="0" applyAlignment="0" applyProtection="0"/>
    <xf numFmtId="0" fontId="37" fillId="63" borderId="0" applyNumberFormat="0" applyBorder="0" applyAlignment="0" applyProtection="0"/>
    <xf numFmtId="185" fontId="67" fillId="63" borderId="0" applyNumberFormat="0" applyBorder="0" applyAlignment="0" applyProtection="0"/>
    <xf numFmtId="0" fontId="44" fillId="63"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41" borderId="0" applyNumberFormat="0" applyBorder="0" applyAlignment="0" applyProtection="0"/>
    <xf numFmtId="185" fontId="67" fillId="63" borderId="0" applyNumberFormat="0" applyBorder="0" applyAlignment="0" applyProtection="0"/>
    <xf numFmtId="185" fontId="67" fillId="63" borderId="0" applyNumberFormat="0" applyBorder="0" applyAlignment="0" applyProtection="0"/>
    <xf numFmtId="187" fontId="44" fillId="63" borderId="0" applyNumberFormat="0" applyBorder="0" applyAlignment="0" applyProtection="0"/>
    <xf numFmtId="0" fontId="37" fillId="63" borderId="0" applyNumberFormat="0" applyBorder="0" applyAlignment="0" applyProtection="0"/>
    <xf numFmtId="185" fontId="67" fillId="63" borderId="0" applyNumberFormat="0" applyBorder="0" applyAlignment="0" applyProtection="0"/>
    <xf numFmtId="187" fontId="44"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185" fontId="67" fillId="63" borderId="0" applyNumberFormat="0" applyBorder="0" applyAlignment="0" applyProtection="0"/>
    <xf numFmtId="185" fontId="67" fillId="63" borderId="0" applyNumberFormat="0" applyBorder="0" applyAlignment="0" applyProtection="0"/>
    <xf numFmtId="185" fontId="67" fillId="63" borderId="0" applyNumberFormat="0" applyBorder="0" applyAlignment="0" applyProtection="0"/>
    <xf numFmtId="185" fontId="67" fillId="63" borderId="0" applyNumberFormat="0" applyBorder="0" applyAlignment="0" applyProtection="0"/>
    <xf numFmtId="0" fontId="67"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67" fillId="69"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5" fontId="66" fillId="71" borderId="0" applyNumberFormat="0" applyBorder="0" applyAlignment="0" applyProtection="0"/>
    <xf numFmtId="0" fontId="44" fillId="18" borderId="0" applyNumberFormat="0" applyBorder="0" applyAlignment="0" applyProtection="0"/>
    <xf numFmtId="185" fontId="66" fillId="71"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6" fontId="67" fillId="64" borderId="0" applyNumberFormat="0" applyBorder="0" applyAlignment="0" applyProtection="0"/>
    <xf numFmtId="185" fontId="67" fillId="71" borderId="0" applyNumberFormat="0" applyBorder="0" applyAlignment="0" applyProtection="0"/>
    <xf numFmtId="0" fontId="67" fillId="72"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7" fillId="77"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5" fontId="66" fillId="78" borderId="0" applyNumberFormat="0" applyBorder="0" applyAlignment="0" applyProtection="0"/>
    <xf numFmtId="185" fontId="66" fillId="78"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6" fontId="67" fillId="72" borderId="0" applyNumberFormat="0" applyBorder="0" applyAlignment="0" applyProtection="0"/>
    <xf numFmtId="185" fontId="67" fillId="78" borderId="0" applyNumberFormat="0" applyBorder="0" applyAlignment="0" applyProtection="0"/>
    <xf numFmtId="0" fontId="67" fillId="77"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76"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67" fillId="68"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5" fontId="66" fillId="55" borderId="0" applyNumberFormat="0" applyBorder="0" applyAlignment="0" applyProtection="0"/>
    <xf numFmtId="185" fontId="66" fillId="55"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186" fontId="67" fillId="77" borderId="0" applyNumberFormat="0" applyBorder="0" applyAlignment="0" applyProtection="0"/>
    <xf numFmtId="0" fontId="67" fillId="83" borderId="0" applyNumberFormat="0" applyBorder="0" applyAlignment="0" applyProtection="0"/>
    <xf numFmtId="0" fontId="67" fillId="84" borderId="0" applyNumberFormat="0" applyBorder="0" applyAlignment="0" applyProtection="0"/>
    <xf numFmtId="0" fontId="11" fillId="76"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68"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67" fillId="68"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5" fontId="66" fillId="61" borderId="0" applyNumberFormat="0" applyBorder="0" applyAlignment="0" applyProtection="0"/>
    <xf numFmtId="0" fontId="44" fillId="30" borderId="0" applyNumberFormat="0" applyBorder="0" applyAlignment="0" applyProtection="0"/>
    <xf numFmtId="185" fontId="66" fillId="61"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186" fontId="67" fillId="84" borderId="0" applyNumberFormat="0" applyBorder="0" applyAlignment="0" applyProtection="0"/>
    <xf numFmtId="0" fontId="67" fillId="85" borderId="0" applyNumberFormat="0" applyBorder="0" applyAlignment="0" applyProtection="0"/>
    <xf numFmtId="0" fontId="67" fillId="86" borderId="0" applyNumberFormat="0" applyBorder="0" applyAlignment="0" applyProtection="0"/>
    <xf numFmtId="0" fontId="11" fillId="65"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67" borderId="0" applyNumberFormat="0" applyBorder="0" applyAlignment="0" applyProtection="0"/>
    <xf numFmtId="186" fontId="11" fillId="67" borderId="0" applyNumberFormat="0" applyBorder="0" applyAlignment="0" applyProtection="0"/>
    <xf numFmtId="0" fontId="67" fillId="67"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5" fontId="66" fillId="62" borderId="0" applyNumberFormat="0" applyBorder="0" applyAlignment="0" applyProtection="0"/>
    <xf numFmtId="185" fontId="66" fillId="62"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0" fontId="67" fillId="70" borderId="0" applyNumberFormat="0" applyBorder="0" applyAlignment="0" applyProtection="0"/>
    <xf numFmtId="0" fontId="67" fillId="87" borderId="0" applyNumberFormat="0" applyBorder="0" applyAlignment="0" applyProtection="0"/>
    <xf numFmtId="0" fontId="11" fillId="88" borderId="0" applyNumberFormat="0" applyBorder="0" applyAlignment="0" applyProtection="0"/>
    <xf numFmtId="186" fontId="11" fillId="88" borderId="0" applyNumberFormat="0" applyBorder="0" applyAlignment="0" applyProtection="0"/>
    <xf numFmtId="0" fontId="11" fillId="75"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67" fillId="89"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5" fontId="66" fillId="91" borderId="0" applyNumberFormat="0" applyBorder="0" applyAlignment="0" applyProtection="0"/>
    <xf numFmtId="0" fontId="44" fillId="38" borderId="0" applyNumberFormat="0" applyBorder="0" applyAlignment="0" applyProtection="0"/>
    <xf numFmtId="185" fontId="66" fillId="91"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186" fontId="67" fillId="87" borderId="0" applyNumberFormat="0" applyBorder="0" applyAlignment="0" applyProtection="0"/>
    <xf numFmtId="0" fontId="67" fillId="92" borderId="0" applyNumberFormat="0" applyBorder="0" applyAlignment="0" applyProtection="0"/>
    <xf numFmtId="0" fontId="69" fillId="0" borderId="0">
      <alignment horizontal="center" wrapText="1"/>
      <protection locked="0"/>
    </xf>
    <xf numFmtId="0" fontId="37" fillId="0" borderId="0">
      <alignment horizontal="center" wrapText="1"/>
      <protection locked="0"/>
    </xf>
    <xf numFmtId="0" fontId="70" fillId="75" borderId="0" applyNumberFormat="0" applyBorder="0" applyAlignment="0" applyProtection="0"/>
    <xf numFmtId="185" fontId="71" fillId="45" borderId="0" applyNumberFormat="0" applyBorder="0" applyAlignment="0" applyProtection="0"/>
    <xf numFmtId="0" fontId="50" fillId="12" borderId="0" applyNumberFormat="0" applyBorder="0" applyAlignment="0" applyProtection="0"/>
    <xf numFmtId="186" fontId="70" fillId="75" borderId="0" applyNumberFormat="0" applyBorder="0" applyAlignment="0" applyProtection="0"/>
    <xf numFmtId="0" fontId="37" fillId="0" borderId="0" applyNumberFormat="0" applyFill="0" applyBorder="0" applyAlignment="0" applyProtection="0"/>
    <xf numFmtId="0" fontId="11" fillId="81" borderId="0" applyNumberFormat="0" applyBorder="0" applyAlignment="0" applyProtection="0"/>
    <xf numFmtId="0" fontId="37" fillId="47" borderId="0" applyNumberFormat="0" applyBorder="0" applyAlignment="0" applyProtection="0"/>
    <xf numFmtId="0" fontId="11" fillId="81" borderId="0" applyNumberFormat="0" applyBorder="0" applyAlignment="0" applyProtection="0"/>
    <xf numFmtId="0" fontId="37" fillId="47" borderId="0" applyNumberFormat="0" applyBorder="0" applyAlignment="0" applyProtection="0"/>
    <xf numFmtId="185" fontId="72" fillId="47" borderId="0" applyNumberFormat="0" applyBorder="0" applyAlignment="0" applyProtection="0"/>
    <xf numFmtId="185" fontId="72" fillId="47" borderId="0" applyNumberFormat="0" applyBorder="0" applyAlignment="0" applyProtection="0"/>
    <xf numFmtId="187" fontId="49" fillId="11" borderId="0" applyNumberFormat="0" applyBorder="0" applyAlignment="0" applyProtection="0"/>
    <xf numFmtId="0" fontId="11" fillId="81" borderId="0" applyNumberFormat="0" applyBorder="0" applyAlignment="0" applyProtection="0"/>
    <xf numFmtId="0" fontId="37" fillId="47"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11" borderId="0" applyNumberFormat="0" applyBorder="0" applyAlignment="0" applyProtection="0"/>
    <xf numFmtId="187" fontId="49" fillId="11" borderId="0" applyNumberFormat="0" applyBorder="0" applyAlignment="0" applyProtection="0"/>
    <xf numFmtId="0" fontId="11" fillId="81" borderId="0" applyNumberFormat="0" applyBorder="0" applyAlignment="0" applyProtection="0"/>
    <xf numFmtId="0" fontId="37"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37"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188" fontId="23" fillId="0" borderId="0" applyFill="0"/>
    <xf numFmtId="188" fontId="23" fillId="0" borderId="0">
      <alignment horizontal="center"/>
    </xf>
    <xf numFmtId="185" fontId="23" fillId="0" borderId="0" applyFill="0">
      <alignment horizontal="center"/>
    </xf>
    <xf numFmtId="186" fontId="23" fillId="0" borderId="0" applyFill="0">
      <alignment horizontal="center"/>
    </xf>
    <xf numFmtId="188" fontId="74" fillId="0" borderId="27" applyFill="0"/>
    <xf numFmtId="185" fontId="9" fillId="0" borderId="0" applyFont="0" applyAlignment="0"/>
    <xf numFmtId="186" fontId="9" fillId="0" borderId="0" applyFont="0" applyAlignment="0"/>
    <xf numFmtId="185" fontId="75" fillId="0" borderId="0" applyFill="0">
      <alignment vertical="top"/>
    </xf>
    <xf numFmtId="186" fontId="75" fillId="0" borderId="0" applyFill="0">
      <alignment vertical="top"/>
    </xf>
    <xf numFmtId="185" fontId="74" fillId="0" borderId="0" applyFill="0">
      <alignment horizontal="left" vertical="top"/>
    </xf>
    <xf numFmtId="186" fontId="74" fillId="0" borderId="0" applyFill="0">
      <alignment horizontal="left" vertical="top"/>
    </xf>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8" fontId="76" fillId="0" borderId="14" applyFill="0"/>
    <xf numFmtId="185" fontId="9" fillId="0" borderId="0" applyNumberFormat="0" applyFont="0" applyAlignment="0"/>
    <xf numFmtId="186" fontId="9" fillId="0" borderId="0" applyNumberFormat="0" applyFont="0" applyAlignment="0"/>
    <xf numFmtId="185" fontId="75" fillId="0" borderId="0" applyFill="0">
      <alignment wrapText="1"/>
    </xf>
    <xf numFmtId="186" fontId="75" fillId="0" borderId="0" applyFill="0">
      <alignment wrapText="1"/>
    </xf>
    <xf numFmtId="185" fontId="74" fillId="0" borderId="0" applyFill="0">
      <alignment horizontal="left" vertical="top" wrapText="1"/>
    </xf>
    <xf numFmtId="186" fontId="74" fillId="0" borderId="0" applyFill="0">
      <alignment horizontal="left" vertical="top" wrapText="1"/>
    </xf>
    <xf numFmtId="188" fontId="33"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8" fillId="0" borderId="0" applyFill="0">
      <alignment vertical="top" wrapText="1"/>
    </xf>
    <xf numFmtId="186" fontId="78" fillId="0" borderId="0" applyFill="0">
      <alignment vertical="top" wrapText="1"/>
    </xf>
    <xf numFmtId="185" fontId="76" fillId="0" borderId="0" applyFill="0">
      <alignment horizontal="left" vertical="top" wrapText="1"/>
    </xf>
    <xf numFmtId="186" fontId="76" fillId="0" borderId="0" applyFill="0">
      <alignment horizontal="left" vertical="top" wrapText="1"/>
    </xf>
    <xf numFmtId="188" fontId="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9" fillId="0" borderId="0" applyFill="0">
      <alignment vertical="center" wrapText="1"/>
    </xf>
    <xf numFmtId="186" fontId="79" fillId="0" borderId="0" applyFill="0">
      <alignment vertical="center" wrapText="1"/>
    </xf>
    <xf numFmtId="185" fontId="80" fillId="0" borderId="0">
      <alignment horizontal="left" vertical="center" wrapText="1"/>
    </xf>
    <xf numFmtId="186" fontId="80" fillId="0" borderId="0">
      <alignment horizontal="left" vertical="center" wrapText="1"/>
    </xf>
    <xf numFmtId="188" fontId="5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1" fillId="0" borderId="0" applyFill="0">
      <alignment horizontal="center" vertical="center" wrapText="1"/>
    </xf>
    <xf numFmtId="186" fontId="81" fillId="0" borderId="0" applyFill="0">
      <alignment horizontal="center" vertical="center" wrapText="1"/>
    </xf>
    <xf numFmtId="185" fontId="9" fillId="0" borderId="0" applyFill="0">
      <alignment horizontal="center" vertical="center" wrapText="1"/>
    </xf>
    <xf numFmtId="186" fontId="9" fillId="0" borderId="0" applyFill="0">
      <alignment horizontal="center" vertical="center" wrapText="1"/>
    </xf>
    <xf numFmtId="188" fontId="82"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3" fillId="0" borderId="0" applyFill="0">
      <alignment horizontal="center" vertical="center" wrapText="1"/>
    </xf>
    <xf numFmtId="186" fontId="83" fillId="0" borderId="0" applyFill="0">
      <alignment horizontal="center" vertical="center" wrapText="1"/>
    </xf>
    <xf numFmtId="185" fontId="84" fillId="0" borderId="0" applyFill="0">
      <alignment horizontal="center" vertical="center" wrapText="1"/>
    </xf>
    <xf numFmtId="186" fontId="84" fillId="0" borderId="0" applyFill="0">
      <alignment horizontal="center" vertical="center" wrapText="1"/>
    </xf>
    <xf numFmtId="188" fontId="85"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6" fillId="0" borderId="0">
      <alignment horizontal="center" wrapText="1"/>
    </xf>
    <xf numFmtId="186" fontId="86" fillId="0" borderId="0">
      <alignment horizontal="center" wrapText="1"/>
    </xf>
    <xf numFmtId="185" fontId="82" fillId="0" borderId="0" applyFill="0">
      <alignment horizontal="center" wrapText="1"/>
    </xf>
    <xf numFmtId="186" fontId="82" fillId="0" borderId="0" applyFill="0">
      <alignment horizontal="center" wrapText="1"/>
    </xf>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0" fontId="87" fillId="94" borderId="28" applyNumberFormat="0" applyAlignment="0" applyProtection="0"/>
    <xf numFmtId="185" fontId="88" fillId="57" borderId="28" applyNumberFormat="0" applyAlignment="0" applyProtection="0"/>
    <xf numFmtId="0" fontId="53" fillId="15" borderId="20" applyNumberFormat="0" applyAlignment="0" applyProtection="0"/>
    <xf numFmtId="185" fontId="88" fillId="57" borderId="28" applyNumberFormat="0" applyAlignment="0" applyProtection="0"/>
    <xf numFmtId="186" fontId="87" fillId="94" borderId="28" applyNumberFormat="0" applyAlignment="0" applyProtection="0"/>
    <xf numFmtId="0" fontId="89" fillId="95" borderId="29" applyNumberFormat="0" applyAlignment="0" applyProtection="0"/>
    <xf numFmtId="0" fontId="37" fillId="57" borderId="28" applyNumberFormat="0" applyAlignment="0" applyProtection="0"/>
    <xf numFmtId="0" fontId="89" fillId="95" borderId="29" applyNumberFormat="0" applyAlignment="0" applyProtection="0"/>
    <xf numFmtId="0" fontId="37" fillId="57" borderId="28" applyNumberFormat="0" applyAlignment="0" applyProtection="0"/>
    <xf numFmtId="185" fontId="90" fillId="57" borderId="28" applyNumberFormat="0" applyAlignment="0" applyProtection="0"/>
    <xf numFmtId="185" fontId="90" fillId="57" borderId="28" applyNumberFormat="0" applyAlignment="0" applyProtection="0"/>
    <xf numFmtId="187" fontId="53" fillId="15" borderId="20" applyNumberFormat="0" applyAlignment="0" applyProtection="0"/>
    <xf numFmtId="0" fontId="89" fillId="95" borderId="29" applyNumberFormat="0" applyAlignment="0" applyProtection="0"/>
    <xf numFmtId="0" fontId="37" fillId="57" borderId="28" applyNumberFormat="0" applyAlignment="0" applyProtection="0"/>
    <xf numFmtId="0" fontId="91" fillId="48" borderId="20" applyNumberFormat="0" applyAlignment="0" applyProtection="0"/>
    <xf numFmtId="0" fontId="91" fillId="48" borderId="20" applyNumberFormat="0" applyAlignment="0" applyProtection="0"/>
    <xf numFmtId="0" fontId="92" fillId="15" borderId="20" applyNumberFormat="0" applyAlignment="0" applyProtection="0"/>
    <xf numFmtId="187" fontId="53" fillId="15" borderId="20" applyNumberFormat="0" applyAlignment="0" applyProtection="0"/>
    <xf numFmtId="0" fontId="89" fillId="95" borderId="29" applyNumberFormat="0" applyAlignment="0" applyProtection="0"/>
    <xf numFmtId="0" fontId="37" fillId="57" borderId="28" applyNumberFormat="0" applyAlignment="0" applyProtection="0"/>
    <xf numFmtId="0" fontId="89" fillId="95" borderId="29" applyNumberFormat="0" applyAlignment="0" applyProtection="0"/>
    <xf numFmtId="0" fontId="89" fillId="95" borderId="29" applyNumberFormat="0" applyAlignment="0" applyProtection="0"/>
    <xf numFmtId="0" fontId="37" fillId="57" borderId="28" applyNumberFormat="0" applyAlignment="0" applyProtection="0"/>
    <xf numFmtId="0" fontId="89" fillId="95" borderId="29" applyNumberFormat="0" applyAlignment="0" applyProtection="0"/>
    <xf numFmtId="0" fontId="89" fillId="95" borderId="29" applyNumberFormat="0" applyAlignment="0" applyProtection="0"/>
    <xf numFmtId="0" fontId="89" fillId="95" borderId="29" applyNumberFormat="0" applyAlignment="0" applyProtection="0"/>
    <xf numFmtId="0" fontId="89" fillId="95" borderId="29" applyNumberFormat="0" applyAlignment="0" applyProtection="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7"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0" fontId="94" fillId="85" borderId="30" applyNumberFormat="0" applyAlignment="0" applyProtection="0"/>
    <xf numFmtId="0" fontId="37" fillId="96" borderId="30" applyNumberFormat="0" applyAlignment="0" applyProtection="0"/>
    <xf numFmtId="0" fontId="94" fillId="85" borderId="30" applyNumberFormat="0" applyAlignment="0" applyProtection="0"/>
    <xf numFmtId="0" fontId="37" fillId="96" borderId="30" applyNumberFormat="0" applyAlignment="0" applyProtection="0"/>
    <xf numFmtId="185" fontId="94" fillId="96" borderId="30" applyNumberFormat="0" applyAlignment="0" applyProtection="0"/>
    <xf numFmtId="185" fontId="94" fillId="96" borderId="30" applyNumberFormat="0" applyAlignment="0" applyProtection="0"/>
    <xf numFmtId="187" fontId="1" fillId="16" borderId="23" applyNumberFormat="0" applyAlignment="0" applyProtection="0"/>
    <xf numFmtId="0" fontId="94" fillId="85" borderId="30" applyNumberFormat="0" applyAlignment="0" applyProtection="0"/>
    <xf numFmtId="0" fontId="37" fillId="96" borderId="30" applyNumberFormat="0" applyAlignment="0" applyProtection="0"/>
    <xf numFmtId="187" fontId="1" fillId="16" borderId="23" applyNumberFormat="0" applyAlignment="0" applyProtection="0"/>
    <xf numFmtId="0" fontId="94" fillId="85" borderId="30" applyNumberFormat="0" applyAlignment="0" applyProtection="0"/>
    <xf numFmtId="0" fontId="37" fillId="96" borderId="30" applyNumberFormat="0" applyAlignment="0" applyProtection="0"/>
    <xf numFmtId="0" fontId="94" fillId="85" borderId="30" applyNumberFormat="0" applyAlignment="0" applyProtection="0"/>
    <xf numFmtId="0" fontId="37" fillId="96" borderId="30" applyNumberFormat="0" applyAlignment="0" applyProtection="0"/>
    <xf numFmtId="0" fontId="94" fillId="85" borderId="30" applyNumberFormat="0" applyAlignment="0" applyProtection="0"/>
    <xf numFmtId="0" fontId="94" fillId="85" borderId="30" applyNumberFormat="0" applyAlignment="0" applyProtection="0"/>
    <xf numFmtId="0" fontId="94" fillId="85" borderId="30" applyNumberFormat="0" applyAlignment="0" applyProtection="0"/>
    <xf numFmtId="0" fontId="94" fillId="85" borderId="30" applyNumberFormat="0" applyAlignment="0" applyProtection="0"/>
    <xf numFmtId="0" fontId="72" fillId="0" borderId="31" applyNumberFormat="0" applyFill="0" applyAlignment="0" applyProtection="0"/>
    <xf numFmtId="0" fontId="37" fillId="0" borderId="32" applyNumberFormat="0" applyFill="0" applyAlignment="0" applyProtection="0"/>
    <xf numFmtId="0" fontId="72" fillId="0" borderId="31" applyNumberFormat="0" applyFill="0" applyAlignment="0" applyProtection="0"/>
    <xf numFmtId="0" fontId="37" fillId="0" borderId="32" applyNumberFormat="0" applyFill="0" applyAlignment="0" applyProtection="0"/>
    <xf numFmtId="185" fontId="95" fillId="0" borderId="32" applyNumberFormat="0" applyFill="0" applyAlignment="0" applyProtection="0"/>
    <xf numFmtId="185" fontId="95" fillId="0" borderId="32" applyNumberFormat="0" applyFill="0" applyAlignment="0" applyProtection="0"/>
    <xf numFmtId="187" fontId="54" fillId="0" borderId="22" applyNumberFormat="0" applyFill="0" applyAlignment="0" applyProtection="0"/>
    <xf numFmtId="0" fontId="72" fillId="0" borderId="31" applyNumberFormat="0" applyFill="0" applyAlignment="0" applyProtection="0"/>
    <xf numFmtId="0" fontId="37" fillId="0" borderId="32"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7" fillId="0" borderId="22" applyNumberFormat="0" applyFill="0" applyAlignment="0" applyProtection="0"/>
    <xf numFmtId="187" fontId="54" fillId="0" borderId="22" applyNumberFormat="0" applyFill="0" applyAlignment="0" applyProtection="0"/>
    <xf numFmtId="0" fontId="72" fillId="0" borderId="31" applyNumberFormat="0" applyFill="0" applyAlignment="0" applyProtection="0"/>
    <xf numFmtId="0" fontId="37" fillId="0" borderId="32"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54" fillId="0" borderId="22"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37" fillId="0" borderId="32"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94" fillId="77" borderId="30" applyNumberFormat="0" applyAlignment="0" applyProtection="0"/>
    <xf numFmtId="185" fontId="99" fillId="96" borderId="30" applyNumberFormat="0" applyAlignment="0" applyProtection="0"/>
    <xf numFmtId="186" fontId="94" fillId="77" borderId="30" applyNumberFormat="0" applyAlignment="0" applyProtection="0"/>
    <xf numFmtId="43" fontId="11" fillId="0" borderId="0" applyFont="0" applyFill="0" applyBorder="0" applyAlignment="0" applyProtection="0"/>
    <xf numFmtId="185" fontId="100" fillId="0" borderId="0"/>
    <xf numFmtId="186" fontId="100" fillId="0" borderId="0"/>
    <xf numFmtId="0" fontId="101" fillId="0" borderId="0"/>
    <xf numFmtId="0" fontId="37" fillId="0" borderId="0"/>
    <xf numFmtId="0" fontId="100" fillId="0" borderId="0"/>
    <xf numFmtId="0" fontId="37" fillId="0" borderId="0"/>
    <xf numFmtId="185" fontId="100" fillId="0" borderId="0"/>
    <xf numFmtId="186" fontId="100" fillId="0" borderId="0"/>
    <xf numFmtId="0" fontId="100" fillId="0" borderId="0"/>
    <xf numFmtId="0" fontId="37" fillId="0" borderId="0"/>
    <xf numFmtId="0" fontId="102" fillId="0" borderId="0"/>
    <xf numFmtId="0" fontId="103" fillId="0" borderId="0"/>
    <xf numFmtId="0" fontId="104" fillId="0" borderId="0" applyNumberFormat="0" applyAlignment="0">
      <alignment horizontal="left"/>
    </xf>
    <xf numFmtId="0" fontId="105" fillId="0" borderId="0" applyNumberFormat="0" applyAlignment="0">
      <alignment horizontal="left"/>
    </xf>
    <xf numFmtId="0" fontId="106" fillId="0" borderId="0" applyNumberFormat="0" applyAlignment="0">
      <alignment horizontal="left"/>
    </xf>
    <xf numFmtId="0" fontId="10" fillId="0" borderId="0" applyNumberFormat="0" applyAlignment="0"/>
    <xf numFmtId="0" fontId="107" fillId="0" borderId="0" applyNumberFormat="0" applyAlignment="0"/>
    <xf numFmtId="180" fontId="108" fillId="0" borderId="0"/>
    <xf numFmtId="180" fontId="109" fillId="0" borderId="0"/>
    <xf numFmtId="169" fontId="11" fillId="0" borderId="0" applyFont="0" applyFill="0" applyBorder="0" applyAlignment="0" applyProtection="0"/>
    <xf numFmtId="165" fontId="9" fillId="0" borderId="0" applyFont="0" applyFill="0" applyBorder="0" applyAlignment="0" applyProtection="0"/>
    <xf numFmtId="0" fontId="110" fillId="0" borderId="0">
      <protection locked="0"/>
    </xf>
    <xf numFmtId="0" fontId="37" fillId="0" borderId="0">
      <protection locked="0"/>
    </xf>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111" fillId="97"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8" borderId="0" applyNumberFormat="0" applyBorder="0" applyAlignment="0" applyProtection="0"/>
    <xf numFmtId="0" fontId="111" fillId="99"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0" borderId="0" applyNumberFormat="0" applyBorder="0" applyAlignment="0" applyProtection="0"/>
    <xf numFmtId="0" fontId="111" fillId="101" borderId="0" applyNumberFormat="0" applyBorder="0" applyAlignment="0" applyProtection="0"/>
    <xf numFmtId="186" fontId="111" fillId="101" borderId="0" applyNumberFormat="0" applyBorder="0" applyAlignment="0" applyProtection="0"/>
    <xf numFmtId="193" fontId="112" fillId="0" borderId="0">
      <protection locked="0"/>
    </xf>
    <xf numFmtId="193" fontId="37" fillId="0" borderId="0">
      <protection locked="0"/>
    </xf>
    <xf numFmtId="193" fontId="112" fillId="0" borderId="0">
      <protection locked="0"/>
    </xf>
    <xf numFmtId="193" fontId="37" fillId="0" borderId="0">
      <protection locked="0"/>
    </xf>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185" fontId="114" fillId="0" borderId="0" applyNumberFormat="0" applyFill="0" applyBorder="0" applyAlignment="0" applyProtection="0"/>
    <xf numFmtId="185" fontId="114"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67" fillId="64" borderId="0" applyNumberFormat="0" applyBorder="0" applyAlignment="0" applyProtection="0"/>
    <xf numFmtId="0" fontId="37" fillId="71" borderId="0" applyNumberFormat="0" applyBorder="0" applyAlignment="0" applyProtection="0"/>
    <xf numFmtId="0" fontId="67" fillId="64" borderId="0" applyNumberFormat="0" applyBorder="0" applyAlignment="0" applyProtection="0"/>
    <xf numFmtId="0" fontId="37" fillId="71" borderId="0" applyNumberFormat="0" applyBorder="0" applyAlignment="0" applyProtection="0"/>
    <xf numFmtId="185" fontId="67" fillId="71" borderId="0" applyNumberFormat="0" applyBorder="0" applyAlignment="0" applyProtection="0"/>
    <xf numFmtId="185" fontId="67" fillId="71" borderId="0" applyNumberFormat="0" applyBorder="0" applyAlignment="0" applyProtection="0"/>
    <xf numFmtId="187" fontId="44" fillId="18" borderId="0" applyNumberFormat="0" applyBorder="0" applyAlignment="0" applyProtection="0"/>
    <xf numFmtId="0" fontId="67" fillId="64" borderId="0" applyNumberFormat="0" applyBorder="0" applyAlignment="0" applyProtection="0"/>
    <xf numFmtId="0" fontId="37" fillId="71"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18" borderId="0" applyNumberFormat="0" applyBorder="0" applyAlignment="0" applyProtection="0"/>
    <xf numFmtId="187" fontId="44" fillId="18" borderId="0" applyNumberFormat="0" applyBorder="0" applyAlignment="0" applyProtection="0"/>
    <xf numFmtId="0" fontId="67" fillId="64" borderId="0" applyNumberFormat="0" applyBorder="0" applyAlignment="0" applyProtection="0"/>
    <xf numFmtId="0" fontId="37" fillId="7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37" fillId="7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72" borderId="0" applyNumberFormat="0" applyBorder="0" applyAlignment="0" applyProtection="0"/>
    <xf numFmtId="0" fontId="37" fillId="78" borderId="0" applyNumberFormat="0" applyBorder="0" applyAlignment="0" applyProtection="0"/>
    <xf numFmtId="0" fontId="67" fillId="72" borderId="0" applyNumberFormat="0" applyBorder="0" applyAlignment="0" applyProtection="0"/>
    <xf numFmtId="0" fontId="37" fillId="78" borderId="0" applyNumberFormat="0" applyBorder="0" applyAlignment="0" applyProtection="0"/>
    <xf numFmtId="185" fontId="67" fillId="78" borderId="0" applyNumberFormat="0" applyBorder="0" applyAlignment="0" applyProtection="0"/>
    <xf numFmtId="185" fontId="67" fillId="78" borderId="0" applyNumberFormat="0" applyBorder="0" applyAlignment="0" applyProtection="0"/>
    <xf numFmtId="187" fontId="44" fillId="22" borderId="0" applyNumberFormat="0" applyBorder="0" applyAlignment="0" applyProtection="0"/>
    <xf numFmtId="0" fontId="67" fillId="72" borderId="0" applyNumberFormat="0" applyBorder="0" applyAlignment="0" applyProtection="0"/>
    <xf numFmtId="0" fontId="37" fillId="78" borderId="0" applyNumberFormat="0" applyBorder="0" applyAlignment="0" applyProtection="0"/>
    <xf numFmtId="187" fontId="44" fillId="22" borderId="0" applyNumberFormat="0" applyBorder="0" applyAlignment="0" applyProtection="0"/>
    <xf numFmtId="0" fontId="67" fillId="72" borderId="0" applyNumberFormat="0" applyBorder="0" applyAlignment="0" applyProtection="0"/>
    <xf numFmtId="0" fontId="37" fillId="78" borderId="0" applyNumberFormat="0" applyBorder="0" applyAlignment="0" applyProtection="0"/>
    <xf numFmtId="0" fontId="67" fillId="72" borderId="0" applyNumberFormat="0" applyBorder="0" applyAlignment="0" applyProtection="0"/>
    <xf numFmtId="0" fontId="37" fillId="78"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83" borderId="0" applyNumberFormat="0" applyBorder="0" applyAlignment="0" applyProtection="0"/>
    <xf numFmtId="0" fontId="37" fillId="55" borderId="0" applyNumberFormat="0" applyBorder="0" applyAlignment="0" applyProtection="0"/>
    <xf numFmtId="0" fontId="67" fillId="83"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7" fontId="44" fillId="26" borderId="0" applyNumberFormat="0" applyBorder="0" applyAlignment="0" applyProtection="0"/>
    <xf numFmtId="0" fontId="67" fillId="83" borderId="0" applyNumberFormat="0" applyBorder="0" applyAlignment="0" applyProtection="0"/>
    <xf numFmtId="0" fontId="37" fillId="55" borderId="0" applyNumberFormat="0" applyBorder="0" applyAlignment="0" applyProtection="0"/>
    <xf numFmtId="187" fontId="44" fillId="26" borderId="0" applyNumberFormat="0" applyBorder="0" applyAlignment="0" applyProtection="0"/>
    <xf numFmtId="0" fontId="67" fillId="83" borderId="0" applyNumberFormat="0" applyBorder="0" applyAlignment="0" applyProtection="0"/>
    <xf numFmtId="0" fontId="37" fillId="55" borderId="0" applyNumberFormat="0" applyBorder="0" applyAlignment="0" applyProtection="0"/>
    <xf numFmtId="0" fontId="67" fillId="83" borderId="0" applyNumberFormat="0" applyBorder="0" applyAlignment="0" applyProtection="0"/>
    <xf numFmtId="0" fontId="37" fillId="55"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5" borderId="0" applyNumberFormat="0" applyBorder="0" applyAlignment="0" applyProtection="0"/>
    <xf numFmtId="0" fontId="37" fillId="61" borderId="0" applyNumberFormat="0" applyBorder="0" applyAlignment="0" applyProtection="0"/>
    <xf numFmtId="0" fontId="67" fillId="85"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7" fontId="44" fillId="30" borderId="0" applyNumberFormat="0" applyBorder="0" applyAlignment="0" applyProtection="0"/>
    <xf numFmtId="0" fontId="67" fillId="85" borderId="0" applyNumberFormat="0" applyBorder="0" applyAlignment="0" applyProtection="0"/>
    <xf numFmtId="0" fontId="37" fillId="61" borderId="0" applyNumberFormat="0" applyBorder="0" applyAlignment="0" applyProtection="0"/>
    <xf numFmtId="0" fontId="68" fillId="102" borderId="0" applyNumberFormat="0" applyBorder="0" applyAlignment="0" applyProtection="0"/>
    <xf numFmtId="0" fontId="68" fillId="102" borderId="0" applyNumberFormat="0" applyBorder="0" applyAlignment="0" applyProtection="0"/>
    <xf numFmtId="0" fontId="68" fillId="30" borderId="0" applyNumberFormat="0" applyBorder="0" applyAlignment="0" applyProtection="0"/>
    <xf numFmtId="187" fontId="44" fillId="30" borderId="0" applyNumberFormat="0" applyBorder="0" applyAlignment="0" applyProtection="0"/>
    <xf numFmtId="0" fontId="67" fillId="85" borderId="0" applyNumberFormat="0" applyBorder="0" applyAlignment="0" applyProtection="0"/>
    <xf numFmtId="0" fontId="37" fillId="61"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37" fillId="61"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70" borderId="0" applyNumberFormat="0" applyBorder="0" applyAlignment="0" applyProtection="0"/>
    <xf numFmtId="0" fontId="37" fillId="62" borderId="0" applyNumberFormat="0" applyBorder="0" applyAlignment="0" applyProtection="0"/>
    <xf numFmtId="0" fontId="67" fillId="70"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7" fontId="44" fillId="34" borderId="0" applyNumberFormat="0" applyBorder="0" applyAlignment="0" applyProtection="0"/>
    <xf numFmtId="0" fontId="67" fillId="70" borderId="0" applyNumberFormat="0" applyBorder="0" applyAlignment="0" applyProtection="0"/>
    <xf numFmtId="0" fontId="37" fillId="62" borderId="0" applyNumberFormat="0" applyBorder="0" applyAlignment="0" applyProtection="0"/>
    <xf numFmtId="187" fontId="44" fillId="34" borderId="0" applyNumberFormat="0" applyBorder="0" applyAlignment="0" applyProtection="0"/>
    <xf numFmtId="0" fontId="67" fillId="70" borderId="0" applyNumberFormat="0" applyBorder="0" applyAlignment="0" applyProtection="0"/>
    <xf numFmtId="0" fontId="37" fillId="62" borderId="0" applyNumberFormat="0" applyBorder="0" applyAlignment="0" applyProtection="0"/>
    <xf numFmtId="0" fontId="67" fillId="70" borderId="0" applyNumberFormat="0" applyBorder="0" applyAlignment="0" applyProtection="0"/>
    <xf numFmtId="0" fontId="37" fillId="62"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92" borderId="0" applyNumberFormat="0" applyBorder="0" applyAlignment="0" applyProtection="0"/>
    <xf numFmtId="0" fontId="37" fillId="91" borderId="0" applyNumberFormat="0" applyBorder="0" applyAlignment="0" applyProtection="0"/>
    <xf numFmtId="0" fontId="67" fillId="92" borderId="0" applyNumberFormat="0" applyBorder="0" applyAlignment="0" applyProtection="0"/>
    <xf numFmtId="0" fontId="37" fillId="91" borderId="0" applyNumberFormat="0" applyBorder="0" applyAlignment="0" applyProtection="0"/>
    <xf numFmtId="185" fontId="67" fillId="91" borderId="0" applyNumberFormat="0" applyBorder="0" applyAlignment="0" applyProtection="0"/>
    <xf numFmtId="185" fontId="67" fillId="91" borderId="0" applyNumberFormat="0" applyBorder="0" applyAlignment="0" applyProtection="0"/>
    <xf numFmtId="187" fontId="44" fillId="38" borderId="0" applyNumberFormat="0" applyBorder="0" applyAlignment="0" applyProtection="0"/>
    <xf numFmtId="0" fontId="67" fillId="92" borderId="0" applyNumberFormat="0" applyBorder="0" applyAlignment="0" applyProtection="0"/>
    <xf numFmtId="0" fontId="37" fillId="91"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38" borderId="0" applyNumberFormat="0" applyBorder="0" applyAlignment="0" applyProtection="0"/>
    <xf numFmtId="187" fontId="44" fillId="38" borderId="0" applyNumberFormat="0" applyBorder="0" applyAlignment="0" applyProtection="0"/>
    <xf numFmtId="0" fontId="67" fillId="92" borderId="0" applyNumberFormat="0" applyBorder="0" applyAlignment="0" applyProtection="0"/>
    <xf numFmtId="0" fontId="37" fillId="91"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37" fillId="91"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117" fillId="0" borderId="0" applyNumberFormat="0" applyAlignment="0">
      <alignment horizontal="left"/>
    </xf>
    <xf numFmtId="0" fontId="37" fillId="0" borderId="0" applyNumberFormat="0" applyAlignment="0">
      <alignment horizontal="left"/>
    </xf>
    <xf numFmtId="0" fontId="118" fillId="89" borderId="29" applyNumberFormat="0" applyAlignment="0" applyProtection="0"/>
    <xf numFmtId="0" fontId="37" fillId="52" borderId="28" applyNumberFormat="0" applyAlignment="0" applyProtection="0"/>
    <xf numFmtId="0" fontId="118" fillId="89" borderId="29" applyNumberFormat="0" applyAlignment="0" applyProtection="0"/>
    <xf numFmtId="0" fontId="37" fillId="52" borderId="28" applyNumberFormat="0" applyAlignment="0" applyProtection="0"/>
    <xf numFmtId="185" fontId="119" fillId="52" borderId="28" applyNumberFormat="0" applyAlignment="0" applyProtection="0"/>
    <xf numFmtId="185" fontId="119" fillId="52" borderId="28" applyNumberFormat="0" applyAlignment="0" applyProtection="0"/>
    <xf numFmtId="186" fontId="51" fillId="14" borderId="20" applyNumberFormat="0" applyAlignment="0" applyProtection="0"/>
    <xf numFmtId="0" fontId="118" fillId="89" borderId="29" applyNumberFormat="0" applyAlignment="0" applyProtection="0"/>
    <xf numFmtId="0" fontId="37" fillId="52" borderId="28" applyNumberFormat="0" applyAlignment="0" applyProtection="0"/>
    <xf numFmtId="187" fontId="51" fillId="14" borderId="20" applyNumberFormat="0" applyAlignment="0" applyProtection="0"/>
    <xf numFmtId="0" fontId="118" fillId="89" borderId="29" applyNumberFormat="0" applyAlignment="0" applyProtection="0"/>
    <xf numFmtId="0" fontId="37" fillId="52" borderId="28" applyNumberFormat="0" applyAlignment="0" applyProtection="0"/>
    <xf numFmtId="0" fontId="118" fillId="89" borderId="29" applyNumberFormat="0" applyAlignment="0" applyProtection="0"/>
    <xf numFmtId="0" fontId="37" fillId="52" borderId="28" applyNumberFormat="0" applyAlignment="0" applyProtection="0"/>
    <xf numFmtId="0" fontId="118" fillId="89" borderId="29" applyNumberFormat="0" applyAlignment="0" applyProtection="0"/>
    <xf numFmtId="0" fontId="118" fillId="89" borderId="29" applyNumberFormat="0" applyAlignment="0" applyProtection="0"/>
    <xf numFmtId="0" fontId="118" fillId="89" borderId="29" applyNumberFormat="0" applyAlignment="0" applyProtection="0"/>
    <xf numFmtId="0" fontId="118" fillId="89" borderId="29" applyNumberFormat="0" applyAlignment="0" applyProtection="0"/>
    <xf numFmtId="185" fontId="120" fillId="0" borderId="0"/>
    <xf numFmtId="186" fontId="120" fillId="0" borderId="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5" fontId="6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11" fillId="0" borderId="0"/>
    <xf numFmtId="186" fontId="11" fillId="0" borderId="0"/>
    <xf numFmtId="0" fontId="121" fillId="0" borderId="0" applyNumberFormat="0" applyFill="0" applyBorder="0" applyAlignment="0" applyProtection="0"/>
    <xf numFmtId="185" fontId="122" fillId="0" borderId="0" applyNumberFormat="0" applyFill="0" applyBorder="0" applyAlignment="0" applyProtection="0"/>
    <xf numFmtId="186" fontId="121" fillId="0" borderId="0" applyNumberFormat="0" applyFill="0" applyBorder="0" applyAlignment="0" applyProtection="0"/>
    <xf numFmtId="1" fontId="110" fillId="0" borderId="0">
      <protection locked="0"/>
    </xf>
    <xf numFmtId="1" fontId="110" fillId="0" borderId="0">
      <protection locked="0"/>
    </xf>
    <xf numFmtId="1" fontId="123" fillId="0" borderId="0">
      <protection locked="0"/>
    </xf>
    <xf numFmtId="1" fontId="110" fillId="0" borderId="0">
      <protection locked="0"/>
    </xf>
    <xf numFmtId="1" fontId="110" fillId="0" borderId="0">
      <protection locked="0"/>
    </xf>
    <xf numFmtId="1" fontId="110" fillId="0" borderId="0">
      <protection locked="0"/>
    </xf>
    <xf numFmtId="1" fontId="123" fillId="0" borderId="0">
      <protection locked="0"/>
    </xf>
    <xf numFmtId="196" fontId="110" fillId="0" borderId="0">
      <protection locked="0"/>
    </xf>
    <xf numFmtId="196" fontId="37" fillId="0" borderId="0">
      <protection locked="0"/>
    </xf>
    <xf numFmtId="197" fontId="110" fillId="0" borderId="0">
      <protection locked="0"/>
    </xf>
    <xf numFmtId="197" fontId="37" fillId="0" borderId="0">
      <protection locked="0"/>
    </xf>
    <xf numFmtId="0" fontId="72" fillId="103" borderId="0" applyNumberFormat="0" applyBorder="0" applyAlignment="0" applyProtection="0"/>
    <xf numFmtId="185" fontId="124" fillId="47" borderId="0" applyNumberFormat="0" applyBorder="0" applyAlignment="0" applyProtection="0"/>
    <xf numFmtId="0" fontId="49" fillId="11" borderId="0" applyNumberFormat="0" applyBorder="0" applyAlignment="0" applyProtection="0"/>
    <xf numFmtId="186" fontId="72" fillId="103"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37"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37"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38" fontId="23" fillId="104" borderId="0" applyNumberFormat="0" applyBorder="0" applyAlignment="0" applyProtection="0"/>
    <xf numFmtId="0" fontId="76" fillId="0" borderId="7" applyNumberFormat="0" applyAlignment="0" applyProtection="0">
      <alignment horizontal="left" vertical="center"/>
    </xf>
    <xf numFmtId="0" fontId="37" fillId="0" borderId="7" applyNumberFormat="0" applyAlignment="0" applyProtection="0">
      <alignment horizontal="left" vertical="center"/>
    </xf>
    <xf numFmtId="0"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6" fontId="76" fillId="0" borderId="10">
      <alignment horizontal="left" vertical="center"/>
    </xf>
    <xf numFmtId="0" fontId="37"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0" fontId="125" fillId="0" borderId="34" applyNumberFormat="0" applyFill="0" applyAlignment="0" applyProtection="0"/>
    <xf numFmtId="185" fontId="126" fillId="0" borderId="35"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46" fillId="0" borderId="17" applyNumberFormat="0" applyFill="0" applyAlignment="0" applyProtection="0"/>
    <xf numFmtId="186" fontId="125" fillId="0" borderId="34" applyNumberFormat="0" applyFill="0" applyAlignment="0" applyProtection="0"/>
    <xf numFmtId="0" fontId="127" fillId="0" borderId="37" applyNumberFormat="0" applyFill="0" applyAlignment="0" applyProtection="0"/>
    <xf numFmtId="185" fontId="128" fillId="0" borderId="37" applyNumberFormat="0" applyFill="0" applyAlignment="0" applyProtection="0"/>
    <xf numFmtId="0" fontId="127" fillId="0" borderId="38" applyNumberFormat="0" applyFill="0" applyAlignment="0" applyProtection="0"/>
    <xf numFmtId="0" fontId="127" fillId="0" borderId="38" applyNumberFormat="0" applyFill="0" applyAlignment="0" applyProtection="0"/>
    <xf numFmtId="0" fontId="127" fillId="0" borderId="38" applyNumberFormat="0" applyFill="0" applyAlignment="0" applyProtection="0"/>
    <xf numFmtId="0" fontId="127" fillId="0" borderId="38" applyNumberFormat="0" applyFill="0" applyAlignment="0" applyProtection="0"/>
    <xf numFmtId="0" fontId="127" fillId="0" borderId="38" applyNumberFormat="0" applyFill="0" applyAlignment="0" applyProtection="0"/>
    <xf numFmtId="0" fontId="47" fillId="0" borderId="18" applyNumberFormat="0" applyFill="0" applyAlignment="0" applyProtection="0"/>
    <xf numFmtId="186" fontId="127" fillId="0" borderId="37" applyNumberFormat="0" applyFill="0" applyAlignment="0" applyProtection="0"/>
    <xf numFmtId="0" fontId="113" fillId="0" borderId="39" applyNumberFormat="0" applyFill="0" applyAlignment="0" applyProtection="0"/>
    <xf numFmtId="185" fontId="129" fillId="0" borderId="40" applyNumberFormat="0" applyFill="0" applyAlignment="0" applyProtection="0"/>
    <xf numFmtId="0" fontId="113" fillId="0" borderId="41" applyNumberFormat="0" applyFill="0" applyAlignment="0" applyProtection="0"/>
    <xf numFmtId="0" fontId="113" fillId="0" borderId="41" applyNumberFormat="0" applyFill="0" applyAlignment="0" applyProtection="0"/>
    <xf numFmtId="0" fontId="113" fillId="0" borderId="41" applyNumberFormat="0" applyFill="0" applyAlignment="0" applyProtection="0"/>
    <xf numFmtId="0" fontId="113" fillId="0" borderId="41" applyNumberFormat="0" applyFill="0" applyAlignment="0" applyProtection="0"/>
    <xf numFmtId="0" fontId="113" fillId="0" borderId="41" applyNumberFormat="0" applyFill="0" applyAlignment="0" applyProtection="0"/>
    <xf numFmtId="0" fontId="48" fillId="0" borderId="19" applyNumberFormat="0" applyFill="0" applyAlignment="0" applyProtection="0"/>
    <xf numFmtId="185" fontId="129" fillId="0" borderId="40" applyNumberFormat="0" applyFill="0" applyAlignment="0" applyProtection="0"/>
    <xf numFmtId="186" fontId="113" fillId="0" borderId="39" applyNumberFormat="0" applyFill="0" applyAlignment="0" applyProtection="0"/>
    <xf numFmtId="0" fontId="113" fillId="0" borderId="0" applyNumberFormat="0" applyFill="0" applyBorder="0" applyAlignment="0" applyProtection="0"/>
    <xf numFmtId="185" fontId="12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186" fontId="113" fillId="0" borderId="0" applyNumberFormat="0" applyFill="0" applyBorder="0" applyAlignment="0" applyProtection="0"/>
    <xf numFmtId="185" fontId="130"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2"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0" fontId="133" fillId="88" borderId="0" applyNumberFormat="0" applyBorder="0" applyAlignment="0" applyProtection="0"/>
    <xf numFmtId="0" fontId="37" fillId="45" borderId="0" applyNumberFormat="0" applyBorder="0" applyAlignment="0" applyProtection="0"/>
    <xf numFmtId="0" fontId="133" fillId="88" borderId="0" applyNumberFormat="0" applyBorder="0" applyAlignment="0" applyProtection="0"/>
    <xf numFmtId="0" fontId="37" fillId="45" borderId="0" applyNumberFormat="0" applyBorder="0" applyAlignment="0" applyProtection="0"/>
    <xf numFmtId="185" fontId="134" fillId="45" borderId="0" applyNumberFormat="0" applyBorder="0" applyAlignment="0" applyProtection="0"/>
    <xf numFmtId="185" fontId="134" fillId="45" borderId="0" applyNumberFormat="0" applyBorder="0" applyAlignment="0" applyProtection="0"/>
    <xf numFmtId="187" fontId="50" fillId="12" borderId="0" applyNumberFormat="0" applyBorder="0" applyAlignment="0" applyProtection="0"/>
    <xf numFmtId="0" fontId="133" fillId="88" borderId="0" applyNumberFormat="0" applyBorder="0" applyAlignment="0" applyProtection="0"/>
    <xf numFmtId="0" fontId="37"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12" borderId="0" applyNumberFormat="0" applyBorder="0" applyAlignment="0" applyProtection="0"/>
    <xf numFmtId="187" fontId="50" fillId="12" borderId="0" applyNumberFormat="0" applyBorder="0" applyAlignment="0" applyProtection="0"/>
    <xf numFmtId="0" fontId="133" fillId="88" borderId="0" applyNumberFormat="0" applyBorder="0" applyAlignment="0" applyProtection="0"/>
    <xf numFmtId="0" fontId="37" fillId="45"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37" fillId="45"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18" fillId="89" borderId="28" applyNumberFormat="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37"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37"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0" fontId="23" fillId="105" borderId="42" applyNumberFormat="0" applyBorder="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5" fontId="136" fillId="52" borderId="28" applyNumberFormat="0" applyAlignment="0" applyProtection="0"/>
    <xf numFmtId="185" fontId="136" fillId="52" borderId="28" applyNumberFormat="0" applyAlignment="0" applyProtection="0"/>
    <xf numFmtId="185" fontId="136" fillId="52"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86" fontId="118" fillId="89" borderId="28" applyNumberFormat="0" applyAlignment="0" applyProtection="0"/>
    <xf numFmtId="198" fontId="137" fillId="106" borderId="0"/>
    <xf numFmtId="198" fontId="37" fillId="106" borderId="0"/>
    <xf numFmtId="0" fontId="118" fillId="89" borderId="29" applyNumberFormat="0" applyAlignment="0" applyProtection="0"/>
    <xf numFmtId="0" fontId="98" fillId="0" borderId="33" applyNumberFormat="0" applyFill="0" applyAlignment="0" applyProtection="0"/>
    <xf numFmtId="185" fontId="138" fillId="0" borderId="32"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54" fillId="0" borderId="22" applyNumberFormat="0" applyFill="0" applyAlignment="0" applyProtection="0"/>
    <xf numFmtId="186" fontId="98" fillId="0" borderId="33" applyNumberFormat="0" applyFill="0" applyAlignment="0" applyProtection="0"/>
    <xf numFmtId="198" fontId="139" fillId="107" borderId="0"/>
    <xf numFmtId="198" fontId="37" fillId="107" borderId="0"/>
    <xf numFmtId="182" fontId="9" fillId="0" borderId="0" applyFont="0" applyFill="0" applyBorder="0" applyAlignment="0" applyProtection="0"/>
    <xf numFmtId="182" fontId="37" fillId="0" borderId="0" applyFont="0" applyFill="0" applyBorder="0" applyAlignment="0" applyProtection="0"/>
    <xf numFmtId="41" fontId="9" fillId="0" borderId="0" applyFont="0" applyFill="0" applyBorder="0" applyAlignment="0" applyProtection="0"/>
    <xf numFmtId="182" fontId="9"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4"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43" fontId="5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5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87"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204"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204" fontId="5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92"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8"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71" fontId="62"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71" fontId="62" fillId="0" borderId="0" applyFont="0" applyFill="0" applyBorder="0" applyAlignment="0" applyProtection="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71" fontId="6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207" fontId="9" fillId="0" borderId="0" applyFont="0" applyFill="0" applyBorder="0" applyAlignment="0" applyProtection="0"/>
    <xf numFmtId="3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183" fontId="9" fillId="0" borderId="0" applyFont="0" applyFill="0" applyBorder="0" applyAlignment="0" applyProtection="0"/>
    <xf numFmtId="209" fontId="59" fillId="0" borderId="0" applyFont="0" applyFill="0" applyBorder="0" applyAlignment="0" applyProtection="0"/>
    <xf numFmtId="183" fontId="11" fillId="0" borderId="0" applyFont="0" applyFill="0" applyBorder="0" applyAlignment="0" applyProtection="0"/>
    <xf numFmtId="209" fontId="59" fillId="0" borderId="0" applyFont="0" applyFill="0" applyBorder="0" applyAlignment="0" applyProtection="0"/>
    <xf numFmtId="183" fontId="8" fillId="0" borderId="0" applyFont="0" applyFill="0" applyBorder="0" applyAlignment="0" applyProtection="0"/>
    <xf numFmtId="184" fontId="9" fillId="0" borderId="0" applyFont="0" applyFill="0" applyBorder="0" applyAlignment="0" applyProtection="0"/>
    <xf numFmtId="183" fontId="62" fillId="0" borderId="0" applyFont="0" applyFill="0" applyBorder="0" applyAlignment="0" applyProtection="0"/>
    <xf numFmtId="210" fontId="9" fillId="0" borderId="0" applyFont="0" applyFill="0" applyBorder="0" applyAlignment="0" applyProtection="0"/>
    <xf numFmtId="40" fontId="9" fillId="0" borderId="0" applyFont="0" applyFill="0" applyBorder="0" applyAlignment="0" applyProtection="0"/>
    <xf numFmtId="211" fontId="110" fillId="0" borderId="0">
      <protection locked="0"/>
    </xf>
    <xf numFmtId="211" fontId="37" fillId="0" borderId="0">
      <protection locked="0"/>
    </xf>
    <xf numFmtId="0" fontId="72" fillId="89" borderId="0" applyNumberFormat="0" applyBorder="0" applyAlignment="0" applyProtection="0"/>
    <xf numFmtId="0" fontId="37" fillId="108" borderId="0" applyNumberFormat="0" applyBorder="0" applyAlignment="0" applyProtection="0"/>
    <xf numFmtId="0" fontId="142" fillId="89" borderId="0" applyNumberFormat="0" applyBorder="0" applyAlignment="0" applyProtection="0"/>
    <xf numFmtId="0" fontId="72" fillId="89" borderId="0" applyNumberFormat="0" applyBorder="0" applyAlignment="0" applyProtection="0"/>
    <xf numFmtId="0" fontId="37" fillId="108" borderId="0" applyNumberFormat="0" applyBorder="0" applyAlignment="0" applyProtection="0"/>
    <xf numFmtId="185" fontId="142" fillId="108" borderId="0" applyNumberFormat="0" applyBorder="0" applyAlignment="0" applyProtection="0"/>
    <xf numFmtId="0" fontId="58" fillId="13" borderId="0" applyNumberFormat="0" applyBorder="0" applyAlignment="0" applyProtection="0"/>
    <xf numFmtId="185" fontId="142" fillId="108" borderId="0" applyNumberFormat="0" applyBorder="0" applyAlignment="0" applyProtection="0"/>
    <xf numFmtId="186" fontId="142" fillId="108" borderId="0" applyNumberFormat="0" applyBorder="0" applyAlignment="0" applyProtection="0"/>
    <xf numFmtId="0" fontId="72" fillId="89" borderId="0" applyNumberFormat="0" applyBorder="0" applyAlignment="0" applyProtection="0"/>
    <xf numFmtId="0" fontId="37" fillId="108" borderId="0" applyNumberFormat="0" applyBorder="0" applyAlignment="0" applyProtection="0"/>
    <xf numFmtId="187" fontId="58" fillId="13"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13" borderId="0" applyNumberFormat="0" applyBorder="0" applyAlignment="0" applyProtection="0"/>
    <xf numFmtId="0" fontId="72" fillId="89" borderId="0" applyNumberFormat="0" applyBorder="0" applyAlignment="0" applyProtection="0"/>
    <xf numFmtId="0" fontId="37" fillId="108" borderId="0" applyNumberFormat="0" applyBorder="0" applyAlignment="0" applyProtection="0"/>
    <xf numFmtId="0" fontId="72" fillId="89" borderId="0" applyNumberFormat="0" applyBorder="0" applyAlignment="0" applyProtection="0"/>
    <xf numFmtId="0" fontId="37" fillId="108"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37" fontId="144"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45" fillId="0" borderId="0"/>
    <xf numFmtId="0" fontId="8" fillId="0" borderId="0"/>
    <xf numFmtId="0" fontId="37" fillId="0" borderId="0"/>
    <xf numFmtId="0" fontId="8" fillId="0" borderId="0"/>
    <xf numFmtId="0" fontId="8" fillId="0" borderId="0"/>
    <xf numFmtId="0" fontId="8" fillId="0" borderId="0"/>
    <xf numFmtId="0" fontId="37" fillId="0" borderId="0"/>
    <xf numFmtId="185" fontId="9" fillId="0" borderId="0" applyProtection="0">
      <protection locked="0"/>
    </xf>
    <xf numFmtId="187" fontId="45" fillId="0" borderId="0"/>
    <xf numFmtId="0" fontId="37" fillId="0" borderId="0"/>
    <xf numFmtId="185" fontId="9" fillId="0" borderId="0" applyProtection="0">
      <protection locked="0"/>
    </xf>
    <xf numFmtId="187" fontId="45"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185" fontId="9" fillId="0" borderId="0" applyProtection="0">
      <protection locked="0"/>
    </xf>
    <xf numFmtId="185" fontId="8" fillId="0" borderId="0"/>
    <xf numFmtId="185" fontId="8" fillId="0" borderId="0"/>
    <xf numFmtId="185" fontId="8" fillId="0" borderId="0"/>
    <xf numFmtId="0" fontId="8" fillId="0" borderId="0"/>
    <xf numFmtId="185" fontId="9" fillId="0" borderId="0" applyProtection="0">
      <protection locked="0"/>
    </xf>
    <xf numFmtId="186" fontId="8" fillId="0" borderId="0"/>
    <xf numFmtId="185" fontId="11" fillId="0" borderId="0"/>
    <xf numFmtId="185" fontId="8" fillId="0" borderId="0"/>
    <xf numFmtId="0" fontId="8" fillId="0" borderId="0"/>
    <xf numFmtId="185" fontId="9" fillId="0" borderId="0"/>
    <xf numFmtId="185" fontId="9" fillId="0" borderId="0"/>
    <xf numFmtId="186" fontId="8" fillId="0" borderId="0"/>
    <xf numFmtId="185" fontId="11" fillId="0" borderId="0"/>
    <xf numFmtId="185"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0" fontId="8" fillId="0" borderId="0"/>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5" fontId="145" fillId="0" borderId="0"/>
    <xf numFmtId="187" fontId="145" fillId="0" borderId="0"/>
    <xf numFmtId="185" fontId="9" fillId="0" borderId="0"/>
    <xf numFmtId="187" fontId="9" fillId="0" borderId="0"/>
    <xf numFmtId="187" fontId="9" fillId="0" borderId="0"/>
    <xf numFmtId="0" fontId="37" fillId="0" borderId="0"/>
    <xf numFmtId="187"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8"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140"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7"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7" fontId="141" fillId="0" borderId="0"/>
    <xf numFmtId="0"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140" fillId="0" borderId="0"/>
    <xf numFmtId="185" fontId="9" fillId="0" borderId="0"/>
    <xf numFmtId="185" fontId="141" fillId="0" borderId="0"/>
    <xf numFmtId="186" fontId="9" fillId="0" borderId="0"/>
    <xf numFmtId="0" fontId="141"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213"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140" fillId="0" borderId="0"/>
    <xf numFmtId="185" fontId="9" fillId="0" borderId="0"/>
    <xf numFmtId="185" fontId="9" fillId="0" borderId="0"/>
    <xf numFmtId="0" fontId="37" fillId="0" borderId="0"/>
    <xf numFmtId="185" fontId="145" fillId="0" borderId="0"/>
    <xf numFmtId="187" fontId="145" fillId="0" borderId="0"/>
    <xf numFmtId="185" fontId="9" fillId="0" borderId="0"/>
    <xf numFmtId="0" fontId="8" fillId="0" borderId="0"/>
    <xf numFmtId="0" fontId="8" fillId="0" borderId="0"/>
    <xf numFmtId="0" fontId="8" fillId="0" borderId="0"/>
    <xf numFmtId="187" fontId="145" fillId="0" borderId="0"/>
    <xf numFmtId="185" fontId="145" fillId="0" borderId="0"/>
    <xf numFmtId="185" fontId="9" fillId="0" borderId="0"/>
    <xf numFmtId="0" fontId="8" fillId="0" borderId="0"/>
    <xf numFmtId="0" fontId="8"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147" fillId="0" borderId="0"/>
    <xf numFmtId="185" fontId="9" fillId="0" borderId="0"/>
    <xf numFmtId="187" fontId="14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5" fontId="9" fillId="0" borderId="0"/>
    <xf numFmtId="185" fontId="8"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0" fontId="23" fillId="109"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7" fontId="9" fillId="0" borderId="0"/>
    <xf numFmtId="185" fontId="9" fillId="0" borderId="0"/>
    <xf numFmtId="185" fontId="140" fillId="0" borderId="0"/>
    <xf numFmtId="186" fontId="9" fillId="0" borderId="0"/>
    <xf numFmtId="0" fontId="37" fillId="0" borderId="0"/>
    <xf numFmtId="185" fontId="9" fillId="0" borderId="0"/>
    <xf numFmtId="187" fontId="9" fillId="0" borderId="0"/>
    <xf numFmtId="0" fontId="37" fillId="0" borderId="0"/>
    <xf numFmtId="0" fontId="37" fillId="0" borderId="0"/>
    <xf numFmtId="0" fontId="37" fillId="0" borderId="0"/>
    <xf numFmtId="0" fontId="37" fillId="0" borderId="0"/>
    <xf numFmtId="0" fontId="37"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59"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31" fillId="0" borderId="0"/>
    <xf numFmtId="0" fontId="31"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31" fillId="0" borderId="0"/>
    <xf numFmtId="0" fontId="31" fillId="0" borderId="0"/>
    <xf numFmtId="185" fontId="146" fillId="0" borderId="0"/>
    <xf numFmtId="0" fontId="146" fillId="0" borderId="0"/>
    <xf numFmtId="185" fontId="9" fillId="0" borderId="0"/>
    <xf numFmtId="0" fontId="9" fillId="0" borderId="0"/>
    <xf numFmtId="185" fontId="141" fillId="0" borderId="0"/>
    <xf numFmtId="186" fontId="9" fillId="0" borderId="0"/>
    <xf numFmtId="0" fontId="141" fillId="0" borderId="0"/>
    <xf numFmtId="0" fontId="23" fillId="109"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9"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186" fontId="9" fillId="0" borderId="0" applyNumberForma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9"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9"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9"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5" fillId="0" borderId="0"/>
    <xf numFmtId="185" fontId="140" fillId="0" borderId="0"/>
    <xf numFmtId="185" fontId="11" fillId="0" borderId="0"/>
    <xf numFmtId="187" fontId="145"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185" fontId="11" fillId="0" borderId="0"/>
    <xf numFmtId="0" fontId="8"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34" fillId="0" borderId="0"/>
    <xf numFmtId="0" fontId="9"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0" fillId="0" borderId="0" applyNumberFormat="0" applyFill="0" applyBorder="0" applyAlignment="0" applyProtection="0"/>
    <xf numFmtId="0" fontId="37" fillId="0" borderId="0" applyNumberFormat="0" applyFill="0" applyBorder="0" applyAlignment="0" applyProtection="0"/>
    <xf numFmtId="0" fontId="9" fillId="0" borderId="0"/>
    <xf numFmtId="0" fontId="37" fillId="0" borderId="0" applyNumberFormat="0" applyFill="0" applyBorder="0" applyAlignment="0" applyProtection="0"/>
    <xf numFmtId="0" fontId="9" fillId="0" borderId="0"/>
    <xf numFmtId="187" fontId="8" fillId="0" borderId="0"/>
    <xf numFmtId="0" fontId="9" fillId="0" borderId="0"/>
    <xf numFmtId="187" fontId="8"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8" fillId="0" borderId="0"/>
    <xf numFmtId="185" fontId="5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59" fillId="0" borderId="0"/>
    <xf numFmtId="0" fontId="9" fillId="0" borderId="0"/>
    <xf numFmtId="185" fontId="59" fillId="0" borderId="0"/>
    <xf numFmtId="185" fontId="59" fillId="0" borderId="0"/>
    <xf numFmtId="185"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5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59" fillId="0" borderId="0"/>
    <xf numFmtId="185" fontId="9" fillId="0" borderId="0"/>
    <xf numFmtId="185" fontId="9" fillId="0" borderId="0"/>
    <xf numFmtId="185" fontId="9" fillId="0" borderId="0"/>
    <xf numFmtId="185" fontId="9" fillId="0" borderId="0"/>
    <xf numFmtId="186" fontId="8" fillId="0" borderId="0"/>
    <xf numFmtId="0" fontId="37" fillId="0" borderId="0"/>
    <xf numFmtId="185" fontId="59" fillId="0" borderId="0"/>
    <xf numFmtId="185" fontId="9" fillId="0" borderId="0"/>
    <xf numFmtId="186" fontId="8"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146"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213"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0" fontId="8"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140"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9" fillId="0" borderId="0" applyProtection="0">
      <protection locked="0"/>
    </xf>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0" fontId="9" fillId="0" borderId="0"/>
    <xf numFmtId="0" fontId="8" fillId="0" borderId="0"/>
    <xf numFmtId="0" fontId="8" fillId="0" borderId="0"/>
    <xf numFmtId="0" fontId="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145"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45"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59" fillId="0" borderId="0"/>
    <xf numFmtId="0" fontId="9" fillId="0" borderId="0"/>
    <xf numFmtId="0" fontId="37" fillId="0" borderId="0"/>
    <xf numFmtId="0" fontId="37" fillId="0" borderId="0"/>
    <xf numFmtId="0" fontId="37"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xf numFmtId="185" fontId="9" fillId="0" borderId="0" applyProtection="0">
      <protection locked="0"/>
    </xf>
    <xf numFmtId="185" fontId="9" fillId="0" borderId="0" applyProtection="0">
      <protection locked="0"/>
    </xf>
    <xf numFmtId="0" fontId="9" fillId="0" borderId="0"/>
    <xf numFmtId="185" fontId="8" fillId="0" borderId="0"/>
    <xf numFmtId="186" fontId="8" fillId="0" borderId="0"/>
    <xf numFmtId="185" fontId="9" fillId="0" borderId="0"/>
    <xf numFmtId="185" fontId="9" fillId="0" borderId="0" applyProtection="0">
      <protection locked="0"/>
    </xf>
    <xf numFmtId="0" fontId="9" fillId="0" borderId="0"/>
    <xf numFmtId="185"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11"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8" fillId="0" borderId="0"/>
    <xf numFmtId="0" fontId="8" fillId="0" borderId="0"/>
    <xf numFmtId="0" fontId="8" fillId="0" borderId="0"/>
    <xf numFmtId="186" fontId="9" fillId="0" borderId="0"/>
    <xf numFmtId="186" fontId="9" fillId="0" borderId="0"/>
    <xf numFmtId="186"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34" fillId="0" borderId="0"/>
    <xf numFmtId="185" fontId="140" fillId="0" borderId="0"/>
    <xf numFmtId="0" fontId="34" fillId="0" borderId="0"/>
    <xf numFmtId="185" fontId="140" fillId="0" borderId="0"/>
    <xf numFmtId="185" fontId="140"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4" fillId="0" borderId="0"/>
    <xf numFmtId="185" fontId="8" fillId="0" borderId="0"/>
    <xf numFmtId="0" fontId="8" fillId="0" borderId="0"/>
    <xf numFmtId="0" fontId="34" fillId="0" borderId="0"/>
    <xf numFmtId="0" fontId="34" fillId="0" borderId="0"/>
    <xf numFmtId="0" fontId="37"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0" fontId="31"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9" fillId="0" borderId="0"/>
    <xf numFmtId="185" fontId="9" fillId="0" borderId="0"/>
    <xf numFmtId="185" fontId="9"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9" fillId="0" borderId="0"/>
    <xf numFmtId="186" fontId="14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213" fontId="146"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8" fillId="0" borderId="0"/>
    <xf numFmtId="187" fontId="8"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34" fillId="0" borderId="0"/>
    <xf numFmtId="187" fontId="145"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140" fillId="0" borderId="0"/>
    <xf numFmtId="185" fontId="9" fillId="0" borderId="0" applyProtection="0">
      <protection locked="0"/>
    </xf>
    <xf numFmtId="0" fontId="9" fillId="0" borderId="0"/>
    <xf numFmtId="0" fontId="9" fillId="0" borderId="0"/>
    <xf numFmtId="0" fontId="37" fillId="0" borderId="0"/>
    <xf numFmtId="0" fontId="9" fillId="0" borderId="0"/>
    <xf numFmtId="0" fontId="37" fillId="0" borderId="0"/>
    <xf numFmtId="186" fontId="9" fillId="0" borderId="0" applyProtection="0">
      <protection locked="0"/>
    </xf>
    <xf numFmtId="0" fontId="9" fillId="0" borderId="0"/>
    <xf numFmtId="0" fontId="37" fillId="0" borderId="0"/>
    <xf numFmtId="185" fontId="9" fillId="0" borderId="0" applyProtection="0">
      <protection locked="0"/>
    </xf>
    <xf numFmtId="213"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9" fillId="0" borderId="0"/>
    <xf numFmtId="0" fontId="37"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11" fillId="36" borderId="13" applyNumberFormat="0" applyFont="0" applyAlignment="0" applyProtection="0"/>
    <xf numFmtId="185" fontId="11" fillId="36" borderId="13" applyNumberFormat="0" applyFont="0" applyAlignment="0" applyProtection="0"/>
    <xf numFmtId="187" fontId="11" fillId="36" borderId="13" applyNumberFormat="0" applyFont="0" applyAlignment="0" applyProtection="0"/>
    <xf numFmtId="187" fontId="11" fillId="36" borderId="13" applyNumberFormat="0" applyFont="0" applyAlignment="0" applyProtection="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8" fillId="0" borderId="0"/>
    <xf numFmtId="186" fontId="9" fillId="0" borderId="0" applyNumberFormat="0" applyFill="0" applyBorder="0" applyAlignment="0" applyProtection="0"/>
    <xf numFmtId="0" fontId="9" fillId="0" borderId="0"/>
    <xf numFmtId="0" fontId="37" fillId="0" borderId="0"/>
    <xf numFmtId="0" fontId="9" fillId="0" borderId="0"/>
    <xf numFmtId="0" fontId="9" fillId="0" borderId="0"/>
    <xf numFmtId="0" fontId="37" fillId="0" borderId="0"/>
    <xf numFmtId="213" fontId="9" fillId="0" borderId="0"/>
    <xf numFmtId="0" fontId="9" fillId="0" borderId="0"/>
    <xf numFmtId="0" fontId="37" fillId="0" borderId="0"/>
    <xf numFmtId="185" fontId="9" fillId="0" borderId="0" applyProtection="0">
      <protection locked="0"/>
    </xf>
    <xf numFmtId="0" fontId="37" fillId="0" borderId="0"/>
    <xf numFmtId="185" fontId="8" fillId="0" borderId="0"/>
    <xf numFmtId="185" fontId="8" fillId="0" borderId="0"/>
    <xf numFmtId="185" fontId="8" fillId="0" borderId="0"/>
    <xf numFmtId="185" fontId="8"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185" fontId="145" fillId="0" borderId="0"/>
    <xf numFmtId="187" fontId="145" fillId="0" borderId="0"/>
    <xf numFmtId="185" fontId="8" fillId="0" borderId="0"/>
    <xf numFmtId="187" fontId="8" fillId="0" borderId="0"/>
    <xf numFmtId="187" fontId="145"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xf numFmtId="185" fontId="9" fillId="0" borderId="0"/>
    <xf numFmtId="185" fontId="9" fillId="0" borderId="0"/>
    <xf numFmtId="185" fontId="9" fillId="0" borderId="0"/>
    <xf numFmtId="185" fontId="8" fillId="0" borderId="0"/>
    <xf numFmtId="0" fontId="9" fillId="0" borderId="0"/>
    <xf numFmtId="0" fontId="37" fillId="0" borderId="0"/>
    <xf numFmtId="185" fontId="9" fillId="0" borderId="0"/>
    <xf numFmtId="185" fontId="9" fillId="0" borderId="0" applyProtection="0">
      <protection locked="0"/>
    </xf>
    <xf numFmtId="185" fontId="9" fillId="0" borderId="0" applyProtection="0">
      <protection locked="0"/>
    </xf>
    <xf numFmtId="0" fontId="9" fillId="0" borderId="0"/>
    <xf numFmtId="186" fontId="149" fillId="0" borderId="0"/>
    <xf numFmtId="0" fontId="8" fillId="0" borderId="0"/>
    <xf numFmtId="0" fontId="9" fillId="0" borderId="0"/>
    <xf numFmtId="0" fontId="37" fillId="0" borderId="0"/>
    <xf numFmtId="213" fontId="9"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0" fontId="150" fillId="0" borderId="0"/>
    <xf numFmtId="0" fontId="9" fillId="0" borderId="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0" fontId="9" fillId="0" borderId="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6" fontId="9" fillId="46" borderId="43" applyNumberFormat="0" applyFont="0" applyAlignment="0" applyProtection="0"/>
    <xf numFmtId="0" fontId="9" fillId="0" borderId="0"/>
    <xf numFmtId="185" fontId="11" fillId="46" borderId="43"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0" fontId="37" fillId="46" borderId="43" applyNumberFormat="0" applyFont="0" applyAlignment="0" applyProtection="0"/>
    <xf numFmtId="185" fontId="11" fillId="46" borderId="43"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5" fontId="11" fillId="46" borderId="43" applyNumberFormat="0" applyFont="0" applyAlignment="0" applyProtection="0"/>
    <xf numFmtId="185" fontId="11" fillId="46" borderId="43" applyNumberFormat="0" applyFont="0" applyAlignment="0" applyProtection="0"/>
    <xf numFmtId="185" fontId="11"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46" borderId="43" applyNumberFormat="0" applyFont="0" applyAlignment="0" applyProtection="0"/>
    <xf numFmtId="0" fontId="8" fillId="17" borderId="24" applyNumberFormat="0" applyFont="0" applyAlignment="0" applyProtection="0"/>
    <xf numFmtId="0" fontId="9" fillId="0" borderId="0"/>
    <xf numFmtId="185" fontId="11" fillId="17" borderId="24" applyNumberFormat="0" applyFont="0" applyAlignment="0" applyProtection="0"/>
    <xf numFmtId="187" fontId="11" fillId="17" borderId="24" applyNumberFormat="0" applyFont="0" applyAlignment="0" applyProtection="0"/>
    <xf numFmtId="0" fontId="62" fillId="17" borderId="24" applyNumberFormat="0" applyFont="0" applyAlignment="0" applyProtection="0"/>
    <xf numFmtId="0" fontId="62" fillId="17" borderId="24" applyNumberFormat="0" applyFont="0" applyAlignment="0" applyProtection="0"/>
    <xf numFmtId="0" fontId="34" fillId="17" borderId="24" applyNumberFormat="0" applyFont="0" applyAlignment="0" applyProtection="0"/>
    <xf numFmtId="0" fontId="37"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7" fontId="11" fillId="17" borderId="24" applyNumberFormat="0" applyFont="0" applyAlignment="0" applyProtection="0"/>
    <xf numFmtId="0" fontId="37"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0" fontId="37" fillId="46" borderId="43"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8" fillId="12" borderId="0" applyNumberFormat="0" applyBorder="0" applyAlignment="0" applyProtection="0"/>
    <xf numFmtId="187" fontId="8" fillId="12" borderId="0" applyNumberFormat="0" applyBorder="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30" fillId="46" borderId="43"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46" borderId="43"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185" fontId="11" fillId="17" borderId="24" applyNumberFormat="0" applyFont="0" applyAlignment="0" applyProtection="0"/>
    <xf numFmtId="185" fontId="11" fillId="17" borderId="24" applyNumberFormat="0" applyFont="0" applyAlignment="0" applyProtection="0"/>
    <xf numFmtId="187" fontId="11" fillId="17" borderId="24" applyNumberFormat="0" applyFont="0" applyAlignment="0" applyProtection="0"/>
    <xf numFmtId="187" fontId="11" fillId="17" borderId="24" applyNumberFormat="0" applyFont="0" applyAlignment="0" applyProtection="0"/>
    <xf numFmtId="0" fontId="9" fillId="0" borderId="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8" fillId="17" borderId="24" applyNumberFormat="0" applyFont="0" applyAlignment="0" applyProtection="0"/>
    <xf numFmtId="0" fontId="11" fillId="17" borderId="24"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0" borderId="0"/>
    <xf numFmtId="0" fontId="9" fillId="88" borderId="4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4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4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88" borderId="43" applyNumberFormat="0" applyFont="0" applyAlignment="0" applyProtection="0"/>
    <xf numFmtId="0" fontId="9" fillId="0" borderId="0"/>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37" fillId="48" borderId="6">
      <alignment horizontal="center" vertical="center" wrapText="1"/>
    </xf>
    <xf numFmtId="0" fontId="9" fillId="0" borderId="0"/>
    <xf numFmtId="0" fontId="151"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151" fillId="48" borderId="6">
      <alignment horizontal="center" vertical="center" wrapText="1"/>
    </xf>
    <xf numFmtId="0" fontId="9" fillId="0" borderId="0"/>
    <xf numFmtId="0" fontId="9" fillId="0" borderId="0"/>
    <xf numFmtId="0" fontId="9" fillId="0" borderId="0"/>
    <xf numFmtId="0" fontId="152" fillId="94" borderId="44" applyNumberFormat="0" applyAlignment="0" applyProtection="0"/>
    <xf numFmtId="0" fontId="52" fillId="15" borderId="21" applyNumberFormat="0" applyAlignment="0" applyProtection="0"/>
    <xf numFmtId="185" fontId="153" fillId="57" borderId="44" applyNumberFormat="0" applyAlignment="0" applyProtection="0"/>
    <xf numFmtId="186" fontId="152" fillId="94" borderId="44" applyNumberFormat="0" applyAlignment="0" applyProtection="0"/>
    <xf numFmtId="185" fontId="154" fillId="0" borderId="0"/>
    <xf numFmtId="186" fontId="154" fillId="0" borderId="0"/>
    <xf numFmtId="0" fontId="9" fillId="0" borderId="0"/>
    <xf numFmtId="0" fontId="9" fillId="0" borderId="0"/>
    <xf numFmtId="14" fontId="37" fillId="0" borderId="0">
      <alignment horizontal="center" wrapText="1"/>
      <protection locked="0"/>
    </xf>
    <xf numFmtId="14" fontId="69"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7"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2"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4" fontId="37"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4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5"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5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0" fontId="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8" fontId="37" fillId="0" borderId="0"/>
    <xf numFmtId="0" fontId="9" fillId="0" borderId="0"/>
    <xf numFmtId="215" fontId="156" fillId="0" borderId="0"/>
    <xf numFmtId="215" fontId="156" fillId="0" borderId="0"/>
    <xf numFmtId="168" fontId="156" fillId="0" borderId="0"/>
    <xf numFmtId="185" fontId="69" fillId="0" borderId="45" applyNumberFormat="0" applyAlignment="0"/>
    <xf numFmtId="186" fontId="69" fillId="0" borderId="45" applyNumberFormat="0" applyAlignment="0"/>
    <xf numFmtId="0" fontId="9" fillId="0" borderId="0"/>
    <xf numFmtId="0" fontId="9" fillId="0" borderId="0"/>
    <xf numFmtId="0" fontId="37"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3" fontId="157" fillId="6" borderId="0"/>
    <xf numFmtId="185" fontId="158" fillId="6" borderId="0">
      <alignment horizontal="left" indent="7"/>
    </xf>
    <xf numFmtId="186" fontId="158" fillId="6" borderId="0">
      <alignment horizontal="left" indent="7"/>
    </xf>
    <xf numFmtId="185" fontId="157" fillId="6" borderId="0">
      <alignment horizontal="left" indent="6"/>
    </xf>
    <xf numFmtId="186" fontId="157" fillId="6" borderId="0">
      <alignment horizontal="left" indent="6"/>
    </xf>
    <xf numFmtId="3" fontId="60" fillId="0" borderId="27" applyFill="0"/>
    <xf numFmtId="185" fontId="35" fillId="110" borderId="42" applyNumberFormat="0" applyBorder="0" applyAlignment="0">
      <alignment horizontal="right"/>
    </xf>
    <xf numFmtId="186"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35" fillId="110" borderId="42" applyNumberFormat="0" applyBorder="0" applyAlignment="0">
      <alignment horizontal="right"/>
    </xf>
    <xf numFmtId="187" fontId="35" fillId="110" borderId="42" applyNumberFormat="0" applyBorder="0" applyAlignment="0">
      <alignment horizontal="right"/>
    </xf>
    <xf numFmtId="185" fontId="159" fillId="111" borderId="0"/>
    <xf numFmtId="186" fontId="159" fillId="111" borderId="0"/>
    <xf numFmtId="185" fontId="60" fillId="0" borderId="0" applyFill="0"/>
    <xf numFmtId="186" fontId="60" fillId="0" borderId="0"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3" fontId="60" fillId="0" borderId="14" applyFill="0"/>
    <xf numFmtId="185" fontId="9" fillId="112" borderId="0" applyNumberFormat="0" applyFont="0" applyBorder="0" applyAlignment="0"/>
    <xf numFmtId="185" fontId="9" fillId="112" borderId="0" applyNumberFormat="0" applyFont="0" applyBorder="0" applyAlignment="0"/>
    <xf numFmtId="186" fontId="9" fillId="112" borderId="0" applyNumberFormat="0" applyFont="0" applyBorder="0" applyAlignment="0"/>
    <xf numFmtId="186" fontId="9" fillId="112" borderId="0" applyNumberFormat="0" applyFont="0" applyBorder="0" applyAlignment="0"/>
    <xf numFmtId="185" fontId="159" fillId="113" borderId="0">
      <alignment horizontal="left" indent="2"/>
    </xf>
    <xf numFmtId="186" fontId="159" fillId="113" borderId="0">
      <alignment horizontal="left" indent="2"/>
    </xf>
    <xf numFmtId="185" fontId="159" fillId="0" borderId="0" applyFill="0">
      <alignment horizontal="left" indent="2"/>
    </xf>
    <xf numFmtId="186" fontId="159" fillId="0" borderId="0" applyFill="0">
      <alignment horizontal="left" indent="2"/>
    </xf>
    <xf numFmtId="3" fontId="60" fillId="0" borderId="0" applyFill="0"/>
    <xf numFmtId="185" fontId="9" fillId="114" borderId="0" applyNumberFormat="0" applyFont="0" applyBorder="0" applyAlignment="0"/>
    <xf numFmtId="186" fontId="9" fillId="114" borderId="0" applyNumberFormat="0" applyFont="0" applyBorder="0" applyAlignment="0"/>
    <xf numFmtId="185" fontId="160" fillId="114" borderId="0">
      <alignment horizontal="left" indent="4"/>
    </xf>
    <xf numFmtId="186" fontId="160" fillId="114" borderId="0">
      <alignment horizontal="left" indent="4"/>
    </xf>
    <xf numFmtId="185" fontId="161" fillId="114" borderId="0">
      <alignment horizontal="left" indent="4"/>
    </xf>
    <xf numFmtId="186" fontId="161" fillId="114" borderId="0">
      <alignment horizontal="left" indent="4"/>
    </xf>
    <xf numFmtId="3" fontId="81" fillId="0" borderId="0" applyFill="0"/>
    <xf numFmtId="185" fontId="9" fillId="0" borderId="0" applyNumberFormat="0" applyFont="0" applyBorder="0" applyAlignment="0"/>
    <xf numFmtId="186" fontId="9" fillId="0" borderId="0" applyNumberFormat="0" applyFont="0" applyBorder="0" applyAlignment="0"/>
    <xf numFmtId="185" fontId="162" fillId="0" borderId="0">
      <alignment horizontal="left" indent="6"/>
    </xf>
    <xf numFmtId="186" fontId="162" fillId="0" borderId="0">
      <alignment horizontal="left" indent="6"/>
    </xf>
    <xf numFmtId="185" fontId="162" fillId="0" borderId="0" applyFill="0">
      <alignment horizontal="left" indent="6"/>
    </xf>
    <xf numFmtId="186" fontId="162" fillId="0" borderId="0" applyFill="0">
      <alignment horizontal="left" indent="6"/>
    </xf>
    <xf numFmtId="188" fontId="59" fillId="0" borderId="0" applyFill="0"/>
    <xf numFmtId="185" fontId="9" fillId="0" borderId="0" applyNumberFormat="0" applyFont="0" applyBorder="0" applyAlignment="0"/>
    <xf numFmtId="186" fontId="9" fillId="0" borderId="0" applyNumberFormat="0" applyFont="0" applyBorder="0" applyAlignment="0"/>
    <xf numFmtId="185" fontId="163" fillId="0" borderId="0">
      <alignment horizontal="left" indent="7"/>
    </xf>
    <xf numFmtId="186" fontId="163" fillId="0" borderId="0">
      <alignment horizontal="left" indent="7"/>
    </xf>
    <xf numFmtId="216" fontId="163" fillId="0" borderId="0" applyFill="0">
      <alignment horizontal="left" indent="7"/>
    </xf>
    <xf numFmtId="188" fontId="82" fillId="0" borderId="0" applyFill="0"/>
    <xf numFmtId="185" fontId="9" fillId="0" borderId="0" applyNumberFormat="0" applyFont="0" applyBorder="0" applyAlignment="0"/>
    <xf numFmtId="186" fontId="9" fillId="0" borderId="0" applyNumberFormat="0" applyFont="0" applyBorder="0" applyAlignment="0"/>
    <xf numFmtId="185" fontId="83" fillId="0" borderId="0">
      <alignment horizontal="left" indent="8"/>
    </xf>
    <xf numFmtId="186" fontId="83" fillId="0" borderId="0">
      <alignment horizontal="left" indent="8"/>
    </xf>
    <xf numFmtId="185" fontId="84" fillId="0" borderId="0" applyFill="0">
      <alignment horizontal="left" indent="8"/>
    </xf>
    <xf numFmtId="186" fontId="84" fillId="0" borderId="0" applyFill="0">
      <alignment horizontal="left" indent="8"/>
    </xf>
    <xf numFmtId="188" fontId="85" fillId="0" borderId="0" applyFill="0"/>
    <xf numFmtId="185" fontId="9" fillId="0" borderId="0" applyNumberFormat="0" applyFont="0" applyFill="0" applyBorder="0" applyAlignment="0"/>
    <xf numFmtId="186" fontId="9" fillId="0" borderId="0" applyNumberFormat="0" applyFont="0" applyFill="0" applyBorder="0" applyAlignment="0"/>
    <xf numFmtId="185" fontId="86" fillId="0" borderId="0" applyFill="0">
      <alignment horizontal="left" indent="9"/>
    </xf>
    <xf numFmtId="186" fontId="86" fillId="0" borderId="0" applyFill="0">
      <alignment horizontal="left" indent="9"/>
    </xf>
    <xf numFmtId="185" fontId="82" fillId="0" borderId="0" applyFill="0">
      <alignment horizontal="left" indent="9"/>
    </xf>
    <xf numFmtId="186" fontId="82" fillId="0" borderId="0" applyFill="0">
      <alignment horizontal="left" indent="9"/>
    </xf>
    <xf numFmtId="180" fontId="164" fillId="115" borderId="0"/>
    <xf numFmtId="0" fontId="9" fillId="0" borderId="0"/>
    <xf numFmtId="0" fontId="9" fillId="0" borderId="0"/>
    <xf numFmtId="0" fontId="37" fillId="0" borderId="26" applyNumberFormat="0" applyBorder="0"/>
    <xf numFmtId="0" fontId="147" fillId="0" borderId="26" applyNumberFormat="0" applyBorder="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37"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38" fontId="37" fillId="0" borderId="0"/>
    <xf numFmtId="38" fontId="165" fillId="0" borderId="0"/>
    <xf numFmtId="0" fontId="9" fillId="0" borderId="0"/>
    <xf numFmtId="0" fontId="9" fillId="0" borderId="0"/>
    <xf numFmtId="0" fontId="9" fillId="0" borderId="0"/>
    <xf numFmtId="0" fontId="9" fillId="0" borderId="0"/>
    <xf numFmtId="0" fontId="37" fillId="57" borderId="44" applyNumberFormat="0" applyAlignment="0" applyProtection="0"/>
    <xf numFmtId="185" fontId="152" fillId="57" borderId="44" applyNumberFormat="0" applyAlignment="0" applyProtection="0"/>
    <xf numFmtId="187" fontId="52" fillId="15" borderId="21" applyNumberFormat="0" applyAlignment="0" applyProtection="0"/>
    <xf numFmtId="0" fontId="9" fillId="0" borderId="0"/>
    <xf numFmtId="0" fontId="9" fillId="0" borderId="0"/>
    <xf numFmtId="0" fontId="166" fillId="48" borderId="21" applyNumberFormat="0" applyAlignment="0" applyProtection="0"/>
    <xf numFmtId="0" fontId="166" fillId="48" borderId="21" applyNumberFormat="0" applyAlignment="0" applyProtection="0"/>
    <xf numFmtId="0" fontId="166" fillId="15" borderId="21" applyNumberFormat="0" applyAlignment="0" applyProtection="0"/>
    <xf numFmtId="0" fontId="37" fillId="57" borderId="44" applyNumberFormat="0" applyAlignment="0" applyProtection="0"/>
    <xf numFmtId="0" fontId="9" fillId="0" borderId="0"/>
    <xf numFmtId="0" fontId="9" fillId="0" borderId="0"/>
    <xf numFmtId="0" fontId="37" fillId="57" borderId="44" applyNumberFormat="0" applyAlignment="0" applyProtection="0"/>
    <xf numFmtId="0" fontId="9" fillId="0" borderId="0"/>
    <xf numFmtId="0" fontId="37" fillId="57" borderId="4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7" fillId="108" borderId="46" applyNumberFormat="0" applyProtection="0">
      <alignment vertical="center"/>
    </xf>
    <xf numFmtId="0" fontId="9" fillId="0" borderId="0"/>
    <xf numFmtId="0" fontId="9" fillId="0" borderId="0"/>
    <xf numFmtId="4" fontId="23" fillId="108" borderId="29" applyNumberFormat="0" applyProtection="0">
      <alignment vertical="center"/>
    </xf>
    <xf numFmtId="0" fontId="9" fillId="0" borderId="0"/>
    <xf numFmtId="4" fontId="23" fillId="108" borderId="29" applyNumberFormat="0" applyProtection="0">
      <alignment vertical="center"/>
    </xf>
    <xf numFmtId="0" fontId="9" fillId="0" borderId="0"/>
    <xf numFmtId="4" fontId="23" fillId="108" borderId="29"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8" fillId="108" borderId="46" applyNumberFormat="0" applyProtection="0">
      <alignment vertical="center"/>
    </xf>
    <xf numFmtId="0" fontId="9" fillId="0" borderId="0"/>
    <xf numFmtId="0" fontId="9" fillId="0" borderId="0"/>
    <xf numFmtId="4" fontId="169" fillId="59" borderId="29"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08" borderId="46" applyNumberFormat="0" applyProtection="0">
      <alignment horizontal="left" vertical="center" indent="1"/>
    </xf>
    <xf numFmtId="0" fontId="9" fillId="0" borderId="0"/>
    <xf numFmtId="0" fontId="9" fillId="0" borderId="0"/>
    <xf numFmtId="4" fontId="23" fillId="59" borderId="29" applyNumberFormat="0" applyProtection="0">
      <alignment horizontal="left" vertical="center" indent="1"/>
    </xf>
    <xf numFmtId="0" fontId="9" fillId="0" borderId="0"/>
    <xf numFmtId="4" fontId="23" fillId="59" borderId="29" applyNumberFormat="0" applyProtection="0">
      <alignment horizontal="left" vertical="center" indent="1"/>
    </xf>
    <xf numFmtId="0" fontId="9" fillId="0" borderId="0"/>
    <xf numFmtId="4" fontId="23" fillId="59" borderId="29"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7" fillId="108" borderId="46" applyNumberFormat="0" applyProtection="0">
      <alignment horizontal="left" vertical="top" indent="1"/>
    </xf>
    <xf numFmtId="0" fontId="9" fillId="0" borderId="0"/>
    <xf numFmtId="0" fontId="9" fillId="0" borderId="0"/>
    <xf numFmtId="0" fontId="170" fillId="108"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42" borderId="0" applyNumberFormat="0" applyProtection="0">
      <alignment horizontal="left" vertical="center" indent="1"/>
    </xf>
    <xf numFmtId="0" fontId="9" fillId="0" borderId="0"/>
    <xf numFmtId="0" fontId="9" fillId="0" borderId="0"/>
    <xf numFmtId="4" fontId="23" fillId="62" borderId="29" applyNumberFormat="0" applyProtection="0">
      <alignment horizontal="left" vertical="center" indent="1"/>
    </xf>
    <xf numFmtId="0" fontId="9" fillId="0" borderId="0"/>
    <xf numFmtId="4" fontId="23" fillId="62" borderId="29" applyNumberFormat="0" applyProtection="0">
      <alignment horizontal="left" vertical="center" indent="1"/>
    </xf>
    <xf numFmtId="0" fontId="9" fillId="0" borderId="0"/>
    <xf numFmtId="4" fontId="23" fillId="62" borderId="29"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63" fillId="45" borderId="46" applyNumberFormat="0" applyProtection="0">
      <alignment horizontal="right" vertical="center"/>
    </xf>
    <xf numFmtId="0" fontId="9" fillId="0" borderId="0"/>
    <xf numFmtId="0" fontId="9" fillId="0" borderId="0"/>
    <xf numFmtId="4" fontId="23" fillId="45"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4" borderId="46" applyNumberFormat="0" applyProtection="0">
      <alignment horizontal="right" vertical="center"/>
    </xf>
    <xf numFmtId="0" fontId="9" fillId="0" borderId="0"/>
    <xf numFmtId="0" fontId="9" fillId="0" borderId="0"/>
    <xf numFmtId="4" fontId="23" fillId="107"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78" borderId="46" applyNumberFormat="0" applyProtection="0">
      <alignment horizontal="right" vertical="center"/>
    </xf>
    <xf numFmtId="0" fontId="9" fillId="0" borderId="0"/>
    <xf numFmtId="0" fontId="9" fillId="0" borderId="0"/>
    <xf numFmtId="4" fontId="23" fillId="78" borderId="47"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8" borderId="46" applyNumberFormat="0" applyProtection="0">
      <alignment horizontal="right" vertical="center"/>
    </xf>
    <xf numFmtId="0" fontId="9" fillId="0" borderId="0"/>
    <xf numFmtId="0" fontId="9" fillId="0" borderId="0"/>
    <xf numFmtId="4" fontId="23" fillId="58"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63" borderId="46" applyNumberFormat="0" applyProtection="0">
      <alignment horizontal="right" vertical="center"/>
    </xf>
    <xf numFmtId="0" fontId="9" fillId="0" borderId="0"/>
    <xf numFmtId="0" fontId="9" fillId="0" borderId="0"/>
    <xf numFmtId="4" fontId="23" fillId="63"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1" borderId="46" applyNumberFormat="0" applyProtection="0">
      <alignment horizontal="right" vertical="center"/>
    </xf>
    <xf numFmtId="0" fontId="9" fillId="0" borderId="0"/>
    <xf numFmtId="0" fontId="9" fillId="0" borderId="0"/>
    <xf numFmtId="4" fontId="23" fillId="91"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5" borderId="46" applyNumberFormat="0" applyProtection="0">
      <alignment horizontal="right" vertical="center"/>
    </xf>
    <xf numFmtId="0" fontId="9" fillId="0" borderId="0"/>
    <xf numFmtId="0" fontId="9" fillId="0" borderId="0"/>
    <xf numFmtId="4" fontId="23" fillId="55"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3" borderId="46" applyNumberFormat="0" applyProtection="0">
      <alignment horizontal="right" vertical="center"/>
    </xf>
    <xf numFmtId="0" fontId="9" fillId="0" borderId="0"/>
    <xf numFmtId="0" fontId="9" fillId="0" borderId="0"/>
    <xf numFmtId="4" fontId="23" fillId="93"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6" borderId="46" applyNumberFormat="0" applyProtection="0">
      <alignment horizontal="right" vertical="center"/>
    </xf>
    <xf numFmtId="0" fontId="9" fillId="0" borderId="0"/>
    <xf numFmtId="0" fontId="9" fillId="0" borderId="0"/>
    <xf numFmtId="4" fontId="23" fillId="56"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16" borderId="48" applyNumberFormat="0" applyProtection="0">
      <alignment horizontal="left" vertical="center" indent="1"/>
    </xf>
    <xf numFmtId="0" fontId="9" fillId="0" borderId="0"/>
    <xf numFmtId="0" fontId="9" fillId="0" borderId="0"/>
    <xf numFmtId="4" fontId="23" fillId="116" borderId="47"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4" fontId="9" fillId="54" borderId="47"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71" fillId="54" borderId="0" applyNumberFormat="0" applyProtection="0">
      <alignment horizontal="left" vertical="center" indent="1"/>
    </xf>
    <xf numFmtId="0" fontId="9" fillId="0" borderId="0"/>
    <xf numFmtId="0" fontId="9" fillId="0" borderId="0"/>
    <xf numFmtId="4" fontId="9" fillId="54" borderId="47"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2" borderId="46" applyNumberFormat="0" applyProtection="0">
      <alignment horizontal="right" vertical="center"/>
    </xf>
    <xf numFmtId="0" fontId="9" fillId="0" borderId="0"/>
    <xf numFmtId="0" fontId="9" fillId="0" borderId="0"/>
    <xf numFmtId="4" fontId="23" fillId="42" borderId="29" applyNumberFormat="0" applyProtection="0">
      <alignment horizontal="right" vertical="center"/>
    </xf>
    <xf numFmtId="0" fontId="9" fillId="0" borderId="0"/>
    <xf numFmtId="4" fontId="23" fillId="42" borderId="29" applyNumberFormat="0" applyProtection="0">
      <alignment horizontal="right" vertical="center"/>
    </xf>
    <xf numFmtId="0" fontId="9" fillId="0" borderId="0"/>
    <xf numFmtId="4" fontId="23" fillId="42"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117" borderId="47" applyNumberFormat="0" applyProtection="0">
      <alignment horizontal="left" vertical="center" indent="1"/>
    </xf>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42" borderId="47" applyNumberFormat="0" applyProtection="0">
      <alignment horizontal="left" vertical="center" indent="1"/>
    </xf>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54"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9" fillId="42" borderId="46" applyNumberFormat="0" applyProtection="0">
      <alignment horizontal="left" vertical="center" indent="1"/>
    </xf>
    <xf numFmtId="0" fontId="9" fillId="0" borderId="0"/>
    <xf numFmtId="0" fontId="37" fillId="102" borderId="29"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2" fillId="46" borderId="46"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105" borderId="42"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2" fillId="57"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6"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4" fontId="23" fillId="0" borderId="29" applyNumberFormat="0" applyProtection="0">
      <alignment horizontal="right" vertical="center"/>
    </xf>
    <xf numFmtId="0" fontId="9" fillId="0" borderId="0"/>
    <xf numFmtId="4" fontId="23" fillId="0" borderId="29" applyNumberFormat="0" applyProtection="0">
      <alignment horizontal="right" vertical="center"/>
    </xf>
    <xf numFmtId="0" fontId="9" fillId="0" borderId="0"/>
    <xf numFmtId="4" fontId="23" fillId="0"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6"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23" fillId="62" borderId="29" applyNumberFormat="0" applyProtection="0">
      <alignment horizontal="left" vertical="center" indent="1"/>
    </xf>
    <xf numFmtId="0" fontId="9" fillId="0" borderId="0"/>
    <xf numFmtId="4" fontId="23" fillId="62" borderId="29" applyNumberFormat="0" applyProtection="0">
      <alignment horizontal="left" vertical="center" indent="1"/>
    </xf>
    <xf numFmtId="0" fontId="9" fillId="0" borderId="0"/>
    <xf numFmtId="4" fontId="23" fillId="62" borderId="29"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2" borderId="46"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3" fillId="106" borderId="47"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4" fillId="48" borderId="29"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40" fontId="175" fillId="0" borderId="0" applyBorder="0">
      <alignment horizontal="right"/>
    </xf>
    <xf numFmtId="0" fontId="69" fillId="0" borderId="0"/>
    <xf numFmtId="0" fontId="9" fillId="0" borderId="0"/>
    <xf numFmtId="0" fontId="9" fillId="0" borderId="0"/>
    <xf numFmtId="0" fontId="9" fillId="0" borderId="0"/>
    <xf numFmtId="0" fontId="9" fillId="0" borderId="0"/>
    <xf numFmtId="0" fontId="69" fillId="0" borderId="0"/>
    <xf numFmtId="185" fontId="176" fillId="0" borderId="0" applyNumberFormat="0" applyFill="0" applyBorder="0" applyAlignment="0" applyProtection="0"/>
    <xf numFmtId="187" fontId="55"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185" fontId="177" fillId="0" borderId="0" applyNumberFormat="0" applyFill="0" applyBorder="0" applyAlignment="0" applyProtection="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7" fontId="56" fillId="0" borderId="0" applyNumberFormat="0" applyFill="0" applyBorder="0" applyAlignment="0" applyProtection="0"/>
    <xf numFmtId="0" fontId="9" fillId="0" borderId="0"/>
    <xf numFmtId="0" fontId="69" fillId="0" borderId="0"/>
    <xf numFmtId="187" fontId="56" fillId="0" borderId="0" applyNumberFormat="0" applyFill="0" applyBorder="0" applyAlignment="0" applyProtection="0"/>
    <xf numFmtId="0" fontId="9" fillId="0" borderId="0"/>
    <xf numFmtId="0" fontId="69" fillId="0" borderId="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0" fontId="9" fillId="0" borderId="0"/>
    <xf numFmtId="0" fontId="69" fillId="0" borderId="0"/>
    <xf numFmtId="186" fontId="178" fillId="0" borderId="0" applyNumberFormat="0" applyFill="0" applyBorder="0" applyAlignment="0" applyProtection="0"/>
    <xf numFmtId="180" fontId="179" fillId="0" borderId="0"/>
    <xf numFmtId="0" fontId="9" fillId="0" borderId="0"/>
    <xf numFmtId="0" fontId="9" fillId="0" borderId="0"/>
    <xf numFmtId="0" fontId="9" fillId="0" borderId="0"/>
    <xf numFmtId="0" fontId="9" fillId="0" borderId="0"/>
    <xf numFmtId="0" fontId="69" fillId="0" borderId="0"/>
    <xf numFmtId="185" fontId="180" fillId="0" borderId="35" applyNumberFormat="0" applyFill="0" applyAlignment="0" applyProtection="0"/>
    <xf numFmtId="187" fontId="46" fillId="0" borderId="17" applyNumberFormat="0" applyFill="0" applyAlignment="0" applyProtection="0"/>
    <xf numFmtId="0" fontId="9" fillId="0" borderId="0"/>
    <xf numFmtId="0" fontId="9" fillId="0" borderId="0"/>
    <xf numFmtId="0" fontId="181" fillId="0" borderId="36" applyNumberFormat="0" applyFill="0" applyAlignment="0" applyProtection="0"/>
    <xf numFmtId="0" fontId="181" fillId="0" borderId="36" applyNumberFormat="0" applyFill="0" applyAlignment="0" applyProtection="0"/>
    <xf numFmtId="0" fontId="182" fillId="0" borderId="17" applyNumberFormat="0" applyFill="0" applyAlignment="0" applyProtection="0"/>
    <xf numFmtId="0" fontId="69" fillId="0" borderId="0"/>
    <xf numFmtId="0" fontId="9" fillId="0" borderId="0"/>
    <xf numFmtId="0" fontId="9" fillId="0" borderId="0"/>
    <xf numFmtId="0" fontId="125" fillId="0" borderId="36" applyNumberFormat="0" applyFill="0" applyAlignment="0" applyProtection="0"/>
    <xf numFmtId="0" fontId="69" fillId="0" borderId="0"/>
    <xf numFmtId="0" fontId="125" fillId="0" borderId="36" applyNumberFormat="0" applyFill="0" applyAlignment="0" applyProtection="0"/>
    <xf numFmtId="0" fontId="125" fillId="0" borderId="36" applyNumberFormat="0" applyFill="0" applyAlignment="0" applyProtection="0"/>
    <xf numFmtId="0" fontId="46" fillId="0" borderId="17" applyNumberFormat="0" applyFill="0" applyAlignment="0" applyProtection="0"/>
    <xf numFmtId="0" fontId="125" fillId="0" borderId="34"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185" fontId="183" fillId="0" borderId="0" applyNumberFormat="0" applyFill="0" applyBorder="0" applyAlignment="0" applyProtection="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9" fillId="0" borderId="0"/>
    <xf numFmtId="0" fontId="9" fillId="0" borderId="0"/>
    <xf numFmtId="0" fontId="69" fillId="0" borderId="0"/>
    <xf numFmtId="185" fontId="184" fillId="0" borderId="37" applyNumberFormat="0" applyFill="0" applyAlignment="0" applyProtection="0"/>
    <xf numFmtId="187" fontId="47" fillId="0" borderId="18" applyNumberFormat="0" applyFill="0" applyAlignment="0" applyProtection="0"/>
    <xf numFmtId="0" fontId="9" fillId="0" borderId="0"/>
    <xf numFmtId="0" fontId="9" fillId="0" borderId="0"/>
    <xf numFmtId="0" fontId="185" fillId="0" borderId="38" applyNumberFormat="0" applyFill="0" applyAlignment="0" applyProtection="0"/>
    <xf numFmtId="0" fontId="185" fillId="0" borderId="38" applyNumberFormat="0" applyFill="0" applyAlignment="0" applyProtection="0"/>
    <xf numFmtId="0" fontId="186" fillId="0" borderId="18" applyNumberFormat="0" applyFill="0" applyAlignment="0" applyProtection="0"/>
    <xf numFmtId="0" fontId="69" fillId="0" borderId="0"/>
    <xf numFmtId="0" fontId="9" fillId="0" borderId="0"/>
    <xf numFmtId="0" fontId="9" fillId="0" borderId="0"/>
    <xf numFmtId="0" fontId="127" fillId="0" borderId="38" applyNumberFormat="0" applyFill="0" applyAlignment="0" applyProtection="0"/>
    <xf numFmtId="0" fontId="69" fillId="0" borderId="0"/>
    <xf numFmtId="0" fontId="127" fillId="0" borderId="38" applyNumberFormat="0" applyFill="0" applyAlignment="0" applyProtection="0"/>
    <xf numFmtId="0" fontId="127" fillId="0" borderId="38" applyNumberFormat="0" applyFill="0" applyAlignment="0" applyProtection="0"/>
    <xf numFmtId="0" fontId="47" fillId="0" borderId="18" applyNumberFormat="0" applyFill="0" applyAlignment="0" applyProtection="0"/>
    <xf numFmtId="0" fontId="127" fillId="0" borderId="49"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185" fontId="114" fillId="0" borderId="40" applyNumberFormat="0" applyFill="0" applyAlignment="0" applyProtection="0"/>
    <xf numFmtId="187" fontId="48" fillId="0" borderId="19" applyNumberFormat="0" applyFill="0" applyAlignment="0" applyProtection="0"/>
    <xf numFmtId="0" fontId="9" fillId="0" borderId="0"/>
    <xf numFmtId="0" fontId="9" fillId="0" borderId="0"/>
    <xf numFmtId="0" fontId="115" fillId="0" borderId="41" applyNumberFormat="0" applyFill="0" applyAlignment="0" applyProtection="0"/>
    <xf numFmtId="0" fontId="115" fillId="0" borderId="41" applyNumberFormat="0" applyFill="0" applyAlignment="0" applyProtection="0"/>
    <xf numFmtId="0" fontId="116" fillId="0" borderId="19" applyNumberFormat="0" applyFill="0" applyAlignment="0" applyProtection="0"/>
    <xf numFmtId="0" fontId="69" fillId="0" borderId="0"/>
    <xf numFmtId="0" fontId="9" fillId="0" borderId="0"/>
    <xf numFmtId="0" fontId="9" fillId="0" borderId="0"/>
    <xf numFmtId="0" fontId="113" fillId="0" borderId="41" applyNumberFormat="0" applyFill="0" applyAlignment="0" applyProtection="0"/>
    <xf numFmtId="0" fontId="69" fillId="0" borderId="0"/>
    <xf numFmtId="0" fontId="113" fillId="0" borderId="41" applyNumberFormat="0" applyFill="0" applyAlignment="0" applyProtection="0"/>
    <xf numFmtId="0" fontId="113" fillId="0" borderId="41" applyNumberFormat="0" applyFill="0" applyAlignment="0" applyProtection="0"/>
    <xf numFmtId="0" fontId="48" fillId="0" borderId="19" applyNumberFormat="0" applyFill="0" applyAlignment="0" applyProtection="0"/>
    <xf numFmtId="0" fontId="113" fillId="0" borderId="50"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187" fontId="57" fillId="0" borderId="0" applyNumberFormat="0" applyFill="0" applyBorder="0" applyAlignment="0" applyProtection="0"/>
    <xf numFmtId="0" fontId="9" fillId="0" borderId="0"/>
    <xf numFmtId="0" fontId="69" fillId="0" borderId="0"/>
    <xf numFmtId="0" fontId="9" fillId="0" borderId="0"/>
    <xf numFmtId="0" fontId="6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193" fontId="110" fillId="0" borderId="51">
      <protection locked="0"/>
    </xf>
    <xf numFmtId="0" fontId="9" fillId="0" borderId="0"/>
    <xf numFmtId="0" fontId="9" fillId="0" borderId="0"/>
    <xf numFmtId="0" fontId="6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187" fillId="0" borderId="52" applyNumberFormat="0" applyFill="0" applyAlignment="0" applyProtection="0"/>
    <xf numFmtId="0" fontId="187" fillId="0" borderId="25"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186" fontId="176" fillId="0" borderId="0" applyNumberFormat="0" applyFill="0" applyBorder="0" applyAlignment="0" applyProtection="0"/>
    <xf numFmtId="0" fontId="39" fillId="0" borderId="0"/>
    <xf numFmtId="218"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0" borderId="0"/>
    <xf numFmtId="213" fontId="11" fillId="0" borderId="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0"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53"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5"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50" borderId="13" applyNumberFormat="0" applyFont="0" applyAlignment="0" applyProtection="0"/>
    <xf numFmtId="213" fontId="11" fillId="50" borderId="13" applyNumberFormat="0" applyFont="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78"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7"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0"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50" borderId="13" applyNumberFormat="0" applyFont="0" applyAlignment="0" applyProtection="0"/>
    <xf numFmtId="213" fontId="11" fillId="50" borderId="13" applyNumberFormat="0" applyFont="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0"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0" borderId="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2"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13" applyNumberFormat="0" applyFont="0" applyAlignment="0" applyProtection="0"/>
    <xf numFmtId="213" fontId="11" fillId="50" borderId="13" applyNumberFormat="0" applyFont="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0"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62"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45"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91"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11" fillId="56"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7" fillId="51"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0"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7" fillId="91"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7" fillId="58"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7" fillId="45"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7" fillId="5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213" fontId="9" fillId="0" borderId="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213" fontId="9" fillId="0" borderId="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8" fillId="41" borderId="0" applyNumberFormat="0" applyBorder="0" applyAlignment="0" applyProtection="0"/>
    <xf numFmtId="186" fontId="67" fillId="44"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0" fontId="73" fillId="11" borderId="0" applyNumberFormat="0" applyBorder="0" applyAlignment="0" applyProtection="0"/>
    <xf numFmtId="213" fontId="9" fillId="0" borderId="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213" fontId="9" fillId="0" borderId="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3" fillId="11" borderId="0" applyNumberFormat="0" applyBorder="0" applyAlignment="0" applyProtection="0"/>
    <xf numFmtId="186" fontId="72" fillId="51"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7" fillId="94" borderId="28" applyNumberFormat="0" applyAlignment="0" applyProtection="0"/>
    <xf numFmtId="213" fontId="9" fillId="0" borderId="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0" fontId="92" fillId="15" borderId="20" applyNumberFormat="0" applyAlignment="0" applyProtection="0"/>
    <xf numFmtId="213" fontId="9" fillId="0" borderId="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213" fontId="9" fillId="0" borderId="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92" fillId="15" borderId="20" applyNumberFormat="0" applyAlignment="0" applyProtection="0"/>
    <xf numFmtId="186" fontId="111" fillId="48" borderId="28"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0" fontId="188" fillId="16" borderId="23" applyNumberFormat="0" applyAlignment="0" applyProtection="0"/>
    <xf numFmtId="213" fontId="9" fillId="0" borderId="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213" fontId="9" fillId="0" borderId="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188" fillId="16" borderId="23" applyNumberFormat="0" applyAlignment="0" applyProtection="0"/>
    <xf numFmtId="186" fontId="94" fillId="96" borderId="30" applyNumberFormat="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0" fontId="97" fillId="0" borderId="22" applyNumberFormat="0" applyFill="0" applyAlignment="0" applyProtection="0"/>
    <xf numFmtId="213" fontId="9" fillId="0" borderId="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213" fontId="9" fillId="0" borderId="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97" fillId="0" borderId="22" applyNumberFormat="0" applyFill="0" applyAlignment="0" applyProtection="0"/>
    <xf numFmtId="186" fontId="11" fillId="0" borderId="53" applyNumberFormat="0" applyFill="0" applyAlignment="0" applyProtection="0"/>
    <xf numFmtId="213" fontId="9" fillId="0" borderId="0"/>
    <xf numFmtId="43" fontId="23"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0"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3" fillId="0" borderId="0" applyNumberFormat="0" applyFill="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0" fontId="68" fillId="18" borderId="0" applyNumberFormat="0" applyBorder="0" applyAlignment="0" applyProtection="0"/>
    <xf numFmtId="213" fontId="9" fillId="0" borderId="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213" fontId="9" fillId="0" borderId="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8" fillId="18" borderId="0" applyNumberFormat="0" applyBorder="0" applyAlignment="0" applyProtection="0"/>
    <xf numFmtId="186" fontId="67" fillId="118"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0" fontId="68" fillId="22" borderId="0" applyNumberFormat="0" applyBorder="0" applyAlignment="0" applyProtection="0"/>
    <xf numFmtId="213" fontId="9" fillId="0" borderId="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213" fontId="9" fillId="0" borderId="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8" fillId="22" borderId="0" applyNumberFormat="0" applyBorder="0" applyAlignment="0" applyProtection="0"/>
    <xf numFmtId="186" fontId="67" fillId="91"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0" fontId="68" fillId="26" borderId="0" applyNumberFormat="0" applyBorder="0" applyAlignment="0" applyProtection="0"/>
    <xf numFmtId="213" fontId="9" fillId="0" borderId="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213" fontId="9" fillId="0" borderId="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8" fillId="26" borderId="0" applyNumberFormat="0" applyBorder="0" applyAlignment="0" applyProtection="0"/>
    <xf numFmtId="186" fontId="67" fillId="58"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0" fontId="68" fillId="30" borderId="0" applyNumberFormat="0" applyBorder="0" applyAlignment="0" applyProtection="0"/>
    <xf numFmtId="213" fontId="9" fillId="0" borderId="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213" fontId="9" fillId="0" borderId="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8" fillId="30" borderId="0" applyNumberFormat="0" applyBorder="0" applyAlignment="0" applyProtection="0"/>
    <xf numFmtId="186" fontId="67" fillId="5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0" fontId="68" fillId="34" borderId="0" applyNumberFormat="0" applyBorder="0" applyAlignment="0" applyProtection="0"/>
    <xf numFmtId="213" fontId="9" fillId="0" borderId="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213" fontId="9" fillId="0" borderId="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8" fillId="34" borderId="0" applyNumberFormat="0" applyBorder="0" applyAlignment="0" applyProtection="0"/>
    <xf numFmtId="186" fontId="67" fillId="62"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0" fontId="68" fillId="38" borderId="0" applyNumberFormat="0" applyBorder="0" applyAlignment="0" applyProtection="0"/>
    <xf numFmtId="213" fontId="9" fillId="0" borderId="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213" fontId="9" fillId="0" borderId="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8" fillId="38" borderId="0" applyNumberFormat="0" applyBorder="0" applyAlignment="0" applyProtection="0"/>
    <xf numFmtId="186" fontId="67" fillId="119" borderId="0" applyNumberFormat="0" applyBorder="0" applyAlignment="0" applyProtection="0"/>
    <xf numFmtId="213" fontId="9" fillId="0" borderId="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0" fontId="189" fillId="14" borderId="20" applyNumberFormat="0" applyAlignment="0" applyProtection="0"/>
    <xf numFmtId="213" fontId="9" fillId="0" borderId="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213" fontId="9" fillId="0" borderId="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89" fillId="14" borderId="20" applyNumberFormat="0" applyAlignment="0" applyProtection="0"/>
    <xf numFmtId="186" fontId="119" fillId="108" borderId="28"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0" fontId="135" fillId="12" borderId="0" applyNumberFormat="0" applyBorder="0" applyAlignment="0" applyProtection="0"/>
    <xf numFmtId="213" fontId="9" fillId="0" borderId="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213" fontId="9" fillId="0" borderId="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5" fillId="12" borderId="0" applyNumberFormat="0" applyBorder="0" applyAlignment="0" applyProtection="0"/>
    <xf numFmtId="186" fontId="134" fillId="49"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23"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43" fontId="39"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9" fontId="37" fillId="0" borderId="0" applyFont="0" applyFill="0" applyBorder="0" applyAlignment="0" applyProtection="0"/>
    <xf numFmtId="213" fontId="9" fillId="0" borderId="0"/>
    <xf numFmtId="213" fontId="9" fillId="0" borderId="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0" fontId="143" fillId="13" borderId="0" applyNumberFormat="0" applyBorder="0" applyAlignment="0" applyProtection="0"/>
    <xf numFmtId="213" fontId="9" fillId="0" borderId="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213" fontId="9" fillId="0" borderId="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43" fillId="13" borderId="0" applyNumberFormat="0" applyBorder="0" applyAlignment="0" applyProtection="0"/>
    <xf numFmtId="186" fontId="190" fillId="108"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3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8" fillId="0" borderId="0"/>
    <xf numFmtId="186" fontId="8" fillId="0" borderId="0"/>
    <xf numFmtId="186"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8" fillId="0" borderId="0"/>
    <xf numFmtId="0" fontId="8" fillId="0" borderId="0"/>
    <xf numFmtId="0" fontId="8" fillId="0" borderId="0"/>
    <xf numFmtId="213" fontId="9" fillId="0" borderId="0"/>
    <xf numFmtId="213"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8"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192"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8" fontId="8" fillId="0" borderId="0"/>
    <xf numFmtId="218"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198" fontId="23"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37"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9"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39"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3" fontId="9" fillId="0" borderId="0" applyFont="0" applyFill="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0" fontId="166" fillId="15" borderId="21" applyNumberFormat="0" applyAlignment="0" applyProtection="0"/>
    <xf numFmtId="213" fontId="9" fillId="0" borderId="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213" fontId="9" fillId="0" borderId="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66" fillId="15" borderId="21" applyNumberFormat="0" applyAlignment="0" applyProtection="0"/>
    <xf numFmtId="186" fontId="152" fillId="48" borderId="44"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0"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76"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0"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77" fillId="0" borderId="0" applyNumberFormat="0" applyFill="0" applyBorder="0" applyAlignment="0" applyProtection="0"/>
    <xf numFmtId="213" fontId="9" fillId="0" borderId="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0" fontId="182" fillId="0" borderId="17" applyNumberFormat="0" applyFill="0" applyAlignment="0" applyProtection="0"/>
    <xf numFmtId="213" fontId="9" fillId="0" borderId="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213" fontId="9" fillId="0" borderId="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82" fillId="0" borderId="17" applyNumberFormat="0" applyFill="0" applyAlignment="0" applyProtection="0"/>
    <xf numFmtId="186" fontId="125" fillId="0" borderId="54"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0" fontId="186" fillId="0" borderId="18" applyNumberFormat="0" applyFill="0" applyAlignment="0" applyProtection="0"/>
    <xf numFmtId="213" fontId="9" fillId="0" borderId="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213" fontId="9" fillId="0" borderId="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86" fillId="0" borderId="18" applyNumberFormat="0" applyFill="0" applyAlignment="0" applyProtection="0"/>
    <xf numFmtId="186" fontId="127" fillId="0" borderId="55"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0" fontId="116" fillId="0" borderId="19" applyNumberFormat="0" applyFill="0" applyAlignment="0" applyProtection="0"/>
    <xf numFmtId="213" fontId="9" fillId="0" borderId="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213" fontId="9" fillId="0" borderId="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6" fillId="0" borderId="19" applyNumberFormat="0" applyFill="0" applyAlignment="0" applyProtection="0"/>
    <xf numFmtId="186" fontId="113" fillId="0" borderId="56"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213" fontId="9" fillId="0" borderId="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78" fillId="0" borderId="0" applyNumberFormat="0" applyFill="0" applyBorder="0" applyAlignment="0" applyProtection="0"/>
    <xf numFmtId="0" fontId="57" fillId="0" borderId="0" applyNumberFormat="0" applyFill="0" applyBorder="0" applyAlignment="0" applyProtection="0"/>
    <xf numFmtId="186" fontId="178" fillId="0" borderId="0" applyNumberFormat="0" applyFill="0" applyBorder="0" applyAlignment="0" applyProtection="0"/>
    <xf numFmtId="213" fontId="9" fillId="0" borderId="0"/>
    <xf numFmtId="213" fontId="9" fillId="0" borderId="0"/>
    <xf numFmtId="213"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0"/>
    <xf numFmtId="0" fontId="8" fillId="0" borderId="0"/>
    <xf numFmtId="171" fontId="8" fillId="0" borderId="0" applyFont="0" applyFill="0" applyBorder="0" applyAlignment="0" applyProtection="0"/>
    <xf numFmtId="0" fontId="8" fillId="0" borderId="0"/>
    <xf numFmtId="171" fontId="8" fillId="0" borderId="0" applyFont="0" applyFill="0" applyBorder="0" applyAlignment="0" applyProtection="0"/>
    <xf numFmtId="0" fontId="9" fillId="0" borderId="0"/>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23" fillId="109" borderId="0"/>
    <xf numFmtId="9" fontId="9" fillId="0" borderId="0" applyFont="0" applyFill="0" applyBorder="0" applyAlignment="0" applyProtection="0"/>
    <xf numFmtId="0" fontId="34" fillId="0" borderId="0"/>
    <xf numFmtId="0" fontId="23" fillId="109" borderId="0"/>
    <xf numFmtId="0" fontId="8" fillId="0" borderId="0"/>
    <xf numFmtId="0" fontId="23" fillId="109" borderId="0"/>
    <xf numFmtId="0" fontId="34" fillId="0" borderId="0"/>
    <xf numFmtId="175" fontId="9" fillId="0" borderId="0" applyFont="0" applyFill="0" applyBorder="0" applyAlignment="0" applyProtection="0"/>
    <xf numFmtId="175" fontId="9" fillId="0" borderId="0" applyFont="0" applyFill="0" applyBorder="0" applyAlignment="0" applyProtection="0"/>
    <xf numFmtId="0" fontId="142" fillId="89" borderId="0" applyNumberFormat="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48" borderId="42" applyNumberFormat="0">
      <protection locked="0"/>
    </xf>
    <xf numFmtId="0" fontId="9" fillId="48" borderId="42" applyNumberFormat="0">
      <protection locked="0"/>
    </xf>
    <xf numFmtId="4" fontId="63" fillId="46" borderId="46" applyNumberFormat="0" applyProtection="0">
      <alignment vertical="center"/>
    </xf>
    <xf numFmtId="4" fontId="197" fillId="46" borderId="46" applyNumberFormat="0" applyProtection="0">
      <alignment vertical="center"/>
    </xf>
    <xf numFmtId="4" fontId="63" fillId="46" borderId="46" applyNumberFormat="0" applyProtection="0">
      <alignment horizontal="left" vertical="center" indent="1"/>
    </xf>
    <xf numFmtId="0" fontId="63" fillId="46" borderId="46" applyNumberFormat="0" applyProtection="0">
      <alignment horizontal="left" vertical="top" indent="1"/>
    </xf>
    <xf numFmtId="4" fontId="63" fillId="117" borderId="46" applyNumberFormat="0" applyProtection="0">
      <alignment horizontal="right" vertical="center"/>
    </xf>
    <xf numFmtId="4" fontId="197" fillId="117" borderId="46" applyNumberFormat="0" applyProtection="0">
      <alignment horizontal="right" vertical="center"/>
    </xf>
    <xf numFmtId="4" fontId="63" fillId="42" borderId="46" applyNumberFormat="0" applyProtection="0">
      <alignment horizontal="left" vertical="center" indent="1"/>
    </xf>
    <xf numFmtId="0" fontId="63" fillId="42" borderId="46" applyNumberFormat="0" applyProtection="0">
      <alignment horizontal="left" vertical="top" indent="1"/>
    </xf>
    <xf numFmtId="4" fontId="198" fillId="106" borderId="0" applyNumberFormat="0" applyProtection="0">
      <alignment horizontal="left" vertical="center" indent="1"/>
    </xf>
    <xf numFmtId="4" fontId="196" fillId="117" borderId="46" applyNumberFormat="0" applyProtection="0">
      <alignment horizontal="right" vertical="center"/>
    </xf>
    <xf numFmtId="0" fontId="178" fillId="0" borderId="0" applyNumberFormat="0" applyFill="0" applyBorder="0" applyAlignment="0" applyProtection="0"/>
    <xf numFmtId="0" fontId="178" fillId="0" borderId="0" applyNumberFormat="0" applyFill="0" applyBorder="0" applyAlignment="0" applyProtection="0"/>
    <xf numFmtId="0" fontId="111" fillId="0" borderId="57" applyNumberFormat="0" applyFill="0" applyAlignment="0" applyProtection="0"/>
    <xf numFmtId="0" fontId="176" fillId="0" borderId="0" applyNumberFormat="0" applyFill="0" applyBorder="0" applyAlignment="0" applyProtection="0"/>
    <xf numFmtId="0" fontId="23" fillId="50" borderId="29" applyNumberFormat="0" applyProtection="0">
      <alignment horizontal="left" vertical="center" indent="1"/>
    </xf>
    <xf numFmtId="4" fontId="23" fillId="0" borderId="29" applyNumberFormat="0" applyProtection="0">
      <alignment horizontal="right" vertical="center"/>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111" fillId="0" borderId="57" applyNumberFormat="0" applyFill="0" applyAlignment="0" applyProtection="0"/>
    <xf numFmtId="0" fontId="8" fillId="42" borderId="0" applyNumberFormat="0" applyBorder="0" applyAlignment="0" applyProtection="0"/>
    <xf numFmtId="0" fontId="11" fillId="43" borderId="0" applyNumberFormat="0" applyBorder="0" applyAlignment="0" applyProtection="0"/>
    <xf numFmtId="0" fontId="111" fillId="0" borderId="57" applyNumberFormat="0" applyFill="0" applyAlignment="0" applyProtection="0"/>
    <xf numFmtId="0" fontId="8" fillId="44" borderId="0" applyNumberFormat="0" applyBorder="0" applyAlignment="0" applyProtection="0"/>
    <xf numFmtId="0" fontId="11" fillId="45" borderId="0" applyNumberFormat="0" applyBorder="0" applyAlignment="0" applyProtection="0"/>
    <xf numFmtId="0" fontId="8" fillId="46" borderId="0" applyNumberFormat="0" applyBorder="0" applyAlignment="0" applyProtection="0"/>
    <xf numFmtId="0" fontId="11" fillId="47" borderId="0" applyNumberFormat="0" applyBorder="0" applyAlignment="0" applyProtection="0"/>
    <xf numFmtId="0" fontId="111" fillId="0" borderId="57" applyNumberFormat="0" applyFill="0" applyAlignment="0" applyProtection="0"/>
    <xf numFmtId="0" fontId="8" fillId="48" borderId="0" applyNumberFormat="0" applyBorder="0" applyAlignment="0" applyProtection="0"/>
    <xf numFmtId="0" fontId="11" fillId="49" borderId="0" applyNumberFormat="0" applyBorder="0" applyAlignment="0" applyProtection="0"/>
    <xf numFmtId="0" fontId="111" fillId="0" borderId="57" applyNumberFormat="0" applyFill="0" applyAlignment="0" applyProtection="0"/>
    <xf numFmtId="0" fontId="8" fillId="50" borderId="0" applyNumberFormat="0" applyBorder="0" applyAlignment="0" applyProtection="0"/>
    <xf numFmtId="0" fontId="11" fillId="51" borderId="0" applyNumberFormat="0" applyBorder="0" applyAlignment="0" applyProtection="0"/>
    <xf numFmtId="0" fontId="111" fillId="0" borderId="57" applyNumberFormat="0" applyFill="0" applyAlignment="0" applyProtection="0"/>
    <xf numFmtId="0" fontId="8" fillId="45" borderId="0" applyNumberFormat="0" applyBorder="0" applyAlignment="0" applyProtection="0"/>
    <xf numFmtId="0" fontId="11" fillId="52" borderId="0" applyNumberFormat="0" applyBorder="0" applyAlignment="0" applyProtection="0"/>
    <xf numFmtId="0" fontId="200" fillId="43" borderId="0" applyNumberFormat="0" applyBorder="0" applyAlignment="0" applyProtection="0"/>
    <xf numFmtId="0" fontId="8" fillId="43" borderId="0" applyNumberFormat="0" applyBorder="0" applyAlignment="0" applyProtection="0"/>
    <xf numFmtId="0" fontId="200" fillId="45" borderId="0" applyNumberFormat="0" applyBorder="0" applyAlignment="0" applyProtection="0"/>
    <xf numFmtId="0" fontId="8" fillId="45" borderId="0" applyNumberFormat="0" applyBorder="0" applyAlignment="0" applyProtection="0"/>
    <xf numFmtId="0" fontId="200" fillId="47" borderId="0" applyNumberFormat="0" applyBorder="0" applyAlignment="0" applyProtection="0"/>
    <xf numFmtId="0" fontId="8" fillId="47" borderId="0" applyNumberFormat="0" applyBorder="0" applyAlignment="0" applyProtection="0"/>
    <xf numFmtId="0" fontId="200" fillId="49" borderId="0" applyNumberFormat="0" applyBorder="0" applyAlignment="0" applyProtection="0"/>
    <xf numFmtId="0" fontId="8" fillId="49" borderId="0" applyNumberFormat="0" applyBorder="0" applyAlignment="0" applyProtection="0"/>
    <xf numFmtId="0" fontId="200" fillId="51" borderId="0" applyNumberFormat="0" applyBorder="0" applyAlignment="0" applyProtection="0"/>
    <xf numFmtId="0" fontId="8" fillId="50" borderId="0" applyNumberFormat="0" applyBorder="0" applyAlignment="0" applyProtection="0"/>
    <xf numFmtId="0" fontId="200" fillId="5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8" fillId="45" borderId="0" applyNumberFormat="0" applyBorder="0" applyAlignment="0" applyProtection="0"/>
    <xf numFmtId="0" fontId="111" fillId="0" borderId="57"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11" fillId="0" borderId="57" applyNumberFormat="0" applyFill="0" applyAlignment="0" applyProtection="0"/>
    <xf numFmtId="0" fontId="8" fillId="24" borderId="0" applyNumberFormat="0" applyBorder="0" applyAlignment="0" applyProtection="0"/>
    <xf numFmtId="0" fontId="11" fillId="44" borderId="0" applyNumberFormat="0" applyBorder="0" applyAlignment="0" applyProtection="0"/>
    <xf numFmtId="0" fontId="111" fillId="0" borderId="57" applyNumberFormat="0" applyFill="0" applyAlignment="0" applyProtection="0"/>
    <xf numFmtId="0" fontId="8" fillId="55" borderId="0" applyNumberFormat="0" applyBorder="0" applyAlignment="0" applyProtection="0"/>
    <xf numFmtId="0" fontId="11" fillId="56" borderId="0" applyNumberFormat="0" applyBorder="0" applyAlignment="0" applyProtection="0"/>
    <xf numFmtId="0" fontId="111" fillId="0" borderId="57" applyNumberFormat="0" applyFill="0" applyAlignment="0" applyProtection="0"/>
    <xf numFmtId="0" fontId="8" fillId="57" borderId="0" applyNumberFormat="0" applyBorder="0" applyAlignment="0" applyProtection="0"/>
    <xf numFmtId="0" fontId="11" fillId="49" borderId="0" applyNumberFormat="0" applyBorder="0" applyAlignment="0" applyProtection="0"/>
    <xf numFmtId="0" fontId="111" fillId="0" borderId="57"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11" fillId="0" borderId="57" applyNumberFormat="0" applyFill="0" applyAlignment="0" applyProtection="0"/>
    <xf numFmtId="0" fontId="8" fillId="52" borderId="0" applyNumberFormat="0" applyBorder="0" applyAlignment="0" applyProtection="0"/>
    <xf numFmtId="0" fontId="11" fillId="58" borderId="0" applyNumberFormat="0" applyBorder="0" applyAlignment="0" applyProtection="0"/>
    <xf numFmtId="0" fontId="200" fillId="50" borderId="0" applyNumberFormat="0" applyBorder="0" applyAlignment="0" applyProtection="0"/>
    <xf numFmtId="0" fontId="8" fillId="54" borderId="0" applyNumberFormat="0" applyBorder="0" applyAlignment="0" applyProtection="0"/>
    <xf numFmtId="0" fontId="200" fillId="44" borderId="0" applyNumberFormat="0" applyBorder="0" applyAlignment="0" applyProtection="0"/>
    <xf numFmtId="0" fontId="8" fillId="24" borderId="0" applyNumberFormat="0" applyBorder="0" applyAlignment="0" applyProtection="0"/>
    <xf numFmtId="0" fontId="200" fillId="56" borderId="0" applyNumberFormat="0" applyBorder="0" applyAlignment="0" applyProtection="0"/>
    <xf numFmtId="0" fontId="8" fillId="56" borderId="0" applyNumberFormat="0" applyBorder="0" applyAlignment="0" applyProtection="0"/>
    <xf numFmtId="0" fontId="200" fillId="49" borderId="0" applyNumberFormat="0" applyBorder="0" applyAlignment="0" applyProtection="0"/>
    <xf numFmtId="0" fontId="8" fillId="57" borderId="0" applyNumberFormat="0" applyBorder="0" applyAlignment="0" applyProtection="0"/>
    <xf numFmtId="0" fontId="200" fillId="50" borderId="0" applyNumberFormat="0" applyBorder="0" applyAlignment="0" applyProtection="0"/>
    <xf numFmtId="0" fontId="8" fillId="54" borderId="0" applyNumberFormat="0" applyBorder="0" applyAlignment="0" applyProtection="0"/>
    <xf numFmtId="0" fontId="200" fillId="58" borderId="0" applyNumberFormat="0" applyBorder="0" applyAlignment="0" applyProtection="0"/>
    <xf numFmtId="0" fontId="8" fillId="52" borderId="0" applyNumberFormat="0" applyBorder="0" applyAlignment="0" applyProtection="0"/>
    <xf numFmtId="0" fontId="111" fillId="0" borderId="57" applyNumberFormat="0" applyFill="0" applyAlignment="0" applyProtection="0"/>
    <xf numFmtId="0" fontId="44" fillId="54" borderId="0" applyNumberFormat="0" applyBorder="0" applyAlignment="0" applyProtection="0"/>
    <xf numFmtId="0" fontId="67" fillId="60" borderId="0" applyNumberFormat="0" applyBorder="0" applyAlignment="0" applyProtection="0"/>
    <xf numFmtId="0" fontId="111" fillId="0" borderId="57" applyNumberFormat="0" applyFill="0" applyAlignment="0" applyProtection="0"/>
    <xf numFmtId="0" fontId="44" fillId="25" borderId="0" applyNumberFormat="0" applyBorder="0" applyAlignment="0" applyProtection="0"/>
    <xf numFmtId="0" fontId="67" fillId="44" borderId="0" applyNumberFormat="0" applyBorder="0" applyAlignment="0" applyProtection="0"/>
    <xf numFmtId="0" fontId="111" fillId="0" borderId="57" applyNumberFormat="0" applyFill="0" applyAlignment="0" applyProtection="0"/>
    <xf numFmtId="0" fontId="44" fillId="55" borderId="0" applyNumberFormat="0" applyBorder="0" applyAlignment="0" applyProtection="0"/>
    <xf numFmtId="0" fontId="67" fillId="56" borderId="0" applyNumberFormat="0" applyBorder="0" applyAlignment="0" applyProtection="0"/>
    <xf numFmtId="0" fontId="111" fillId="0" borderId="57" applyNumberFormat="0" applyFill="0" applyAlignment="0" applyProtection="0"/>
    <xf numFmtId="0" fontId="44" fillId="57" borderId="0" applyNumberFormat="0" applyBorder="0" applyAlignment="0" applyProtection="0"/>
    <xf numFmtId="0" fontId="67" fillId="61" borderId="0" applyNumberFormat="0" applyBorder="0" applyAlignment="0" applyProtection="0"/>
    <xf numFmtId="0" fontId="44" fillId="54" borderId="0" applyNumberFormat="0" applyBorder="0" applyAlignment="0" applyProtection="0"/>
    <xf numFmtId="0" fontId="67" fillId="62" borderId="0" applyNumberFormat="0" applyBorder="0" applyAlignment="0" applyProtection="0"/>
    <xf numFmtId="171" fontId="8" fillId="0" borderId="0" applyFont="0" applyFill="0" applyBorder="0" applyAlignment="0" applyProtection="0"/>
    <xf numFmtId="0" fontId="44" fillId="52" borderId="0" applyNumberFormat="0" applyBorder="0" applyAlignment="0" applyProtection="0"/>
    <xf numFmtId="0" fontId="67" fillId="63" borderId="0" applyNumberFormat="0" applyBorder="0" applyAlignment="0" applyProtection="0"/>
    <xf numFmtId="0" fontId="201" fillId="60" borderId="0" applyNumberFormat="0" applyBorder="0" applyAlignment="0" applyProtection="0"/>
    <xf numFmtId="0" fontId="44" fillId="54" borderId="0" applyNumberFormat="0" applyBorder="0" applyAlignment="0" applyProtection="0"/>
    <xf numFmtId="0" fontId="201" fillId="44" borderId="0" applyNumberFormat="0" applyBorder="0" applyAlignment="0" applyProtection="0"/>
    <xf numFmtId="0" fontId="44" fillId="25" borderId="0" applyNumberFormat="0" applyBorder="0" applyAlignment="0" applyProtection="0"/>
    <xf numFmtId="0" fontId="201" fillId="56" borderId="0" applyNumberFormat="0" applyBorder="0" applyAlignment="0" applyProtection="0"/>
    <xf numFmtId="0" fontId="201" fillId="61" borderId="0" applyNumberFormat="0" applyBorder="0" applyAlignment="0" applyProtection="0"/>
    <xf numFmtId="0" fontId="201" fillId="62" borderId="0" applyNumberFormat="0" applyBorder="0" applyAlignment="0" applyProtection="0"/>
    <xf numFmtId="0" fontId="44" fillId="54" borderId="0" applyNumberFormat="0" applyBorder="0" applyAlignment="0" applyProtection="0"/>
    <xf numFmtId="0" fontId="201" fillId="63" borderId="0" applyNumberFormat="0" applyBorder="0" applyAlignment="0" applyProtection="0"/>
    <xf numFmtId="0" fontId="34" fillId="0" borderId="0"/>
    <xf numFmtId="0" fontId="9" fillId="0" borderId="0"/>
    <xf numFmtId="0" fontId="11" fillId="65" borderId="0" applyNumberFormat="0" applyBorder="0" applyAlignment="0" applyProtection="0"/>
    <xf numFmtId="0" fontId="23" fillId="109" borderId="0"/>
    <xf numFmtId="0" fontId="11" fillId="67" borderId="0" applyNumberFormat="0" applyBorder="0" applyAlignment="0" applyProtection="0"/>
    <xf numFmtId="0" fontId="8" fillId="0" borderId="0"/>
    <xf numFmtId="0" fontId="23" fillId="109" borderId="0"/>
    <xf numFmtId="0" fontId="67" fillId="69" borderId="0" applyNumberFormat="0" applyBorder="0" applyAlignment="0" applyProtection="0"/>
    <xf numFmtId="0" fontId="44" fillId="62" borderId="0" applyNumberFormat="0" applyBorder="0" applyAlignment="0" applyProtection="0"/>
    <xf numFmtId="0" fontId="67" fillId="71" borderId="0" applyNumberFormat="0" applyBorder="0" applyAlignment="0" applyProtection="0"/>
    <xf numFmtId="171" fontId="8" fillId="0" borderId="0" applyFont="0" applyFill="0" applyBorder="0" applyAlignment="0" applyProtection="0"/>
    <xf numFmtId="0" fontId="8" fillId="0" borderId="0"/>
    <xf numFmtId="0" fontId="11" fillId="73" borderId="0" applyNumberFormat="0" applyBorder="0" applyAlignment="0" applyProtection="0"/>
    <xf numFmtId="171" fontId="8" fillId="0" borderId="0" applyFont="0" applyFill="0" applyBorder="0" applyAlignment="0" applyProtection="0"/>
    <xf numFmtId="0" fontId="11" fillId="75" borderId="0" applyNumberFormat="0" applyBorder="0" applyAlignment="0" applyProtection="0"/>
    <xf numFmtId="171" fontId="8" fillId="0" borderId="0" applyFont="0" applyFill="0" applyBorder="0" applyAlignment="0" applyProtection="0"/>
    <xf numFmtId="0" fontId="67" fillId="77" borderId="0" applyNumberFormat="0" applyBorder="0" applyAlignment="0" applyProtection="0"/>
    <xf numFmtId="0" fontId="44" fillId="22" borderId="0" applyNumberFormat="0" applyBorder="0" applyAlignment="0" applyProtection="0"/>
    <xf numFmtId="0" fontId="67" fillId="78" borderId="0" applyNumberFormat="0" applyBorder="0" applyAlignment="0" applyProtection="0"/>
    <xf numFmtId="171" fontId="8" fillId="0" borderId="0" applyFont="0" applyFill="0" applyBorder="0" applyAlignment="0" applyProtection="0"/>
    <xf numFmtId="0" fontId="11" fillId="79" borderId="0" applyNumberFormat="0" applyBorder="0" applyAlignment="0" applyProtection="0"/>
    <xf numFmtId="0" fontId="11" fillId="76" borderId="0" applyNumberFormat="0" applyBorder="0" applyAlignment="0" applyProtection="0"/>
    <xf numFmtId="0" fontId="67" fillId="68" borderId="0" applyNumberFormat="0" applyBorder="0" applyAlignment="0" applyProtection="0"/>
    <xf numFmtId="9" fontId="37" fillId="0" borderId="0" applyFont="0" applyFill="0" applyBorder="0" applyAlignment="0" applyProtection="0"/>
    <xf numFmtId="0" fontId="44" fillId="26" borderId="0" applyNumberFormat="0" applyBorder="0" applyAlignment="0" applyProtection="0"/>
    <xf numFmtId="0" fontId="67" fillId="55" borderId="0" applyNumberFormat="0" applyBorder="0" applyAlignment="0" applyProtection="0"/>
    <xf numFmtId="0" fontId="11" fillId="76" borderId="0" applyNumberFormat="0" applyBorder="0" applyAlignment="0" applyProtection="0"/>
    <xf numFmtId="0" fontId="34" fillId="0" borderId="0"/>
    <xf numFmtId="0" fontId="11" fillId="68" borderId="0" applyNumberFormat="0" applyBorder="0" applyAlignment="0" applyProtection="0"/>
    <xf numFmtId="0" fontId="67" fillId="68" borderId="0" applyNumberFormat="0" applyBorder="0" applyAlignment="0" applyProtection="0"/>
    <xf numFmtId="0" fontId="44" fillId="102" borderId="0" applyNumberFormat="0" applyBorder="0" applyAlignment="0" applyProtection="0"/>
    <xf numFmtId="0" fontId="67" fillId="61" borderId="0" applyNumberFormat="0" applyBorder="0" applyAlignment="0" applyProtection="0"/>
    <xf numFmtId="0" fontId="34" fillId="0" borderId="0"/>
    <xf numFmtId="0" fontId="11" fillId="65" borderId="0" applyNumberFormat="0" applyBorder="0" applyAlignment="0" applyProtection="0"/>
    <xf numFmtId="0" fontId="67" fillId="67" borderId="0" applyNumberFormat="0" applyBorder="0" applyAlignment="0" applyProtection="0"/>
    <xf numFmtId="0" fontId="44" fillId="34" borderId="0" applyNumberFormat="0" applyBorder="0" applyAlignment="0" applyProtection="0"/>
    <xf numFmtId="0" fontId="67" fillId="62" borderId="0" applyNumberFormat="0" applyBorder="0" applyAlignment="0" applyProtection="0"/>
    <xf numFmtId="0" fontId="11" fillId="75" borderId="0" applyNumberFormat="0" applyBorder="0" applyAlignment="0" applyProtection="0"/>
    <xf numFmtId="0" fontId="67" fillId="89" borderId="0" applyNumberFormat="0" applyBorder="0" applyAlignment="0" applyProtection="0"/>
    <xf numFmtId="0" fontId="44" fillId="58" borderId="0" applyNumberFormat="0" applyBorder="0" applyAlignment="0" applyProtection="0"/>
    <xf numFmtId="0" fontId="67" fillId="91" borderId="0" applyNumberFormat="0" applyBorder="0" applyAlignment="0" applyProtection="0"/>
    <xf numFmtId="0" fontId="50" fillId="49" borderId="0" applyNumberFormat="0" applyBorder="0" applyAlignment="0" applyProtection="0"/>
    <xf numFmtId="0" fontId="134" fillId="45" borderId="0" applyNumberFormat="0" applyBorder="0" applyAlignment="0" applyProtection="0"/>
    <xf numFmtId="0" fontId="23" fillId="109" borderId="0"/>
    <xf numFmtId="0" fontId="202" fillId="47" borderId="0" applyNumberFormat="0" applyBorder="0" applyAlignment="0" applyProtection="0"/>
    <xf numFmtId="0" fontId="9" fillId="0" borderId="0"/>
    <xf numFmtId="0" fontId="9" fillId="0" borderId="0"/>
    <xf numFmtId="0" fontId="49" fillId="93" borderId="0" applyNumberFormat="0" applyBorder="0" applyAlignment="0" applyProtection="0"/>
    <xf numFmtId="0" fontId="34" fillId="0" borderId="0"/>
    <xf numFmtId="0" fontId="34" fillId="0" borderId="0"/>
    <xf numFmtId="0" fontId="211" fillId="48" borderId="20" applyNumberFormat="0" applyAlignment="0" applyProtection="0"/>
    <xf numFmtId="0" fontId="90" fillId="57" borderId="28" applyNumberFormat="0" applyAlignment="0" applyProtection="0"/>
    <xf numFmtId="0" fontId="203" fillId="57" borderId="28" applyNumberFormat="0" applyAlignment="0" applyProtection="0"/>
    <xf numFmtId="0" fontId="211" fillId="48" borderId="20" applyNumberFormat="0" applyAlignment="0" applyProtection="0"/>
    <xf numFmtId="0" fontId="9" fillId="0" borderId="0"/>
    <xf numFmtId="0" fontId="204" fillId="96" borderId="30" applyNumberFormat="0" applyAlignment="0" applyProtection="0"/>
    <xf numFmtId="0" fontId="188" fillId="16" borderId="23" applyNumberFormat="0" applyAlignment="0" applyProtection="0"/>
    <xf numFmtId="0" fontId="1" fillId="16" borderId="23" applyNumberFormat="0" applyAlignment="0" applyProtection="0"/>
    <xf numFmtId="0" fontId="205" fillId="0" borderId="32" applyNumberFormat="0" applyFill="0" applyAlignment="0" applyProtection="0"/>
    <xf numFmtId="0" fontId="1" fillId="16" borderId="23" applyNumberFormat="0" applyAlignment="0" applyProtection="0"/>
    <xf numFmtId="0" fontId="94" fillId="96" borderId="30" applyNumberFormat="0" applyAlignment="0" applyProtection="0"/>
    <xf numFmtId="171"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111" fillId="97" borderId="0" applyNumberFormat="0" applyBorder="0" applyAlignment="0" applyProtection="0"/>
    <xf numFmtId="0" fontId="111" fillId="99" borderId="0" applyNumberFormat="0" applyBorder="0" applyAlignment="0" applyProtection="0"/>
    <xf numFmtId="0" fontId="114" fillId="0" borderId="0" applyNumberFormat="0" applyFill="0" applyBorder="0" applyAlignment="0" applyProtection="0"/>
    <xf numFmtId="0" fontId="23" fillId="109" borderId="0"/>
    <xf numFmtId="0" fontId="23" fillId="109" borderId="0"/>
    <xf numFmtId="0" fontId="23" fillId="109" borderId="0"/>
    <xf numFmtId="0" fontId="34" fillId="0" borderId="0"/>
    <xf numFmtId="0" fontId="34" fillId="0" borderId="0"/>
    <xf numFmtId="0" fontId="34" fillId="0" borderId="0"/>
    <xf numFmtId="0" fontId="201" fillId="71" borderId="0" applyNumberFormat="0" applyBorder="0" applyAlignment="0" applyProtection="0"/>
    <xf numFmtId="0" fontId="34" fillId="0" borderId="0"/>
    <xf numFmtId="0" fontId="34" fillId="0" borderId="0"/>
    <xf numFmtId="0" fontId="44" fillId="62" borderId="0" applyNumberFormat="0" applyBorder="0" applyAlignment="0" applyProtection="0"/>
    <xf numFmtId="0" fontId="34" fillId="0" borderId="0"/>
    <xf numFmtId="0" fontId="201" fillId="78" borderId="0" applyNumberFormat="0" applyBorder="0" applyAlignment="0" applyProtection="0"/>
    <xf numFmtId="0" fontId="68" fillId="22" borderId="0" applyNumberFormat="0" applyBorder="0" applyAlignment="0" applyProtection="0"/>
    <xf numFmtId="0" fontId="44" fillId="22" borderId="0" applyNumberFormat="0" applyBorder="0" applyAlignment="0" applyProtection="0"/>
    <xf numFmtId="0" fontId="23" fillId="109" borderId="0"/>
    <xf numFmtId="0" fontId="201" fillId="55" borderId="0" applyNumberFormat="0" applyBorder="0" applyAlignment="0" applyProtection="0"/>
    <xf numFmtId="0" fontId="68" fillId="26" borderId="0" applyNumberFormat="0" applyBorder="0" applyAlignment="0" applyProtection="0"/>
    <xf numFmtId="0" fontId="44" fillId="26" borderId="0" applyNumberFormat="0" applyBorder="0" applyAlignment="0" applyProtection="0"/>
    <xf numFmtId="0" fontId="23" fillId="109" borderId="0"/>
    <xf numFmtId="0" fontId="201" fillId="61" borderId="0" applyNumberFormat="0" applyBorder="0" applyAlignment="0" applyProtection="0"/>
    <xf numFmtId="0" fontId="9" fillId="0" borderId="0"/>
    <xf numFmtId="0" fontId="44" fillId="102" borderId="0" applyNumberFormat="0" applyBorder="0" applyAlignment="0" applyProtection="0"/>
    <xf numFmtId="0" fontId="201" fillId="62" borderId="0" applyNumberFormat="0" applyBorder="0" applyAlignment="0" applyProtection="0"/>
    <xf numFmtId="0" fontId="68" fillId="34" borderId="0" applyNumberFormat="0" applyBorder="0" applyAlignment="0" applyProtection="0"/>
    <xf numFmtId="0" fontId="44" fillId="34" borderId="0" applyNumberFormat="0" applyBorder="0" applyAlignment="0" applyProtection="0"/>
    <xf numFmtId="0" fontId="201" fillId="91" borderId="0" applyNumberFormat="0" applyBorder="0" applyAlignment="0" applyProtection="0"/>
    <xf numFmtId="0" fontId="44" fillId="58" borderId="0" applyNumberFormat="0" applyBorder="0" applyAlignment="0" applyProtection="0"/>
    <xf numFmtId="0" fontId="206" fillId="52" borderId="28" applyNumberFormat="0" applyAlignment="0" applyProtection="0"/>
    <xf numFmtId="0" fontId="189" fillId="14" borderId="20" applyNumberFormat="0" applyAlignment="0" applyProtection="0"/>
    <xf numFmtId="0" fontId="51" fillId="14" borderId="20" applyNumberFormat="0" applyAlignment="0" applyProtection="0"/>
    <xf numFmtId="195"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34" fillId="0" borderId="0"/>
    <xf numFmtId="194" fontId="9" fillId="0" borderId="0" applyFont="0" applyFill="0" applyBorder="0" applyAlignment="0" applyProtection="0"/>
    <xf numFmtId="186" fontId="9" fillId="0" borderId="0" applyFont="0" applyFill="0" applyBorder="0" applyAlignment="0" applyProtection="0"/>
    <xf numFmtId="0" fontId="56" fillId="0" borderId="0" applyNumberFormat="0" applyFill="0" applyBorder="0" applyAlignment="0" applyProtection="0"/>
    <xf numFmtId="0" fontId="177" fillId="0" borderId="0" applyNumberFormat="0" applyFill="0" applyBorder="0" applyAlignment="0" applyProtection="0"/>
    <xf numFmtId="0" fontId="49" fillId="93" borderId="0" applyNumberFormat="0" applyBorder="0" applyAlignment="0" applyProtection="0"/>
    <xf numFmtId="0" fontId="72" fillId="47" borderId="0" applyNumberFormat="0" applyBorder="0" applyAlignment="0" applyProtection="0"/>
    <xf numFmtId="0" fontId="23" fillId="104" borderId="0" applyNumberFormat="0" applyBorder="0" applyAlignment="0" applyProtection="0"/>
    <xf numFmtId="0" fontId="34" fillId="0" borderId="0"/>
    <xf numFmtId="0" fontId="180" fillId="0" borderId="35" applyNumberFormat="0" applyFill="0" applyAlignment="0" applyProtection="0"/>
    <xf numFmtId="0" fontId="184" fillId="0" borderId="37" applyNumberFormat="0" applyFill="0" applyAlignment="0" applyProtection="0"/>
    <xf numFmtId="0" fontId="34" fillId="0" borderId="0"/>
    <xf numFmtId="0" fontId="34" fillId="0" borderId="0"/>
    <xf numFmtId="0" fontId="114" fillId="0" borderId="40" applyNumberFormat="0" applyFill="0" applyAlignment="0" applyProtection="0"/>
    <xf numFmtId="0" fontId="114" fillId="0" borderId="0" applyNumberFormat="0" applyFill="0" applyBorder="0" applyAlignment="0" applyProtection="0"/>
    <xf numFmtId="0" fontId="207" fillId="45" borderId="0" applyNumberFormat="0" applyBorder="0" applyAlignment="0" applyProtection="0"/>
    <xf numFmtId="0" fontId="50" fillId="49" borderId="0" applyNumberFormat="0" applyBorder="0" applyAlignment="0" applyProtection="0"/>
    <xf numFmtId="0" fontId="51" fillId="14" borderId="20" applyNumberFormat="0" applyAlignment="0" applyProtection="0"/>
    <xf numFmtId="0" fontId="51" fillId="14" borderId="20" applyNumberFormat="0" applyAlignment="0" applyProtection="0"/>
    <xf numFmtId="0" fontId="51" fillId="14" borderId="20" applyNumberFormat="0" applyAlignment="0" applyProtection="0"/>
    <xf numFmtId="0" fontId="119" fillId="52" borderId="28" applyNumberFormat="0" applyAlignment="0" applyProtection="0"/>
    <xf numFmtId="0" fontId="95" fillId="0" borderId="32" applyNumberFormat="0" applyFill="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0" fontId="9"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0" fontId="9" fillId="0" borderId="0"/>
    <xf numFmtId="0" fontId="9" fillId="0" borderId="0"/>
    <xf numFmtId="0" fontId="23" fillId="109"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9" borderId="0"/>
    <xf numFmtId="0" fontId="9" fillId="0" borderId="0"/>
    <xf numFmtId="171" fontId="23"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0" fontId="142" fillId="89" borderId="0" applyNumberFormat="0" applyBorder="0" applyAlignment="0" applyProtection="0"/>
    <xf numFmtId="0" fontId="72" fillId="89" borderId="0" applyNumberFormat="0" applyBorder="0" applyAlignment="0" applyProtection="0"/>
    <xf numFmtId="0" fontId="142" fillId="89" borderId="0" applyNumberFormat="0" applyBorder="0" applyAlignment="0" applyProtection="0"/>
    <xf numFmtId="0" fontId="58" fillId="52" borderId="0" applyNumberFormat="0" applyBorder="0" applyAlignment="0" applyProtection="0"/>
    <xf numFmtId="0" fontId="142" fillId="89" borderId="0" applyNumberFormat="0" applyBorder="0" applyAlignment="0" applyProtection="0"/>
    <xf numFmtId="0" fontId="72" fillId="89" borderId="0" applyNumberFormat="0" applyBorder="0" applyAlignment="0" applyProtection="0"/>
    <xf numFmtId="0" fontId="142" fillId="89" borderId="0" applyNumberFormat="0" applyBorder="0" applyAlignment="0" applyProtection="0"/>
    <xf numFmtId="0" fontId="142" fillId="89" borderId="0" applyNumberFormat="0" applyBorder="0" applyAlignment="0" applyProtection="0"/>
    <xf numFmtId="0" fontId="142" fillId="108" borderId="0" applyNumberFormat="0" applyBorder="0" applyAlignment="0" applyProtection="0"/>
    <xf numFmtId="0" fontId="142" fillId="89" borderId="0" applyNumberFormat="0" applyBorder="0" applyAlignment="0" applyProtection="0"/>
    <xf numFmtId="0" fontId="142" fillId="89" borderId="0" applyNumberFormat="0" applyBorder="0" applyAlignment="0" applyProtection="0"/>
    <xf numFmtId="0" fontId="9" fillId="0" borderId="0"/>
    <xf numFmtId="0" fontId="23" fillId="109" borderId="0"/>
    <xf numFmtId="0" fontId="8" fillId="0" borderId="0"/>
    <xf numFmtId="0" fontId="34" fillId="0" borderId="0"/>
    <xf numFmtId="0" fontId="34" fillId="0" borderId="0"/>
    <xf numFmtId="0" fontId="9" fillId="0" borderId="0"/>
    <xf numFmtId="0" fontId="9" fillId="0" borderId="0"/>
    <xf numFmtId="0" fontId="9" fillId="0" borderId="0"/>
    <xf numFmtId="0" fontId="9" fillId="0" borderId="0"/>
    <xf numFmtId="0" fontId="34" fillId="0" borderId="0"/>
    <xf numFmtId="0"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9" borderId="0"/>
    <xf numFmtId="0" fontId="34" fillId="0" borderId="0"/>
    <xf numFmtId="0" fontId="9" fillId="0" borderId="0"/>
    <xf numFmtId="0" fontId="34" fillId="0" borderId="0"/>
    <xf numFmtId="0" fontId="30" fillId="0" borderId="0"/>
    <xf numFmtId="0" fontId="30" fillId="0" borderId="0"/>
    <xf numFmtId="0" fontId="30" fillId="0" borderId="0"/>
    <xf numFmtId="0" fontId="23" fillId="88" borderId="29"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9"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9"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9" borderId="0"/>
    <xf numFmtId="0" fontId="34" fillId="0" borderId="0"/>
    <xf numFmtId="0" fontId="9" fillId="0" borderId="0"/>
    <xf numFmtId="0" fontId="34" fillId="0" borderId="0"/>
    <xf numFmtId="0" fontId="30" fillId="0" borderId="0"/>
    <xf numFmtId="0" fontId="30" fillId="0" borderId="0"/>
    <xf numFmtId="0" fontId="30" fillId="0" borderId="0"/>
    <xf numFmtId="175" fontId="9" fillId="0" borderId="0" applyFont="0" applyFill="0" applyBorder="0" applyAlignment="0" applyProtection="0"/>
    <xf numFmtId="0" fontId="30" fillId="0" borderId="0"/>
    <xf numFmtId="175" fontId="9" fillId="0" borderId="0" applyFont="0" applyFill="0" applyBorder="0" applyAlignment="0" applyProtection="0"/>
    <xf numFmtId="171" fontId="9" fillId="0" borderId="0" applyFont="0" applyFill="0" applyBorder="0" applyAlignment="0" applyProtection="0"/>
    <xf numFmtId="0" fontId="30" fillId="0" borderId="0"/>
    <xf numFmtId="171" fontId="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23" fillId="109"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9"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23" fillId="109" borderId="0"/>
    <xf numFmtId="0" fontId="34" fillId="0" borderId="0"/>
    <xf numFmtId="0" fontId="30" fillId="0" borderId="0"/>
    <xf numFmtId="171" fontId="6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0" fillId="0" borderId="0"/>
    <xf numFmtId="0" fontId="34" fillId="0" borderId="0"/>
    <xf numFmtId="0" fontId="23" fillId="109" borderId="0"/>
    <xf numFmtId="0" fontId="34"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109" borderId="0"/>
    <xf numFmtId="0" fontId="9" fillId="0" borderId="0"/>
    <xf numFmtId="0" fontId="23" fillId="109" borderId="0"/>
    <xf numFmtId="0" fontId="23" fillId="109" borderId="0"/>
    <xf numFmtId="0" fontId="37" fillId="0" borderId="0"/>
    <xf numFmtId="0" fontId="34" fillId="0" borderId="0"/>
    <xf numFmtId="0" fontId="34" fillId="0" borderId="0"/>
    <xf numFmtId="0" fontId="34" fillId="0" borderId="0"/>
    <xf numFmtId="0" fontId="34" fillId="0" borderId="0"/>
    <xf numFmtId="0" fontId="37" fillId="0" borderId="0"/>
    <xf numFmtId="0" fontId="30" fillId="0" borderId="0"/>
    <xf numFmtId="0" fontId="37" fillId="0" borderId="0"/>
    <xf numFmtId="175" fontId="9" fillId="0" borderId="0" applyFont="0" applyFill="0" applyBorder="0" applyAlignment="0" applyProtection="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3" fillId="109" borderId="0"/>
    <xf numFmtId="0" fontId="9" fillId="0" borderId="0"/>
    <xf numFmtId="0" fontId="9" fillId="0" borderId="0"/>
    <xf numFmtId="0" fontId="9" fillId="0" borderId="0"/>
    <xf numFmtId="0" fontId="23" fillId="109" borderId="0"/>
    <xf numFmtId="0" fontId="8" fillId="0" borderId="0"/>
    <xf numFmtId="0" fontId="63" fillId="0" borderId="0"/>
    <xf numFmtId="0" fontId="23" fillId="109" borderId="0"/>
    <xf numFmtId="0" fontId="23" fillId="109"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9" borderId="0"/>
    <xf numFmtId="0" fontId="8" fillId="0" borderId="0"/>
    <xf numFmtId="0" fontId="23" fillId="109" borderId="0"/>
    <xf numFmtId="0" fontId="23" fillId="109" borderId="0"/>
    <xf numFmtId="0" fontId="9" fillId="0" borderId="0"/>
    <xf numFmtId="0" fontId="23" fillId="109" borderId="0"/>
    <xf numFmtId="0" fontId="9" fillId="0" borderId="0"/>
    <xf numFmtId="0" fontId="9" fillId="0" borderId="0"/>
    <xf numFmtId="0" fontId="23" fillId="109" borderId="0"/>
    <xf numFmtId="0" fontId="8" fillId="0" borderId="0"/>
    <xf numFmtId="0" fontId="9" fillId="0" borderId="0"/>
    <xf numFmtId="0" fontId="23" fillId="109" borderId="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34" fillId="0" borderId="0"/>
    <xf numFmtId="0" fontId="9" fillId="0" borderId="0"/>
    <xf numFmtId="0" fontId="34" fillId="0" borderId="0"/>
    <xf numFmtId="0" fontId="34" fillId="0" borderId="0"/>
    <xf numFmtId="0" fontId="8" fillId="0" borderId="0"/>
    <xf numFmtId="171" fontId="9" fillId="0" borderId="0" applyFont="0" applyFill="0" applyBorder="0" applyAlignment="0" applyProtection="0"/>
    <xf numFmtId="0" fontId="34" fillId="0" borderId="0"/>
    <xf numFmtId="0" fontId="9" fillId="0" borderId="0"/>
    <xf numFmtId="0" fontId="9" fillId="0" borderId="0"/>
    <xf numFmtId="0" fontId="23" fillId="109" borderId="0"/>
    <xf numFmtId="0" fontId="23" fillId="109" borderId="0"/>
    <xf numFmtId="0" fontId="8" fillId="0" borderId="0"/>
    <xf numFmtId="0" fontId="23" fillId="109"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195" fontId="9" fillId="0" borderId="0" applyFont="0" applyFill="0" applyBorder="0" applyAlignment="0" applyProtection="0"/>
    <xf numFmtId="0" fontId="23" fillId="109" borderId="0"/>
    <xf numFmtId="0" fontId="9" fillId="0" borderId="0"/>
    <xf numFmtId="0" fontId="23" fillId="109"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9"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9" borderId="0"/>
    <xf numFmtId="0" fontId="34" fillId="0" borderId="0"/>
    <xf numFmtId="0" fontId="9" fillId="0" borderId="0"/>
    <xf numFmtId="0" fontId="34" fillId="0" borderId="0"/>
    <xf numFmtId="0" fontId="23" fillId="109" borderId="0"/>
    <xf numFmtId="0" fontId="23" fillId="109" borderId="0"/>
    <xf numFmtId="0" fontId="23" fillId="109"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8" borderId="29" applyNumberFormat="0" applyFont="0" applyAlignment="0" applyProtection="0"/>
    <xf numFmtId="0" fontId="11" fillId="17" borderId="24" applyNumberFormat="0" applyFont="0" applyAlignment="0" applyProtection="0"/>
    <xf numFmtId="0" fontId="63" fillId="46" borderId="43" applyNumberFormat="0" applyFont="0" applyAlignment="0" applyProtection="0"/>
    <xf numFmtId="0" fontId="62" fillId="17" borderId="24" applyNumberFormat="0" applyFont="0" applyAlignment="0" applyProtection="0"/>
    <xf numFmtId="0" fontId="9" fillId="0" borderId="0"/>
    <xf numFmtId="0" fontId="11" fillId="17" borderId="24" applyNumberFormat="0" applyFont="0" applyAlignment="0" applyProtection="0"/>
    <xf numFmtId="0" fontId="11" fillId="46" borderId="43" applyNumberFormat="0" applyFont="0" applyAlignment="0" applyProtection="0"/>
    <xf numFmtId="0" fontId="52" fillId="48" borderId="21" applyNumberFormat="0" applyAlignment="0" applyProtection="0"/>
    <xf numFmtId="0" fontId="152" fillId="57" borderId="44" applyNumberFormat="0" applyAlignment="0" applyProtection="0"/>
    <xf numFmtId="14" fontId="69" fillId="0" borderId="0">
      <alignment horizontal="center" wrapText="1"/>
      <protection locked="0"/>
    </xf>
    <xf numFmtId="16" fontId="69" fillId="0" borderId="0">
      <alignment horizontal="center" wrapText="1"/>
      <protection locked="0"/>
    </xf>
    <xf numFmtId="9" fontId="9"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5" fontId="156" fillId="0" borderId="0"/>
    <xf numFmtId="168" fontId="156" fillId="0" borderId="0"/>
    <xf numFmtId="215" fontId="156" fillId="0" borderId="0"/>
    <xf numFmtId="168" fontId="156" fillId="0" borderId="0"/>
    <xf numFmtId="220" fontId="165" fillId="0" borderId="0" applyNumberFormat="0" applyFill="0" applyBorder="0" applyAlignment="0" applyProtection="0">
      <alignment horizontal="left"/>
    </xf>
    <xf numFmtId="38" fontId="165" fillId="0" borderId="0"/>
    <xf numFmtId="0" fontId="165" fillId="0" borderId="0"/>
    <xf numFmtId="0" fontId="152" fillId="95" borderId="44" applyNumberFormat="0" applyAlignment="0" applyProtection="0"/>
    <xf numFmtId="0" fontId="208" fillId="57" borderId="44" applyNumberFormat="0" applyAlignment="0" applyProtection="0"/>
    <xf numFmtId="0" fontId="52" fillId="48" borderId="21" applyNumberFormat="0" applyAlignment="0" applyProtection="0"/>
    <xf numFmtId="4" fontId="23" fillId="108" borderId="29" applyNumberFormat="0" applyProtection="0">
      <alignment vertical="center"/>
    </xf>
    <xf numFmtId="4" fontId="23" fillId="108" borderId="29" applyNumberFormat="0" applyProtection="0">
      <alignment vertical="center"/>
    </xf>
    <xf numFmtId="4" fontId="167" fillId="108" borderId="46" applyNumberFormat="0" applyProtection="0">
      <alignment vertical="center"/>
    </xf>
    <xf numFmtId="4" fontId="167" fillId="108" borderId="46" applyNumberFormat="0" applyProtection="0">
      <alignment vertical="center"/>
    </xf>
    <xf numFmtId="4" fontId="167" fillId="108" borderId="46" applyNumberFormat="0" applyProtection="0">
      <alignment vertical="center"/>
    </xf>
    <xf numFmtId="4" fontId="169" fillId="59" borderId="29" applyNumberFormat="0" applyProtection="0">
      <alignment vertical="center"/>
    </xf>
    <xf numFmtId="4" fontId="168" fillId="108" borderId="46" applyNumberFormat="0" applyProtection="0">
      <alignment vertical="center"/>
    </xf>
    <xf numFmtId="4" fontId="23" fillId="59" borderId="29" applyNumberFormat="0" applyProtection="0">
      <alignment horizontal="left" vertical="center" indent="1"/>
    </xf>
    <xf numFmtId="4" fontId="167" fillId="108" borderId="46" applyNumberFormat="0" applyProtection="0">
      <alignment horizontal="left" vertical="center" indent="1"/>
    </xf>
    <xf numFmtId="4" fontId="167" fillId="108" borderId="46" applyNumberFormat="0" applyProtection="0">
      <alignment horizontal="left" vertical="center" indent="1"/>
    </xf>
    <xf numFmtId="4" fontId="167" fillId="108" borderId="46" applyNumberFormat="0" applyProtection="0">
      <alignment horizontal="left" vertical="center" indent="1"/>
    </xf>
    <xf numFmtId="0" fontId="170" fillId="108" borderId="46" applyNumberFormat="0" applyProtection="0">
      <alignment horizontal="left" vertical="top" indent="1"/>
    </xf>
    <xf numFmtId="0" fontId="167" fillId="108" borderId="46" applyNumberFormat="0" applyProtection="0">
      <alignment horizontal="left" vertical="top" indent="1"/>
    </xf>
    <xf numFmtId="4" fontId="23" fillId="62" borderId="29" applyNumberFormat="0" applyProtection="0">
      <alignment horizontal="left" vertical="center" indent="1"/>
    </xf>
    <xf numFmtId="4" fontId="167" fillId="42" borderId="0" applyNumberFormat="0" applyProtection="0">
      <alignment horizontal="left" vertical="center" indent="1"/>
    </xf>
    <xf numFmtId="4" fontId="167" fillId="42" borderId="0" applyNumberFormat="0" applyProtection="0">
      <alignment horizontal="left" vertical="center" indent="1"/>
    </xf>
    <xf numFmtId="4" fontId="167" fillId="42" borderId="0" applyNumberFormat="0" applyProtection="0">
      <alignment horizontal="left" vertical="center" indent="1"/>
    </xf>
    <xf numFmtId="4" fontId="23" fillId="45" borderId="29" applyNumberFormat="0" applyProtection="0">
      <alignment horizontal="right" vertical="center"/>
    </xf>
    <xf numFmtId="4" fontId="63" fillId="45" borderId="46" applyNumberFormat="0" applyProtection="0">
      <alignment horizontal="right" vertical="center"/>
    </xf>
    <xf numFmtId="4" fontId="23" fillId="107" borderId="29" applyNumberFormat="0" applyProtection="0">
      <alignment horizontal="right" vertical="center"/>
    </xf>
    <xf numFmtId="4" fontId="63" fillId="44" borderId="46" applyNumberFormat="0" applyProtection="0">
      <alignment horizontal="right" vertical="center"/>
    </xf>
    <xf numFmtId="4" fontId="23" fillId="78" borderId="47" applyNumberFormat="0" applyProtection="0">
      <alignment horizontal="right" vertical="center"/>
    </xf>
    <xf numFmtId="4" fontId="63" fillId="78" borderId="46" applyNumberFormat="0" applyProtection="0">
      <alignment horizontal="right" vertical="center"/>
    </xf>
    <xf numFmtId="4" fontId="23" fillId="58" borderId="29" applyNumberFormat="0" applyProtection="0">
      <alignment horizontal="right" vertical="center"/>
    </xf>
    <xf numFmtId="4" fontId="63" fillId="58" borderId="46" applyNumberFormat="0" applyProtection="0">
      <alignment horizontal="right" vertical="center"/>
    </xf>
    <xf numFmtId="4" fontId="23" fillId="63" borderId="29" applyNumberFormat="0" applyProtection="0">
      <alignment horizontal="right" vertical="center"/>
    </xf>
    <xf numFmtId="4" fontId="63" fillId="63" borderId="46" applyNumberFormat="0" applyProtection="0">
      <alignment horizontal="right" vertical="center"/>
    </xf>
    <xf numFmtId="4" fontId="23" fillId="91" borderId="29" applyNumberFormat="0" applyProtection="0">
      <alignment horizontal="right" vertical="center"/>
    </xf>
    <xf numFmtId="4" fontId="63" fillId="91" borderId="46" applyNumberFormat="0" applyProtection="0">
      <alignment horizontal="right" vertical="center"/>
    </xf>
    <xf numFmtId="4" fontId="23" fillId="55" borderId="29" applyNumberFormat="0" applyProtection="0">
      <alignment horizontal="right" vertical="center"/>
    </xf>
    <xf numFmtId="4" fontId="63" fillId="55" borderId="46" applyNumberFormat="0" applyProtection="0">
      <alignment horizontal="right" vertical="center"/>
    </xf>
    <xf numFmtId="4" fontId="23" fillId="93" borderId="29" applyNumberFormat="0" applyProtection="0">
      <alignment horizontal="right" vertical="center"/>
    </xf>
    <xf numFmtId="4" fontId="63" fillId="93" borderId="46" applyNumberFormat="0" applyProtection="0">
      <alignment horizontal="right" vertical="center"/>
    </xf>
    <xf numFmtId="4" fontId="23" fillId="56" borderId="29" applyNumberFormat="0" applyProtection="0">
      <alignment horizontal="right" vertical="center"/>
    </xf>
    <xf numFmtId="4" fontId="63" fillId="56" borderId="46" applyNumberFormat="0" applyProtection="0">
      <alignment horizontal="right" vertical="center"/>
    </xf>
    <xf numFmtId="4" fontId="23" fillId="116" borderId="47" applyNumberFormat="0" applyProtection="0">
      <alignment horizontal="left" vertical="center" indent="1"/>
    </xf>
    <xf numFmtId="4" fontId="167" fillId="116" borderId="48" applyNumberFormat="0" applyProtection="0">
      <alignment horizontal="left" vertical="center" indent="1"/>
    </xf>
    <xf numFmtId="4" fontId="9" fillId="54" borderId="47" applyNumberFormat="0" applyProtection="0">
      <alignment horizontal="left" vertical="center" indent="1"/>
    </xf>
    <xf numFmtId="4" fontId="63" fillId="117" borderId="0" applyNumberFormat="0" applyProtection="0">
      <alignment horizontal="left" vertical="center" indent="1"/>
    </xf>
    <xf numFmtId="4" fontId="9" fillId="54" borderId="47" applyNumberFormat="0" applyProtection="0">
      <alignment horizontal="left" vertical="center" indent="1"/>
    </xf>
    <xf numFmtId="4" fontId="171" fillId="54" borderId="0" applyNumberFormat="0" applyProtection="0">
      <alignment horizontal="left" vertical="center" indent="1"/>
    </xf>
    <xf numFmtId="4" fontId="23" fillId="42" borderId="29" applyNumberFormat="0" applyProtection="0">
      <alignment horizontal="right" vertical="center"/>
    </xf>
    <xf numFmtId="4" fontId="63" fillId="42" borderId="46" applyNumberFormat="0" applyProtection="0">
      <alignment horizontal="right" vertical="center"/>
    </xf>
    <xf numFmtId="4" fontId="63" fillId="42" borderId="46" applyNumberFormat="0" applyProtection="0">
      <alignment horizontal="right" vertical="center"/>
    </xf>
    <xf numFmtId="4" fontId="63" fillId="42" borderId="46" applyNumberFormat="0" applyProtection="0">
      <alignment horizontal="right" vertical="center"/>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63" fillId="117" borderId="0" applyNumberFormat="0" applyProtection="0">
      <alignment horizontal="left" vertical="center" indent="1"/>
    </xf>
    <xf numFmtId="4" fontId="23" fillId="117"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63" fillId="42" borderId="0" applyNumberFormat="0" applyProtection="0">
      <alignment horizontal="left" vertical="center" indent="1"/>
    </xf>
    <xf numFmtId="4" fontId="23" fillId="42" borderId="47"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175" fontId="9" fillId="0" borderId="0" applyFont="0" applyFill="0" applyBorder="0" applyAlignment="0" applyProtection="0"/>
    <xf numFmtId="175" fontId="9" fillId="0" borderId="0" applyFont="0" applyFill="0" applyBorder="0" applyAlignment="0" applyProtection="0"/>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48" borderId="58" applyNumberFormat="0">
      <protection locked="0"/>
    </xf>
    <xf numFmtId="0" fontId="9" fillId="48" borderId="42" applyNumberFormat="0">
      <protection locked="0"/>
    </xf>
    <xf numFmtId="0" fontId="23" fillId="48" borderId="58" applyNumberFormat="0">
      <protection locked="0"/>
    </xf>
    <xf numFmtId="0" fontId="35" fillId="54" borderId="59" applyBorder="0"/>
    <xf numFmtId="4" fontId="172" fillId="46" borderId="46" applyNumberFormat="0" applyProtection="0">
      <alignment vertical="center"/>
    </xf>
    <xf numFmtId="4" fontId="63" fillId="46" borderId="46" applyNumberFormat="0" applyProtection="0">
      <alignment vertical="center"/>
    </xf>
    <xf numFmtId="4" fontId="169" fillId="105" borderId="42" applyNumberFormat="0" applyProtection="0">
      <alignment vertical="center"/>
    </xf>
    <xf numFmtId="4" fontId="197" fillId="46" borderId="46" applyNumberFormat="0" applyProtection="0">
      <alignment vertical="center"/>
    </xf>
    <xf numFmtId="4" fontId="172" fillId="57" borderId="46" applyNumberFormat="0" applyProtection="0">
      <alignment horizontal="left" vertical="center" indent="1"/>
    </xf>
    <xf numFmtId="4" fontId="63" fillId="46" borderId="46" applyNumberFormat="0" applyProtection="0">
      <alignment horizontal="left" vertical="center" indent="1"/>
    </xf>
    <xf numFmtId="0" fontId="172" fillId="46" borderId="46" applyNumberFormat="0" applyProtection="0">
      <alignment horizontal="left" vertical="top" indent="1"/>
    </xf>
    <xf numFmtId="0" fontId="63" fillId="46" borderId="46" applyNumberFormat="0" applyProtection="0">
      <alignment horizontal="left" vertical="top" indent="1"/>
    </xf>
    <xf numFmtId="4" fontId="23" fillId="0" borderId="29" applyNumberFormat="0" applyProtection="0">
      <alignment horizontal="right" vertical="center"/>
    </xf>
    <xf numFmtId="4" fontId="63" fillId="117" borderId="46" applyNumberFormat="0" applyProtection="0">
      <alignment horizontal="right" vertical="center"/>
    </xf>
    <xf numFmtId="4" fontId="63" fillId="117" borderId="46" applyNumberFormat="0" applyProtection="0">
      <alignment horizontal="right" vertical="center"/>
    </xf>
    <xf numFmtId="4" fontId="63" fillId="117" borderId="46" applyNumberFormat="0" applyProtection="0">
      <alignment horizontal="right" vertical="center"/>
    </xf>
    <xf numFmtId="4" fontId="169" fillId="6" borderId="29" applyNumberFormat="0" applyProtection="0">
      <alignment horizontal="right" vertical="center"/>
    </xf>
    <xf numFmtId="4" fontId="197" fillId="117" borderId="46" applyNumberFormat="0" applyProtection="0">
      <alignment horizontal="right" vertical="center"/>
    </xf>
    <xf numFmtId="4" fontId="23" fillId="62" borderId="29" applyNumberFormat="0" applyProtection="0">
      <alignment horizontal="left" vertical="center" indent="1"/>
    </xf>
    <xf numFmtId="4" fontId="63" fillId="42" borderId="46" applyNumberFormat="0" applyProtection="0">
      <alignment horizontal="left" vertical="center" indent="1"/>
    </xf>
    <xf numFmtId="4" fontId="63" fillId="42" borderId="46" applyNumberFormat="0" applyProtection="0">
      <alignment horizontal="left" vertical="center" indent="1"/>
    </xf>
    <xf numFmtId="4" fontId="63" fillId="42" borderId="46" applyNumberFormat="0" applyProtection="0">
      <alignment horizontal="left" vertical="center" indent="1"/>
    </xf>
    <xf numFmtId="0" fontId="172" fillId="42" borderId="46" applyNumberFormat="0" applyProtection="0">
      <alignment horizontal="left" vertical="top" indent="1"/>
    </xf>
    <xf numFmtId="0" fontId="63" fillId="42" borderId="46" applyNumberFormat="0" applyProtection="0">
      <alignment horizontal="left" vertical="top" indent="1"/>
    </xf>
    <xf numFmtId="4" fontId="173" fillId="106" borderId="47" applyNumberFormat="0" applyProtection="0">
      <alignment horizontal="left" vertical="center" indent="1"/>
    </xf>
    <xf numFmtId="4" fontId="198" fillId="106" borderId="0" applyNumberFormat="0" applyProtection="0">
      <alignment horizontal="left" vertical="center" indent="1"/>
    </xf>
    <xf numFmtId="0" fontId="23" fillId="120" borderId="42"/>
    <xf numFmtId="4" fontId="174" fillId="48" borderId="29" applyNumberFormat="0" applyProtection="0">
      <alignment horizontal="right" vertical="center"/>
    </xf>
    <xf numFmtId="4" fontId="196" fillId="117" borderId="46" applyNumberFormat="0" applyProtection="0">
      <alignment horizontal="right" vertical="center"/>
    </xf>
    <xf numFmtId="40" fontId="175" fillId="0" borderId="0" applyBorder="0">
      <alignment horizontal="right"/>
    </xf>
    <xf numFmtId="0" fontId="175" fillId="0" borderId="0" applyBorder="0">
      <alignment horizontal="right"/>
    </xf>
    <xf numFmtId="0" fontId="199" fillId="0" borderId="0" applyNumberFormat="0" applyFill="0" applyBorder="0" applyAlignment="0" applyProtection="0"/>
    <xf numFmtId="0" fontId="209" fillId="0" borderId="0" applyNumberFormat="0" applyFill="0" applyBorder="0" applyAlignment="0" applyProtection="0"/>
    <xf numFmtId="0" fontId="193" fillId="0" borderId="0" applyNumberFormat="0" applyFill="0" applyBorder="0" applyAlignment="0" applyProtection="0"/>
    <xf numFmtId="0" fontId="55" fillId="0" borderId="0" applyNumberFormat="0" applyFill="0" applyBorder="0" applyAlignment="0" applyProtection="0"/>
    <xf numFmtId="0" fontId="210" fillId="0" borderId="0" applyNumberFormat="0" applyFill="0" applyBorder="0" applyAlignment="0" applyProtection="0"/>
    <xf numFmtId="0" fontId="56" fillId="0" borderId="0" applyNumberFormat="0" applyFill="0" applyBorder="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25" fillId="0" borderId="34" applyNumberFormat="0" applyFill="0" applyAlignment="0" applyProtection="0"/>
    <xf numFmtId="0" fontId="180" fillId="0" borderId="35" applyNumberFormat="0" applyFill="0" applyAlignment="0" applyProtection="0"/>
    <xf numFmtId="0" fontId="127" fillId="0" borderId="49" applyNumberFormat="0" applyFill="0" applyAlignment="0" applyProtection="0"/>
    <xf numFmtId="0" fontId="184" fillId="0" borderId="37" applyNumberFormat="0" applyFill="0" applyAlignment="0" applyProtection="0"/>
    <xf numFmtId="0" fontId="113" fillId="0" borderId="50" applyNumberFormat="0" applyFill="0" applyAlignment="0" applyProtection="0"/>
    <xf numFmtId="0" fontId="114" fillId="0" borderId="40" applyNumberFormat="0" applyFill="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93" fontId="110" fillId="0" borderId="51">
      <protection locked="0"/>
    </xf>
    <xf numFmtId="4" fontId="63" fillId="117" borderId="0" applyNumberFormat="0" applyProtection="0">
      <alignment horizontal="left" vertical="center" indent="1"/>
    </xf>
    <xf numFmtId="0" fontId="111" fillId="0" borderId="57" applyNumberFormat="0" applyFill="0" applyAlignment="0" applyProtection="0"/>
    <xf numFmtId="0" fontId="2" fillId="0" borderId="52"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9" fillId="0" borderId="0"/>
    <xf numFmtId="0" fontId="187" fillId="0" borderId="52" applyNumberFormat="0" applyFill="0" applyAlignment="0" applyProtection="0"/>
    <xf numFmtId="171" fontId="8" fillId="0" borderId="0" applyFont="0" applyFill="0" applyBorder="0" applyAlignment="0" applyProtection="0"/>
    <xf numFmtId="193" fontId="110" fillId="0" borderId="51">
      <protection locked="0"/>
    </xf>
    <xf numFmtId="0" fontId="111" fillId="0" borderId="60" applyNumberFormat="0" applyFill="0" applyAlignment="0" applyProtection="0"/>
    <xf numFmtId="0" fontId="111" fillId="0" borderId="57" applyNumberFormat="0" applyFill="0" applyAlignment="0" applyProtection="0"/>
    <xf numFmtId="193" fontId="110" fillId="0" borderId="51">
      <protection locked="0"/>
    </xf>
    <xf numFmtId="0" fontId="55" fillId="0" borderId="0" applyNumberFormat="0" applyFill="0" applyBorder="0" applyAlignment="0" applyProtection="0"/>
    <xf numFmtId="0" fontId="30" fillId="0" borderId="0"/>
    <xf numFmtId="0" fontId="30" fillId="0" borderId="0"/>
    <xf numFmtId="0" fontId="23" fillId="117" borderId="46" applyNumberFormat="0" applyProtection="0">
      <alignment horizontal="left" vertical="top" indent="1"/>
    </xf>
    <xf numFmtId="0" fontId="30"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44" fillId="21" borderId="0" applyNumberFormat="0" applyBorder="0" applyAlignment="0" applyProtection="0"/>
    <xf numFmtId="0" fontId="44" fillId="37" borderId="0" applyNumberFormat="0" applyBorder="0" applyAlignment="0" applyProtection="0"/>
    <xf numFmtId="0" fontId="49" fillId="11" borderId="0" applyNumberFormat="0" applyBorder="0" applyAlignment="0" applyProtection="0"/>
    <xf numFmtId="0" fontId="53" fillId="15" borderId="20" applyNumberFormat="0" applyAlignment="0" applyProtection="0"/>
    <xf numFmtId="0" fontId="8" fillId="0" borderId="0"/>
    <xf numFmtId="0" fontId="34" fillId="0" borderId="0"/>
    <xf numFmtId="0" fontId="44" fillId="18" borderId="0" applyNumberFormat="0" applyBorder="0" applyAlignment="0" applyProtection="0"/>
    <xf numFmtId="0" fontId="44" fillId="30" borderId="0" applyNumberFormat="0" applyBorder="0" applyAlignment="0" applyProtection="0"/>
    <xf numFmtId="0" fontId="44" fillId="38" borderId="0" applyNumberFormat="0" applyBorder="0" applyAlignment="0" applyProtection="0"/>
    <xf numFmtId="0" fontId="34" fillId="0" borderId="0"/>
    <xf numFmtId="0" fontId="50" fillId="12" borderId="0" applyNumberFormat="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0" fontId="8" fillId="17" borderId="24" applyNumberFormat="0" applyFont="0" applyAlignment="0" applyProtection="0"/>
    <xf numFmtId="0" fontId="52" fillId="15" borderId="21" applyNumberFormat="0" applyAlignment="0" applyProtection="0"/>
    <xf numFmtId="0" fontId="2" fillId="0" borderId="25" applyNumberFormat="0" applyFill="0" applyAlignment="0" applyProtection="0"/>
    <xf numFmtId="0" fontId="8" fillId="0" borderId="0"/>
    <xf numFmtId="0" fontId="30" fillId="0" borderId="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193" fontId="110" fillId="0" borderId="51">
      <protection locked="0"/>
    </xf>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7" fillId="0" borderId="49"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4" fontId="174" fillId="48" borderId="29" applyNumberFormat="0" applyProtection="0">
      <alignment horizontal="right" vertical="center"/>
    </xf>
    <xf numFmtId="4" fontId="174" fillId="48" borderId="29" applyNumberFormat="0" applyProtection="0">
      <alignment horizontal="right" vertical="center"/>
    </xf>
    <xf numFmtId="4" fontId="174" fillId="48" borderId="29" applyNumberFormat="0" applyProtection="0">
      <alignment horizontal="right" vertical="center"/>
    </xf>
    <xf numFmtId="4" fontId="174" fillId="48" borderId="29" applyNumberFormat="0" applyProtection="0">
      <alignment horizontal="right" vertical="center"/>
    </xf>
    <xf numFmtId="4" fontId="174" fillId="48" borderId="29" applyNumberFormat="0" applyProtection="0">
      <alignment horizontal="right" vertical="center"/>
    </xf>
    <xf numFmtId="4" fontId="173" fillId="106" borderId="47" applyNumberFormat="0" applyProtection="0">
      <alignment horizontal="left" vertical="center" indent="1"/>
    </xf>
    <xf numFmtId="4" fontId="173" fillId="106" borderId="47" applyNumberFormat="0" applyProtection="0">
      <alignment horizontal="left" vertical="center" indent="1"/>
    </xf>
    <xf numFmtId="4" fontId="173" fillId="106" borderId="47" applyNumberFormat="0" applyProtection="0">
      <alignment horizontal="left" vertical="center" indent="1"/>
    </xf>
    <xf numFmtId="4" fontId="173" fillId="106" borderId="47" applyNumberFormat="0" applyProtection="0">
      <alignment horizontal="left" vertical="center" indent="1"/>
    </xf>
    <xf numFmtId="4" fontId="173" fillId="106" borderId="47" applyNumberFormat="0" applyProtection="0">
      <alignment horizontal="left" vertical="center" indent="1"/>
    </xf>
    <xf numFmtId="4" fontId="173" fillId="106" borderId="47" applyNumberFormat="0" applyProtection="0">
      <alignment horizontal="left" vertical="center" indent="1"/>
    </xf>
    <xf numFmtId="0" fontId="172" fillId="42" borderId="46" applyNumberFormat="0" applyProtection="0">
      <alignment horizontal="left" vertical="top" indent="1"/>
    </xf>
    <xf numFmtId="0" fontId="172" fillId="42" borderId="46" applyNumberFormat="0" applyProtection="0">
      <alignment horizontal="left" vertical="top" indent="1"/>
    </xf>
    <xf numFmtId="0" fontId="172" fillId="42" borderId="46" applyNumberFormat="0" applyProtection="0">
      <alignment horizontal="left" vertical="top" indent="1"/>
    </xf>
    <xf numFmtId="0" fontId="172" fillId="42" borderId="46" applyNumberFormat="0" applyProtection="0">
      <alignment horizontal="left" vertical="top" indent="1"/>
    </xf>
    <xf numFmtId="0" fontId="172" fillId="42" borderId="46" applyNumberFormat="0" applyProtection="0">
      <alignment horizontal="left" vertical="top" indent="1"/>
    </xf>
    <xf numFmtId="0" fontId="172" fillId="42" borderId="46" applyNumberFormat="0" applyProtection="0">
      <alignment horizontal="left" vertical="top" indent="1"/>
    </xf>
    <xf numFmtId="0" fontId="172" fillId="42" borderId="46" applyNumberFormat="0" applyProtection="0">
      <alignment horizontal="left" vertical="top"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63" fillId="42" borderId="46" applyNumberFormat="0" applyProtection="0">
      <alignment horizontal="left" vertical="center" indent="1"/>
    </xf>
    <xf numFmtId="4" fontId="169" fillId="6" borderId="29" applyNumberFormat="0" applyProtection="0">
      <alignment horizontal="right" vertical="center"/>
    </xf>
    <xf numFmtId="4" fontId="169" fillId="6" borderId="29" applyNumberFormat="0" applyProtection="0">
      <alignment horizontal="right" vertical="center"/>
    </xf>
    <xf numFmtId="4" fontId="169" fillId="6" borderId="29" applyNumberFormat="0" applyProtection="0">
      <alignment horizontal="right" vertical="center"/>
    </xf>
    <xf numFmtId="4" fontId="169" fillId="6" borderId="29" applyNumberFormat="0" applyProtection="0">
      <alignment horizontal="right" vertical="center"/>
    </xf>
    <xf numFmtId="4" fontId="169" fillId="6" borderId="29" applyNumberFormat="0" applyProtection="0">
      <alignment horizontal="right" vertical="center"/>
    </xf>
    <xf numFmtId="4" fontId="169" fillId="6" borderId="29" applyNumberFormat="0" applyProtection="0">
      <alignment horizontal="right" vertical="center"/>
    </xf>
    <xf numFmtId="4" fontId="169" fillId="6" borderId="29" applyNumberFormat="0" applyProtection="0">
      <alignment horizontal="right" vertical="center"/>
    </xf>
    <xf numFmtId="4" fontId="23" fillId="0" borderId="29" applyNumberFormat="0" applyProtection="0">
      <alignment horizontal="right" vertical="center"/>
    </xf>
    <xf numFmtId="4" fontId="23" fillId="0" borderId="29" applyNumberFormat="0" applyProtection="0">
      <alignment horizontal="right" vertical="center"/>
    </xf>
    <xf numFmtId="4" fontId="23" fillId="0" borderId="29" applyNumberFormat="0" applyProtection="0">
      <alignment horizontal="right" vertical="center"/>
    </xf>
    <xf numFmtId="4" fontId="23" fillId="0" borderId="29" applyNumberFormat="0" applyProtection="0">
      <alignment horizontal="right" vertical="center"/>
    </xf>
    <xf numFmtId="4" fontId="63" fillId="117" borderId="46" applyNumberFormat="0" applyProtection="0">
      <alignment horizontal="right" vertical="center"/>
    </xf>
    <xf numFmtId="0" fontId="172" fillId="46" borderId="46" applyNumberFormat="0" applyProtection="0">
      <alignment horizontal="left" vertical="top" indent="1"/>
    </xf>
    <xf numFmtId="0" fontId="172" fillId="46" borderId="46" applyNumberFormat="0" applyProtection="0">
      <alignment horizontal="left" vertical="top" indent="1"/>
    </xf>
    <xf numFmtId="0" fontId="172" fillId="46" borderId="46" applyNumberFormat="0" applyProtection="0">
      <alignment horizontal="left" vertical="top" indent="1"/>
    </xf>
    <xf numFmtId="0" fontId="172" fillId="46" borderId="46" applyNumberFormat="0" applyProtection="0">
      <alignment horizontal="left" vertical="top" indent="1"/>
    </xf>
    <xf numFmtId="0" fontId="172" fillId="46" borderId="46" applyNumberFormat="0" applyProtection="0">
      <alignment horizontal="left" vertical="top" indent="1"/>
    </xf>
    <xf numFmtId="4" fontId="172" fillId="57" borderId="46" applyNumberFormat="0" applyProtection="0">
      <alignment horizontal="left" vertical="center" indent="1"/>
    </xf>
    <xf numFmtId="4" fontId="172" fillId="57" borderId="46" applyNumberFormat="0" applyProtection="0">
      <alignment horizontal="left" vertical="center" indent="1"/>
    </xf>
    <xf numFmtId="4" fontId="172" fillId="57" borderId="46" applyNumberFormat="0" applyProtection="0">
      <alignment horizontal="left" vertical="center" indent="1"/>
    </xf>
    <xf numFmtId="4" fontId="172" fillId="57" borderId="46" applyNumberFormat="0" applyProtection="0">
      <alignment horizontal="left" vertical="center" indent="1"/>
    </xf>
    <xf numFmtId="4" fontId="172" fillId="57" borderId="46" applyNumberFormat="0" applyProtection="0">
      <alignment horizontal="left" vertical="center" indent="1"/>
    </xf>
    <xf numFmtId="4" fontId="172" fillId="57" borderId="46" applyNumberFormat="0" applyProtection="0">
      <alignment horizontal="left" vertical="center" indent="1"/>
    </xf>
    <xf numFmtId="4" fontId="169" fillId="105" borderId="42" applyNumberFormat="0" applyProtection="0">
      <alignment vertical="center"/>
    </xf>
    <xf numFmtId="4" fontId="169" fillId="105" borderId="42" applyNumberFormat="0" applyProtection="0">
      <alignment vertical="center"/>
    </xf>
    <xf numFmtId="4" fontId="169" fillId="105" borderId="42" applyNumberFormat="0" applyProtection="0">
      <alignment vertical="center"/>
    </xf>
    <xf numFmtId="4" fontId="169" fillId="105" borderId="42" applyNumberFormat="0" applyProtection="0">
      <alignment vertical="center"/>
    </xf>
    <xf numFmtId="4" fontId="169" fillId="105" borderId="42" applyNumberFormat="0" applyProtection="0">
      <alignment vertical="center"/>
    </xf>
    <xf numFmtId="4" fontId="169" fillId="105" borderId="42" applyNumberFormat="0" applyProtection="0">
      <alignment vertical="center"/>
    </xf>
    <xf numFmtId="4" fontId="169" fillId="105" borderId="42" applyNumberFormat="0" applyProtection="0">
      <alignment vertical="center"/>
    </xf>
    <xf numFmtId="4" fontId="172" fillId="46" borderId="46" applyNumberFormat="0" applyProtection="0">
      <alignment vertical="center"/>
    </xf>
    <xf numFmtId="4" fontId="172" fillId="46" borderId="46" applyNumberFormat="0" applyProtection="0">
      <alignment vertical="center"/>
    </xf>
    <xf numFmtId="4" fontId="172" fillId="46" borderId="46" applyNumberFormat="0" applyProtection="0">
      <alignment vertical="center"/>
    </xf>
    <xf numFmtId="4" fontId="172" fillId="46" borderId="46" applyNumberFormat="0" applyProtection="0">
      <alignment vertical="center"/>
    </xf>
    <xf numFmtId="4" fontId="172" fillId="46" borderId="46" applyNumberFormat="0" applyProtection="0">
      <alignment vertical="center"/>
    </xf>
    <xf numFmtId="0" fontId="23" fillId="48" borderId="58"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48" borderId="58" applyNumberFormat="0">
      <protection locked="0"/>
    </xf>
    <xf numFmtId="0" fontId="23" fillId="48" borderId="58" applyNumberFormat="0">
      <protection locked="0"/>
    </xf>
    <xf numFmtId="0" fontId="23" fillId="48" borderId="58" applyNumberFormat="0">
      <protection locked="0"/>
    </xf>
    <xf numFmtId="0" fontId="9" fillId="48" borderId="42" applyNumberFormat="0">
      <protection locked="0"/>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9" fillId="42" borderId="46" applyNumberFormat="0" applyProtection="0">
      <alignment horizontal="left" vertical="center"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9"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46" applyNumberFormat="0" applyProtection="0">
      <alignment horizontal="left" vertical="top"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42" borderId="46" applyNumberFormat="0" applyProtection="0">
      <alignment horizontal="left" vertical="top"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9" fillId="0" borderId="0"/>
    <xf numFmtId="0" fontId="23" fillId="102" borderId="29" applyNumberFormat="0" applyProtection="0">
      <alignment horizontal="left" vertical="center" indent="1"/>
    </xf>
    <xf numFmtId="9" fontId="30" fillId="0" borderId="0" applyFont="0" applyFill="0" applyBorder="0" applyAlignment="0" applyProtection="0"/>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171" fontId="8" fillId="0" borderId="0" applyFont="0" applyFill="0" applyBorder="0" applyAlignment="0" applyProtection="0"/>
    <xf numFmtId="4" fontId="23" fillId="42" borderId="47" applyNumberFormat="0" applyProtection="0">
      <alignment horizontal="left" vertical="center" indent="1"/>
    </xf>
    <xf numFmtId="4" fontId="23" fillId="42" borderId="47"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63" fillId="42" borderId="0" applyNumberFormat="0" applyProtection="0">
      <alignment horizontal="left" vertical="center" indent="1"/>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42"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63" fillId="117" borderId="0"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63" fillId="117" borderId="0"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0" fontId="200" fillId="52" borderId="0" applyNumberFormat="0" applyBorder="0" applyAlignment="0" applyProtection="0"/>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117" borderId="47" applyNumberFormat="0" applyProtection="0">
      <alignment horizontal="left" vertical="center" indent="1"/>
    </xf>
    <xf numFmtId="4" fontId="23" fillId="42" borderId="29" applyNumberFormat="0" applyProtection="0">
      <alignment horizontal="right" vertical="center"/>
    </xf>
    <xf numFmtId="4" fontId="23" fillId="42" borderId="29" applyNumberFormat="0" applyProtection="0">
      <alignment horizontal="right" vertical="center"/>
    </xf>
    <xf numFmtId="4" fontId="23" fillId="42" borderId="29" applyNumberFormat="0" applyProtection="0">
      <alignment horizontal="right" vertical="center"/>
    </xf>
    <xf numFmtId="4" fontId="23" fillId="42" borderId="29" applyNumberFormat="0" applyProtection="0">
      <alignment horizontal="right" vertical="center"/>
    </xf>
    <xf numFmtId="4" fontId="23" fillId="42" borderId="29" applyNumberFormat="0" applyProtection="0">
      <alignment horizontal="right" vertical="center"/>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9" fillId="54"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116" borderId="47" applyNumberFormat="0" applyProtection="0">
      <alignment horizontal="left" vertical="center" indent="1"/>
    </xf>
    <xf numFmtId="4" fontId="23" fillId="56" borderId="29" applyNumberFormat="0" applyProtection="0">
      <alignment horizontal="right" vertical="center"/>
    </xf>
    <xf numFmtId="4" fontId="23" fillId="56" borderId="29" applyNumberFormat="0" applyProtection="0">
      <alignment horizontal="right" vertical="center"/>
    </xf>
    <xf numFmtId="4" fontId="23" fillId="56" borderId="29" applyNumberFormat="0" applyProtection="0">
      <alignment horizontal="right" vertical="center"/>
    </xf>
    <xf numFmtId="4" fontId="23" fillId="56" borderId="29" applyNumberFormat="0" applyProtection="0">
      <alignment horizontal="right" vertical="center"/>
    </xf>
    <xf numFmtId="4" fontId="23" fillId="56" borderId="29" applyNumberFormat="0" applyProtection="0">
      <alignment horizontal="right" vertical="center"/>
    </xf>
    <xf numFmtId="4" fontId="23" fillId="56" borderId="29" applyNumberFormat="0" applyProtection="0">
      <alignment horizontal="right" vertical="center"/>
    </xf>
    <xf numFmtId="4" fontId="23" fillId="56"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93"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55"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91"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63"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58" borderId="29"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78" borderId="47"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107"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45" borderId="29" applyNumberFormat="0" applyProtection="0">
      <alignment horizontal="right" vertical="center"/>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4" fontId="23" fillId="62" borderId="29" applyNumberFormat="0" applyProtection="0">
      <alignment horizontal="left" vertical="center" indent="1"/>
    </xf>
    <xf numFmtId="0" fontId="170" fillId="108" borderId="46" applyNumberFormat="0" applyProtection="0">
      <alignment horizontal="left" vertical="top" indent="1"/>
    </xf>
    <xf numFmtId="0" fontId="170" fillId="108" borderId="46" applyNumberFormat="0" applyProtection="0">
      <alignment horizontal="left" vertical="top" indent="1"/>
    </xf>
    <xf numFmtId="0" fontId="170" fillId="108" borderId="46" applyNumberFormat="0" applyProtection="0">
      <alignment horizontal="left" vertical="top" indent="1"/>
    </xf>
    <xf numFmtId="0" fontId="170" fillId="108" borderId="46" applyNumberFormat="0" applyProtection="0">
      <alignment horizontal="left" vertical="top" indent="1"/>
    </xf>
    <xf numFmtId="0" fontId="170" fillId="108" borderId="46" applyNumberFormat="0" applyProtection="0">
      <alignment horizontal="left" vertical="top" indent="1"/>
    </xf>
    <xf numFmtId="0" fontId="170" fillId="108" borderId="46" applyNumberFormat="0" applyProtection="0">
      <alignment horizontal="left" vertical="top" indent="1"/>
    </xf>
    <xf numFmtId="0" fontId="170" fillId="108" borderId="46" applyNumberFormat="0" applyProtection="0">
      <alignment horizontal="left" vertical="top" indent="1"/>
    </xf>
    <xf numFmtId="4" fontId="23" fillId="59" borderId="29" applyNumberFormat="0" applyProtection="0">
      <alignment horizontal="left" vertical="center" indent="1"/>
    </xf>
    <xf numFmtId="4" fontId="23" fillId="59" borderId="29" applyNumberFormat="0" applyProtection="0">
      <alignment horizontal="left" vertical="center" indent="1"/>
    </xf>
    <xf numFmtId="4" fontId="23" fillId="59" borderId="29" applyNumberFormat="0" applyProtection="0">
      <alignment horizontal="left" vertical="center" indent="1"/>
    </xf>
    <xf numFmtId="4" fontId="23" fillId="59" borderId="29" applyNumberFormat="0" applyProtection="0">
      <alignment horizontal="left" vertical="center" indent="1"/>
    </xf>
    <xf numFmtId="4" fontId="23" fillId="59" borderId="29" applyNumberFormat="0" applyProtection="0">
      <alignment horizontal="left" vertical="center" indent="1"/>
    </xf>
    <xf numFmtId="4" fontId="169" fillId="59" borderId="29" applyNumberFormat="0" applyProtection="0">
      <alignment vertical="center"/>
    </xf>
    <xf numFmtId="4" fontId="169" fillId="59" borderId="29" applyNumberFormat="0" applyProtection="0">
      <alignment vertical="center"/>
    </xf>
    <xf numFmtId="4" fontId="169" fillId="59" borderId="29" applyNumberFormat="0" applyProtection="0">
      <alignment vertical="center"/>
    </xf>
    <xf numFmtId="4" fontId="169" fillId="59" borderId="29" applyNumberFormat="0" applyProtection="0">
      <alignment vertical="center"/>
    </xf>
    <xf numFmtId="4" fontId="169" fillId="59" borderId="29" applyNumberFormat="0" applyProtection="0">
      <alignment vertical="center"/>
    </xf>
    <xf numFmtId="4" fontId="169" fillId="59" borderId="29" applyNumberFormat="0" applyProtection="0">
      <alignment vertical="center"/>
    </xf>
    <xf numFmtId="4" fontId="169" fillId="59" borderId="29" applyNumberFormat="0" applyProtection="0">
      <alignment vertical="center"/>
    </xf>
    <xf numFmtId="4" fontId="23" fillId="108" borderId="29" applyNumberFormat="0" applyProtection="0">
      <alignment vertical="center"/>
    </xf>
    <xf numFmtId="4" fontId="23" fillId="108" borderId="29" applyNumberFormat="0" applyProtection="0">
      <alignment vertical="center"/>
    </xf>
    <xf numFmtId="4" fontId="23" fillId="108" borderId="29" applyNumberFormat="0" applyProtection="0">
      <alignment vertical="center"/>
    </xf>
    <xf numFmtId="4" fontId="23" fillId="108" borderId="29" applyNumberFormat="0" applyProtection="0">
      <alignment vertical="center"/>
    </xf>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152" fillId="95" borderId="44" applyNumberFormat="0" applyAlignment="0" applyProtection="0"/>
    <xf numFmtId="0" fontId="9" fillId="0" borderId="0"/>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9" fontId="37"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151" fillId="48" borderId="6">
      <alignment horizontal="center" vertical="center" wrapText="1"/>
    </xf>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9" fillId="88" borderId="43"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0" fontId="23" fillId="109" borderId="0"/>
    <xf numFmtId="0" fontId="23" fillId="109" borderId="0"/>
    <xf numFmtId="0" fontId="23" fillId="109" borderId="0"/>
    <xf numFmtId="0" fontId="23" fillId="109" borderId="0"/>
    <xf numFmtId="0" fontId="23" fillId="109" borderId="0"/>
    <xf numFmtId="171" fontId="23" fillId="0" borderId="0" applyFont="0" applyFill="0" applyBorder="0" applyAlignment="0" applyProtection="0"/>
    <xf numFmtId="175" fontId="9" fillId="0" borderId="0" applyFont="0" applyFill="0" applyBorder="0" applyAlignment="0" applyProtection="0"/>
    <xf numFmtId="0" fontId="72" fillId="89" borderId="0" applyNumberFormat="0" applyBorder="0" applyAlignment="0" applyProtection="0"/>
    <xf numFmtId="0" fontId="72" fillId="89" borderId="0" applyNumberFormat="0" applyBorder="0" applyAlignment="0" applyProtection="0"/>
    <xf numFmtId="0" fontId="142" fillId="89" borderId="0" applyNumberFormat="0" applyBorder="0" applyAlignment="0" applyProtection="0"/>
    <xf numFmtId="175"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37" fillId="0" borderId="0"/>
    <xf numFmtId="0" fontId="133" fillId="88" borderId="0" applyNumberFormat="0" applyBorder="0" applyAlignment="0" applyProtection="0"/>
    <xf numFmtId="0" fontId="34" fillId="0" borderId="0"/>
    <xf numFmtId="0" fontId="34" fillId="0" borderId="0"/>
    <xf numFmtId="0" fontId="34" fillId="0" borderId="0"/>
    <xf numFmtId="9" fontId="37" fillId="0" borderId="0" applyFont="0" applyFill="0" applyBorder="0" applyAlignment="0" applyProtection="0"/>
    <xf numFmtId="0" fontId="34" fillId="0" borderId="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9" fontId="9" fillId="0" borderId="0" applyFont="0" applyFill="0" applyBorder="0" applyAlignment="0" applyProtection="0"/>
    <xf numFmtId="0" fontId="34" fillId="0" borderId="0"/>
    <xf numFmtId="0" fontId="34" fillId="0" borderId="0"/>
    <xf numFmtId="0" fontId="34" fillId="0" borderId="0"/>
    <xf numFmtId="194" fontId="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3" fillId="109" borderId="0"/>
    <xf numFmtId="0" fontId="34" fillId="0" borderId="0"/>
    <xf numFmtId="0" fontId="34" fillId="0" borderId="0"/>
    <xf numFmtId="0" fontId="34" fillId="0" borderId="0"/>
    <xf numFmtId="0" fontId="34" fillId="0" borderId="0"/>
    <xf numFmtId="0" fontId="34" fillId="0" borderId="0"/>
    <xf numFmtId="0" fontId="118" fillId="89" borderId="29" applyNumberFormat="0" applyAlignment="0" applyProtection="0"/>
    <xf numFmtId="0" fontId="118" fillId="89" borderId="29" applyNumberFormat="0" applyAlignment="0" applyProtection="0"/>
    <xf numFmtId="0" fontId="67" fillId="92"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9" fillId="0" borderId="0"/>
    <xf numFmtId="0" fontId="23" fillId="109" borderId="0"/>
    <xf numFmtId="0" fontId="67" fillId="85" borderId="0" applyNumberFormat="0" applyBorder="0" applyAlignment="0" applyProtection="0"/>
    <xf numFmtId="0" fontId="9" fillId="0" borderId="0"/>
    <xf numFmtId="0" fontId="9" fillId="0" borderId="0"/>
    <xf numFmtId="0" fontId="67" fillId="83" borderId="0" applyNumberFormat="0" applyBorder="0" applyAlignment="0" applyProtection="0"/>
    <xf numFmtId="0" fontId="67" fillId="83" borderId="0" applyNumberFormat="0" applyBorder="0" applyAlignment="0" applyProtection="0"/>
    <xf numFmtId="0" fontId="23" fillId="109" borderId="0"/>
    <xf numFmtId="0" fontId="34" fillId="0" borderId="0"/>
    <xf numFmtId="0" fontId="34" fillId="0" borderId="0"/>
    <xf numFmtId="0" fontId="67" fillId="72" borderId="0" applyNumberFormat="0" applyBorder="0" applyAlignment="0" applyProtection="0"/>
    <xf numFmtId="0" fontId="67" fillId="72" borderId="0" applyNumberFormat="0" applyBorder="0" applyAlignment="0" applyProtection="0"/>
    <xf numFmtId="0" fontId="34" fillId="0" borderId="0"/>
    <xf numFmtId="0" fontId="34" fillId="0" borderId="0"/>
    <xf numFmtId="0" fontId="67" fillId="64" borderId="0" applyNumberFormat="0" applyBorder="0" applyAlignment="0" applyProtection="0"/>
    <xf numFmtId="0" fontId="34" fillId="0" borderId="0"/>
    <xf numFmtId="0" fontId="113" fillId="0" borderId="0" applyNumberFormat="0" applyFill="0" applyBorder="0" applyAlignment="0" applyProtection="0"/>
    <xf numFmtId="0" fontId="23" fillId="109" borderId="0"/>
    <xf numFmtId="0" fontId="23" fillId="109" borderId="0"/>
    <xf numFmtId="0" fontId="8" fillId="0" borderId="0"/>
    <xf numFmtId="0" fontId="23" fillId="109" borderId="0"/>
    <xf numFmtId="0" fontId="72" fillId="0" borderId="31" applyNumberFormat="0" applyFill="0" applyAlignment="0" applyProtection="0"/>
    <xf numFmtId="0" fontId="94" fillId="85" borderId="30" applyNumberFormat="0" applyAlignment="0" applyProtection="0"/>
    <xf numFmtId="0" fontId="94" fillId="85" borderId="30" applyNumberFormat="0" applyAlignment="0" applyProtection="0"/>
    <xf numFmtId="0" fontId="89" fillId="95" borderId="29" applyNumberFormat="0" applyAlignment="0" applyProtection="0"/>
    <xf numFmtId="0" fontId="23" fillId="109" borderId="0"/>
    <xf numFmtId="0" fontId="23" fillId="109" borderId="0"/>
    <xf numFmtId="0" fontId="8" fillId="0" borderId="0"/>
    <xf numFmtId="0" fontId="23" fillId="109"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9" borderId="0"/>
    <xf numFmtId="0" fontId="23" fillId="109" borderId="0"/>
    <xf numFmtId="0" fontId="23" fillId="109" borderId="0"/>
    <xf numFmtId="0" fontId="9" fillId="0" borderId="0"/>
    <xf numFmtId="0" fontId="11" fillId="81" borderId="0" applyNumberFormat="0" applyBorder="0" applyAlignment="0" applyProtection="0"/>
    <xf numFmtId="0" fontId="9" fillId="0" borderId="0"/>
    <xf numFmtId="0" fontId="23" fillId="109" borderId="0"/>
    <xf numFmtId="0" fontId="34" fillId="0" borderId="0"/>
    <xf numFmtId="0" fontId="34" fillId="0" borderId="0"/>
    <xf numFmtId="0" fontId="34" fillId="0" borderId="0"/>
    <xf numFmtId="0" fontId="34" fillId="0" borderId="0"/>
    <xf numFmtId="0" fontId="34" fillId="0" borderId="0"/>
    <xf numFmtId="0" fontId="3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4" fillId="0" borderId="0"/>
    <xf numFmtId="0" fontId="23" fillId="109" borderId="0"/>
    <xf numFmtId="0" fontId="9" fillId="0" borderId="0"/>
    <xf numFmtId="0" fontId="9" fillId="0" borderId="0"/>
    <xf numFmtId="9" fontId="8" fillId="0" borderId="0" applyFont="0" applyFill="0" applyBorder="0" applyAlignment="0" applyProtection="0"/>
    <xf numFmtId="171"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0" fontId="34" fillId="0" borderId="0"/>
    <xf numFmtId="171" fontId="8" fillId="0" borderId="0" applyFont="0" applyFill="0" applyBorder="0" applyAlignment="0" applyProtection="0"/>
    <xf numFmtId="0" fontId="8" fillId="0" borderId="0"/>
    <xf numFmtId="0" fontId="8" fillId="0" borderId="0"/>
    <xf numFmtId="0" fontId="8" fillId="0" borderId="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1" fillId="0" borderId="57" applyNumberFormat="0" applyFill="0" applyAlignment="0" applyProtection="0"/>
    <xf numFmtId="0" fontId="113" fillId="0" borderId="50" applyNumberFormat="0" applyFill="0" applyAlignment="0" applyProtection="0"/>
    <xf numFmtId="0" fontId="127" fillId="0" borderId="49" applyNumberFormat="0" applyFill="0" applyAlignment="0" applyProtection="0"/>
    <xf numFmtId="0" fontId="125" fillId="0" borderId="34" applyNumberFormat="0" applyFill="0" applyAlignment="0" applyProtection="0"/>
    <xf numFmtId="0" fontId="199" fillId="0" borderId="0" applyNumberFormat="0" applyFill="0" applyBorder="0" applyAlignment="0" applyProtection="0"/>
    <xf numFmtId="4" fontId="174" fillId="48" borderId="29" applyNumberFormat="0" applyProtection="0">
      <alignment horizontal="right" vertical="center"/>
    </xf>
    <xf numFmtId="4" fontId="174" fillId="48" borderId="29" applyNumberFormat="0" applyProtection="0">
      <alignment horizontal="right" vertical="center"/>
    </xf>
    <xf numFmtId="4" fontId="173" fillId="106" borderId="47" applyNumberFormat="0" applyProtection="0">
      <alignment horizontal="left" vertical="center" indent="1"/>
    </xf>
    <xf numFmtId="0" fontId="172" fillId="46" borderId="46" applyNumberFormat="0" applyProtection="0">
      <alignment horizontal="left" vertical="top" indent="1"/>
    </xf>
    <xf numFmtId="0" fontId="172" fillId="46" borderId="46" applyNumberFormat="0" applyProtection="0">
      <alignment horizontal="left" vertical="top" indent="1"/>
    </xf>
    <xf numFmtId="4" fontId="172" fillId="57" borderId="46" applyNumberFormat="0" applyProtection="0">
      <alignment horizontal="left" vertical="center" indent="1"/>
    </xf>
    <xf numFmtId="4" fontId="172" fillId="46" borderId="46" applyNumberFormat="0" applyProtection="0">
      <alignment vertical="center"/>
    </xf>
    <xf numFmtId="4" fontId="172" fillId="46" borderId="46" applyNumberFormat="0" applyProtection="0">
      <alignment vertical="center"/>
    </xf>
    <xf numFmtId="0" fontId="23" fillId="48" borderId="58"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9" fillId="48" borderId="42" applyNumberFormat="0">
      <protection locked="0"/>
    </xf>
    <xf numFmtId="0" fontId="23" fillId="117" borderId="46" applyNumberFormat="0" applyProtection="0">
      <alignment horizontal="left" vertical="top" indent="1"/>
    </xf>
    <xf numFmtId="0" fontId="9" fillId="117" borderId="46" applyNumberFormat="0" applyProtection="0">
      <alignment horizontal="left" vertical="center" indent="1"/>
    </xf>
    <xf numFmtId="0" fontId="9" fillId="117" borderId="46" applyNumberFormat="0" applyProtection="0">
      <alignment horizontal="left" vertical="top" indent="1"/>
    </xf>
    <xf numFmtId="0" fontId="23" fillId="117" borderId="29" applyNumberFormat="0" applyProtection="0">
      <alignment horizontal="left" vertical="center" indent="1"/>
    </xf>
    <xf numFmtId="0" fontId="9" fillId="117" borderId="46" applyNumberFormat="0" applyProtection="0">
      <alignment horizontal="left" vertical="center" indent="1"/>
    </xf>
    <xf numFmtId="0" fontId="9" fillId="117" borderId="46" applyNumberFormat="0" applyProtection="0">
      <alignment horizontal="left" vertical="center"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9" fillId="50" borderId="46" applyNumberFormat="0" applyProtection="0">
      <alignment horizontal="left" vertical="top" indent="1"/>
    </xf>
    <xf numFmtId="0" fontId="23" fillId="50" borderId="46" applyNumberFormat="0" applyProtection="0">
      <alignment horizontal="left" vertical="top"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23" fillId="50" borderId="29" applyNumberFormat="0" applyProtection="0">
      <alignment horizontal="left" vertical="center" indent="1"/>
    </xf>
    <xf numFmtId="0" fontId="9" fillId="50" borderId="46" applyNumberFormat="0" applyProtection="0">
      <alignment horizontal="left" vertical="center" indent="1"/>
    </xf>
    <xf numFmtId="0" fontId="9" fillId="50" borderId="46" applyNumberFormat="0" applyProtection="0">
      <alignment horizontal="left" vertical="center"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23" fillId="42" borderId="46" applyNumberFormat="0" applyProtection="0">
      <alignment horizontal="left" vertical="top" indent="1"/>
    </xf>
    <xf numFmtId="0" fontId="9" fillId="42" borderId="46" applyNumberFormat="0" applyProtection="0">
      <alignment horizontal="left" vertical="top" indent="1"/>
    </xf>
    <xf numFmtId="0" fontId="9" fillId="42" borderId="46" applyNumberFormat="0" applyProtection="0">
      <alignment horizontal="left" vertical="top" indent="1"/>
    </xf>
    <xf numFmtId="0" fontId="23" fillId="102" borderId="29" applyNumberFormat="0" applyProtection="0">
      <alignment horizontal="left" vertical="center" indent="1"/>
    </xf>
    <xf numFmtId="0" fontId="23" fillId="42" borderId="46" applyNumberFormat="0" applyProtection="0">
      <alignment horizontal="left" vertical="top"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9" fillId="42" borderId="46" applyNumberFormat="0" applyProtection="0">
      <alignment horizontal="left" vertical="center" indent="1"/>
    </xf>
    <xf numFmtId="0" fontId="23" fillId="102" borderId="29" applyNumberFormat="0" applyProtection="0">
      <alignment horizontal="left" vertical="center" indent="1"/>
    </xf>
    <xf numFmtId="0" fontId="23" fillId="102" borderId="29" applyNumberFormat="0" applyProtection="0">
      <alignment horizontal="left" vertical="center" indent="1"/>
    </xf>
    <xf numFmtId="0" fontId="9" fillId="0" borderId="0"/>
    <xf numFmtId="0" fontId="23" fillId="54" borderId="46" applyNumberFormat="0" applyProtection="0">
      <alignment horizontal="left" vertical="top" indent="1"/>
    </xf>
    <xf numFmtId="0" fontId="23" fillId="102" borderId="29" applyNumberFormat="0" applyProtection="0">
      <alignment horizontal="left" vertical="center" indent="1"/>
    </xf>
    <xf numFmtId="9" fontId="37" fillId="0" borderId="0" applyFont="0" applyFill="0" applyBorder="0" applyAlignment="0" applyProtection="0"/>
    <xf numFmtId="0" fontId="23" fillId="54" borderId="46" applyNumberFormat="0" applyProtection="0">
      <alignment horizontal="left" vertical="top" indent="1"/>
    </xf>
    <xf numFmtId="0" fontId="23"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23" fillId="54" borderId="46" applyNumberFormat="0" applyProtection="0">
      <alignment horizontal="left" vertical="top" indent="1"/>
    </xf>
    <xf numFmtId="0" fontId="9" fillId="54" borderId="46" applyNumberFormat="0" applyProtection="0">
      <alignment horizontal="left" vertical="top" indent="1"/>
    </xf>
    <xf numFmtId="0" fontId="9" fillId="54" borderId="46" applyNumberFormat="0" applyProtection="0">
      <alignment horizontal="left" vertical="top"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23" fillId="57" borderId="29"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0" fontId="9" fillId="54" borderId="46"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23" fillId="42" borderId="47" applyNumberFormat="0" applyProtection="0">
      <alignment horizontal="left" vertical="center" indent="1"/>
    </xf>
    <xf numFmtId="4" fontId="63" fillId="42" borderId="0" applyNumberFormat="0" applyProtection="0">
      <alignment horizontal="left" vertical="center" indent="1"/>
    </xf>
    <xf numFmtId="4" fontId="63" fillId="42" borderId="0" applyNumberFormat="0" applyProtection="0">
      <alignment horizontal="left" vertical="center" indent="1"/>
    </xf>
    <xf numFmtId="4" fontId="23" fillId="42" borderId="47" applyNumberFormat="0" applyProtection="0">
      <alignment horizontal="left" vertical="center" indent="1"/>
    </xf>
    <xf numFmtId="4" fontId="63" fillId="117" borderId="0" applyNumberFormat="0" applyProtection="0">
      <alignment horizontal="left" vertical="center" indent="1"/>
    </xf>
    <xf numFmtId="4" fontId="23" fillId="117" borderId="47" applyNumberFormat="0" applyProtection="0">
      <alignment horizontal="left" vertical="center" indent="1"/>
    </xf>
    <xf numFmtId="0" fontId="23" fillId="109" borderId="0"/>
    <xf numFmtId="171" fontId="8" fillId="0" borderId="0" applyFont="0" applyFill="0" applyBorder="0" applyAlignment="0" applyProtection="0"/>
    <xf numFmtId="4" fontId="23" fillId="62" borderId="29" applyNumberFormat="0" applyProtection="0">
      <alignment horizontal="left" vertical="center" indent="1"/>
    </xf>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200" fillId="52" borderId="0" applyNumberFormat="0" applyBorder="0" applyAlignment="0" applyProtection="0"/>
    <xf numFmtId="0" fontId="9" fillId="0" borderId="0"/>
    <xf numFmtId="19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0" fontId="9" fillId="0" borderId="0"/>
    <xf numFmtId="0" fontId="23" fillId="109" borderId="0"/>
    <xf numFmtId="0" fontId="23" fillId="109" borderId="0"/>
    <xf numFmtId="0" fontId="23" fillId="109"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8" borderId="29" applyNumberFormat="0" applyFont="0" applyAlignment="0" applyProtection="0"/>
    <xf numFmtId="0" fontId="23" fillId="88" borderId="29" applyNumberFormat="0" applyFont="0" applyAlignment="0" applyProtection="0"/>
    <xf numFmtId="0" fontId="23" fillId="88" borderId="29" applyNumberFormat="0" applyFont="0" applyAlignment="0" applyProtection="0"/>
    <xf numFmtId="171" fontId="8"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23" fillId="88" borderId="29" applyNumberFormat="0" applyFont="0" applyAlignment="0" applyProtection="0"/>
    <xf numFmtId="0" fontId="23" fillId="88" borderId="29"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7" fillId="0" borderId="0"/>
    <xf numFmtId="9" fontId="30" fillId="0" borderId="0" applyFont="0" applyFill="0" applyBorder="0" applyAlignment="0" applyProtection="0"/>
    <xf numFmtId="0" fontId="9" fillId="0" borderId="0"/>
    <xf numFmtId="0" fontId="9" fillId="0" borderId="0"/>
    <xf numFmtId="175"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7" fillId="0" borderId="0" applyFont="0" applyFill="0" applyBorder="0" applyAlignment="0" applyProtection="0"/>
    <xf numFmtId="0" fontId="3" fillId="0" borderId="0" applyNumberFormat="0" applyFill="0" applyBorder="0" applyAlignment="0" applyProtection="0"/>
    <xf numFmtId="199" fontId="140"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1"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171" fontId="8" fillId="0" borderId="0" applyFont="0" applyFill="0" applyBorder="0" applyAlignment="0" applyProtection="0"/>
    <xf numFmtId="171" fontId="9"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cellStyleXfs>
  <cellXfs count="2417">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2" fontId="5" fillId="0" borderId="0" xfId="0" applyNumberFormat="1" applyFont="1"/>
    <xf numFmtId="176" fontId="5" fillId="0" borderId="0" xfId="53507" applyNumberFormat="1" applyFont="1" applyAlignment="1">
      <alignment horizontal="center"/>
    </xf>
    <xf numFmtId="176" fontId="5" fillId="0" borderId="0" xfId="53507" applyNumberFormat="1" applyFont="1" applyAlignment="1"/>
    <xf numFmtId="0" fontId="12" fillId="0" borderId="0" xfId="0" applyFont="1" applyAlignment="1">
      <alignment horizontal="center"/>
    </xf>
    <xf numFmtId="172" fontId="5" fillId="0" borderId="0" xfId="53508" applyNumberFormat="1" applyFont="1" applyAlignment="1">
      <alignment horizontal="center"/>
    </xf>
    <xf numFmtId="0" fontId="5" fillId="0" borderId="0" xfId="0" applyFont="1" applyAlignment="1">
      <alignment horizontal="left"/>
    </xf>
    <xf numFmtId="177" fontId="12" fillId="0" borderId="0" xfId="53508"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2" fontId="5" fillId="0" borderId="3" xfId="53508" applyNumberFormat="1" applyFont="1" applyBorder="1" applyAlignment="1">
      <alignment horizontal="left"/>
    </xf>
    <xf numFmtId="9" fontId="5" fillId="0" borderId="3" xfId="53508" applyFont="1" applyBorder="1" applyAlignment="1">
      <alignment horizontal="left"/>
    </xf>
    <xf numFmtId="172" fontId="5" fillId="0" borderId="3" xfId="53508" applyNumberFormat="1" applyFont="1" applyFill="1" applyBorder="1" applyAlignment="1">
      <alignment horizontal="left"/>
    </xf>
    <xf numFmtId="0" fontId="12" fillId="8" borderId="0" xfId="0" applyFont="1" applyFill="1" applyAlignment="1">
      <alignment horizontal="center"/>
    </xf>
    <xf numFmtId="176" fontId="12" fillId="8" borderId="0" xfId="53507" applyNumberFormat="1" applyFont="1" applyFill="1" applyAlignment="1">
      <alignment horizontal="center"/>
    </xf>
    <xf numFmtId="1" fontId="12" fillId="0" borderId="0" xfId="0" applyNumberFormat="1" applyFont="1"/>
    <xf numFmtId="176" fontId="5" fillId="8" borderId="0" xfId="53507" applyNumberFormat="1" applyFont="1" applyFill="1" applyAlignment="1"/>
    <xf numFmtId="177" fontId="12" fillId="8" borderId="0" xfId="53508" applyNumberFormat="1" applyFont="1" applyFill="1" applyAlignment="1">
      <alignment horizontal="center"/>
    </xf>
    <xf numFmtId="176" fontId="5" fillId="8" borderId="0" xfId="53507" applyNumberFormat="1" applyFont="1" applyFill="1" applyAlignment="1">
      <alignment horizontal="center"/>
    </xf>
    <xf numFmtId="0" fontId="5" fillId="8" borderId="0" xfId="0" applyFont="1" applyFill="1" applyAlignment="1">
      <alignment horizontal="center"/>
    </xf>
    <xf numFmtId="10" fontId="5" fillId="0" borderId="0" xfId="53508" applyNumberFormat="1" applyFont="1" applyAlignment="1">
      <alignment horizontal="center"/>
    </xf>
    <xf numFmtId="172" fontId="5" fillId="0" borderId="0" xfId="0" applyNumberFormat="1" applyFont="1" applyAlignment="1">
      <alignment horizontal="center"/>
    </xf>
    <xf numFmtId="172" fontId="12" fillId="0" borderId="0" xfId="53508"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7" applyFont="1" applyAlignment="1">
      <alignment horizontal="center"/>
    </xf>
    <xf numFmtId="10" fontId="5" fillId="5" borderId="0" xfId="53508" applyNumberFormat="1" applyFont="1" applyFill="1" applyAlignment="1">
      <alignment horizontal="center"/>
    </xf>
    <xf numFmtId="0" fontId="12" fillId="0" borderId="0" xfId="53508"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3" fontId="20" fillId="2" borderId="0" xfId="0" applyNumberFormat="1" applyFont="1" applyFill="1" applyAlignment="1">
      <alignment horizontal="center" vertical="center"/>
    </xf>
    <xf numFmtId="10" fontId="21" fillId="0" borderId="0" xfId="0" applyNumberFormat="1" applyFont="1" applyAlignment="1">
      <alignment horizontal="center" wrapText="1"/>
    </xf>
    <xf numFmtId="0" fontId="21" fillId="0" borderId="0" xfId="0" applyFont="1" applyAlignment="1">
      <alignment horizontal="center" wrapText="1"/>
    </xf>
    <xf numFmtId="0" fontId="20" fillId="2" borderId="0" xfId="0" applyFont="1" applyFill="1" applyAlignment="1">
      <alignment horizontal="center" vertical="center"/>
    </xf>
    <xf numFmtId="3" fontId="19" fillId="2" borderId="0" xfId="0" applyNumberFormat="1" applyFont="1" applyFill="1" applyAlignment="1">
      <alignment horizontal="center" vertical="center" wrapText="1"/>
    </xf>
    <xf numFmtId="10" fontId="22" fillId="0" borderId="0" xfId="0" applyNumberFormat="1" applyFont="1" applyAlignment="1">
      <alignment horizontal="center" vertical="center" wrapText="1"/>
    </xf>
    <xf numFmtId="0" fontId="14" fillId="0" borderId="0" xfId="0" applyFont="1" applyAlignment="1">
      <alignment horizontal="left" vertical="center" wrapText="1"/>
    </xf>
    <xf numFmtId="0" fontId="25" fillId="0" borderId="0" xfId="1" applyFont="1"/>
    <xf numFmtId="0" fontId="26" fillId="0" borderId="0" xfId="0" applyFont="1"/>
    <xf numFmtId="0" fontId="24" fillId="0" borderId="0" xfId="0" applyFont="1"/>
    <xf numFmtId="0" fontId="24" fillId="0" borderId="0" xfId="0" applyFont="1" applyAlignment="1">
      <alignment horizontal="center"/>
    </xf>
    <xf numFmtId="0" fontId="27" fillId="0" borderId="0" xfId="0" applyFont="1"/>
    <xf numFmtId="0" fontId="32" fillId="0" borderId="8" xfId="28" applyFont="1" applyBorder="1" applyAlignment="1">
      <alignment vertical="center"/>
    </xf>
    <xf numFmtId="0" fontId="28" fillId="0" borderId="8" xfId="28" applyFont="1" applyBorder="1" applyAlignment="1">
      <alignment vertical="center"/>
    </xf>
    <xf numFmtId="0" fontId="28" fillId="0" borderId="6" xfId="28" applyFont="1" applyBorder="1" applyAlignment="1">
      <alignment vertical="center"/>
    </xf>
    <xf numFmtId="0" fontId="28" fillId="0" borderId="4" xfId="28" applyFont="1" applyBorder="1"/>
    <xf numFmtId="0" fontId="32" fillId="2" borderId="3" xfId="28" applyFont="1" applyFill="1" applyBorder="1" applyAlignment="1">
      <alignment vertical="center"/>
    </xf>
    <xf numFmtId="0" fontId="32" fillId="0" borderId="3" xfId="28" applyFont="1" applyBorder="1" applyAlignment="1">
      <alignment vertical="center"/>
    </xf>
    <xf numFmtId="0" fontId="28" fillId="2" borderId="1" xfId="28" applyFont="1" applyFill="1" applyBorder="1" applyAlignment="1">
      <alignment vertical="center"/>
    </xf>
    <xf numFmtId="0" fontId="32" fillId="0" borderId="3" xfId="26" applyFont="1" applyBorder="1" applyAlignment="1">
      <alignment vertical="center"/>
    </xf>
    <xf numFmtId="0" fontId="28" fillId="0" borderId="0" xfId="13" applyFont="1" applyAlignment="1">
      <alignment vertical="center"/>
    </xf>
    <xf numFmtId="0" fontId="28" fillId="0" borderId="0" xfId="13" quotePrefix="1" applyFont="1" applyAlignment="1">
      <alignment horizontal="left" vertical="center"/>
    </xf>
    <xf numFmtId="172" fontId="28" fillId="0" borderId="0" xfId="15" applyNumberFormat="1" applyFont="1"/>
    <xf numFmtId="0" fontId="41" fillId="0" borderId="4" xfId="54" applyFont="1" applyBorder="1" applyAlignment="1">
      <alignment vertical="center"/>
    </xf>
    <xf numFmtId="0" fontId="41" fillId="5" borderId="4" xfId="54" applyFont="1" applyFill="1" applyBorder="1" applyAlignment="1">
      <alignment vertical="center"/>
    </xf>
    <xf numFmtId="0" fontId="41" fillId="0" borderId="0" xfId="0" applyFont="1"/>
    <xf numFmtId="0" fontId="43" fillId="0" borderId="0" xfId="0" quotePrefix="1" applyFont="1"/>
    <xf numFmtId="0" fontId="41" fillId="0" borderId="4" xfId="0" applyFont="1" applyBorder="1" applyAlignment="1">
      <alignment vertical="center"/>
    </xf>
    <xf numFmtId="172" fontId="41" fillId="0" borderId="5" xfId="15" applyNumberFormat="1" applyFont="1" applyBorder="1" applyAlignment="1">
      <alignment horizontal="center"/>
    </xf>
    <xf numFmtId="0" fontId="42" fillId="0" borderId="8" xfId="0" applyFont="1" applyBorder="1" applyAlignment="1">
      <alignment vertical="center"/>
    </xf>
    <xf numFmtId="0" fontId="41" fillId="0" borderId="4" xfId="0" applyFont="1" applyBorder="1"/>
    <xf numFmtId="0" fontId="43" fillId="0" borderId="0" xfId="0" applyFont="1"/>
    <xf numFmtId="172" fontId="41" fillId="0" borderId="4" xfId="47" applyNumberFormat="1" applyFont="1" applyBorder="1" applyAlignment="1">
      <alignment horizontal="center" vertical="center"/>
    </xf>
    <xf numFmtId="172" fontId="41" fillId="0" borderId="5" xfId="47" applyNumberFormat="1" applyFont="1" applyBorder="1" applyAlignment="1">
      <alignment horizontal="center" vertical="center"/>
    </xf>
    <xf numFmtId="172" fontId="42" fillId="0" borderId="8" xfId="47" applyNumberFormat="1" applyFont="1" applyBorder="1" applyAlignment="1">
      <alignment horizontal="center" vertical="center"/>
    </xf>
    <xf numFmtId="172" fontId="42" fillId="0" borderId="9" xfId="47" applyNumberFormat="1" applyFont="1" applyBorder="1" applyAlignment="1">
      <alignment horizontal="center" vertical="center"/>
    </xf>
    <xf numFmtId="0" fontId="44" fillId="0" borderId="0" xfId="0" applyFont="1"/>
    <xf numFmtId="0" fontId="3" fillId="0" borderId="0" xfId="1"/>
    <xf numFmtId="0" fontId="43" fillId="0" borderId="4" xfId="0" applyFont="1" applyBorder="1"/>
    <xf numFmtId="0" fontId="43" fillId="0" borderId="5" xfId="0" applyFont="1" applyBorder="1"/>
    <xf numFmtId="0" fontId="212" fillId="0" borderId="3" xfId="0" applyFont="1" applyBorder="1" applyAlignment="1">
      <alignment vertical="center"/>
    </xf>
    <xf numFmtId="9" fontId="212" fillId="0" borderId="4" xfId="0" applyNumberFormat="1" applyFont="1" applyBorder="1" applyAlignment="1">
      <alignment horizontal="center" vertical="center"/>
    </xf>
    <xf numFmtId="9" fontId="212" fillId="0" borderId="5" xfId="0" applyNumberFormat="1" applyFont="1" applyBorder="1" applyAlignment="1">
      <alignment horizontal="center" vertical="center"/>
    </xf>
    <xf numFmtId="0" fontId="212" fillId="0" borderId="4" xfId="0" applyFont="1" applyBorder="1" applyAlignment="1">
      <alignment horizontal="center" vertical="center"/>
    </xf>
    <xf numFmtId="0" fontId="212" fillId="0" borderId="5" xfId="0" applyFont="1" applyBorder="1" applyAlignment="1">
      <alignment horizontal="center" vertical="center"/>
    </xf>
    <xf numFmtId="174" fontId="43" fillId="0" borderId="0" xfId="0" applyNumberFormat="1" applyFont="1"/>
    <xf numFmtId="172" fontId="43" fillId="0" borderId="0" xfId="0" applyNumberFormat="1" applyFont="1"/>
    <xf numFmtId="181" fontId="40" fillId="3" borderId="1" xfId="0" quotePrefix="1" applyNumberFormat="1" applyFont="1" applyFill="1" applyBorder="1" applyAlignment="1">
      <alignment horizontal="left" vertical="center" wrapText="1"/>
    </xf>
    <xf numFmtId="0" fontId="41" fillId="0" borderId="3" xfId="28" applyFont="1" applyBorder="1" applyAlignment="1">
      <alignment vertical="center" wrapText="1"/>
    </xf>
    <xf numFmtId="172" fontId="41" fillId="0" borderId="0" xfId="19" applyNumberFormat="1" applyFont="1" applyAlignment="1">
      <alignment horizontal="center"/>
    </xf>
    <xf numFmtId="172" fontId="41" fillId="0" borderId="5" xfId="19" applyNumberFormat="1" applyFont="1" applyBorder="1" applyAlignment="1">
      <alignment horizontal="center"/>
    </xf>
    <xf numFmtId="172" fontId="43" fillId="0" borderId="3" xfId="0" applyNumberFormat="1" applyFont="1" applyBorder="1" applyAlignment="1">
      <alignment horizontal="center"/>
    </xf>
    <xf numFmtId="0" fontId="41" fillId="5" borderId="4" xfId="53493" applyFont="1" applyFill="1" applyBorder="1"/>
    <xf numFmtId="0" fontId="42" fillId="0" borderId="8" xfId="53493" applyFont="1" applyBorder="1" applyAlignment="1">
      <alignment horizontal="left" vertical="center" wrapText="1"/>
    </xf>
    <xf numFmtId="172" fontId="216" fillId="0" borderId="6" xfId="0" applyNumberFormat="1" applyFont="1" applyBorder="1" applyAlignment="1">
      <alignment horizontal="center" vertical="center"/>
    </xf>
    <xf numFmtId="0" fontId="41" fillId="0" borderId="0" xfId="53493" applyFont="1"/>
    <xf numFmtId="0" fontId="41" fillId="0" borderId="4" xfId="43" applyFont="1" applyBorder="1" applyAlignment="1">
      <alignment vertical="center"/>
    </xf>
    <xf numFmtId="0" fontId="217" fillId="0" borderId="0" xfId="0" applyFont="1"/>
    <xf numFmtId="0" fontId="41" fillId="0" borderId="4" xfId="43" applyFont="1" applyBorder="1"/>
    <xf numFmtId="0" fontId="43" fillId="0" borderId="2" xfId="0" applyFont="1" applyBorder="1"/>
    <xf numFmtId="174" fontId="42" fillId="0" borderId="0" xfId="48" applyNumberFormat="1" applyFont="1" applyFill="1" applyBorder="1" applyAlignment="1">
      <alignment vertical="center"/>
    </xf>
    <xf numFmtId="172" fontId="42" fillId="0" borderId="0" xfId="47" applyNumberFormat="1" applyFont="1" applyAlignment="1">
      <alignment horizontal="center" vertical="center"/>
    </xf>
    <xf numFmtId="0" fontId="40" fillId="0" borderId="0" xfId="0" applyFont="1" applyAlignment="1">
      <alignment vertical="center"/>
    </xf>
    <xf numFmtId="0" fontId="218" fillId="0" borderId="0" xfId="0" applyFont="1" applyAlignment="1">
      <alignment horizontal="center"/>
    </xf>
    <xf numFmtId="0" fontId="219" fillId="0" borderId="0" xfId="0" applyFont="1" applyAlignment="1">
      <alignment horizontal="center"/>
    </xf>
    <xf numFmtId="0" fontId="217" fillId="0" borderId="0" xfId="0" applyFont="1" applyAlignment="1">
      <alignment vertical="center"/>
    </xf>
    <xf numFmtId="3" fontId="41" fillId="0" borderId="0" xfId="0" applyNumberFormat="1" applyFont="1"/>
    <xf numFmtId="3" fontId="217" fillId="0" borderId="0" xfId="0" applyNumberFormat="1" applyFont="1"/>
    <xf numFmtId="0" fontId="42" fillId="5" borderId="8" xfId="54" applyFont="1" applyFill="1" applyBorder="1" applyAlignment="1">
      <alignment vertical="center"/>
    </xf>
    <xf numFmtId="0" fontId="222" fillId="0" borderId="0" xfId="0" applyFont="1"/>
    <xf numFmtId="0" fontId="40" fillId="3" borderId="1" xfId="53493" quotePrefix="1" applyFont="1" applyFill="1" applyBorder="1" applyAlignment="1">
      <alignment vertical="center"/>
    </xf>
    <xf numFmtId="2" fontId="212" fillId="0" borderId="4" xfId="0" applyNumberFormat="1" applyFont="1" applyBorder="1" applyAlignment="1">
      <alignment horizontal="center" vertical="center"/>
    </xf>
    <xf numFmtId="178" fontId="212" fillId="0" borderId="4" xfId="0" applyNumberFormat="1" applyFont="1" applyBorder="1" applyAlignment="1">
      <alignment horizontal="center" vertical="center"/>
    </xf>
    <xf numFmtId="0" fontId="16" fillId="3" borderId="61" xfId="0" applyFont="1" applyFill="1" applyBorder="1"/>
    <xf numFmtId="0" fontId="15" fillId="3" borderId="61" xfId="0" applyFont="1" applyFill="1" applyBorder="1"/>
    <xf numFmtId="0" fontId="17" fillId="3" borderId="61" xfId="0" applyFont="1" applyFill="1" applyBorder="1"/>
    <xf numFmtId="0" fontId="6" fillId="3" borderId="61" xfId="0" applyFont="1" applyFill="1" applyBorder="1"/>
    <xf numFmtId="0" fontId="7" fillId="3" borderId="61" xfId="0" applyFont="1" applyFill="1" applyBorder="1" applyAlignment="1">
      <alignment horizontal="center"/>
    </xf>
    <xf numFmtId="2" fontId="212" fillId="0" borderId="5" xfId="0" applyNumberFormat="1" applyFont="1" applyBorder="1" applyAlignment="1">
      <alignment horizontal="center" vertical="center"/>
    </xf>
    <xf numFmtId="9" fontId="212" fillId="0" borderId="0" xfId="0" applyNumberFormat="1" applyFont="1" applyAlignment="1">
      <alignment horizontal="center" vertical="center"/>
    </xf>
    <xf numFmtId="2" fontId="212" fillId="0" borderId="0" xfId="0" applyNumberFormat="1" applyFont="1" applyAlignment="1">
      <alignment horizontal="center" vertical="center"/>
    </xf>
    <xf numFmtId="178" fontId="212" fillId="0" borderId="0" xfId="0" applyNumberFormat="1" applyFont="1" applyAlignment="1">
      <alignment horizontal="center" vertical="center"/>
    </xf>
    <xf numFmtId="178" fontId="212" fillId="0" borderId="5" xfId="0" applyNumberFormat="1" applyFont="1" applyBorder="1" applyAlignment="1">
      <alignment horizontal="center" vertical="center"/>
    </xf>
    <xf numFmtId="9" fontId="212" fillId="0" borderId="61" xfId="0" applyNumberFormat="1" applyFont="1" applyBorder="1" applyAlignment="1">
      <alignment horizontal="center" vertical="center"/>
    </xf>
    <xf numFmtId="164" fontId="1" fillId="3" borderId="3" xfId="0" quotePrefix="1" applyNumberFormat="1" applyFont="1" applyFill="1" applyBorder="1" applyAlignment="1">
      <alignment vertical="center"/>
    </xf>
    <xf numFmtId="0" fontId="28" fillId="0" borderId="0" xfId="0" applyFont="1" applyAlignment="1">
      <alignment horizontal="left" vertical="center"/>
    </xf>
    <xf numFmtId="0" fontId="212" fillId="0" borderId="1" xfId="0" applyFont="1" applyBorder="1" applyAlignment="1">
      <alignment vertical="center"/>
    </xf>
    <xf numFmtId="0" fontId="0" fillId="7" borderId="0" xfId="0" applyFill="1"/>
    <xf numFmtId="221" fontId="0" fillId="7" borderId="0" xfId="0" applyNumberFormat="1" applyFill="1"/>
    <xf numFmtId="0" fontId="44" fillId="7" borderId="0" xfId="0" applyFont="1" applyFill="1"/>
    <xf numFmtId="9" fontId="0" fillId="0" borderId="0" xfId="0" applyNumberFormat="1"/>
    <xf numFmtId="0" fontId="40" fillId="3" borderId="1" xfId="0" quotePrefix="1" applyFont="1" applyFill="1" applyBorder="1" applyAlignment="1">
      <alignment horizontal="left" vertical="center"/>
    </xf>
    <xf numFmtId="0" fontId="224" fillId="0" borderId="0" xfId="0" applyFont="1"/>
    <xf numFmtId="0" fontId="0" fillId="5" borderId="0" xfId="0" applyFill="1"/>
    <xf numFmtId="0" fontId="28" fillId="2" borderId="0" xfId="0" applyFont="1" applyFill="1" applyAlignment="1">
      <alignment vertical="center"/>
    </xf>
    <xf numFmtId="0" fontId="8" fillId="0" borderId="0" xfId="0" applyFont="1"/>
    <xf numFmtId="172" fontId="216" fillId="0" borderId="4" xfId="32495" applyNumberFormat="1" applyFont="1" applyBorder="1" applyAlignment="1">
      <alignment horizontal="center" vertical="center"/>
    </xf>
    <xf numFmtId="172" fontId="216" fillId="0" borderId="5" xfId="32495" applyNumberFormat="1" applyFont="1" applyBorder="1" applyAlignment="1">
      <alignment horizontal="center" vertical="center"/>
    </xf>
    <xf numFmtId="3" fontId="216" fillId="0" borderId="4" xfId="28935" applyNumberFormat="1" applyFont="1" applyBorder="1" applyAlignment="1">
      <alignment horizontal="center" vertical="center"/>
    </xf>
    <xf numFmtId="3" fontId="216" fillId="0" borderId="0" xfId="28935" applyNumberFormat="1" applyFont="1" applyAlignment="1">
      <alignment horizontal="center" vertical="center"/>
    </xf>
    <xf numFmtId="3" fontId="216" fillId="0" borderId="5" xfId="28935" applyNumberFormat="1" applyFont="1" applyBorder="1" applyAlignment="1">
      <alignment horizontal="center" vertical="center"/>
    </xf>
    <xf numFmtId="172" fontId="216" fillId="5" borderId="5" xfId="32495" applyNumberFormat="1" applyFont="1" applyFill="1" applyBorder="1" applyAlignment="1">
      <alignment horizontal="center" vertical="center"/>
    </xf>
    <xf numFmtId="3" fontId="212" fillId="0" borderId="4" xfId="28935" applyNumberFormat="1" applyFont="1" applyBorder="1" applyAlignment="1">
      <alignment horizontal="center" vertical="center"/>
    </xf>
    <xf numFmtId="3" fontId="212" fillId="0" borderId="0" xfId="28935" applyNumberFormat="1" applyFont="1" applyAlignment="1">
      <alignment horizontal="center" vertical="center"/>
    </xf>
    <xf numFmtId="3" fontId="212" fillId="0" borderId="5" xfId="28935" applyNumberFormat="1" applyFont="1" applyBorder="1" applyAlignment="1">
      <alignment horizontal="center" vertical="center"/>
    </xf>
    <xf numFmtId="172" fontId="41" fillId="121" borderId="4" xfId="32495" applyNumberFormat="1" applyFont="1" applyFill="1" applyBorder="1" applyAlignment="1">
      <alignment horizontal="center" vertical="center"/>
    </xf>
    <xf numFmtId="172" fontId="43" fillId="122" borderId="4" xfId="32495" applyNumberFormat="1" applyFont="1" applyFill="1" applyBorder="1" applyAlignment="1">
      <alignment horizontal="center" vertical="center"/>
    </xf>
    <xf numFmtId="172" fontId="41" fillId="0" borderId="4" xfId="32495" applyNumberFormat="1" applyFont="1" applyBorder="1" applyAlignment="1">
      <alignment horizontal="center" vertical="center"/>
    </xf>
    <xf numFmtId="172" fontId="43" fillId="0" borderId="5" xfId="32495" applyNumberFormat="1" applyFont="1" applyBorder="1" applyAlignment="1">
      <alignment horizontal="center" vertical="center"/>
    </xf>
    <xf numFmtId="172" fontId="43" fillId="0" borderId="4" xfId="32495" applyNumberFormat="1" applyFont="1" applyBorder="1" applyAlignment="1">
      <alignment horizontal="center" vertical="center"/>
    </xf>
    <xf numFmtId="172" fontId="212" fillId="10" borderId="5" xfId="32495" applyNumberFormat="1" applyFont="1" applyFill="1" applyBorder="1" applyAlignment="1">
      <alignment horizontal="center" vertical="center"/>
    </xf>
    <xf numFmtId="172" fontId="43" fillId="121" borderId="5" xfId="32495" applyNumberFormat="1" applyFont="1" applyFill="1" applyBorder="1" applyAlignment="1">
      <alignment horizontal="center" vertical="center"/>
    </xf>
    <xf numFmtId="172" fontId="43" fillId="122" borderId="5" xfId="32495" applyNumberFormat="1" applyFont="1" applyFill="1" applyBorder="1" applyAlignment="1">
      <alignment horizontal="center" vertical="center"/>
    </xf>
    <xf numFmtId="172" fontId="41" fillId="0" borderId="5" xfId="32495" applyNumberFormat="1" applyFont="1" applyBorder="1" applyAlignment="1">
      <alignment horizontal="center" vertical="center"/>
    </xf>
    <xf numFmtId="171" fontId="216" fillId="0" borderId="4" xfId="42" applyFont="1" applyFill="1" applyBorder="1" applyAlignment="1">
      <alignment horizontal="center" vertical="center"/>
    </xf>
    <xf numFmtId="172" fontId="223" fillId="0" borderId="4" xfId="32495" applyNumberFormat="1" applyFont="1" applyBorder="1" applyAlignment="1">
      <alignment horizontal="center" vertical="center"/>
    </xf>
    <xf numFmtId="3" fontId="216" fillId="0" borderId="61" xfId="28935" applyNumberFormat="1" applyFont="1" applyBorder="1" applyAlignment="1">
      <alignment horizontal="center" vertical="center"/>
    </xf>
    <xf numFmtId="3" fontId="216" fillId="0" borderId="7" xfId="28935" applyNumberFormat="1" applyFont="1" applyBorder="1" applyAlignment="1">
      <alignment horizontal="center" vertical="center"/>
    </xf>
    <xf numFmtId="3" fontId="216" fillId="0" borderId="9" xfId="28935" applyNumberFormat="1" applyFont="1" applyBorder="1" applyAlignment="1">
      <alignment horizontal="center" vertical="center"/>
    </xf>
    <xf numFmtId="172" fontId="216" fillId="0" borderId="8" xfId="32495" applyNumberFormat="1" applyFont="1" applyBorder="1" applyAlignment="1">
      <alignment horizontal="center" vertical="center"/>
    </xf>
    <xf numFmtId="172" fontId="216" fillId="0" borderId="9" xfId="32495" applyNumberFormat="1" applyFont="1" applyBorder="1" applyAlignment="1">
      <alignment horizontal="center" vertical="center"/>
    </xf>
    <xf numFmtId="172" fontId="43" fillId="121" borderId="0" xfId="32495" applyNumberFormat="1" applyFont="1" applyFill="1" applyAlignment="1">
      <alignment horizontal="center" vertical="center"/>
    </xf>
    <xf numFmtId="172" fontId="43" fillId="122" borderId="0" xfId="32495" applyNumberFormat="1" applyFont="1" applyFill="1" applyAlignment="1">
      <alignment horizontal="center" vertical="center"/>
    </xf>
    <xf numFmtId="0" fontId="45" fillId="0" borderId="0" xfId="0" applyFont="1"/>
    <xf numFmtId="172" fontId="224" fillId="0" borderId="0" xfId="53508" applyNumberFormat="1" applyFont="1"/>
    <xf numFmtId="0" fontId="3" fillId="3" borderId="1" xfId="1" applyFill="1" applyBorder="1"/>
    <xf numFmtId="3" fontId="26" fillId="0" borderId="0" xfId="0" applyNumberFormat="1" applyFont="1"/>
    <xf numFmtId="0" fontId="227" fillId="0" borderId="0" xfId="0" applyFont="1"/>
    <xf numFmtId="0" fontId="39" fillId="0" borderId="0" xfId="0" applyFont="1"/>
    <xf numFmtId="0" fontId="222" fillId="5" borderId="4" xfId="7828" applyNumberFormat="1" applyFont="1" applyFill="1" applyBorder="1" applyAlignment="1">
      <alignment horizontal="left" vertical="center"/>
    </xf>
    <xf numFmtId="172" fontId="221" fillId="5" borderId="4" xfId="53508" applyNumberFormat="1" applyFont="1" applyFill="1" applyBorder="1" applyAlignment="1">
      <alignment horizontal="center" vertical="center" wrapText="1"/>
    </xf>
    <xf numFmtId="172" fontId="221" fillId="5" borderId="5" xfId="53508" applyNumberFormat="1" applyFont="1" applyFill="1" applyBorder="1" applyAlignment="1">
      <alignment horizontal="center" vertical="center" wrapText="1"/>
    </xf>
    <xf numFmtId="0" fontId="222" fillId="5" borderId="4" xfId="0" applyFont="1" applyFill="1" applyBorder="1"/>
    <xf numFmtId="0" fontId="229" fillId="5" borderId="4" xfId="7828" applyNumberFormat="1" applyFont="1" applyFill="1" applyBorder="1" applyAlignment="1">
      <alignment horizontal="center" vertical="center"/>
    </xf>
    <xf numFmtId="172" fontId="229" fillId="5" borderId="4" xfId="53508" applyNumberFormat="1" applyFont="1" applyFill="1" applyBorder="1" applyAlignment="1">
      <alignment horizontal="center" vertical="center" wrapText="1"/>
    </xf>
    <xf numFmtId="172" fontId="229" fillId="5" borderId="5" xfId="53508" applyNumberFormat="1" applyFont="1" applyFill="1" applyBorder="1" applyAlignment="1">
      <alignment horizontal="center" vertical="center" wrapText="1"/>
    </xf>
    <xf numFmtId="0" fontId="229" fillId="9" borderId="4" xfId="3" applyFont="1" applyFill="1" applyBorder="1" applyAlignment="1">
      <alignment horizontal="left"/>
    </xf>
    <xf numFmtId="174" fontId="221" fillId="5" borderId="0" xfId="7828" applyNumberFormat="1" applyFont="1" applyFill="1" applyBorder="1" applyAlignment="1">
      <alignment horizontal="left" vertical="center"/>
    </xf>
    <xf numFmtId="0" fontId="229" fillId="5" borderId="0" xfId="7828" applyNumberFormat="1" applyFont="1" applyFill="1" applyBorder="1" applyAlignment="1">
      <alignment horizontal="left" vertical="center"/>
    </xf>
    <xf numFmtId="174" fontId="229" fillId="0" borderId="0" xfId="7828" applyNumberFormat="1" applyFont="1" applyBorder="1" applyAlignment="1">
      <alignment horizontal="left" vertical="center"/>
    </xf>
    <xf numFmtId="172" fontId="229" fillId="5" borderId="0" xfId="53508" applyNumberFormat="1" applyFont="1" applyFill="1" applyBorder="1" applyAlignment="1">
      <alignment horizontal="center" vertical="center" wrapText="1"/>
    </xf>
    <xf numFmtId="0" fontId="222" fillId="5" borderId="0" xfId="7828" applyNumberFormat="1" applyFont="1" applyFill="1" applyBorder="1" applyAlignment="1">
      <alignment horizontal="left" vertical="center"/>
    </xf>
    <xf numFmtId="0" fontId="222" fillId="5" borderId="0" xfId="0" applyFont="1" applyFill="1" applyAlignment="1">
      <alignment vertical="center"/>
    </xf>
    <xf numFmtId="0" fontId="222" fillId="5" borderId="0" xfId="0" applyFont="1" applyFill="1"/>
    <xf numFmtId="174" fontId="221" fillId="5" borderId="4" xfId="7828" applyNumberFormat="1" applyFont="1" applyFill="1" applyBorder="1" applyAlignment="1">
      <alignment vertical="center"/>
    </xf>
    <xf numFmtId="174" fontId="221" fillId="5" borderId="0" xfId="7828" applyNumberFormat="1" applyFont="1" applyFill="1" applyBorder="1" applyAlignment="1">
      <alignment vertical="center"/>
    </xf>
    <xf numFmtId="174" fontId="221" fillId="5" borderId="5" xfId="7828" applyNumberFormat="1" applyFont="1" applyFill="1" applyBorder="1" applyAlignment="1">
      <alignment vertical="center"/>
    </xf>
    <xf numFmtId="0" fontId="222" fillId="5" borderId="5" xfId="0" applyFont="1" applyFill="1" applyBorder="1"/>
    <xf numFmtId="0" fontId="231" fillId="5" borderId="4" xfId="7828" applyNumberFormat="1" applyFont="1" applyFill="1" applyBorder="1" applyAlignment="1">
      <alignment horizontal="left" vertical="center"/>
    </xf>
    <xf numFmtId="0" fontId="229" fillId="5" borderId="4" xfId="7828" applyNumberFormat="1" applyFont="1" applyFill="1" applyBorder="1" applyAlignment="1">
      <alignment horizontal="left" vertical="center"/>
    </xf>
    <xf numFmtId="172" fontId="221" fillId="5" borderId="0" xfId="53508" applyNumberFormat="1" applyFont="1" applyFill="1" applyBorder="1" applyAlignment="1">
      <alignment horizontal="center" vertical="center" wrapText="1"/>
    </xf>
    <xf numFmtId="0" fontId="229" fillId="5" borderId="8" xfId="7828" applyNumberFormat="1" applyFont="1" applyFill="1" applyBorder="1" applyAlignment="1">
      <alignment horizontal="left" vertical="center"/>
    </xf>
    <xf numFmtId="0" fontId="28" fillId="0" borderId="0" xfId="13" quotePrefix="1" applyFont="1" applyAlignment="1">
      <alignment horizontal="left" vertical="center" wrapText="1"/>
    </xf>
    <xf numFmtId="0" fontId="228" fillId="2" borderId="0" xfId="0" applyFont="1" applyFill="1" applyAlignment="1">
      <alignment horizontal="center" vertical="center" wrapText="1"/>
    </xf>
    <xf numFmtId="0" fontId="228" fillId="0" borderId="0" xfId="0" applyFont="1" applyAlignment="1">
      <alignment horizontal="center" vertical="center" wrapText="1"/>
    </xf>
    <xf numFmtId="10" fontId="0" fillId="0" borderId="0" xfId="53508" applyNumberFormat="1" applyFont="1"/>
    <xf numFmtId="14" fontId="40" fillId="3" borderId="5" xfId="37" applyNumberFormat="1" applyFont="1" applyFill="1" applyBorder="1" applyAlignment="1">
      <alignment horizontal="center" vertical="center"/>
    </xf>
    <xf numFmtId="0" fontId="0" fillId="0" borderId="0" xfId="0" quotePrefix="1"/>
    <xf numFmtId="172" fontId="216" fillId="0" borderId="66" xfId="32495" applyNumberFormat="1" applyFont="1" applyBorder="1" applyAlignment="1">
      <alignment horizontal="center" vertical="center"/>
    </xf>
    <xf numFmtId="172" fontId="41" fillId="0" borderId="0" xfId="32495" applyNumberFormat="1" applyFont="1" applyAlignment="1">
      <alignment horizontal="center" vertical="center"/>
    </xf>
    <xf numFmtId="172" fontId="43" fillId="121" borderId="4" xfId="32495" applyNumberFormat="1" applyFont="1" applyFill="1" applyBorder="1" applyAlignment="1">
      <alignment horizontal="center" vertical="center"/>
    </xf>
    <xf numFmtId="172" fontId="216" fillId="0" borderId="64" xfId="32495" applyNumberFormat="1" applyFont="1" applyBorder="1" applyAlignment="1">
      <alignment horizontal="center" vertical="center"/>
    </xf>
    <xf numFmtId="0" fontId="212" fillId="0" borderId="0" xfId="0" applyFont="1" applyAlignment="1">
      <alignment horizontal="center" vertical="center"/>
    </xf>
    <xf numFmtId="0" fontId="212" fillId="0" borderId="61" xfId="0" applyFont="1" applyBorder="1" applyAlignment="1">
      <alignment horizontal="center" vertical="center"/>
    </xf>
    <xf numFmtId="0" fontId="216" fillId="0" borderId="3" xfId="0" applyFont="1" applyBorder="1" applyAlignment="1">
      <alignment vertical="center"/>
    </xf>
    <xf numFmtId="4" fontId="212" fillId="0" borderId="5" xfId="0" applyNumberFormat="1" applyFont="1" applyBorder="1" applyAlignment="1">
      <alignment horizontal="center" vertical="center"/>
    </xf>
    <xf numFmtId="3" fontId="216" fillId="0" borderId="8" xfId="39" applyNumberFormat="1" applyFont="1" applyBorder="1" applyAlignment="1">
      <alignment horizontal="center" vertical="center"/>
    </xf>
    <xf numFmtId="3" fontId="216" fillId="0" borderId="9" xfId="39" applyNumberFormat="1" applyFont="1" applyBorder="1" applyAlignment="1">
      <alignment horizontal="center" vertical="center"/>
    </xf>
    <xf numFmtId="0" fontId="0" fillId="0" borderId="0" xfId="47697" applyFont="1"/>
    <xf numFmtId="0" fontId="40" fillId="3" borderId="63" xfId="0" applyFont="1" applyFill="1" applyBorder="1" applyAlignment="1">
      <alignment horizontal="center" vertical="top"/>
    </xf>
    <xf numFmtId="0" fontId="41" fillId="0" borderId="5" xfId="0" applyFont="1" applyBorder="1"/>
    <xf numFmtId="0" fontId="225" fillId="3" borderId="63" xfId="26" applyFont="1" applyFill="1" applyBorder="1" applyAlignment="1">
      <alignment horizontal="center" vertical="center"/>
    </xf>
    <xf numFmtId="174" fontId="221" fillId="5" borderId="63" xfId="7828" applyNumberFormat="1" applyFont="1" applyFill="1" applyBorder="1" applyAlignment="1">
      <alignment vertical="center"/>
    </xf>
    <xf numFmtId="174" fontId="221" fillId="5" borderId="3" xfId="7828" applyNumberFormat="1" applyFont="1" applyFill="1" applyBorder="1" applyAlignment="1">
      <alignment vertical="center"/>
    </xf>
    <xf numFmtId="172" fontId="221" fillId="5" borderId="3" xfId="53508" applyNumberFormat="1" applyFont="1" applyFill="1" applyBorder="1" applyAlignment="1">
      <alignment horizontal="center" vertical="center" wrapText="1"/>
    </xf>
    <xf numFmtId="172" fontId="221" fillId="5" borderId="1" xfId="53508" applyNumberFormat="1" applyFont="1" applyFill="1" applyBorder="1" applyAlignment="1">
      <alignment horizontal="center" vertical="center" wrapText="1"/>
    </xf>
    <xf numFmtId="0" fontId="40" fillId="3" borderId="63" xfId="26" applyFont="1" applyFill="1" applyBorder="1" applyAlignment="1">
      <alignment horizontal="center" vertical="center"/>
    </xf>
    <xf numFmtId="172" fontId="41" fillId="2" borderId="9" xfId="27" quotePrefix="1" applyNumberFormat="1" applyFont="1" applyFill="1" applyBorder="1" applyAlignment="1">
      <alignment horizontal="center"/>
    </xf>
    <xf numFmtId="171" fontId="0" fillId="5" borderId="0" xfId="49857" applyFont="1" applyFill="1" applyAlignment="1">
      <alignment horizontal="right"/>
    </xf>
    <xf numFmtId="0" fontId="221" fillId="0" borderId="0" xfId="0" applyFont="1"/>
    <xf numFmtId="0" fontId="27" fillId="5" borderId="0" xfId="0" applyFont="1" applyFill="1"/>
    <xf numFmtId="0" fontId="24" fillId="5" borderId="0" xfId="0" applyFont="1" applyFill="1"/>
    <xf numFmtId="0" fontId="42" fillId="3" borderId="64" xfId="0" applyFont="1" applyFill="1" applyBorder="1" applyAlignment="1">
      <alignment horizontal="center"/>
    </xf>
    <xf numFmtId="0" fontId="42" fillId="3" borderId="65" xfId="0" applyFont="1" applyFill="1" applyBorder="1" applyAlignment="1">
      <alignment horizontal="center"/>
    </xf>
    <xf numFmtId="0" fontId="42" fillId="3" borderId="66" xfId="0" applyFont="1" applyFill="1" applyBorder="1" applyAlignment="1">
      <alignment horizontal="center"/>
    </xf>
    <xf numFmtId="179" fontId="40" fillId="3" borderId="4" xfId="38" applyNumberFormat="1" applyFont="1" applyFill="1" applyBorder="1" applyAlignment="1">
      <alignment horizontal="center" vertical="center" wrapText="1"/>
    </xf>
    <xf numFmtId="179" fontId="40" fillId="3" borderId="5" xfId="38" applyNumberFormat="1" applyFont="1" applyFill="1" applyBorder="1" applyAlignment="1">
      <alignment horizontal="center" vertical="center" wrapText="1"/>
    </xf>
    <xf numFmtId="0" fontId="41" fillId="0" borderId="64" xfId="0" applyFont="1" applyBorder="1"/>
    <xf numFmtId="0" fontId="41" fillId="0" borderId="65" xfId="0" applyFont="1" applyBorder="1"/>
    <xf numFmtId="0" fontId="41" fillId="5" borderId="66" xfId="0" applyFont="1" applyFill="1" applyBorder="1"/>
    <xf numFmtId="0" fontId="42" fillId="5" borderId="4" xfId="0" applyFont="1" applyFill="1" applyBorder="1"/>
    <xf numFmtId="0" fontId="42" fillId="5" borderId="0" xfId="0" applyFont="1" applyFill="1"/>
    <xf numFmtId="0" fontId="41" fillId="5" borderId="5" xfId="0" applyFont="1" applyFill="1" applyBorder="1"/>
    <xf numFmtId="0" fontId="41" fillId="5" borderId="4" xfId="0" applyFont="1" applyFill="1" applyBorder="1"/>
    <xf numFmtId="0" fontId="41" fillId="5" borderId="0" xfId="0" applyFont="1" applyFill="1" applyAlignment="1">
      <alignment horizontal="left"/>
    </xf>
    <xf numFmtId="172" fontId="41" fillId="5" borderId="4" xfId="15" applyNumberFormat="1" applyFont="1" applyFill="1" applyBorder="1" applyAlignment="1">
      <alignment horizontal="center"/>
    </xf>
    <xf numFmtId="172" fontId="41" fillId="5" borderId="5" xfId="15" applyNumberFormat="1" applyFont="1" applyFill="1" applyBorder="1" applyAlignment="1">
      <alignment horizontal="center"/>
    </xf>
    <xf numFmtId="172" fontId="42" fillId="5" borderId="5" xfId="15" applyNumberFormat="1" applyFont="1" applyFill="1" applyBorder="1" applyAlignment="1">
      <alignment horizontal="center"/>
    </xf>
    <xf numFmtId="0" fontId="41" fillId="5" borderId="0" xfId="0" applyFont="1" applyFill="1"/>
    <xf numFmtId="0" fontId="41" fillId="6" borderId="0" xfId="0" applyFont="1" applyFill="1"/>
    <xf numFmtId="0" fontId="41" fillId="5" borderId="4" xfId="0" applyFont="1" applyFill="1" applyBorder="1" applyAlignment="1">
      <alignment horizontal="left"/>
    </xf>
    <xf numFmtId="0" fontId="41" fillId="5" borderId="0" xfId="0" applyFont="1" applyFill="1" applyAlignment="1">
      <alignment horizontal="center"/>
    </xf>
    <xf numFmtId="0" fontId="41" fillId="0" borderId="4" xfId="32" applyFont="1" applyBorder="1" applyAlignment="1">
      <alignment horizontal="left"/>
    </xf>
    <xf numFmtId="0" fontId="41" fillId="5" borderId="4" xfId="0" applyFont="1" applyFill="1" applyBorder="1" applyAlignment="1">
      <alignment horizontal="center"/>
    </xf>
    <xf numFmtId="0" fontId="229" fillId="0" borderId="0" xfId="0" applyFont="1" applyAlignment="1">
      <alignment horizontal="center"/>
    </xf>
    <xf numFmtId="0" fontId="42" fillId="5" borderId="0" xfId="0" applyFont="1" applyFill="1" applyAlignment="1">
      <alignment horizontal="center"/>
    </xf>
    <xf numFmtId="0" fontId="233" fillId="3" borderId="8" xfId="0" applyFont="1" applyFill="1" applyBorder="1" applyAlignment="1">
      <alignment vertical="center" wrapText="1"/>
    </xf>
    <xf numFmtId="0" fontId="233" fillId="3" borderId="8" xfId="0" applyFont="1" applyFill="1" applyBorder="1" applyAlignment="1">
      <alignment horizontal="center" vertical="center"/>
    </xf>
    <xf numFmtId="0" fontId="233" fillId="3" borderId="7" xfId="0" applyFont="1" applyFill="1" applyBorder="1" applyAlignment="1">
      <alignment horizontal="center" vertical="center"/>
    </xf>
    <xf numFmtId="0" fontId="233" fillId="3" borderId="9" xfId="0" applyFont="1" applyFill="1" applyBorder="1" applyAlignment="1">
      <alignment horizontal="center" vertical="center"/>
    </xf>
    <xf numFmtId="0" fontId="216" fillId="0" borderId="0" xfId="0" applyFont="1" applyAlignment="1">
      <alignment vertical="center"/>
    </xf>
    <xf numFmtId="0" fontId="212" fillId="0" borderId="0" xfId="0" applyFont="1" applyAlignment="1">
      <alignment vertical="center"/>
    </xf>
    <xf numFmtId="0" fontId="212" fillId="0" borderId="61" xfId="0" applyFont="1" applyBorder="1" applyAlignment="1">
      <alignment vertical="center"/>
    </xf>
    <xf numFmtId="0" fontId="13" fillId="0" borderId="0" xfId="1" applyFont="1" applyFill="1" applyBorder="1"/>
    <xf numFmtId="0" fontId="40" fillId="3" borderId="63" xfId="0" applyFont="1" applyFill="1" applyBorder="1"/>
    <xf numFmtId="164" fontId="40" fillId="3" borderId="3" xfId="0" quotePrefix="1" applyNumberFormat="1" applyFont="1" applyFill="1" applyBorder="1"/>
    <xf numFmtId="0" fontId="236" fillId="3" borderId="1" xfId="1" applyFont="1" applyFill="1" applyBorder="1"/>
    <xf numFmtId="222" fontId="41" fillId="0" borderId="64" xfId="53507" applyNumberFormat="1" applyFont="1" applyFill="1" applyBorder="1" applyAlignment="1">
      <alignment horizontal="center" vertical="center"/>
    </xf>
    <xf numFmtId="222" fontId="41" fillId="0" borderId="65" xfId="53507" applyNumberFormat="1" applyFont="1" applyFill="1" applyBorder="1" applyAlignment="1">
      <alignment horizontal="center" vertical="center"/>
    </xf>
    <xf numFmtId="222" fontId="41" fillId="0" borderId="66" xfId="53507" applyNumberFormat="1" applyFont="1" applyFill="1" applyBorder="1" applyAlignment="1">
      <alignment horizontal="center" vertical="center"/>
    </xf>
    <xf numFmtId="222" fontId="41" fillId="0" borderId="4" xfId="53507" applyNumberFormat="1" applyFont="1" applyFill="1" applyBorder="1" applyAlignment="1">
      <alignment horizontal="center" vertical="center"/>
    </xf>
    <xf numFmtId="222" fontId="41" fillId="0" borderId="0" xfId="53507" applyNumberFormat="1" applyFont="1" applyFill="1" applyBorder="1" applyAlignment="1">
      <alignment horizontal="center" vertical="center"/>
    </xf>
    <xf numFmtId="222" fontId="41" fillId="0" borderId="5" xfId="53507" applyNumberFormat="1" applyFont="1" applyFill="1" applyBorder="1" applyAlignment="1">
      <alignment horizontal="center" vertical="center"/>
    </xf>
    <xf numFmtId="172" fontId="41" fillId="0" borderId="3" xfId="15" applyNumberFormat="1" applyFont="1" applyBorder="1" applyAlignment="1">
      <alignment horizontal="center" vertical="center"/>
    </xf>
    <xf numFmtId="174" fontId="41" fillId="0" borderId="0" xfId="14" applyNumberFormat="1" applyFont="1" applyFill="1" applyBorder="1" applyAlignment="1">
      <alignment horizontal="center" vertical="center"/>
    </xf>
    <xf numFmtId="174" fontId="41" fillId="0" borderId="5" xfId="14" applyNumberFormat="1" applyFont="1" applyFill="1" applyBorder="1" applyAlignment="1">
      <alignment horizontal="center" vertical="center"/>
    </xf>
    <xf numFmtId="172" fontId="41" fillId="0" borderId="0" xfId="15" applyNumberFormat="1" applyFont="1" applyAlignment="1">
      <alignment horizontal="center" vertical="center"/>
    </xf>
    <xf numFmtId="172" fontId="41" fillId="0" borderId="5" xfId="15" applyNumberFormat="1" applyFont="1" applyBorder="1" applyAlignment="1">
      <alignment horizontal="center" vertical="center"/>
    </xf>
    <xf numFmtId="172" fontId="42" fillId="0" borderId="5" xfId="15" applyNumberFormat="1" applyFont="1" applyBorder="1" applyAlignment="1">
      <alignment horizontal="center"/>
    </xf>
    <xf numFmtId="0" fontId="40" fillId="3" borderId="6" xfId="0" applyFont="1" applyFill="1" applyBorder="1" applyAlignment="1">
      <alignment vertical="center" wrapText="1"/>
    </xf>
    <xf numFmtId="0" fontId="40" fillId="3" borderId="7" xfId="0" applyFont="1" applyFill="1" applyBorder="1" applyAlignment="1">
      <alignment horizontal="center" vertical="center"/>
    </xf>
    <xf numFmtId="0" fontId="40" fillId="3" borderId="9" xfId="0" applyFont="1" applyFill="1" applyBorder="1" applyAlignment="1">
      <alignment horizontal="center" vertical="center"/>
    </xf>
    <xf numFmtId="0" fontId="41" fillId="0" borderId="0" xfId="0" applyFont="1" applyAlignment="1">
      <alignment vertical="center"/>
    </xf>
    <xf numFmtId="0" fontId="238" fillId="0" borderId="0" xfId="0" applyFont="1" applyAlignment="1">
      <alignment vertical="center"/>
    </xf>
    <xf numFmtId="0" fontId="237" fillId="0" borderId="0" xfId="0" applyFont="1" applyAlignment="1">
      <alignment wrapText="1"/>
    </xf>
    <xf numFmtId="0" fontId="40" fillId="3" borderId="64" xfId="0" applyFont="1" applyFill="1" applyBorder="1"/>
    <xf numFmtId="0" fontId="40" fillId="3" borderId="4" xfId="0" quotePrefix="1" applyFont="1" applyFill="1" applyBorder="1"/>
    <xf numFmtId="1" fontId="40" fillId="3" borderId="61" xfId="14" applyNumberFormat="1" applyFont="1" applyFill="1" applyBorder="1" applyAlignment="1">
      <alignment horizontal="center" vertical="center"/>
    </xf>
    <xf numFmtId="0" fontId="42" fillId="0" borderId="5" xfId="0" applyFont="1" applyBorder="1" applyAlignment="1">
      <alignment horizontal="center" vertical="center" wrapText="1"/>
    </xf>
    <xf numFmtId="172" fontId="239" fillId="0" borderId="5" xfId="48867" applyNumberFormat="1" applyFont="1" applyFill="1" applyBorder="1" applyAlignment="1">
      <alignment horizontal="center" wrapText="1"/>
    </xf>
    <xf numFmtId="1" fontId="40" fillId="3" borderId="4" xfId="14" applyNumberFormat="1" applyFont="1" applyFill="1" applyBorder="1" applyAlignment="1">
      <alignment horizontal="center" vertical="center"/>
    </xf>
    <xf numFmtId="1" fontId="40" fillId="3" borderId="0" xfId="14" applyNumberFormat="1" applyFont="1" applyFill="1" applyBorder="1" applyAlignment="1">
      <alignment horizontal="center" vertical="center"/>
    </xf>
    <xf numFmtId="0" fontId="2" fillId="0" borderId="0" xfId="0" applyFont="1"/>
    <xf numFmtId="172" fontId="241" fillId="0" borderId="5" xfId="48867" applyNumberFormat="1" applyFont="1" applyFill="1" applyBorder="1" applyAlignment="1">
      <alignment horizontal="center" wrapText="1"/>
    </xf>
    <xf numFmtId="0" fontId="42" fillId="2" borderId="4" xfId="0" applyFont="1" applyFill="1" applyBorder="1" applyAlignment="1">
      <alignment horizontal="left" vertical="center"/>
    </xf>
    <xf numFmtId="0" fontId="41" fillId="0" borderId="4" xfId="0" applyFont="1" applyBorder="1" applyAlignment="1">
      <alignment wrapText="1"/>
    </xf>
    <xf numFmtId="0" fontId="42" fillId="0" borderId="4" xfId="0" applyFont="1" applyBorder="1" applyAlignment="1">
      <alignment wrapText="1"/>
    </xf>
    <xf numFmtId="0" fontId="41" fillId="0" borderId="4" xfId="0" applyFont="1" applyBorder="1" applyAlignment="1">
      <alignment horizontal="left" wrapText="1"/>
    </xf>
    <xf numFmtId="0" fontId="41" fillId="0" borderId="4" xfId="0" applyFont="1" applyBorder="1" applyAlignment="1">
      <alignment horizontal="left" vertical="center" wrapText="1"/>
    </xf>
    <xf numFmtId="0" fontId="42" fillId="0" borderId="4" xfId="0" applyFont="1" applyBorder="1" applyAlignment="1">
      <alignment horizontal="left" vertical="center" wrapText="1"/>
    </xf>
    <xf numFmtId="0" fontId="42" fillId="0" borderId="4" xfId="0" applyFont="1" applyBorder="1" applyAlignment="1">
      <alignment horizontal="left" vertical="center"/>
    </xf>
    <xf numFmtId="0" fontId="42" fillId="0" borderId="8" xfId="0" applyFont="1" applyBorder="1" applyAlignment="1">
      <alignment horizontal="left" vertical="center" wrapText="1"/>
    </xf>
    <xf numFmtId="0" fontId="40" fillId="3" borderId="63" xfId="0" applyFont="1" applyFill="1" applyBorder="1" applyAlignment="1">
      <alignment horizontal="center"/>
    </xf>
    <xf numFmtId="0" fontId="43" fillId="3" borderId="3" xfId="0" quotePrefix="1" applyFont="1" applyFill="1" applyBorder="1"/>
    <xf numFmtId="0" fontId="212" fillId="0" borderId="0" xfId="0" applyFont="1" applyAlignment="1">
      <alignment horizontal="justify" vertical="center"/>
    </xf>
    <xf numFmtId="0" fontId="41" fillId="5" borderId="0" xfId="41" applyFont="1" applyFill="1" applyAlignment="1">
      <alignment horizontal="left" vertical="center"/>
    </xf>
    <xf numFmtId="0" fontId="216" fillId="2" borderId="4" xfId="0" applyFont="1" applyFill="1" applyBorder="1" applyAlignment="1">
      <alignment horizontal="left" vertical="center" indent="1"/>
    </xf>
    <xf numFmtId="0" fontId="43" fillId="0" borderId="4" xfId="0" applyFont="1" applyBorder="1" applyAlignment="1">
      <alignment horizontal="left" vertical="center" indent="1"/>
    </xf>
    <xf numFmtId="0" fontId="216" fillId="0" borderId="4" xfId="0" applyFont="1" applyBorder="1" applyAlignment="1">
      <alignment horizontal="left" vertical="center" indent="1"/>
    </xf>
    <xf numFmtId="0" fontId="216" fillId="0" borderId="4" xfId="0" applyFont="1" applyBorder="1" applyAlignment="1">
      <alignment vertical="center"/>
    </xf>
    <xf numFmtId="0" fontId="216" fillId="0" borderId="6" xfId="0" applyFont="1" applyBorder="1" applyAlignment="1">
      <alignment vertical="center"/>
    </xf>
    <xf numFmtId="0" fontId="41" fillId="5" borderId="0" xfId="41" applyFont="1" applyFill="1" applyAlignment="1">
      <alignment vertical="center"/>
    </xf>
    <xf numFmtId="0" fontId="216" fillId="9" borderId="4" xfId="39" applyFont="1" applyFill="1" applyBorder="1" applyAlignment="1">
      <alignment horizontal="left" vertical="center" indent="1"/>
    </xf>
    <xf numFmtId="172" fontId="216" fillId="0" borderId="0" xfId="40" applyNumberFormat="1" applyFont="1" applyFill="1" applyBorder="1" applyAlignment="1">
      <alignment horizontal="center" vertical="center"/>
    </xf>
    <xf numFmtId="172" fontId="216" fillId="0" borderId="5" xfId="40" applyNumberFormat="1" applyFont="1" applyFill="1" applyBorder="1" applyAlignment="1">
      <alignment horizontal="center" vertical="center"/>
    </xf>
    <xf numFmtId="0" fontId="43" fillId="9" borderId="4" xfId="39" applyFont="1" applyFill="1" applyBorder="1" applyAlignment="1">
      <alignment horizontal="left" vertical="center" indent="1"/>
    </xf>
    <xf numFmtId="172" fontId="43" fillId="0" borderId="5" xfId="40" applyNumberFormat="1" applyFont="1" applyFill="1" applyBorder="1" applyAlignment="1">
      <alignment horizontal="center" vertical="center"/>
    </xf>
    <xf numFmtId="172" fontId="43" fillId="0" borderId="4" xfId="40" applyNumberFormat="1" applyFont="1" applyFill="1" applyBorder="1" applyAlignment="1">
      <alignment horizontal="center" vertical="center"/>
    </xf>
    <xf numFmtId="172" fontId="43" fillId="0" borderId="0" xfId="40" applyNumberFormat="1" applyFont="1" applyFill="1" applyBorder="1" applyAlignment="1">
      <alignment horizontal="center" vertical="center"/>
    </xf>
    <xf numFmtId="172" fontId="216" fillId="0" borderId="4" xfId="40" applyNumberFormat="1" applyFont="1" applyFill="1" applyBorder="1" applyAlignment="1">
      <alignment horizontal="center" vertical="center"/>
    </xf>
    <xf numFmtId="0" fontId="216" fillId="9" borderId="4" xfId="39" applyFont="1" applyFill="1" applyBorder="1" applyAlignment="1">
      <alignment vertical="center"/>
    </xf>
    <xf numFmtId="0" fontId="216" fillId="9" borderId="6" xfId="39" applyFont="1" applyFill="1" applyBorder="1" applyAlignment="1">
      <alignment vertical="center"/>
    </xf>
    <xf numFmtId="172" fontId="216" fillId="0" borderId="8" xfId="40" applyNumberFormat="1" applyFont="1" applyFill="1" applyBorder="1" applyAlignment="1">
      <alignment horizontal="center" vertical="center"/>
    </xf>
    <xf numFmtId="172" fontId="216" fillId="0" borderId="9" xfId="40" applyNumberFormat="1" applyFont="1" applyFill="1" applyBorder="1" applyAlignment="1">
      <alignment horizontal="center" vertical="center"/>
    </xf>
    <xf numFmtId="172" fontId="216" fillId="0" borderId="7" xfId="40" applyNumberFormat="1" applyFont="1" applyFill="1" applyBorder="1" applyAlignment="1">
      <alignment horizontal="center" vertical="center"/>
    </xf>
    <xf numFmtId="0" fontId="220" fillId="3" borderId="1" xfId="1" applyFont="1" applyFill="1" applyBorder="1"/>
    <xf numFmtId="0" fontId="243" fillId="0" borderId="0" xfId="0" applyFont="1"/>
    <xf numFmtId="0" fontId="43" fillId="0" borderId="0" xfId="39" applyFont="1"/>
    <xf numFmtId="3" fontId="216" fillId="0" borderId="7" xfId="39" applyNumberFormat="1" applyFont="1" applyBorder="1" applyAlignment="1">
      <alignment horizontal="center" vertical="center"/>
    </xf>
    <xf numFmtId="0" fontId="3" fillId="0" borderId="0" xfId="1" applyFill="1" applyBorder="1"/>
    <xf numFmtId="0" fontId="38" fillId="3" borderId="63" xfId="26" applyFont="1" applyFill="1" applyBorder="1" applyAlignment="1">
      <alignment vertical="top"/>
    </xf>
    <xf numFmtId="0" fontId="40" fillId="3" borderId="63" xfId="43" applyFont="1" applyFill="1" applyBorder="1" applyAlignment="1">
      <alignment vertical="top"/>
    </xf>
    <xf numFmtId="0" fontId="217" fillId="3" borderId="3" xfId="0" quotePrefix="1" applyFont="1" applyFill="1" applyBorder="1"/>
    <xf numFmtId="0" fontId="42" fillId="0" borderId="6" xfId="43" applyFont="1" applyBorder="1" applyAlignment="1">
      <alignment vertical="center"/>
    </xf>
    <xf numFmtId="0" fontId="220" fillId="0" borderId="0" xfId="1" applyFont="1" applyFill="1" applyBorder="1"/>
    <xf numFmtId="0" fontId="244" fillId="0" borderId="0" xfId="0" applyFont="1"/>
    <xf numFmtId="222" fontId="42" fillId="0" borderId="8" xfId="53507" applyNumberFormat="1" applyFont="1" applyFill="1" applyBorder="1" applyAlignment="1">
      <alignment horizontal="center" vertical="center"/>
    </xf>
    <xf numFmtId="222" fontId="42" fillId="0" borderId="7" xfId="53507" applyNumberFormat="1" applyFont="1" applyFill="1" applyBorder="1" applyAlignment="1">
      <alignment horizontal="center" vertical="center"/>
    </xf>
    <xf numFmtId="222" fontId="42" fillId="0" borderId="9" xfId="53507" applyNumberFormat="1" applyFont="1" applyFill="1" applyBorder="1" applyAlignment="1">
      <alignment horizontal="center" vertical="center"/>
    </xf>
    <xf numFmtId="0" fontId="40" fillId="3" borderId="63" xfId="0" applyFont="1" applyFill="1" applyBorder="1" applyAlignment="1">
      <alignment vertical="top"/>
    </xf>
    <xf numFmtId="164" fontId="40" fillId="3" borderId="3" xfId="0" quotePrefix="1" applyNumberFormat="1" applyFont="1" applyFill="1" applyBorder="1" applyAlignment="1">
      <alignment vertical="center"/>
    </xf>
    <xf numFmtId="17" fontId="40" fillId="3" borderId="61" xfId="0" quotePrefix="1" applyNumberFormat="1" applyFont="1" applyFill="1" applyBorder="1" applyAlignment="1">
      <alignment horizontal="center" vertical="center"/>
    </xf>
    <xf numFmtId="0" fontId="41" fillId="0" borderId="6" xfId="26" applyFont="1" applyBorder="1" applyAlignment="1">
      <alignment vertical="center"/>
    </xf>
    <xf numFmtId="0" fontId="41" fillId="2" borderId="3" xfId="26" applyFont="1" applyFill="1" applyBorder="1"/>
    <xf numFmtId="172" fontId="41" fillId="0" borderId="4" xfId="27" applyNumberFormat="1" applyFont="1" applyFill="1" applyBorder="1" applyAlignment="1">
      <alignment horizontal="center" vertical="center"/>
    </xf>
    <xf numFmtId="172" fontId="41" fillId="0" borderId="5" xfId="27" applyNumberFormat="1" applyFont="1" applyFill="1" applyBorder="1" applyAlignment="1">
      <alignment horizontal="center" vertical="center"/>
    </xf>
    <xf numFmtId="0" fontId="43" fillId="0" borderId="3" xfId="26" applyFont="1" applyBorder="1" applyAlignment="1">
      <alignment vertical="center"/>
    </xf>
    <xf numFmtId="0" fontId="42" fillId="2" borderId="3" xfId="26" applyFont="1" applyFill="1" applyBorder="1" applyAlignment="1">
      <alignment vertical="center"/>
    </xf>
    <xf numFmtId="0" fontId="41" fillId="2" borderId="3" xfId="26" applyFont="1" applyFill="1" applyBorder="1" applyAlignment="1">
      <alignment vertical="center"/>
    </xf>
    <xf numFmtId="172" fontId="41" fillId="0" borderId="0" xfId="27" applyNumberFormat="1" applyFont="1" applyFill="1" applyBorder="1" applyAlignment="1">
      <alignment vertical="center"/>
    </xf>
    <xf numFmtId="0" fontId="41" fillId="2" borderId="1" xfId="26" applyFont="1" applyFill="1" applyBorder="1" applyAlignment="1">
      <alignment vertical="center"/>
    </xf>
    <xf numFmtId="0" fontId="41" fillId="2" borderId="4" xfId="0" applyFont="1" applyFill="1" applyBorder="1" applyAlignment="1">
      <alignment vertical="center"/>
    </xf>
    <xf numFmtId="0" fontId="41" fillId="2" borderId="0" xfId="0" applyFont="1" applyFill="1" applyAlignment="1">
      <alignment vertical="center"/>
    </xf>
    <xf numFmtId="0" fontId="40" fillId="3" borderId="63" xfId="0" applyFont="1" applyFill="1" applyBorder="1" applyAlignment="1">
      <alignment horizontal="center" vertical="center"/>
    </xf>
    <xf numFmtId="0" fontId="42" fillId="0" borderId="63" xfId="0" applyFont="1" applyBorder="1"/>
    <xf numFmtId="0" fontId="42" fillId="0" borderId="3" xfId="0" applyFont="1" applyBorder="1"/>
    <xf numFmtId="0" fontId="42" fillId="0" borderId="6" xfId="0" applyFont="1" applyBorder="1" applyAlignment="1">
      <alignment horizontal="left" vertical="center" wrapText="1"/>
    </xf>
    <xf numFmtId="0" fontId="41" fillId="0" borderId="63" xfId="0" applyFont="1" applyBorder="1"/>
    <xf numFmtId="0" fontId="42" fillId="0" borderId="1" xfId="0" applyFont="1" applyBorder="1" applyAlignment="1">
      <alignment vertical="center"/>
    </xf>
    <xf numFmtId="0" fontId="40" fillId="3" borderId="63" xfId="0" quotePrefix="1" applyFont="1" applyFill="1" applyBorder="1" applyAlignment="1">
      <alignment vertical="top"/>
    </xf>
    <xf numFmtId="0" fontId="40" fillId="3" borderId="66" xfId="0" applyFont="1" applyFill="1" applyBorder="1" applyAlignment="1">
      <alignment horizontal="center" vertical="center"/>
    </xf>
    <xf numFmtId="0" fontId="41" fillId="0" borderId="3" xfId="0" applyFont="1" applyBorder="1" applyAlignment="1">
      <alignment horizontal="left" vertical="center" indent="1"/>
    </xf>
    <xf numFmtId="172" fontId="41" fillId="6" borderId="5" xfId="15" applyNumberFormat="1" applyFont="1" applyFill="1" applyBorder="1" applyAlignment="1">
      <alignment horizontal="center" vertical="center"/>
    </xf>
    <xf numFmtId="0" fontId="41" fillId="0" borderId="3" xfId="0" applyFont="1" applyBorder="1" applyAlignment="1">
      <alignment horizontal="left" vertical="center" wrapText="1" indent="1"/>
    </xf>
    <xf numFmtId="0" fontId="43" fillId="0" borderId="3" xfId="0" applyFont="1" applyBorder="1" applyAlignment="1">
      <alignment horizontal="left" wrapText="1" indent="2"/>
    </xf>
    <xf numFmtId="0" fontId="40" fillId="3" borderId="3" xfId="0" quotePrefix="1" applyFont="1" applyFill="1" applyBorder="1" applyAlignment="1">
      <alignment horizontal="left" vertical="center"/>
    </xf>
    <xf numFmtId="0" fontId="40" fillId="3" borderId="5" xfId="0" applyFont="1" applyFill="1" applyBorder="1" applyAlignment="1">
      <alignment horizontal="center"/>
    </xf>
    <xf numFmtId="1" fontId="40" fillId="3" borderId="0" xfId="14" applyNumberFormat="1" applyFont="1" applyFill="1" applyBorder="1" applyAlignment="1">
      <alignment horizontal="center"/>
    </xf>
    <xf numFmtId="1" fontId="40" fillId="3" borderId="4" xfId="14" applyNumberFormat="1" applyFont="1" applyFill="1" applyBorder="1" applyAlignment="1">
      <alignment horizontal="center"/>
    </xf>
    <xf numFmtId="0" fontId="41" fillId="0" borderId="3" xfId="0" applyFont="1" applyBorder="1" applyAlignment="1">
      <alignment horizontal="left" vertical="center"/>
    </xf>
    <xf numFmtId="0" fontId="43" fillId="0" borderId="11" xfId="0" applyFont="1" applyBorder="1" applyAlignment="1">
      <alignment horizontal="left" indent="1"/>
    </xf>
    <xf numFmtId="0" fontId="42" fillId="0" borderId="6" xfId="0" applyFont="1" applyBorder="1" applyAlignment="1">
      <alignment horizontal="left" vertical="center"/>
    </xf>
    <xf numFmtId="0" fontId="223" fillId="0" borderId="0" xfId="0" applyFont="1"/>
    <xf numFmtId="0" fontId="41" fillId="0" borderId="6" xfId="0" applyFont="1" applyBorder="1" applyAlignment="1">
      <alignment horizontal="left" vertical="center"/>
    </xf>
    <xf numFmtId="0" fontId="42" fillId="0" borderId="64" xfId="0" applyFont="1" applyBorder="1"/>
    <xf numFmtId="0" fontId="41" fillId="0" borderId="4" xfId="0" applyFont="1" applyBorder="1" applyAlignment="1">
      <alignment horizontal="left" indent="1"/>
    </xf>
    <xf numFmtId="0" fontId="42" fillId="0" borderId="4" xfId="0" applyFont="1" applyBorder="1"/>
    <xf numFmtId="0" fontId="42" fillId="0" borderId="4" xfId="0" applyFont="1" applyBorder="1" applyAlignment="1">
      <alignment horizontal="left" indent="1"/>
    </xf>
    <xf numFmtId="0" fontId="41" fillId="0" borderId="4" xfId="0" applyFont="1" applyBorder="1" applyAlignment="1">
      <alignment horizontal="left" indent="2"/>
    </xf>
    <xf numFmtId="0" fontId="41" fillId="0" borderId="4" xfId="0" applyFont="1" applyBorder="1" applyAlignment="1">
      <alignment horizontal="left" vertical="center" indent="2"/>
    </xf>
    <xf numFmtId="0" fontId="40" fillId="3" borderId="3" xfId="0" quotePrefix="1" applyFont="1" applyFill="1" applyBorder="1" applyAlignment="1">
      <alignment horizontal="left"/>
    </xf>
    <xf numFmtId="0" fontId="41" fillId="0" borderId="63" xfId="0" applyFont="1" applyBorder="1" applyAlignment="1">
      <alignment horizontal="left" vertical="center" indent="1"/>
    </xf>
    <xf numFmtId="0" fontId="43" fillId="0" borderId="1" xfId="0" applyFont="1" applyBorder="1" applyAlignment="1">
      <alignment horizontal="left" indent="2"/>
    </xf>
    <xf numFmtId="0" fontId="42" fillId="0" borderId="6" xfId="0" applyFont="1" applyBorder="1" applyAlignment="1">
      <alignment horizontal="left" vertical="center" indent="1"/>
    </xf>
    <xf numFmtId="17" fontId="40" fillId="3" borderId="4" xfId="0" quotePrefix="1" applyNumberFormat="1" applyFont="1" applyFill="1" applyBorder="1" applyAlignment="1">
      <alignment horizontal="center" vertical="center"/>
    </xf>
    <xf numFmtId="17" fontId="40" fillId="3" borderId="0" xfId="0" quotePrefix="1" applyNumberFormat="1" applyFont="1" applyFill="1" applyAlignment="1">
      <alignment horizontal="center" vertical="center"/>
    </xf>
    <xf numFmtId="17" fontId="40" fillId="3" borderId="5" xfId="0" quotePrefix="1" applyNumberFormat="1" applyFont="1" applyFill="1" applyBorder="1" applyAlignment="1">
      <alignment horizontal="center" vertical="center"/>
    </xf>
    <xf numFmtId="0" fontId="41" fillId="0" borderId="64" xfId="0" applyFont="1" applyBorder="1" applyAlignment="1">
      <alignment horizontal="left" vertical="center"/>
    </xf>
    <xf numFmtId="0" fontId="41" fillId="0" borderId="4" xfId="0" applyFont="1" applyBorder="1" applyAlignment="1">
      <alignment horizontal="left" vertical="center"/>
    </xf>
    <xf numFmtId="0" fontId="42" fillId="5" borderId="8" xfId="53" applyFont="1" applyFill="1" applyBorder="1" applyAlignment="1">
      <alignment vertical="center"/>
    </xf>
    <xf numFmtId="0" fontId="41" fillId="0" borderId="3" xfId="26" applyFont="1" applyBorder="1" applyAlignment="1">
      <alignment vertical="center"/>
    </xf>
    <xf numFmtId="0" fontId="42" fillId="0" borderId="1" xfId="26" applyFont="1" applyBorder="1" applyAlignment="1">
      <alignment wrapText="1"/>
    </xf>
    <xf numFmtId="0" fontId="41" fillId="0" borderId="1" xfId="26" applyFont="1" applyBorder="1"/>
    <xf numFmtId="172" fontId="41" fillId="2" borderId="8" xfId="27" quotePrefix="1" applyNumberFormat="1" applyFont="1" applyFill="1" applyBorder="1" applyAlignment="1">
      <alignment horizontal="center"/>
    </xf>
    <xf numFmtId="10" fontId="41" fillId="2" borderId="9" xfId="27" quotePrefix="1" applyNumberFormat="1" applyFont="1" applyFill="1" applyBorder="1" applyAlignment="1">
      <alignment horizontal="center"/>
    </xf>
    <xf numFmtId="0" fontId="41" fillId="0" borderId="0" xfId="0" applyFont="1" applyAlignment="1">
      <alignment horizontal="left" vertical="center"/>
    </xf>
    <xf numFmtId="172" fontId="43" fillId="0" borderId="0" xfId="53508" applyNumberFormat="1" applyFont="1"/>
    <xf numFmtId="172" fontId="41" fillId="0" borderId="3" xfId="27" applyNumberFormat="1" applyFont="1" applyFill="1" applyBorder="1" applyAlignment="1">
      <alignment horizontal="center" vertical="center"/>
    </xf>
    <xf numFmtId="172" fontId="42" fillId="0" borderId="1" xfId="27" applyNumberFormat="1" applyFont="1" applyFill="1" applyBorder="1" applyAlignment="1">
      <alignment horizontal="center" vertical="center"/>
    </xf>
    <xf numFmtId="172" fontId="41" fillId="2" borderId="6" xfId="27" quotePrefix="1" applyNumberFormat="1" applyFont="1" applyFill="1" applyBorder="1" applyAlignment="1">
      <alignment horizontal="center"/>
    </xf>
    <xf numFmtId="0" fontId="41" fillId="0" borderId="0" xfId="26" applyFont="1"/>
    <xf numFmtId="10" fontId="41" fillId="2" borderId="0" xfId="27" applyNumberFormat="1" applyFont="1" applyFill="1" applyBorder="1" applyAlignment="1">
      <alignment horizontal="center"/>
    </xf>
    <xf numFmtId="10" fontId="41" fillId="0" borderId="0" xfId="27" applyNumberFormat="1" applyFont="1" applyFill="1" applyBorder="1" applyAlignment="1">
      <alignment horizontal="center"/>
    </xf>
    <xf numFmtId="172" fontId="41" fillId="2" borderId="0" xfId="27" quotePrefix="1" applyNumberFormat="1" applyFont="1" applyFill="1" applyBorder="1" applyAlignment="1">
      <alignment horizontal="center"/>
    </xf>
    <xf numFmtId="10" fontId="41" fillId="2" borderId="0" xfId="27" quotePrefix="1" applyNumberFormat="1" applyFont="1" applyFill="1" applyBorder="1" applyAlignment="1">
      <alignment horizontal="center"/>
    </xf>
    <xf numFmtId="9" fontId="41" fillId="0" borderId="0" xfId="27" applyFont="1" applyFill="1"/>
    <xf numFmtId="174" fontId="41" fillId="0" borderId="0" xfId="27" applyNumberFormat="1" applyFont="1" applyFill="1"/>
    <xf numFmtId="0" fontId="41" fillId="0" borderId="4" xfId="0" applyFont="1" applyBorder="1" applyAlignment="1">
      <alignment horizontal="left" vertical="center" indent="1"/>
    </xf>
    <xf numFmtId="0" fontId="42" fillId="0" borderId="4" xfId="0" applyFont="1" applyBorder="1" applyAlignment="1">
      <alignment vertical="center"/>
    </xf>
    <xf numFmtId="0" fontId="42" fillId="0" borderId="4" xfId="0" applyFont="1" applyBorder="1" applyAlignment="1">
      <alignment horizontal="left" vertical="center" indent="1"/>
    </xf>
    <xf numFmtId="0" fontId="40" fillId="3" borderId="63" xfId="0" applyFont="1" applyFill="1" applyBorder="1" applyAlignment="1">
      <alignment vertical="center"/>
    </xf>
    <xf numFmtId="0" fontId="40" fillId="3" borderId="1" xfId="0" applyFont="1" applyFill="1" applyBorder="1" applyAlignment="1">
      <alignment horizontal="left" vertical="center"/>
    </xf>
    <xf numFmtId="1" fontId="40" fillId="3" borderId="61" xfId="14" applyNumberFormat="1" applyFont="1" applyFill="1" applyBorder="1" applyAlignment="1">
      <alignment horizontal="center"/>
    </xf>
    <xf numFmtId="172" fontId="41" fillId="0" borderId="5" xfId="53508" applyNumberFormat="1" applyFont="1" applyFill="1" applyBorder="1" applyAlignment="1">
      <alignment horizontal="center" vertical="center"/>
    </xf>
    <xf numFmtId="172" fontId="42" fillId="0" borderId="9" xfId="53508" applyNumberFormat="1" applyFont="1" applyFill="1" applyBorder="1" applyAlignment="1">
      <alignment horizontal="center" vertical="center"/>
    </xf>
    <xf numFmtId="0" fontId="3" fillId="0" borderId="0" xfId="1" applyBorder="1"/>
    <xf numFmtId="0" fontId="43" fillId="0" borderId="0" xfId="0" applyFont="1" applyAlignment="1">
      <alignment horizontal="center"/>
    </xf>
    <xf numFmtId="164" fontId="40" fillId="3" borderId="3" xfId="0" quotePrefix="1" applyNumberFormat="1" applyFont="1" applyFill="1" applyBorder="1" applyAlignment="1">
      <alignment horizontal="left" vertical="center" wrapText="1"/>
    </xf>
    <xf numFmtId="0" fontId="41" fillId="0" borderId="3" xfId="0" applyFont="1" applyBorder="1" applyAlignment="1">
      <alignment vertical="center" wrapText="1"/>
    </xf>
    <xf numFmtId="0" fontId="41" fillId="2" borderId="3" xfId="0" applyFont="1" applyFill="1" applyBorder="1" applyAlignment="1">
      <alignment vertical="center" wrapText="1"/>
    </xf>
    <xf numFmtId="0" fontId="41" fillId="2" borderId="1" xfId="0" applyFont="1" applyFill="1" applyBorder="1" applyAlignment="1">
      <alignment vertical="center" wrapText="1"/>
    </xf>
    <xf numFmtId="0" fontId="40" fillId="3" borderId="3" xfId="0" quotePrefix="1" applyFont="1" applyFill="1" applyBorder="1" applyAlignment="1">
      <alignment vertical="top"/>
    </xf>
    <xf numFmtId="0" fontId="246" fillId="3" borderId="1" xfId="1" applyFont="1" applyFill="1" applyBorder="1"/>
    <xf numFmtId="0" fontId="42" fillId="0" borderId="6" xfId="0" applyFont="1" applyBorder="1" applyAlignment="1">
      <alignment vertical="center"/>
    </xf>
    <xf numFmtId="0" fontId="42" fillId="0" borderId="0" xfId="0" applyFont="1" applyAlignment="1">
      <alignment vertical="center"/>
    </xf>
    <xf numFmtId="0" fontId="41" fillId="0" borderId="1" xfId="0" applyFont="1" applyBorder="1" applyAlignment="1">
      <alignment vertical="center"/>
    </xf>
    <xf numFmtId="174" fontId="41" fillId="0" borderId="5" xfId="14" applyNumberFormat="1" applyFont="1" applyBorder="1" applyAlignment="1">
      <alignment horizontal="center" vertical="center"/>
    </xf>
    <xf numFmtId="0" fontId="41" fillId="0" borderId="4" xfId="0" applyFont="1" applyBorder="1" applyAlignment="1">
      <alignment vertical="center" wrapText="1"/>
    </xf>
    <xf numFmtId="0" fontId="41" fillId="0" borderId="64" xfId="0" applyFont="1" applyBorder="1" applyAlignment="1">
      <alignment vertical="center"/>
    </xf>
    <xf numFmtId="0" fontId="40" fillId="3" borderId="64" xfId="47697" applyFont="1" applyFill="1" applyBorder="1" applyAlignment="1">
      <alignment vertical="center" wrapText="1"/>
    </xf>
    <xf numFmtId="0" fontId="212" fillId="5" borderId="64" xfId="47697" applyFont="1" applyFill="1" applyBorder="1" applyAlignment="1">
      <alignment vertical="center" wrapText="1"/>
    </xf>
    <xf numFmtId="0" fontId="212" fillId="5" borderId="4" xfId="47697" applyFont="1" applyFill="1" applyBorder="1" applyAlignment="1">
      <alignment vertical="center" wrapText="1"/>
    </xf>
    <xf numFmtId="0" fontId="216" fillId="5" borderId="8" xfId="47697" applyFont="1" applyFill="1" applyBorder="1" applyAlignment="1">
      <alignment vertical="center" wrapText="1"/>
    </xf>
    <xf numFmtId="0" fontId="216" fillId="5" borderId="0" xfId="47697" applyFont="1" applyFill="1" applyAlignment="1">
      <alignment vertical="center" wrapText="1"/>
    </xf>
    <xf numFmtId="0" fontId="217" fillId="3" borderId="15" xfId="47697" applyFont="1" applyFill="1" applyBorder="1" applyAlignment="1">
      <alignment vertical="center" wrapText="1"/>
    </xf>
    <xf numFmtId="0" fontId="43" fillId="5" borderId="0" xfId="47697" applyFont="1" applyFill="1" applyAlignment="1">
      <alignment wrapText="1"/>
    </xf>
    <xf numFmtId="0" fontId="43" fillId="5" borderId="0" xfId="47697" applyFont="1" applyFill="1"/>
    <xf numFmtId="0" fontId="36" fillId="5" borderId="0" xfId="0" applyFont="1" applyFill="1" applyAlignment="1">
      <alignment vertical="center"/>
    </xf>
    <xf numFmtId="0" fontId="42" fillId="5" borderId="0" xfId="0" applyFont="1" applyFill="1" applyAlignment="1">
      <alignment vertical="center"/>
    </xf>
    <xf numFmtId="172" fontId="41" fillId="5" borderId="0" xfId="48927" applyNumberFormat="1" applyFont="1" applyFill="1" applyAlignment="1">
      <alignment horizontal="center" vertical="center"/>
    </xf>
    <xf numFmtId="0" fontId="43" fillId="0" borderId="0" xfId="47697" applyFont="1" applyAlignment="1">
      <alignment wrapText="1"/>
    </xf>
    <xf numFmtId="172" fontId="216" fillId="5" borderId="0" xfId="48927" applyNumberFormat="1" applyFont="1" applyFill="1" applyAlignment="1">
      <alignment horizontal="center" vertical="center"/>
    </xf>
    <xf numFmtId="0" fontId="223" fillId="5" borderId="64" xfId="47697" applyFont="1" applyFill="1" applyBorder="1" applyAlignment="1">
      <alignment wrapText="1"/>
    </xf>
    <xf numFmtId="0" fontId="216" fillId="5" borderId="4" xfId="47697" applyFont="1" applyFill="1" applyBorder="1" applyAlignment="1">
      <alignment vertical="center" wrapText="1"/>
    </xf>
    <xf numFmtId="0" fontId="43" fillId="0" borderId="0" xfId="47697" applyFont="1"/>
    <xf numFmtId="17" fontId="40" fillId="3" borderId="63" xfId="47697" applyNumberFormat="1" applyFont="1" applyFill="1" applyBorder="1" applyAlignment="1">
      <alignment horizontal="center" vertical="center"/>
    </xf>
    <xf numFmtId="0" fontId="223" fillId="0" borderId="63" xfId="47697" applyFont="1" applyBorder="1" applyAlignment="1">
      <alignment wrapText="1"/>
    </xf>
    <xf numFmtId="0" fontId="223" fillId="0" borderId="3" xfId="47697" applyFont="1" applyBorder="1" applyAlignment="1">
      <alignment wrapText="1"/>
    </xf>
    <xf numFmtId="0" fontId="223" fillId="0" borderId="1" xfId="47697" applyFont="1" applyBorder="1" applyAlignment="1">
      <alignment wrapText="1"/>
    </xf>
    <xf numFmtId="0" fontId="41" fillId="0" borderId="4" xfId="0" applyFont="1" applyBorder="1" applyAlignment="1">
      <alignment horizontal="left" vertical="center" wrapText="1" readingOrder="1"/>
    </xf>
    <xf numFmtId="3" fontId="41" fillId="0" borderId="4" xfId="0" applyNumberFormat="1" applyFont="1" applyBorder="1" applyAlignment="1">
      <alignment horizontal="center" vertical="center" wrapText="1" readingOrder="1"/>
    </xf>
    <xf numFmtId="3" fontId="41" fillId="0" borderId="0" xfId="0" applyNumberFormat="1" applyFont="1" applyAlignment="1">
      <alignment horizontal="center" vertical="center" wrapText="1" readingOrder="1"/>
    </xf>
    <xf numFmtId="0" fontId="41" fillId="0" borderId="8" xfId="0" applyFont="1" applyBorder="1" applyAlignment="1">
      <alignment horizontal="left" vertical="center" wrapText="1" readingOrder="1"/>
    </xf>
    <xf numFmtId="172" fontId="41" fillId="0" borderId="4" xfId="0" applyNumberFormat="1" applyFont="1" applyBorder="1" applyAlignment="1">
      <alignment horizontal="center" vertical="center" wrapText="1" readingOrder="1"/>
    </xf>
    <xf numFmtId="172" fontId="41" fillId="0" borderId="0" xfId="0" applyNumberFormat="1" applyFont="1" applyAlignment="1">
      <alignment horizontal="center" vertical="center" wrapText="1" readingOrder="1"/>
    </xf>
    <xf numFmtId="0" fontId="218" fillId="0" borderId="0" xfId="0" applyFont="1" applyAlignment="1">
      <alignment horizontal="left" vertical="center" readingOrder="1"/>
    </xf>
    <xf numFmtId="0" fontId="41" fillId="0" borderId="0" xfId="0" applyFont="1" applyAlignment="1">
      <alignment horizontal="left" vertical="center" readingOrder="1"/>
    </xf>
    <xf numFmtId="223" fontId="41" fillId="0" borderId="64" xfId="53507" applyNumberFormat="1" applyFont="1" applyFill="1" applyBorder="1" applyAlignment="1">
      <alignment horizontal="center" vertical="center"/>
    </xf>
    <xf numFmtId="223" fontId="41" fillId="0" borderId="65" xfId="53507" applyNumberFormat="1" applyFont="1" applyFill="1" applyBorder="1" applyAlignment="1">
      <alignment horizontal="center" vertical="center"/>
    </xf>
    <xf numFmtId="223" fontId="41" fillId="0" borderId="4" xfId="53507" applyNumberFormat="1" applyFont="1" applyFill="1" applyBorder="1" applyAlignment="1">
      <alignment horizontal="center" vertical="center"/>
    </xf>
    <xf numFmtId="223" fontId="41" fillId="0" borderId="0" xfId="53507" applyNumberFormat="1" applyFont="1" applyFill="1" applyBorder="1" applyAlignment="1">
      <alignment horizontal="center" vertical="center"/>
    </xf>
    <xf numFmtId="223" fontId="41" fillId="0" borderId="61" xfId="53507" applyNumberFormat="1" applyFont="1" applyFill="1" applyBorder="1" applyAlignment="1">
      <alignment horizontal="center" vertical="center"/>
    </xf>
    <xf numFmtId="172" fontId="41" fillId="0" borderId="64" xfId="53508" applyNumberFormat="1" applyFont="1" applyFill="1" applyBorder="1" applyAlignment="1">
      <alignment horizontal="center" vertical="center"/>
    </xf>
    <xf numFmtId="223" fontId="41" fillId="123" borderId="66" xfId="53507" applyNumberFormat="1" applyFont="1" applyFill="1" applyBorder="1" applyAlignment="1">
      <alignment horizontal="center" vertical="center"/>
    </xf>
    <xf numFmtId="223" fontId="41" fillId="123" borderId="5" xfId="53507" applyNumberFormat="1" applyFont="1" applyFill="1" applyBorder="1" applyAlignment="1">
      <alignment horizontal="center" vertical="center"/>
    </xf>
    <xf numFmtId="3" fontId="41" fillId="123" borderId="5" xfId="0" applyNumberFormat="1" applyFont="1" applyFill="1" applyBorder="1" applyAlignment="1">
      <alignment horizontal="center" vertical="center" wrapText="1" readingOrder="1"/>
    </xf>
    <xf numFmtId="172" fontId="41" fillId="123" borderId="5" xfId="0" applyNumberFormat="1" applyFont="1" applyFill="1" applyBorder="1" applyAlignment="1">
      <alignment horizontal="center" vertical="center" wrapText="1" readingOrder="1"/>
    </xf>
    <xf numFmtId="0" fontId="43" fillId="3" borderId="15" xfId="0" applyFont="1" applyFill="1" applyBorder="1"/>
    <xf numFmtId="49" fontId="40" fillId="3" borderId="0" xfId="0" applyNumberFormat="1" applyFont="1" applyFill="1" applyAlignment="1">
      <alignment horizontal="center" vertical="center" wrapText="1"/>
    </xf>
    <xf numFmtId="0" fontId="40" fillId="3" borderId="5" xfId="0" applyFont="1" applyFill="1" applyBorder="1" applyAlignment="1">
      <alignment horizontal="center" vertical="center" wrapText="1"/>
    </xf>
    <xf numFmtId="0" fontId="212" fillId="0" borderId="4" xfId="0" applyFont="1" applyBorder="1"/>
    <xf numFmtId="0" fontId="41" fillId="2" borderId="4" xfId="0" applyFont="1" applyFill="1" applyBorder="1" applyAlignment="1">
      <alignment horizontal="center"/>
    </xf>
    <xf numFmtId="0" fontId="41" fillId="2" borderId="0" xfId="0" applyFont="1" applyFill="1" applyAlignment="1">
      <alignment horizontal="center"/>
    </xf>
    <xf numFmtId="0" fontId="212" fillId="0" borderId="15" xfId="0" applyFont="1" applyBorder="1"/>
    <xf numFmtId="49" fontId="40" fillId="3" borderId="12" xfId="0" applyNumberFormat="1" applyFont="1" applyFill="1" applyBorder="1" applyAlignment="1">
      <alignment horizontal="center" vertical="center" wrapText="1"/>
    </xf>
    <xf numFmtId="0" fontId="40" fillId="3" borderId="16" xfId="0" applyFont="1" applyFill="1" applyBorder="1" applyAlignment="1">
      <alignment horizontal="center" vertical="center" wrapText="1"/>
    </xf>
    <xf numFmtId="17" fontId="43" fillId="0" borderId="0" xfId="0" applyNumberFormat="1" applyFont="1"/>
    <xf numFmtId="0" fontId="233" fillId="3" borderId="63" xfId="26" applyFont="1" applyFill="1" applyBorder="1" applyAlignment="1">
      <alignment vertical="top"/>
    </xf>
    <xf numFmtId="0" fontId="42" fillId="0" borderId="4" xfId="28" applyFont="1" applyBorder="1" applyAlignment="1">
      <alignment vertical="center"/>
    </xf>
    <xf numFmtId="0" fontId="41" fillId="0" borderId="8" xfId="28" applyFont="1" applyBorder="1" applyAlignment="1">
      <alignment vertical="center"/>
    </xf>
    <xf numFmtId="0" fontId="42" fillId="2" borderId="3" xfId="28" applyFont="1" applyFill="1" applyBorder="1" applyAlignment="1">
      <alignment vertical="center"/>
    </xf>
    <xf numFmtId="172" fontId="42" fillId="0" borderId="4" xfId="27" applyNumberFormat="1" applyFont="1" applyFill="1" applyBorder="1" applyAlignment="1">
      <alignment horizontal="center" vertical="center"/>
    </xf>
    <xf numFmtId="172" fontId="41" fillId="0" borderId="0" xfId="27" applyNumberFormat="1" applyFont="1" applyFill="1" applyBorder="1" applyAlignment="1">
      <alignment horizontal="center"/>
    </xf>
    <xf numFmtId="222" fontId="41" fillId="0" borderId="4" xfId="14" applyNumberFormat="1" applyFont="1" applyFill="1" applyBorder="1" applyAlignment="1">
      <alignment horizontal="center" vertical="center"/>
    </xf>
    <xf numFmtId="222" fontId="41" fillId="0" borderId="0" xfId="14" applyNumberFormat="1" applyFont="1" applyFill="1" applyBorder="1" applyAlignment="1">
      <alignment horizontal="center" vertical="center"/>
    </xf>
    <xf numFmtId="222" fontId="41" fillId="0" borderId="5" xfId="14" applyNumberFormat="1" applyFont="1" applyFill="1" applyBorder="1" applyAlignment="1">
      <alignment horizontal="center" vertical="center"/>
    </xf>
    <xf numFmtId="167" fontId="221" fillId="0" borderId="0" xfId="0" applyNumberFormat="1" applyFont="1"/>
    <xf numFmtId="222" fontId="42" fillId="0" borderId="4" xfId="14" applyNumberFormat="1" applyFont="1" applyFill="1" applyBorder="1" applyAlignment="1">
      <alignment horizontal="center" vertical="center"/>
    </xf>
    <xf numFmtId="222" fontId="42" fillId="0" borderId="0" xfId="14" applyNumberFormat="1" applyFont="1" applyFill="1" applyBorder="1" applyAlignment="1">
      <alignment horizontal="center" vertical="center"/>
    </xf>
    <xf numFmtId="222" fontId="42" fillId="0" borderId="5" xfId="14" applyNumberFormat="1" applyFont="1" applyFill="1" applyBorder="1" applyAlignment="1">
      <alignment horizontal="center" vertical="center"/>
    </xf>
    <xf numFmtId="222" fontId="42" fillId="0" borderId="61" xfId="14" applyNumberFormat="1" applyFont="1" applyFill="1" applyBorder="1" applyAlignment="1">
      <alignment horizontal="center" vertical="center"/>
    </xf>
    <xf numFmtId="0" fontId="42" fillId="0" borderId="0" xfId="0" applyFont="1" applyAlignment="1">
      <alignment horizontal="center"/>
    </xf>
    <xf numFmtId="222" fontId="42" fillId="0" borderId="4" xfId="0" applyNumberFormat="1" applyFont="1" applyBorder="1" applyAlignment="1">
      <alignment horizontal="center" vertical="center"/>
    </xf>
    <xf numFmtId="222" fontId="41" fillId="0" borderId="4" xfId="0" applyNumberFormat="1" applyFont="1" applyBorder="1" applyAlignment="1">
      <alignment horizontal="center" vertical="center"/>
    </xf>
    <xf numFmtId="0" fontId="229" fillId="5" borderId="0" xfId="3" applyFont="1" applyFill="1" applyAlignment="1">
      <alignment horizontal="center"/>
    </xf>
    <xf numFmtId="0" fontId="229" fillId="0" borderId="0" xfId="3" applyFont="1"/>
    <xf numFmtId="0" fontId="247" fillId="0" borderId="0" xfId="0" applyFont="1"/>
    <xf numFmtId="0" fontId="229" fillId="0" borderId="0" xfId="3" applyFont="1" applyAlignment="1">
      <alignment horizontal="center"/>
    </xf>
    <xf numFmtId="0" fontId="229" fillId="5" borderId="0" xfId="7828" applyNumberFormat="1" applyFont="1" applyFill="1" applyAlignment="1">
      <alignment horizontal="center" vertical="center"/>
    </xf>
    <xf numFmtId="0" fontId="230" fillId="0" borderId="0" xfId="3" applyFont="1" applyAlignment="1">
      <alignment horizontal="center" vertical="center"/>
    </xf>
    <xf numFmtId="200" fontId="229" fillId="5" borderId="0" xfId="7828" quotePrefix="1" applyNumberFormat="1" applyFont="1" applyFill="1" applyBorder="1" applyAlignment="1">
      <alignment horizontal="left" vertical="center"/>
    </xf>
    <xf numFmtId="1" fontId="230" fillId="0" borderId="0" xfId="9396" applyNumberFormat="1" applyFont="1" applyFill="1" applyBorder="1" applyAlignment="1">
      <alignment horizontal="center"/>
    </xf>
    <xf numFmtId="0" fontId="229" fillId="5" borderId="64" xfId="7828" applyNumberFormat="1" applyFont="1" applyFill="1" applyBorder="1" applyAlignment="1">
      <alignment horizontal="left" vertical="center"/>
    </xf>
    <xf numFmtId="174" fontId="221" fillId="5" borderId="64" xfId="7828" applyNumberFormat="1" applyFont="1" applyFill="1" applyBorder="1" applyAlignment="1">
      <alignment horizontal="left" vertical="center"/>
    </xf>
    <xf numFmtId="174" fontId="221" fillId="5" borderId="65" xfId="7828" applyNumberFormat="1" applyFont="1" applyFill="1" applyBorder="1" applyAlignment="1">
      <alignment horizontal="left" vertical="center"/>
    </xf>
    <xf numFmtId="174" fontId="221" fillId="5" borderId="66" xfId="7828" applyNumberFormat="1" applyFont="1" applyFill="1" applyBorder="1" applyAlignment="1">
      <alignment horizontal="left" vertical="center"/>
    </xf>
    <xf numFmtId="174" fontId="221" fillId="0" borderId="0" xfId="7828" applyNumberFormat="1" applyFont="1" applyFill="1" applyBorder="1" applyAlignment="1">
      <alignment horizontal="left" vertical="center"/>
    </xf>
    <xf numFmtId="225" fontId="221" fillId="5" borderId="4" xfId="7828" applyNumberFormat="1" applyFont="1" applyFill="1" applyBorder="1" applyAlignment="1">
      <alignment horizontal="center" vertical="center" wrapText="1"/>
    </xf>
    <xf numFmtId="225" fontId="221" fillId="5" borderId="0" xfId="7828" applyNumberFormat="1" applyFont="1" applyFill="1" applyBorder="1" applyAlignment="1">
      <alignment horizontal="center" vertical="center" wrapText="1"/>
    </xf>
    <xf numFmtId="225" fontId="221" fillId="5" borderId="5" xfId="7828" applyNumberFormat="1" applyFont="1" applyFill="1" applyBorder="1" applyAlignment="1">
      <alignment horizontal="center" vertical="center" wrapText="1"/>
    </xf>
    <xf numFmtId="173" fontId="221" fillId="0" borderId="0" xfId="7828" applyNumberFormat="1" applyFont="1" applyFill="1" applyBorder="1" applyAlignment="1">
      <alignment horizontal="left" vertical="center" wrapText="1"/>
    </xf>
    <xf numFmtId="225" fontId="141" fillId="0" borderId="5" xfId="7828" applyNumberFormat="1" applyFont="1" applyBorder="1" applyAlignment="1">
      <alignment horizontal="center"/>
    </xf>
    <xf numFmtId="0" fontId="222" fillId="5" borderId="4" xfId="0" applyFont="1" applyFill="1" applyBorder="1" applyAlignment="1">
      <alignment horizontal="center"/>
    </xf>
    <xf numFmtId="0" fontId="222" fillId="5" borderId="0" xfId="0" applyFont="1" applyFill="1" applyAlignment="1">
      <alignment horizontal="center"/>
    </xf>
    <xf numFmtId="0" fontId="222" fillId="5" borderId="5" xfId="0" applyFont="1" applyFill="1" applyBorder="1" applyAlignment="1">
      <alignment horizontal="center"/>
    </xf>
    <xf numFmtId="0" fontId="222" fillId="0" borderId="0" xfId="0" applyFont="1" applyAlignment="1">
      <alignment horizontal="left"/>
    </xf>
    <xf numFmtId="225" fontId="229" fillId="5" borderId="4" xfId="7828" applyNumberFormat="1" applyFont="1" applyFill="1" applyBorder="1" applyAlignment="1">
      <alignment horizontal="center" vertical="center" wrapText="1"/>
    </xf>
    <xf numFmtId="225" fontId="229" fillId="5" borderId="0" xfId="7828" applyNumberFormat="1" applyFont="1" applyFill="1" applyBorder="1" applyAlignment="1">
      <alignment horizontal="center" vertical="center" wrapText="1"/>
    </xf>
    <xf numFmtId="225" fontId="248" fillId="0" borderId="5" xfId="7828" applyNumberFormat="1" applyFont="1" applyBorder="1" applyAlignment="1">
      <alignment horizontal="center"/>
    </xf>
    <xf numFmtId="173" fontId="231" fillId="0" borderId="0" xfId="0" applyNumberFormat="1" applyFont="1" applyAlignment="1">
      <alignment horizontal="left"/>
    </xf>
    <xf numFmtId="173" fontId="221" fillId="5" borderId="4" xfId="7828" applyNumberFormat="1" applyFont="1" applyFill="1" applyBorder="1" applyAlignment="1">
      <alignment horizontal="center" vertical="center" wrapText="1"/>
    </xf>
    <xf numFmtId="173" fontId="221" fillId="5" borderId="0" xfId="7828" applyNumberFormat="1" applyFont="1" applyFill="1" applyBorder="1" applyAlignment="1">
      <alignment horizontal="center" vertical="center" wrapText="1"/>
    </xf>
    <xf numFmtId="173" fontId="221" fillId="5" borderId="5" xfId="7828" applyNumberFormat="1" applyFont="1" applyFill="1" applyBorder="1" applyAlignment="1">
      <alignment horizontal="center" vertical="center" wrapText="1"/>
    </xf>
    <xf numFmtId="174" fontId="221" fillId="5" borderId="4" xfId="7828" applyNumberFormat="1" applyFont="1" applyFill="1" applyBorder="1" applyAlignment="1">
      <alignment horizontal="center" vertical="center"/>
    </xf>
    <xf numFmtId="174" fontId="221" fillId="5" borderId="0" xfId="7828" applyNumberFormat="1" applyFont="1" applyFill="1" applyBorder="1" applyAlignment="1">
      <alignment horizontal="center" vertical="center"/>
    </xf>
    <xf numFmtId="174" fontId="221" fillId="5" borderId="5" xfId="7828" applyNumberFormat="1" applyFont="1" applyFill="1" applyBorder="1" applyAlignment="1">
      <alignment horizontal="center" vertical="center"/>
    </xf>
    <xf numFmtId="225" fontId="229" fillId="5" borderId="61" xfId="7828" applyNumberFormat="1" applyFont="1" applyFill="1" applyBorder="1" applyAlignment="1">
      <alignment horizontal="center" vertical="center" wrapText="1"/>
    </xf>
    <xf numFmtId="174" fontId="229" fillId="0" borderId="0" xfId="7828" applyNumberFormat="1" applyFont="1" applyFill="1" applyBorder="1" applyAlignment="1">
      <alignment horizontal="left" vertical="center"/>
    </xf>
    <xf numFmtId="174" fontId="221" fillId="5" borderId="64" xfId="7828" applyNumberFormat="1" applyFont="1" applyFill="1" applyBorder="1" applyAlignment="1">
      <alignment vertical="center"/>
    </xf>
    <xf numFmtId="174" fontId="221" fillId="5" borderId="66" xfId="7828" applyNumberFormat="1" applyFont="1" applyFill="1" applyBorder="1" applyAlignment="1">
      <alignment vertical="center"/>
    </xf>
    <xf numFmtId="174" fontId="221" fillId="0" borderId="0" xfId="7828" applyNumberFormat="1" applyFont="1" applyFill="1" applyBorder="1" applyAlignment="1">
      <alignment vertical="center"/>
    </xf>
    <xf numFmtId="174" fontId="229" fillId="0" borderId="0" xfId="7828" applyNumberFormat="1" applyFont="1" applyFill="1" applyBorder="1" applyAlignment="1">
      <alignment vertical="center"/>
    </xf>
    <xf numFmtId="10" fontId="229" fillId="0" borderId="0" xfId="53508" applyNumberFormat="1" applyFont="1" applyFill="1" applyBorder="1" applyAlignment="1">
      <alignment vertical="center"/>
    </xf>
    <xf numFmtId="0" fontId="247" fillId="5" borderId="0" xfId="0" applyFont="1" applyFill="1"/>
    <xf numFmtId="10" fontId="229" fillId="0" borderId="8" xfId="53508" applyNumberFormat="1" applyFont="1" applyFill="1" applyBorder="1" applyAlignment="1">
      <alignment horizontal="center" vertical="center"/>
    </xf>
    <xf numFmtId="10" fontId="229" fillId="0" borderId="7" xfId="53508" applyNumberFormat="1" applyFont="1" applyFill="1" applyBorder="1" applyAlignment="1">
      <alignment horizontal="center" vertical="center"/>
    </xf>
    <xf numFmtId="10" fontId="229" fillId="0" borderId="9" xfId="53508" applyNumberFormat="1" applyFont="1" applyFill="1" applyBorder="1" applyAlignment="1">
      <alignment horizontal="center" vertical="center"/>
    </xf>
    <xf numFmtId="0" fontId="41" fillId="0" borderId="66" xfId="0" applyFont="1" applyBorder="1"/>
    <xf numFmtId="226" fontId="41" fillId="5" borderId="4" xfId="14" applyNumberFormat="1" applyFont="1" applyFill="1" applyBorder="1" applyAlignment="1">
      <alignment horizontal="center" vertical="center"/>
    </xf>
    <xf numFmtId="226" fontId="41" fillId="5" borderId="0" xfId="14" applyNumberFormat="1" applyFont="1" applyFill="1" applyBorder="1" applyAlignment="1">
      <alignment horizontal="center" vertical="center"/>
    </xf>
    <xf numFmtId="226" fontId="42" fillId="5" borderId="4" xfId="14" applyNumberFormat="1" applyFont="1" applyFill="1" applyBorder="1" applyAlignment="1">
      <alignment horizontal="center" vertical="center"/>
    </xf>
    <xf numFmtId="226" fontId="42" fillId="5" borderId="0" xfId="14" applyNumberFormat="1" applyFont="1" applyFill="1" applyBorder="1" applyAlignment="1">
      <alignment horizontal="center" vertical="center"/>
    </xf>
    <xf numFmtId="226" fontId="41" fillId="0" borderId="4" xfId="14" applyNumberFormat="1" applyFont="1" applyFill="1" applyBorder="1" applyAlignment="1">
      <alignment horizontal="center" vertical="center"/>
    </xf>
    <xf numFmtId="226" fontId="41" fillId="0" borderId="0" xfId="14" applyNumberFormat="1" applyFont="1" applyFill="1" applyBorder="1" applyAlignment="1">
      <alignment horizontal="center" vertical="center"/>
    </xf>
    <xf numFmtId="226" fontId="42" fillId="0" borderId="4" xfId="14" applyNumberFormat="1" applyFont="1" applyFill="1" applyBorder="1" applyAlignment="1">
      <alignment horizontal="center" vertical="center"/>
    </xf>
    <xf numFmtId="226" fontId="42" fillId="0" borderId="0" xfId="14" applyNumberFormat="1" applyFont="1" applyFill="1" applyBorder="1" applyAlignment="1">
      <alignment horizontal="center" vertical="center"/>
    </xf>
    <xf numFmtId="226" fontId="42" fillId="0" borderId="4" xfId="15" applyNumberFormat="1" applyFont="1" applyBorder="1" applyAlignment="1">
      <alignment horizontal="center" vertical="center"/>
    </xf>
    <xf numFmtId="226" fontId="42" fillId="0" borderId="4" xfId="0" applyNumberFormat="1" applyFont="1" applyBorder="1" applyAlignment="1">
      <alignment horizontal="center" vertical="center"/>
    </xf>
    <xf numFmtId="226" fontId="41" fillId="0" borderId="4" xfId="33" applyNumberFormat="1" applyFont="1" applyFill="1" applyBorder="1" applyAlignment="1">
      <alignment horizontal="center" vertical="center"/>
    </xf>
    <xf numFmtId="226" fontId="41" fillId="0" borderId="0" xfId="33" applyNumberFormat="1" applyFont="1" applyFill="1" applyBorder="1" applyAlignment="1">
      <alignment horizontal="center" vertical="center"/>
    </xf>
    <xf numFmtId="172" fontId="41" fillId="0" borderId="5" xfId="25" applyNumberFormat="1" applyFont="1" applyBorder="1" applyAlignment="1">
      <alignment horizontal="center"/>
    </xf>
    <xf numFmtId="226" fontId="42" fillId="0" borderId="4" xfId="33" applyNumberFormat="1" applyFont="1" applyFill="1" applyBorder="1" applyAlignment="1">
      <alignment horizontal="center" vertical="center"/>
    </xf>
    <xf numFmtId="226" fontId="42" fillId="0" borderId="0" xfId="33" applyNumberFormat="1" applyFont="1" applyFill="1" applyBorder="1" applyAlignment="1">
      <alignment horizontal="center" vertical="center"/>
    </xf>
    <xf numFmtId="226" fontId="41" fillId="0" borderId="4" xfId="32" applyNumberFormat="1" applyFont="1" applyBorder="1" applyAlignment="1">
      <alignment horizontal="center" vertical="center"/>
    </xf>
    <xf numFmtId="226" fontId="42" fillId="0" borderId="4" xfId="32" applyNumberFormat="1" applyFont="1" applyBorder="1" applyAlignment="1">
      <alignment horizontal="center" vertical="center"/>
    </xf>
    <xf numFmtId="226" fontId="41" fillId="0" borderId="61" xfId="33" applyNumberFormat="1" applyFont="1" applyFill="1" applyBorder="1" applyAlignment="1">
      <alignment horizontal="center" vertical="center"/>
    </xf>
    <xf numFmtId="0" fontId="42" fillId="0" borderId="0" xfId="0" applyFont="1"/>
    <xf numFmtId="226" fontId="42" fillId="0" borderId="0" xfId="0" applyNumberFormat="1" applyFont="1" applyAlignment="1">
      <alignment horizontal="center" vertical="center"/>
    </xf>
    <xf numFmtId="226" fontId="41" fillId="0" borderId="0" xfId="32" applyNumberFormat="1" applyFont="1" applyAlignment="1">
      <alignment horizontal="center" vertical="center"/>
    </xf>
    <xf numFmtId="226" fontId="42" fillId="0" borderId="0" xfId="32" applyNumberFormat="1" applyFont="1" applyAlignment="1">
      <alignment horizontal="center" vertical="center"/>
    </xf>
    <xf numFmtId="0" fontId="43" fillId="3" borderId="64" xfId="0" applyFont="1" applyFill="1" applyBorder="1"/>
    <xf numFmtId="0" fontId="43" fillId="3" borderId="65" xfId="0" applyFont="1" applyFill="1" applyBorder="1"/>
    <xf numFmtId="0" fontId="43" fillId="3" borderId="66" xfId="0" applyFont="1" applyFill="1" applyBorder="1"/>
    <xf numFmtId="0" fontId="41" fillId="2" borderId="5" xfId="0" applyFont="1" applyFill="1" applyBorder="1"/>
    <xf numFmtId="0" fontId="41" fillId="2" borderId="5" xfId="0" applyFont="1" applyFill="1" applyBorder="1" applyAlignment="1">
      <alignment horizontal="center"/>
    </xf>
    <xf numFmtId="0" fontId="41" fillId="2" borderId="4" xfId="0" applyFont="1" applyFill="1" applyBorder="1"/>
    <xf numFmtId="0" fontId="42" fillId="2" borderId="4" xfId="0" applyFont="1" applyFill="1" applyBorder="1"/>
    <xf numFmtId="0" fontId="42" fillId="2" borderId="0" xfId="0" applyFont="1" applyFill="1"/>
    <xf numFmtId="0" fontId="42" fillId="2" borderId="5" xfId="0" applyFont="1" applyFill="1" applyBorder="1"/>
    <xf numFmtId="0" fontId="41" fillId="0" borderId="4" xfId="0" applyFont="1" applyBorder="1" applyAlignment="1">
      <alignment horizontal="left"/>
    </xf>
    <xf numFmtId="0" fontId="41" fillId="2" borderId="0" xfId="0" applyFont="1" applyFill="1"/>
    <xf numFmtId="0" fontId="41" fillId="2" borderId="0" xfId="0" quotePrefix="1" applyFont="1" applyFill="1"/>
    <xf numFmtId="0" fontId="236" fillId="0" borderId="0" xfId="1" applyFont="1" applyFill="1" applyBorder="1"/>
    <xf numFmtId="0" fontId="249" fillId="0" borderId="61" xfId="1" applyFont="1" applyFill="1" applyBorder="1"/>
    <xf numFmtId="0" fontId="41" fillId="0" borderId="0" xfId="0" applyFont="1" applyAlignment="1">
      <alignment horizontal="center" vertical="center"/>
    </xf>
    <xf numFmtId="0" fontId="42" fillId="2" borderId="64" xfId="0" applyFont="1" applyFill="1" applyBorder="1" applyAlignment="1">
      <alignment horizontal="left"/>
    </xf>
    <xf numFmtId="0" fontId="41" fillId="2" borderId="4" xfId="0" applyFont="1" applyFill="1" applyBorder="1" applyAlignment="1">
      <alignment horizontal="left" vertical="center"/>
    </xf>
    <xf numFmtId="0" fontId="41" fillId="2" borderId="4" xfId="0" applyFont="1" applyFill="1" applyBorder="1" applyAlignment="1">
      <alignment horizontal="left" indent="1"/>
    </xf>
    <xf numFmtId="0" fontId="41" fillId="2" borderId="4" xfId="0" applyFont="1" applyFill="1" applyBorder="1" applyAlignment="1">
      <alignment horizontal="left" vertical="center" wrapText="1" indent="1"/>
    </xf>
    <xf numFmtId="0" fontId="42" fillId="2" borderId="4" xfId="0" applyFont="1" applyFill="1" applyBorder="1" applyAlignment="1">
      <alignment horizontal="left"/>
    </xf>
    <xf numFmtId="0" fontId="41" fillId="2" borderId="4" xfId="0" applyFont="1" applyFill="1" applyBorder="1" applyAlignment="1">
      <alignment horizontal="left"/>
    </xf>
    <xf numFmtId="0" fontId="42" fillId="2" borderId="4" xfId="0" applyFont="1" applyFill="1" applyBorder="1" applyAlignment="1">
      <alignment horizontal="center"/>
    </xf>
    <xf numFmtId="0" fontId="42" fillId="2" borderId="4" xfId="0" applyFont="1" applyFill="1" applyBorder="1" applyAlignment="1">
      <alignment vertical="center"/>
    </xf>
    <xf numFmtId="0" fontId="41" fillId="2" borderId="0" xfId="0" applyFont="1" applyFill="1" applyAlignment="1">
      <alignment horizontal="center" vertical="center"/>
    </xf>
    <xf numFmtId="0" fontId="42" fillId="2" borderId="0" xfId="0" applyFont="1" applyFill="1" applyAlignment="1">
      <alignment horizontal="center"/>
    </xf>
    <xf numFmtId="0" fontId="40" fillId="4" borderId="63" xfId="0" applyFont="1" applyFill="1" applyBorder="1" applyAlignment="1">
      <alignment horizontal="center" vertical="top"/>
    </xf>
    <xf numFmtId="0" fontId="42" fillId="2" borderId="0" xfId="0" applyFont="1" applyFill="1" applyAlignment="1">
      <alignment vertical="center"/>
    </xf>
    <xf numFmtId="0" fontId="41" fillId="2" borderId="64" xfId="0" applyFont="1" applyFill="1" applyBorder="1" applyAlignment="1">
      <alignment vertical="center"/>
    </xf>
    <xf numFmtId="0" fontId="41" fillId="2" borderId="4" xfId="0" applyFont="1" applyFill="1" applyBorder="1" applyAlignment="1">
      <alignment horizontal="left" vertical="center" wrapText="1"/>
    </xf>
    <xf numFmtId="0" fontId="41" fillId="5" borderId="0" xfId="3" applyFont="1" applyFill="1" applyAlignment="1">
      <alignment vertical="center"/>
    </xf>
    <xf numFmtId="0" fontId="41" fillId="2" borderId="3" xfId="0" applyFont="1" applyFill="1" applyBorder="1" applyAlignment="1">
      <alignment horizontal="left" vertical="center"/>
    </xf>
    <xf numFmtId="0" fontId="42" fillId="2" borderId="0" xfId="0" applyFont="1" applyFill="1" applyAlignment="1">
      <alignment horizontal="center" vertical="center"/>
    </xf>
    <xf numFmtId="228" fontId="41" fillId="5" borderId="0" xfId="9396" applyNumberFormat="1" applyFont="1" applyFill="1" applyBorder="1" applyAlignment="1">
      <alignment horizontal="center" vertical="center"/>
    </xf>
    <xf numFmtId="228" fontId="41" fillId="5" borderId="4" xfId="49857" applyNumberFormat="1" applyFont="1" applyFill="1" applyBorder="1" applyAlignment="1">
      <alignment horizontal="center" vertical="center"/>
    </xf>
    <xf numFmtId="228" fontId="41" fillId="5" borderId="0" xfId="49857" applyNumberFormat="1" applyFont="1" applyFill="1" applyBorder="1" applyAlignment="1">
      <alignment horizontal="center" vertical="center"/>
    </xf>
    <xf numFmtId="228" fontId="41" fillId="5" borderId="5" xfId="49857" applyNumberFormat="1" applyFont="1" applyFill="1" applyBorder="1" applyAlignment="1">
      <alignment horizontal="center" vertical="center"/>
    </xf>
    <xf numFmtId="228" fontId="41" fillId="5" borderId="64" xfId="9396" applyNumberFormat="1" applyFont="1" applyFill="1" applyBorder="1" applyAlignment="1">
      <alignment horizontal="center" vertical="center"/>
    </xf>
    <xf numFmtId="228" fontId="41" fillId="5" borderId="65" xfId="9396" applyNumberFormat="1" applyFont="1" applyFill="1" applyBorder="1" applyAlignment="1">
      <alignment horizontal="center" vertical="center"/>
    </xf>
    <xf numFmtId="228" fontId="41" fillId="5" borderId="66" xfId="9396" applyNumberFormat="1" applyFont="1" applyFill="1" applyBorder="1" applyAlignment="1">
      <alignment horizontal="center" vertical="center"/>
    </xf>
    <xf numFmtId="228" fontId="41" fillId="5" borderId="4" xfId="9396" applyNumberFormat="1" applyFont="1" applyFill="1" applyBorder="1" applyAlignment="1">
      <alignment horizontal="center" vertical="center"/>
    </xf>
    <xf numFmtId="228" fontId="41" fillId="5" borderId="5" xfId="9396" applyNumberFormat="1" applyFont="1" applyFill="1" applyBorder="1" applyAlignment="1">
      <alignment horizontal="center" vertical="center"/>
    </xf>
    <xf numFmtId="0" fontId="40" fillId="4" borderId="63" xfId="0" applyFont="1" applyFill="1" applyBorder="1" applyAlignment="1">
      <alignment vertical="center"/>
    </xf>
    <xf numFmtId="0" fontId="217" fillId="4" borderId="1" xfId="0" applyFont="1" applyFill="1" applyBorder="1" applyAlignment="1">
      <alignment vertical="center"/>
    </xf>
    <xf numFmtId="3" fontId="41" fillId="0" borderId="0" xfId="0" applyNumberFormat="1" applyFont="1" applyAlignment="1">
      <alignment horizontal="center" vertical="center"/>
    </xf>
    <xf numFmtId="173" fontId="42" fillId="5" borderId="0" xfId="50569" applyNumberFormat="1" applyFont="1" applyFill="1" applyBorder="1" applyAlignment="1">
      <alignment vertical="center"/>
    </xf>
    <xf numFmtId="172" fontId="42" fillId="5" borderId="0" xfId="19" applyNumberFormat="1" applyFont="1" applyFill="1" applyAlignment="1">
      <alignment horizontal="center" vertical="center"/>
    </xf>
    <xf numFmtId="0" fontId="212" fillId="0" borderId="0" xfId="0" applyFont="1"/>
    <xf numFmtId="228" fontId="42" fillId="5" borderId="64" xfId="9396" applyNumberFormat="1" applyFont="1" applyFill="1" applyBorder="1" applyAlignment="1">
      <alignment horizontal="center" vertical="center"/>
    </xf>
    <xf numFmtId="228" fontId="42" fillId="5" borderId="65" xfId="9396" applyNumberFormat="1" applyFont="1" applyFill="1" applyBorder="1" applyAlignment="1">
      <alignment horizontal="center" vertical="center"/>
    </xf>
    <xf numFmtId="228" fontId="42" fillId="5" borderId="66" xfId="9396" applyNumberFormat="1" applyFont="1" applyFill="1" applyBorder="1" applyAlignment="1">
      <alignment horizontal="center" vertical="center"/>
    </xf>
    <xf numFmtId="228" fontId="42" fillId="5" borderId="8" xfId="9396" applyNumberFormat="1" applyFont="1" applyFill="1" applyBorder="1" applyAlignment="1">
      <alignment horizontal="center" vertical="center"/>
    </xf>
    <xf numFmtId="228" fontId="42" fillId="5" borderId="9" xfId="9396" applyNumberFormat="1" applyFont="1" applyFill="1" applyBorder="1" applyAlignment="1">
      <alignment horizontal="center" vertical="center"/>
    </xf>
    <xf numFmtId="0" fontId="212" fillId="0" borderId="4" xfId="0" applyFont="1" applyBorder="1" applyAlignment="1">
      <alignment horizontal="left" indent="3"/>
    </xf>
    <xf numFmtId="0" fontId="212" fillId="0" borderId="4" xfId="0" applyFont="1" applyBorder="1" applyAlignment="1">
      <alignment horizontal="left" wrapText="1" indent="3"/>
    </xf>
    <xf numFmtId="0" fontId="216" fillId="0" borderId="8" xfId="0" applyFont="1" applyBorder="1"/>
    <xf numFmtId="0" fontId="212" fillId="0" borderId="64" xfId="0" applyFont="1" applyBorder="1"/>
    <xf numFmtId="0" fontId="250" fillId="0" borderId="0" xfId="1" applyFont="1" applyFill="1" applyBorder="1"/>
    <xf numFmtId="3" fontId="216" fillId="0" borderId="64" xfId="39" applyNumberFormat="1" applyFont="1" applyBorder="1" applyAlignment="1">
      <alignment horizontal="center" vertical="center"/>
    </xf>
    <xf numFmtId="3" fontId="216" fillId="0" borderId="65" xfId="39" applyNumberFormat="1" applyFont="1" applyBorder="1" applyAlignment="1">
      <alignment horizontal="center" vertical="center"/>
    </xf>
    <xf numFmtId="3" fontId="216" fillId="0" borderId="66" xfId="39" applyNumberFormat="1" applyFont="1" applyBorder="1" applyAlignment="1">
      <alignment horizontal="center" vertical="center"/>
    </xf>
    <xf numFmtId="3" fontId="216" fillId="0" borderId="4" xfId="39" applyNumberFormat="1" applyFont="1" applyBorder="1" applyAlignment="1">
      <alignment horizontal="center" vertical="center"/>
    </xf>
    <xf numFmtId="3" fontId="216" fillId="0" borderId="0" xfId="39" applyNumberFormat="1" applyFont="1" applyAlignment="1">
      <alignment horizontal="center" vertical="center"/>
    </xf>
    <xf numFmtId="3" fontId="216" fillId="0" borderId="5" xfId="39" applyNumberFormat="1" applyFont="1" applyBorder="1" applyAlignment="1">
      <alignment horizontal="center" vertical="center"/>
    </xf>
    <xf numFmtId="3" fontId="212" fillId="0" borderId="4" xfId="39" applyNumberFormat="1" applyFont="1" applyBorder="1" applyAlignment="1">
      <alignment horizontal="center" vertical="center"/>
    </xf>
    <xf numFmtId="3" fontId="212" fillId="0" borderId="0" xfId="39" applyNumberFormat="1" applyFont="1" applyAlignment="1">
      <alignment horizontal="center" vertical="center"/>
    </xf>
    <xf numFmtId="3" fontId="212" fillId="0" borderId="5" xfId="39" applyNumberFormat="1" applyFont="1" applyBorder="1" applyAlignment="1">
      <alignment horizontal="center" vertical="center"/>
    </xf>
    <xf numFmtId="9" fontId="43" fillId="0" borderId="0" xfId="53508" applyFont="1"/>
    <xf numFmtId="10" fontId="41" fillId="0" borderId="0" xfId="53508" applyNumberFormat="1" applyFont="1"/>
    <xf numFmtId="222" fontId="24" fillId="0" borderId="0" xfId="0" applyNumberFormat="1" applyFont="1"/>
    <xf numFmtId="0" fontId="42" fillId="2" borderId="5" xfId="0" applyFont="1" applyFill="1" applyBorder="1" applyAlignment="1">
      <alignment horizontal="left"/>
    </xf>
    <xf numFmtId="0" fontId="41" fillId="0" borderId="0" xfId="0" applyFont="1" applyAlignment="1">
      <alignment horizontal="left" vertical="top" wrapText="1"/>
    </xf>
    <xf numFmtId="0" fontId="226" fillId="0" borderId="0" xfId="0" applyFont="1" applyAlignment="1">
      <alignment vertical="center"/>
    </xf>
    <xf numFmtId="172" fontId="216" fillId="5" borderId="4" xfId="32495" applyNumberFormat="1" applyFont="1" applyFill="1" applyBorder="1" applyAlignment="1">
      <alignment horizontal="center" vertical="center"/>
    </xf>
    <xf numFmtId="172" fontId="41" fillId="121" borderId="5" xfId="32495" applyNumberFormat="1" applyFont="1" applyFill="1" applyBorder="1" applyAlignment="1">
      <alignment horizontal="center" vertical="center"/>
    </xf>
    <xf numFmtId="172" fontId="41" fillId="122" borderId="0" xfId="32495" applyNumberFormat="1" applyFont="1" applyFill="1" applyAlignment="1">
      <alignment horizontal="center" vertical="center"/>
    </xf>
    <xf numFmtId="172" fontId="41" fillId="122" borderId="5" xfId="32495" applyNumberFormat="1" applyFont="1" applyFill="1" applyBorder="1" applyAlignment="1">
      <alignment horizontal="center" vertical="center"/>
    </xf>
    <xf numFmtId="172" fontId="216" fillId="122" borderId="4" xfId="32495" applyNumberFormat="1" applyFont="1" applyFill="1" applyBorder="1" applyAlignment="1">
      <alignment horizontal="center" vertical="center"/>
    </xf>
    <xf numFmtId="172" fontId="216" fillId="122" borderId="5" xfId="32495" applyNumberFormat="1" applyFont="1" applyFill="1" applyBorder="1" applyAlignment="1">
      <alignment horizontal="center" vertical="center"/>
    </xf>
    <xf numFmtId="172" fontId="216" fillId="5" borderId="4" xfId="32495" quotePrefix="1" applyNumberFormat="1" applyFont="1" applyFill="1" applyBorder="1" applyAlignment="1">
      <alignment horizontal="center" vertical="center"/>
    </xf>
    <xf numFmtId="172" fontId="216" fillId="0" borderId="4" xfId="32495" quotePrefix="1" applyNumberFormat="1" applyFont="1" applyBorder="1" applyAlignment="1">
      <alignment horizontal="center" vertical="center"/>
    </xf>
    <xf numFmtId="172" fontId="212" fillId="121" borderId="5" xfId="32495" applyNumberFormat="1" applyFont="1" applyFill="1" applyBorder="1" applyAlignment="1">
      <alignment horizontal="center" vertical="center"/>
    </xf>
    <xf numFmtId="0" fontId="40" fillId="3" borderId="61" xfId="0" applyFont="1" applyFill="1" applyBorder="1"/>
    <xf numFmtId="0" fontId="42" fillId="0" borderId="61" xfId="0" applyFont="1" applyBorder="1"/>
    <xf numFmtId="0" fontId="41" fillId="0" borderId="0" xfId="0" applyFont="1" applyAlignment="1">
      <alignment horizontal="left" vertical="top"/>
    </xf>
    <xf numFmtId="0" fontId="41" fillId="0" borderId="0" xfId="0" applyFont="1" applyAlignment="1">
      <alignment vertical="top" wrapText="1"/>
    </xf>
    <xf numFmtId="0" fontId="40" fillId="0" borderId="0" xfId="0" applyFont="1" applyAlignment="1">
      <alignment horizontal="center"/>
    </xf>
    <xf numFmtId="0" fontId="41" fillId="6" borderId="64" xfId="31" applyFont="1" applyFill="1" applyBorder="1" applyAlignment="1">
      <alignment horizontal="center"/>
    </xf>
    <xf numFmtId="0" fontId="41" fillId="6" borderId="65" xfId="31" applyFont="1" applyFill="1" applyBorder="1" applyAlignment="1">
      <alignment horizontal="center"/>
    </xf>
    <xf numFmtId="0" fontId="41" fillId="0" borderId="66" xfId="32" applyFont="1" applyBorder="1" applyAlignment="1">
      <alignment horizontal="center"/>
    </xf>
    <xf numFmtId="172" fontId="41" fillId="0" borderId="4" xfId="25" applyNumberFormat="1" applyFont="1" applyBorder="1" applyAlignment="1">
      <alignment horizontal="center"/>
    </xf>
    <xf numFmtId="172" fontId="41" fillId="0" borderId="5" xfId="25" applyNumberFormat="1" applyFont="1" applyBorder="1" applyAlignment="1">
      <alignment horizontal="center" vertical="center"/>
    </xf>
    <xf numFmtId="172" fontId="41" fillId="0" borderId="4" xfId="33" applyNumberFormat="1" applyFont="1" applyBorder="1" applyAlignment="1">
      <alignment horizontal="center"/>
    </xf>
    <xf numFmtId="172" fontId="41" fillId="0" borderId="5" xfId="33" applyNumberFormat="1" applyFont="1" applyBorder="1" applyAlignment="1">
      <alignment horizontal="center" vertical="center"/>
    </xf>
    <xf numFmtId="172" fontId="41" fillId="0" borderId="4" xfId="31" applyNumberFormat="1" applyFont="1" applyBorder="1" applyAlignment="1">
      <alignment horizontal="center"/>
    </xf>
    <xf numFmtId="172" fontId="41" fillId="0" borderId="5" xfId="32" applyNumberFormat="1" applyFont="1" applyBorder="1" applyAlignment="1">
      <alignment horizontal="center" vertical="center"/>
    </xf>
    <xf numFmtId="10" fontId="43" fillId="0" borderId="0" xfId="0" applyNumberFormat="1" applyFont="1"/>
    <xf numFmtId="0" fontId="41" fillId="5" borderId="0" xfId="31" applyFont="1" applyFill="1" applyAlignment="1">
      <alignment horizontal="left" vertical="top" wrapText="1"/>
    </xf>
    <xf numFmtId="0" fontId="41" fillId="5" borderId="0" xfId="31" applyFont="1" applyFill="1" applyAlignment="1">
      <alignment vertical="top" wrapText="1"/>
    </xf>
    <xf numFmtId="2" fontId="43" fillId="0" borderId="0" xfId="0" applyNumberFormat="1" applyFont="1" applyAlignment="1">
      <alignment horizontal="center"/>
    </xf>
    <xf numFmtId="172" fontId="41" fillId="0" borderId="0" xfId="25" applyNumberFormat="1" applyFont="1" applyBorder="1" applyAlignment="1">
      <alignment horizontal="center"/>
    </xf>
    <xf numFmtId="172" fontId="41" fillId="0" borderId="0" xfId="33" applyNumberFormat="1" applyFont="1" applyBorder="1" applyAlignment="1">
      <alignment horizontal="center"/>
    </xf>
    <xf numFmtId="172" fontId="41" fillId="0" borderId="0" xfId="31" applyNumberFormat="1" applyFont="1" applyAlignment="1">
      <alignment horizontal="center"/>
    </xf>
    <xf numFmtId="172" fontId="41" fillId="0" borderId="0" xfId="48941" applyNumberFormat="1" applyFont="1" applyBorder="1" applyAlignment="1">
      <alignment horizontal="center"/>
    </xf>
    <xf numFmtId="2" fontId="43" fillId="0" borderId="5" xfId="0" applyNumberFormat="1" applyFont="1" applyBorder="1" applyAlignment="1">
      <alignment horizontal="center"/>
    </xf>
    <xf numFmtId="10" fontId="41" fillId="0" borderId="0" xfId="32502" applyNumberFormat="1" applyFont="1" applyFill="1" applyBorder="1" applyAlignment="1">
      <alignment horizontal="center"/>
    </xf>
    <xf numFmtId="2" fontId="43" fillId="0" borderId="4" xfId="0" applyNumberFormat="1" applyFont="1" applyBorder="1" applyAlignment="1">
      <alignment horizontal="center"/>
    </xf>
    <xf numFmtId="0" fontId="41" fillId="0" borderId="64" xfId="32" applyFont="1" applyBorder="1" applyAlignment="1">
      <alignment horizontal="center"/>
    </xf>
    <xf numFmtId="172" fontId="41" fillId="0" borderId="4" xfId="25" applyNumberFormat="1" applyFont="1" applyBorder="1" applyAlignment="1">
      <alignment horizontal="center" vertical="center"/>
    </xf>
    <xf numFmtId="172" fontId="41" fillId="0" borderId="4" xfId="33" applyNumberFormat="1" applyFont="1" applyBorder="1" applyAlignment="1">
      <alignment horizontal="center" vertical="center"/>
    </xf>
    <xf numFmtId="172" fontId="41" fillId="0" borderId="4" xfId="32" applyNumberFormat="1" applyFont="1" applyBorder="1" applyAlignment="1">
      <alignment horizontal="center" vertical="center"/>
    </xf>
    <xf numFmtId="0" fontId="41" fillId="3" borderId="63" xfId="31" applyFont="1" applyFill="1" applyBorder="1" applyAlignment="1">
      <alignment horizontal="centerContinuous"/>
    </xf>
    <xf numFmtId="0" fontId="41" fillId="3" borderId="1" xfId="31" applyFont="1" applyFill="1" applyBorder="1"/>
    <xf numFmtId="0" fontId="41" fillId="5" borderId="0" xfId="31" applyFont="1" applyFill="1" applyAlignment="1">
      <alignment wrapText="1"/>
    </xf>
    <xf numFmtId="0" fontId="42" fillId="0" borderId="5" xfId="0" applyFont="1" applyBorder="1"/>
    <xf numFmtId="0" fontId="42" fillId="0" borderId="5" xfId="0" applyFont="1" applyBorder="1" applyAlignment="1">
      <alignment horizontal="center"/>
    </xf>
    <xf numFmtId="0" fontId="42" fillId="0" borderId="8" xfId="28" applyFont="1" applyBorder="1" applyAlignment="1">
      <alignment wrapText="1"/>
    </xf>
    <xf numFmtId="172" fontId="42" fillId="0" borderId="7" xfId="19" applyNumberFormat="1" applyFont="1" applyBorder="1" applyAlignment="1">
      <alignment horizontal="center"/>
    </xf>
    <xf numFmtId="172" fontId="42" fillId="0" borderId="9" xfId="19" applyNumberFormat="1" applyFont="1" applyBorder="1" applyAlignment="1">
      <alignment horizontal="center"/>
    </xf>
    <xf numFmtId="0" fontId="42" fillId="6" borderId="0" xfId="0" applyFont="1" applyFill="1" applyAlignment="1">
      <alignment horizontal="center"/>
    </xf>
    <xf numFmtId="0" fontId="42" fillId="6" borderId="0" xfId="0" applyFont="1" applyFill="1" applyAlignment="1">
      <alignment horizontal="center" vertical="center"/>
    </xf>
    <xf numFmtId="14" fontId="40" fillId="3" borderId="0" xfId="37" applyNumberFormat="1" applyFont="1" applyFill="1" applyAlignment="1">
      <alignment horizontal="center" vertical="center"/>
    </xf>
    <xf numFmtId="0" fontId="42" fillId="6" borderId="64" xfId="0" applyFont="1" applyFill="1" applyBorder="1" applyAlignment="1">
      <alignment horizontal="left"/>
    </xf>
    <xf numFmtId="0" fontId="41" fillId="6" borderId="65" xfId="0" applyFont="1" applyFill="1" applyBorder="1"/>
    <xf numFmtId="0" fontId="41" fillId="6" borderId="66" xfId="0" applyFont="1" applyFill="1" applyBorder="1"/>
    <xf numFmtId="0" fontId="41" fillId="0" borderId="65" xfId="0" applyFont="1" applyBorder="1" applyAlignment="1">
      <alignment horizontal="center" vertical="center"/>
    </xf>
    <xf numFmtId="0" fontId="41" fillId="0" borderId="66" xfId="0" applyFont="1" applyBorder="1" applyAlignment="1">
      <alignment horizontal="center" vertical="center"/>
    </xf>
    <xf numFmtId="0" fontId="41" fillId="6" borderId="65" xfId="0" applyFont="1" applyFill="1" applyBorder="1" applyAlignment="1">
      <alignment horizontal="center" vertical="center"/>
    </xf>
    <xf numFmtId="0" fontId="41" fillId="6" borderId="66" xfId="0" applyFont="1" applyFill="1" applyBorder="1" applyAlignment="1">
      <alignment horizontal="center" vertical="center"/>
    </xf>
    <xf numFmtId="0" fontId="41" fillId="0" borderId="63" xfId="0" applyFont="1" applyBorder="1" applyAlignment="1">
      <alignment horizontal="center" vertical="center"/>
    </xf>
    <xf numFmtId="0" fontId="42" fillId="6" borderId="4" xfId="0" applyFont="1" applyFill="1" applyBorder="1"/>
    <xf numFmtId="0" fontId="41" fillId="6" borderId="5" xfId="0" applyFont="1" applyFill="1" applyBorder="1"/>
    <xf numFmtId="172" fontId="41" fillId="6" borderId="0" xfId="15" applyNumberFormat="1" applyFont="1" applyFill="1" applyAlignment="1">
      <alignment horizontal="center" vertical="center"/>
    </xf>
    <xf numFmtId="0" fontId="41" fillId="6" borderId="4" xfId="0" applyFont="1" applyFill="1" applyBorder="1"/>
    <xf numFmtId="0" fontId="41" fillId="6" borderId="0" xfId="0" applyFont="1" applyFill="1" applyAlignment="1">
      <alignment vertical="center"/>
    </xf>
    <xf numFmtId="0" fontId="41" fillId="6" borderId="5" xfId="0" applyFont="1" applyFill="1" applyBorder="1" applyAlignment="1">
      <alignment vertical="center"/>
    </xf>
    <xf numFmtId="0" fontId="42" fillId="6" borderId="5" xfId="0" applyFont="1" applyFill="1" applyBorder="1" applyAlignment="1">
      <alignment horizontal="center"/>
    </xf>
    <xf numFmtId="172" fontId="42" fillId="6" borderId="0" xfId="15" applyNumberFormat="1" applyFont="1" applyFill="1" applyAlignment="1">
      <alignment horizontal="center" vertical="center"/>
    </xf>
    <xf numFmtId="172" fontId="42" fillId="6" borderId="5" xfId="15" applyNumberFormat="1" applyFont="1" applyFill="1" applyBorder="1" applyAlignment="1">
      <alignment horizontal="center" vertical="center"/>
    </xf>
    <xf numFmtId="172" fontId="42" fillId="0" borderId="3" xfId="15" applyNumberFormat="1" applyFont="1" applyBorder="1" applyAlignment="1">
      <alignment horizontal="center" vertical="center"/>
    </xf>
    <xf numFmtId="224" fontId="41" fillId="0" borderId="0" xfId="14" applyNumberFormat="1" applyFont="1" applyFill="1" applyBorder="1" applyAlignment="1">
      <alignment horizontal="center" vertical="center"/>
    </xf>
    <xf numFmtId="0" fontId="42" fillId="6" borderId="0" xfId="0" applyFont="1" applyFill="1"/>
    <xf numFmtId="0" fontId="42" fillId="6" borderId="5" xfId="0" applyFont="1" applyFill="1" applyBorder="1"/>
    <xf numFmtId="174" fontId="42" fillId="0" borderId="0" xfId="14" applyNumberFormat="1" applyFont="1" applyFill="1" applyBorder="1" applyAlignment="1">
      <alignment horizontal="center" vertical="center"/>
    </xf>
    <xf numFmtId="174" fontId="42" fillId="0" borderId="5" xfId="14" applyNumberFormat="1" applyFont="1" applyFill="1" applyBorder="1" applyAlignment="1">
      <alignment horizontal="center" vertical="center"/>
    </xf>
    <xf numFmtId="224" fontId="42" fillId="0" borderId="0" xfId="14" applyNumberFormat="1" applyFont="1" applyFill="1" applyBorder="1" applyAlignment="1">
      <alignment horizontal="center" vertical="center"/>
    </xf>
    <xf numFmtId="174" fontId="41" fillId="0" borderId="3" xfId="14" applyNumberFormat="1" applyFont="1" applyFill="1" applyBorder="1" applyAlignment="1">
      <alignment horizontal="center" vertical="center"/>
    </xf>
    <xf numFmtId="222" fontId="43" fillId="0" borderId="0" xfId="0" applyNumberFormat="1" applyFont="1"/>
    <xf numFmtId="0" fontId="42" fillId="6" borderId="0" xfId="0" applyFont="1" applyFill="1" applyAlignment="1">
      <alignment horizontal="left"/>
    </xf>
    <xf numFmtId="0" fontId="42" fillId="0" borderId="0" xfId="0" applyFont="1" applyAlignment="1">
      <alignment horizontal="left"/>
    </xf>
    <xf numFmtId="0" fontId="41" fillId="0" borderId="61" xfId="0" applyFont="1" applyBorder="1"/>
    <xf numFmtId="172" fontId="42" fillId="6" borderId="61" xfId="15" applyNumberFormat="1" applyFont="1" applyFill="1" applyBorder="1" applyAlignment="1">
      <alignment horizontal="center" vertical="center"/>
    </xf>
    <xf numFmtId="172" fontId="42" fillId="0" borderId="1" xfId="15" applyNumberFormat="1" applyFont="1" applyBorder="1" applyAlignment="1">
      <alignment horizontal="center" vertical="center"/>
    </xf>
    <xf numFmtId="0" fontId="41" fillId="0" borderId="0" xfId="13" applyFont="1" applyAlignment="1">
      <alignment horizontal="left"/>
    </xf>
    <xf numFmtId="0" fontId="41" fillId="0" borderId="0" xfId="13" applyFont="1"/>
    <xf numFmtId="43" fontId="41" fillId="0" borderId="0" xfId="13" applyNumberFormat="1" applyFont="1" applyAlignment="1">
      <alignment horizontal="center" vertical="center"/>
    </xf>
    <xf numFmtId="176" fontId="41" fillId="0" borderId="0" xfId="13" applyNumberFormat="1" applyFont="1" applyAlignment="1">
      <alignment horizontal="center" vertical="center"/>
    </xf>
    <xf numFmtId="0" fontId="40" fillId="3" borderId="66" xfId="13" applyFont="1" applyFill="1" applyBorder="1" applyAlignment="1">
      <alignment horizontal="center" vertical="top" wrapText="1"/>
    </xf>
    <xf numFmtId="9" fontId="0" fillId="0" borderId="0" xfId="53508" applyFont="1"/>
    <xf numFmtId="43" fontId="0" fillId="0" borderId="0" xfId="53507" applyFont="1"/>
    <xf numFmtId="10" fontId="42" fillId="0" borderId="0" xfId="15" applyNumberFormat="1" applyFont="1" applyAlignment="1">
      <alignment horizontal="center"/>
    </xf>
    <xf numFmtId="172" fontId="42" fillId="0" borderId="0" xfId="15" quotePrefix="1" applyNumberFormat="1" applyFont="1" applyAlignment="1">
      <alignment horizontal="center"/>
    </xf>
    <xf numFmtId="10" fontId="0" fillId="0" borderId="0" xfId="0" applyNumberFormat="1"/>
    <xf numFmtId="0" fontId="40" fillId="3" borderId="61" xfId="39" applyFont="1" applyFill="1" applyBorder="1" applyAlignment="1">
      <alignment horizontal="center"/>
    </xf>
    <xf numFmtId="0" fontId="40" fillId="4" borderId="0" xfId="0" applyFont="1" applyFill="1" applyAlignment="1">
      <alignment horizontal="centerContinuous" vertical="top"/>
    </xf>
    <xf numFmtId="0" fontId="40" fillId="4" borderId="4" xfId="0" applyFont="1" applyFill="1" applyBorder="1" applyAlignment="1">
      <alignment horizontal="centerContinuous" vertical="top"/>
    </xf>
    <xf numFmtId="0" fontId="40" fillId="4" borderId="5" xfId="0" applyFont="1" applyFill="1" applyBorder="1" applyAlignment="1">
      <alignment horizontal="centerContinuous" vertical="top"/>
    </xf>
    <xf numFmtId="0" fontId="41" fillId="0" borderId="63" xfId="0" applyFont="1" applyBorder="1" applyAlignment="1">
      <alignment vertical="center"/>
    </xf>
    <xf numFmtId="0" fontId="41" fillId="0" borderId="3" xfId="0" applyFont="1" applyBorder="1" applyAlignment="1">
      <alignment vertical="center"/>
    </xf>
    <xf numFmtId="0" fontId="28" fillId="0" borderId="0" xfId="21" applyFont="1" applyAlignment="1">
      <alignment horizontal="center"/>
    </xf>
    <xf numFmtId="172" fontId="32" fillId="0" borderId="0" xfId="53508" applyNumberFormat="1" applyFont="1" applyFill="1" applyBorder="1" applyAlignment="1">
      <alignment horizontal="center"/>
    </xf>
    <xf numFmtId="0" fontId="28" fillId="5" borderId="0" xfId="21" applyFont="1" applyFill="1" applyAlignment="1">
      <alignment vertical="center"/>
    </xf>
    <xf numFmtId="0" fontId="28" fillId="5" borderId="0" xfId="21" applyFont="1" applyFill="1"/>
    <xf numFmtId="172" fontId="32" fillId="5" borderId="0" xfId="53508" applyNumberFormat="1" applyFont="1" applyFill="1" applyBorder="1" applyAlignment="1"/>
    <xf numFmtId="0" fontId="0" fillId="3" borderId="64" xfId="0" applyFill="1" applyBorder="1"/>
    <xf numFmtId="0" fontId="0" fillId="3" borderId="65" xfId="0" applyFill="1" applyBorder="1"/>
    <xf numFmtId="0" fontId="0" fillId="3" borderId="66" xfId="0" applyFill="1" applyBorder="1"/>
    <xf numFmtId="0" fontId="0" fillId="3" borderId="61" xfId="0" applyFill="1" applyBorder="1"/>
    <xf numFmtId="0" fontId="1" fillId="3" borderId="5" xfId="2" applyFont="1" applyFill="1" applyBorder="1" applyAlignment="1">
      <alignment horizontal="center"/>
    </xf>
    <xf numFmtId="3" fontId="28" fillId="5" borderId="64" xfId="21" applyNumberFormat="1" applyFont="1" applyFill="1" applyBorder="1"/>
    <xf numFmtId="3" fontId="28" fillId="5" borderId="65" xfId="21" applyNumberFormat="1" applyFont="1" applyFill="1" applyBorder="1"/>
    <xf numFmtId="3" fontId="28" fillId="5" borderId="66" xfId="21" applyNumberFormat="1" applyFont="1" applyFill="1" applyBorder="1"/>
    <xf numFmtId="228" fontId="28" fillId="5" borderId="64" xfId="9396" applyNumberFormat="1" applyFont="1" applyFill="1" applyBorder="1" applyAlignment="1">
      <alignment horizontal="center" vertical="center"/>
    </xf>
    <xf numFmtId="228" fontId="28" fillId="5" borderId="65" xfId="9396" applyNumberFormat="1" applyFont="1" applyFill="1" applyBorder="1" applyAlignment="1">
      <alignment horizontal="center" vertical="center"/>
    </xf>
    <xf numFmtId="3" fontId="28" fillId="5" borderId="4" xfId="21" applyNumberFormat="1" applyFont="1" applyFill="1" applyBorder="1" applyAlignment="1">
      <alignment vertical="center"/>
    </xf>
    <xf numFmtId="3" fontId="28" fillId="5" borderId="0" xfId="21" applyNumberFormat="1" applyFont="1" applyFill="1" applyAlignment="1">
      <alignment vertical="center"/>
    </xf>
    <xf numFmtId="3" fontId="28" fillId="5" borderId="5" xfId="21" applyNumberFormat="1" applyFont="1" applyFill="1" applyBorder="1" applyAlignment="1">
      <alignment vertical="center"/>
    </xf>
    <xf numFmtId="3" fontId="28" fillId="5" borderId="4" xfId="21" applyNumberFormat="1" applyFont="1" applyFill="1" applyBorder="1"/>
    <xf numFmtId="3" fontId="28" fillId="5" borderId="0" xfId="21" applyNumberFormat="1" applyFont="1" applyFill="1"/>
    <xf numFmtId="3" fontId="28" fillId="5" borderId="5" xfId="21" applyNumberFormat="1" applyFont="1" applyFill="1" applyBorder="1"/>
    <xf numFmtId="228" fontId="28" fillId="5" borderId="4" xfId="9396" applyNumberFormat="1" applyFont="1" applyFill="1" applyBorder="1" applyAlignment="1">
      <alignment horizontal="center" vertical="center"/>
    </xf>
    <xf numFmtId="3" fontId="28" fillId="5" borderId="0" xfId="53508" applyNumberFormat="1" applyFont="1" applyFill="1" applyBorder="1" applyAlignment="1">
      <alignment vertical="center"/>
    </xf>
    <xf numFmtId="172" fontId="28" fillId="0" borderId="0" xfId="53508" applyNumberFormat="1" applyFont="1" applyFill="1" applyBorder="1" applyAlignment="1">
      <alignment horizontal="center" vertical="center"/>
    </xf>
    <xf numFmtId="0" fontId="28" fillId="0" borderId="0" xfId="21" applyFont="1"/>
    <xf numFmtId="3" fontId="28" fillId="0" borderId="0" xfId="21" applyNumberFormat="1" applyFont="1"/>
    <xf numFmtId="0" fontId="1" fillId="3" borderId="63" xfId="3" applyFont="1" applyFill="1" applyBorder="1" applyAlignment="1">
      <alignment horizontal="center"/>
    </xf>
    <xf numFmtId="0" fontId="28" fillId="0" borderId="0" xfId="7" applyFont="1"/>
    <xf numFmtId="0" fontId="28" fillId="0" borderId="64" xfId="21" applyFont="1" applyBorder="1" applyAlignment="1">
      <alignment horizontal="left"/>
    </xf>
    <xf numFmtId="0" fontId="28" fillId="0" borderId="65" xfId="21" applyFont="1" applyBorder="1"/>
    <xf numFmtId="0" fontId="28" fillId="0" borderId="4" xfId="21" applyFont="1" applyBorder="1" applyAlignment="1">
      <alignment horizontal="left"/>
    </xf>
    <xf numFmtId="0" fontId="32" fillId="0" borderId="4" xfId="21" applyFont="1" applyBorder="1" applyAlignment="1">
      <alignment horizontal="left"/>
    </xf>
    <xf numFmtId="0" fontId="32" fillId="0" borderId="0" xfId="21" applyFont="1"/>
    <xf numFmtId="0" fontId="28" fillId="0" borderId="4" xfId="2" applyFont="1" applyBorder="1" applyAlignment="1">
      <alignment horizontal="left"/>
    </xf>
    <xf numFmtId="228" fontId="28" fillId="5" borderId="0" xfId="9396" applyNumberFormat="1" applyFont="1" applyFill="1" applyBorder="1" applyAlignment="1">
      <alignment horizontal="center" vertical="center"/>
    </xf>
    <xf numFmtId="0" fontId="28" fillId="0" borderId="4" xfId="2" applyFont="1" applyBorder="1" applyAlignment="1">
      <alignment horizontal="left" vertical="center" indent="1"/>
    </xf>
    <xf numFmtId="0" fontId="28" fillId="0" borderId="4" xfId="21" applyFont="1" applyBorder="1" applyAlignment="1">
      <alignment horizontal="left" indent="1"/>
    </xf>
    <xf numFmtId="0" fontId="28" fillId="0" borderId="4" xfId="21" applyFont="1" applyBorder="1" applyAlignment="1">
      <alignment horizontal="left" vertical="center"/>
    </xf>
    <xf numFmtId="0" fontId="28" fillId="0" borderId="0" xfId="21" applyFont="1" applyAlignment="1">
      <alignment vertical="center" wrapText="1"/>
    </xf>
    <xf numFmtId="0" fontId="28" fillId="0" borderId="0" xfId="21" applyFont="1" applyAlignment="1">
      <alignment wrapText="1"/>
    </xf>
    <xf numFmtId="0" fontId="28" fillId="0" borderId="0" xfId="21" applyFont="1" applyAlignment="1">
      <alignment horizontal="left"/>
    </xf>
    <xf numFmtId="0" fontId="28" fillId="0" borderId="0" xfId="21" applyFont="1" applyAlignment="1">
      <alignment vertical="center"/>
    </xf>
    <xf numFmtId="172" fontId="32" fillId="0" borderId="0" xfId="53508" applyNumberFormat="1" applyFont="1" applyFill="1" applyBorder="1" applyAlignment="1"/>
    <xf numFmtId="0" fontId="1" fillId="3" borderId="63" xfId="0" applyFont="1" applyFill="1" applyBorder="1" applyAlignment="1">
      <alignment horizontal="center" vertical="center"/>
    </xf>
    <xf numFmtId="0" fontId="253" fillId="3" borderId="1" xfId="1" applyFont="1" applyFill="1" applyBorder="1"/>
    <xf numFmtId="0" fontId="1" fillId="3" borderId="0" xfId="21" applyFont="1" applyFill="1" applyAlignment="1">
      <alignment horizontal="center" vertical="center"/>
    </xf>
    <xf numFmtId="0" fontId="1" fillId="3" borderId="5" xfId="21" applyFont="1" applyFill="1" applyBorder="1" applyAlignment="1">
      <alignment horizontal="center" vertical="center"/>
    </xf>
    <xf numFmtId="0" fontId="1" fillId="3" borderId="1" xfId="21" applyFont="1" applyFill="1" applyBorder="1" applyAlignment="1">
      <alignment horizontal="center" vertical="center"/>
    </xf>
    <xf numFmtId="0" fontId="28" fillId="2" borderId="64" xfId="0" applyFont="1" applyFill="1" applyBorder="1" applyAlignment="1">
      <alignment vertical="center"/>
    </xf>
    <xf numFmtId="172" fontId="28" fillId="5" borderId="65" xfId="6" applyNumberFormat="1" applyFont="1" applyFill="1" applyBorder="1" applyAlignment="1">
      <alignment horizontal="center" vertical="center"/>
    </xf>
    <xf numFmtId="172" fontId="28" fillId="5" borderId="3" xfId="6" applyNumberFormat="1" applyFont="1" applyFill="1" applyBorder="1" applyAlignment="1">
      <alignment horizontal="center" vertical="center"/>
    </xf>
    <xf numFmtId="0" fontId="28" fillId="2" borderId="4" xfId="0" applyFont="1" applyFill="1" applyBorder="1" applyAlignment="1">
      <alignment vertical="center"/>
    </xf>
    <xf numFmtId="172" fontId="28" fillId="5" borderId="0" xfId="6" applyNumberFormat="1" applyFont="1" applyFill="1" applyBorder="1" applyAlignment="1">
      <alignment horizontal="center" vertical="center"/>
    </xf>
    <xf numFmtId="172" fontId="28" fillId="5" borderId="5" xfId="6" applyNumberFormat="1" applyFont="1" applyFill="1" applyBorder="1" applyAlignment="1">
      <alignment horizontal="center" vertical="center"/>
    </xf>
    <xf numFmtId="0" fontId="32" fillId="2" borderId="4" xfId="0" applyFont="1" applyFill="1" applyBorder="1" applyAlignment="1">
      <alignment vertical="center"/>
    </xf>
    <xf numFmtId="0" fontId="45" fillId="0" borderId="0" xfId="0" applyFont="1" applyAlignment="1">
      <alignment horizontal="center"/>
    </xf>
    <xf numFmtId="0" fontId="32" fillId="3" borderId="63" xfId="0" applyFont="1" applyFill="1" applyBorder="1" applyAlignment="1">
      <alignment vertical="center" wrapText="1"/>
    </xf>
    <xf numFmtId="0" fontId="32" fillId="3" borderId="1" xfId="0" applyFont="1" applyFill="1" applyBorder="1" applyAlignment="1">
      <alignment vertical="center" wrapText="1"/>
    </xf>
    <xf numFmtId="172" fontId="28" fillId="5" borderId="4" xfId="6" applyNumberFormat="1" applyFont="1" applyFill="1" applyBorder="1" applyAlignment="1">
      <alignment horizontal="center" vertical="center"/>
    </xf>
    <xf numFmtId="0" fontId="254" fillId="0" borderId="0" xfId="0" applyFont="1"/>
    <xf numFmtId="0" fontId="28" fillId="2" borderId="0" xfId="0" applyFont="1" applyFill="1"/>
    <xf numFmtId="0" fontId="1" fillId="3" borderId="9" xfId="21" applyFont="1" applyFill="1" applyBorder="1" applyAlignment="1">
      <alignment horizontal="center" wrapText="1"/>
    </xf>
    <xf numFmtId="3" fontId="28" fillId="0" borderId="4" xfId="0" applyNumberFormat="1" applyFont="1" applyBorder="1" applyAlignment="1">
      <alignment horizontal="center"/>
    </xf>
    <xf numFmtId="0" fontId="255" fillId="0" borderId="0" xfId="0" applyFont="1"/>
    <xf numFmtId="17" fontId="1" fillId="3" borderId="6" xfId="0" applyNumberFormat="1" applyFont="1" applyFill="1" applyBorder="1" applyAlignment="1">
      <alignment horizontal="center"/>
    </xf>
    <xf numFmtId="172" fontId="28" fillId="0" borderId="3" xfId="53508" applyNumberFormat="1" applyFont="1" applyBorder="1" applyAlignment="1">
      <alignment horizontal="center"/>
    </xf>
    <xf numFmtId="0" fontId="0" fillId="0" borderId="4" xfId="0" applyBorder="1"/>
    <xf numFmtId="172" fontId="28" fillId="0" borderId="3" xfId="0" applyNumberFormat="1" applyFont="1" applyBorder="1" applyAlignment="1">
      <alignment horizontal="center"/>
    </xf>
    <xf numFmtId="172" fontId="28" fillId="0" borderId="1" xfId="0" applyNumberFormat="1" applyFont="1" applyBorder="1" applyAlignment="1">
      <alignment horizontal="center"/>
    </xf>
    <xf numFmtId="174" fontId="1" fillId="3" borderId="64" xfId="53507" applyNumberFormat="1" applyFont="1" applyFill="1" applyBorder="1" applyAlignment="1">
      <alignment horizontal="center" vertical="center" wrapText="1"/>
    </xf>
    <xf numFmtId="174" fontId="1" fillId="3" borderId="65" xfId="53507" applyNumberFormat="1" applyFont="1" applyFill="1" applyBorder="1" applyAlignment="1">
      <alignment horizontal="center" vertical="center" wrapText="1"/>
    </xf>
    <xf numFmtId="174" fontId="1" fillId="3" borderId="66" xfId="53507" applyNumberFormat="1" applyFont="1" applyFill="1" applyBorder="1" applyAlignment="1">
      <alignment horizontal="center" vertical="center" wrapText="1"/>
    </xf>
    <xf numFmtId="0" fontId="28" fillId="6" borderId="64" xfId="21" applyFont="1" applyFill="1" applyBorder="1" applyAlignment="1">
      <alignment vertical="center"/>
    </xf>
    <xf numFmtId="0" fontId="28" fillId="6" borderId="4" xfId="21" applyFont="1" applyFill="1" applyBorder="1" applyAlignment="1">
      <alignment vertical="center"/>
    </xf>
    <xf numFmtId="0" fontId="28" fillId="0" borderId="4" xfId="21" applyFont="1" applyBorder="1" applyAlignment="1">
      <alignment vertical="center"/>
    </xf>
    <xf numFmtId="0" fontId="28" fillId="6" borderId="0" xfId="21" applyFont="1" applyFill="1" applyAlignment="1">
      <alignment horizontal="left"/>
    </xf>
    <xf numFmtId="172" fontId="28" fillId="6" borderId="0" xfId="53508" applyNumberFormat="1" applyFont="1" applyFill="1" applyAlignment="1">
      <alignment horizontal="left"/>
    </xf>
    <xf numFmtId="0" fontId="28" fillId="6" borderId="0" xfId="21" applyFont="1" applyFill="1" applyAlignment="1">
      <alignment horizontal="left" vertical="center"/>
    </xf>
    <xf numFmtId="0" fontId="1" fillId="3" borderId="6" xfId="0" applyFont="1" applyFill="1" applyBorder="1"/>
    <xf numFmtId="0" fontId="1" fillId="3" borderId="6" xfId="0" applyFont="1" applyFill="1" applyBorder="1" applyAlignment="1">
      <alignment vertical="center"/>
    </xf>
    <xf numFmtId="0" fontId="1" fillId="3" borderId="6" xfId="0" applyFont="1" applyFill="1" applyBorder="1" applyAlignment="1">
      <alignment horizontal="left" vertical="center" wrapText="1"/>
    </xf>
    <xf numFmtId="180" fontId="42" fillId="0" borderId="0" xfId="31" quotePrefix="1" applyNumberFormat="1" applyFont="1" applyAlignment="1">
      <alignment horizontal="left"/>
    </xf>
    <xf numFmtId="10" fontId="41" fillId="0" borderId="0" xfId="32502" applyNumberFormat="1" applyFont="1" applyFill="1" applyBorder="1" applyAlignment="1">
      <alignment horizontal="center" vertical="center"/>
    </xf>
    <xf numFmtId="180" fontId="41" fillId="0" borderId="0" xfId="31" quotePrefix="1" applyNumberFormat="1" applyFont="1" applyAlignment="1">
      <alignment horizontal="left"/>
    </xf>
    <xf numFmtId="227" fontId="41" fillId="5" borderId="0" xfId="17742" applyNumberFormat="1" applyFont="1" applyFill="1" applyBorder="1" applyAlignment="1">
      <alignment horizontal="center" vertical="center"/>
    </xf>
    <xf numFmtId="172" fontId="41" fillId="0" borderId="9" xfId="27" applyNumberFormat="1" applyFont="1" applyFill="1" applyBorder="1" applyAlignment="1">
      <alignment horizontal="center"/>
    </xf>
    <xf numFmtId="172" fontId="41" fillId="0" borderId="8" xfId="53508" applyNumberFormat="1" applyFont="1" applyBorder="1" applyAlignment="1">
      <alignment horizontal="center"/>
    </xf>
    <xf numFmtId="172" fontId="41" fillId="2" borderId="8" xfId="27" applyNumberFormat="1" applyFont="1" applyFill="1" applyBorder="1" applyAlignment="1">
      <alignment horizontal="center"/>
    </xf>
    <xf numFmtId="10" fontId="41" fillId="0" borderId="4" xfId="25" applyNumberFormat="1" applyFont="1" applyBorder="1" applyAlignment="1">
      <alignment horizontal="center"/>
    </xf>
    <xf numFmtId="10" fontId="41" fillId="0" borderId="0" xfId="25" applyNumberFormat="1" applyFont="1" applyBorder="1" applyAlignment="1">
      <alignment horizontal="center"/>
    </xf>
    <xf numFmtId="10" fontId="41" fillId="0" borderId="5" xfId="25" applyNumberFormat="1" applyFont="1" applyBorder="1" applyAlignment="1">
      <alignment horizontal="center"/>
    </xf>
    <xf numFmtId="0" fontId="40" fillId="3" borderId="0" xfId="11519" applyNumberFormat="1" applyFont="1" applyFill="1" applyAlignment="1">
      <alignment horizontal="center"/>
    </xf>
    <xf numFmtId="0" fontId="41" fillId="5" borderId="65" xfId="0" applyFont="1" applyFill="1" applyBorder="1"/>
    <xf numFmtId="222" fontId="41" fillId="0" borderId="4" xfId="14" applyNumberFormat="1" applyFont="1" applyBorder="1" applyAlignment="1">
      <alignment horizontal="center" vertical="center"/>
    </xf>
    <xf numFmtId="222" fontId="41" fillId="0" borderId="0" xfId="14" applyNumberFormat="1" applyFont="1" applyAlignment="1">
      <alignment horizontal="center" vertical="center"/>
    </xf>
    <xf numFmtId="222" fontId="41" fillId="0" borderId="5" xfId="14" applyNumberFormat="1" applyFont="1" applyBorder="1" applyAlignment="1">
      <alignment horizontal="center" vertical="center"/>
    </xf>
    <xf numFmtId="222" fontId="42" fillId="0" borderId="4" xfId="14" applyNumberFormat="1" applyFont="1" applyBorder="1" applyAlignment="1">
      <alignment horizontal="center" vertical="center"/>
    </xf>
    <xf numFmtId="222" fontId="42" fillId="0" borderId="0" xfId="14" applyNumberFormat="1" applyFont="1" applyAlignment="1">
      <alignment horizontal="center" vertical="center"/>
    </xf>
    <xf numFmtId="222" fontId="42" fillId="0" borderId="5" xfId="14" applyNumberFormat="1" applyFont="1" applyBorder="1" applyAlignment="1">
      <alignment horizontal="center" vertical="center"/>
    </xf>
    <xf numFmtId="222" fontId="42" fillId="0" borderId="5" xfId="0" applyNumberFormat="1" applyFont="1" applyBorder="1" applyAlignment="1">
      <alignment horizontal="center" vertical="center"/>
    </xf>
    <xf numFmtId="222" fontId="41" fillId="0" borderId="5" xfId="0" applyNumberFormat="1" applyFont="1" applyBorder="1" applyAlignment="1">
      <alignment horizontal="center" vertical="center"/>
    </xf>
    <xf numFmtId="222" fontId="41" fillId="0" borderId="4" xfId="14" applyNumberFormat="1" applyFont="1" applyBorder="1" applyAlignment="1">
      <alignment horizontal="center"/>
    </xf>
    <xf numFmtId="37" fontId="40" fillId="3" borderId="67" xfId="0" applyNumberFormat="1" applyFont="1" applyFill="1" applyBorder="1" applyAlignment="1">
      <alignment horizontal="center"/>
    </xf>
    <xf numFmtId="37" fontId="40" fillId="3" borderId="13" xfId="0" applyNumberFormat="1" applyFont="1" applyFill="1" applyBorder="1" applyAlignment="1">
      <alignment horizontal="center"/>
    </xf>
    <xf numFmtId="37" fontId="40" fillId="3" borderId="4" xfId="0" quotePrefix="1" applyNumberFormat="1" applyFont="1" applyFill="1" applyBorder="1" applyAlignment="1">
      <alignment horizontal="center"/>
    </xf>
    <xf numFmtId="37" fontId="40" fillId="3" borderId="5" xfId="0" quotePrefix="1" applyNumberFormat="1" applyFont="1" applyFill="1" applyBorder="1" applyAlignment="1">
      <alignment horizontal="center"/>
    </xf>
    <xf numFmtId="37" fontId="40" fillId="3" borderId="3" xfId="0" quotePrefix="1" applyNumberFormat="1" applyFont="1" applyFill="1" applyBorder="1" applyAlignment="1">
      <alignment horizontal="center"/>
    </xf>
    <xf numFmtId="172" fontId="43" fillId="0" borderId="64" xfId="53508" applyNumberFormat="1" applyFont="1" applyFill="1" applyBorder="1" applyAlignment="1">
      <alignment horizontal="center"/>
    </xf>
    <xf numFmtId="9" fontId="43" fillId="0" borderId="66" xfId="53508" applyFont="1" applyFill="1" applyBorder="1" applyAlignment="1">
      <alignment horizontal="center"/>
    </xf>
    <xf numFmtId="222" fontId="43" fillId="0" borderId="64" xfId="7828" applyNumberFormat="1" applyFont="1" applyFill="1" applyBorder="1" applyAlignment="1">
      <alignment horizontal="center"/>
    </xf>
    <xf numFmtId="222" fontId="43" fillId="0" borderId="66" xfId="7828" applyNumberFormat="1" applyFont="1" applyFill="1" applyBorder="1" applyAlignment="1">
      <alignment horizontal="center"/>
    </xf>
    <xf numFmtId="172" fontId="43" fillId="0" borderId="63" xfId="53508" applyNumberFormat="1" applyFont="1" applyFill="1" applyBorder="1" applyAlignment="1">
      <alignment horizontal="center"/>
    </xf>
    <xf numFmtId="172" fontId="43" fillId="0" borderId="4" xfId="53508" applyNumberFormat="1" applyFont="1" applyFill="1" applyBorder="1" applyAlignment="1">
      <alignment horizontal="center"/>
    </xf>
    <xf numFmtId="172" fontId="43" fillId="0" borderId="5" xfId="53508" applyNumberFormat="1" applyFont="1" applyFill="1" applyBorder="1" applyAlignment="1">
      <alignment horizontal="center"/>
    </xf>
    <xf numFmtId="222" fontId="43" fillId="0" borderId="4" xfId="7828" applyNumberFormat="1" applyFont="1" applyFill="1" applyBorder="1" applyAlignment="1">
      <alignment horizontal="center"/>
    </xf>
    <xf numFmtId="222" fontId="43" fillId="0" borderId="5" xfId="7828" applyNumberFormat="1" applyFont="1" applyFill="1" applyBorder="1" applyAlignment="1">
      <alignment horizontal="center"/>
    </xf>
    <xf numFmtId="172" fontId="43" fillId="0" borderId="3" xfId="53508" applyNumberFormat="1" applyFont="1" applyFill="1" applyBorder="1" applyAlignment="1">
      <alignment horizontal="center"/>
    </xf>
    <xf numFmtId="172" fontId="223" fillId="0" borderId="4" xfId="53508" applyNumberFormat="1" applyFont="1" applyFill="1" applyBorder="1" applyAlignment="1">
      <alignment horizontal="center"/>
    </xf>
    <xf numFmtId="172" fontId="223" fillId="0" borderId="5" xfId="53508" applyNumberFormat="1" applyFont="1" applyFill="1" applyBorder="1" applyAlignment="1">
      <alignment horizontal="center"/>
    </xf>
    <xf numFmtId="222" fontId="223" fillId="0" borderId="4" xfId="7828" applyNumberFormat="1" applyFont="1" applyFill="1" applyBorder="1" applyAlignment="1">
      <alignment horizontal="center"/>
    </xf>
    <xf numFmtId="222" fontId="223" fillId="0" borderId="5" xfId="7828" applyNumberFormat="1" applyFont="1" applyFill="1" applyBorder="1" applyAlignment="1">
      <alignment horizontal="center"/>
    </xf>
    <xf numFmtId="172" fontId="223" fillId="0" borderId="6" xfId="53508" applyNumberFormat="1" applyFont="1" applyFill="1" applyBorder="1" applyAlignment="1">
      <alignment horizontal="center"/>
    </xf>
    <xf numFmtId="172" fontId="43" fillId="0" borderId="66" xfId="53508" applyNumberFormat="1" applyFont="1" applyFill="1" applyBorder="1" applyAlignment="1">
      <alignment horizontal="center"/>
    </xf>
    <xf numFmtId="228" fontId="42" fillId="5" borderId="7" xfId="9396" applyNumberFormat="1" applyFont="1" applyFill="1" applyBorder="1" applyAlignment="1">
      <alignment horizontal="center" vertical="center"/>
    </xf>
    <xf numFmtId="172" fontId="41" fillId="5" borderId="0" xfId="15" applyNumberFormat="1" applyFont="1" applyFill="1" applyAlignment="1">
      <alignment horizontal="center"/>
    </xf>
    <xf numFmtId="172" fontId="42" fillId="5" borderId="0" xfId="15" applyNumberFormat="1" applyFont="1" applyFill="1" applyAlignment="1">
      <alignment horizontal="center"/>
    </xf>
    <xf numFmtId="172" fontId="41" fillId="0" borderId="0" xfId="15" applyNumberFormat="1" applyFont="1" applyAlignment="1">
      <alignment horizontal="center"/>
    </xf>
    <xf numFmtId="172" fontId="42" fillId="0" borderId="0" xfId="15" applyNumberFormat="1" applyFont="1" applyAlignment="1">
      <alignment horizontal="center"/>
    </xf>
    <xf numFmtId="222" fontId="41" fillId="0" borderId="0" xfId="14" applyNumberFormat="1" applyFont="1" applyBorder="1" applyAlignment="1">
      <alignment horizontal="center" vertical="center"/>
    </xf>
    <xf numFmtId="222" fontId="42" fillId="0" borderId="0" xfId="14" applyNumberFormat="1" applyFont="1" applyBorder="1" applyAlignment="1">
      <alignment horizontal="center" vertical="center"/>
    </xf>
    <xf numFmtId="222" fontId="41" fillId="0" borderId="0" xfId="14" applyNumberFormat="1" applyFont="1" applyBorder="1" applyAlignment="1">
      <alignment horizontal="center"/>
    </xf>
    <xf numFmtId="222" fontId="42" fillId="0" borderId="0" xfId="0" applyNumberFormat="1" applyFont="1" applyAlignment="1">
      <alignment horizontal="center" vertical="center"/>
    </xf>
    <xf numFmtId="222" fontId="41" fillId="0" borderId="0" xfId="0" applyNumberFormat="1" applyFont="1" applyAlignment="1">
      <alignment horizontal="center" vertical="center"/>
    </xf>
    <xf numFmtId="222" fontId="41" fillId="0" borderId="5" xfId="14" applyNumberFormat="1" applyFont="1" applyBorder="1" applyAlignment="1">
      <alignment horizontal="center"/>
    </xf>
    <xf numFmtId="0" fontId="24" fillId="0" borderId="5" xfId="0" applyFont="1" applyBorder="1"/>
    <xf numFmtId="17" fontId="1" fillId="3" borderId="0" xfId="53510" applyNumberFormat="1" applyFont="1" applyFill="1" applyAlignment="1">
      <alignment horizontal="center"/>
    </xf>
    <xf numFmtId="14" fontId="233" fillId="3" borderId="4" xfId="37" applyNumberFormat="1" applyFont="1" applyFill="1" applyBorder="1" applyAlignment="1">
      <alignment horizontal="center" vertical="center"/>
    </xf>
    <xf numFmtId="14" fontId="233" fillId="3" borderId="5" xfId="37" applyNumberFormat="1" applyFont="1" applyFill="1" applyBorder="1" applyAlignment="1">
      <alignment horizontal="center" vertical="center"/>
    </xf>
    <xf numFmtId="174" fontId="41" fillId="5" borderId="64" xfId="53511" applyNumberFormat="1" applyFont="1" applyFill="1" applyBorder="1" applyAlignment="1">
      <alignment horizontal="left" vertical="center"/>
    </xf>
    <xf numFmtId="174" fontId="41" fillId="5" borderId="65" xfId="53511" applyNumberFormat="1" applyFont="1" applyFill="1" applyBorder="1" applyAlignment="1">
      <alignment horizontal="left" vertical="center"/>
    </xf>
    <xf numFmtId="174" fontId="41" fillId="5" borderId="66" xfId="53511" applyNumberFormat="1" applyFont="1" applyFill="1" applyBorder="1" applyAlignment="1">
      <alignment horizontal="left" vertical="center"/>
    </xf>
    <xf numFmtId="225" fontId="41" fillId="5" borderId="4" xfId="53511" applyNumberFormat="1" applyFont="1" applyFill="1" applyBorder="1" applyAlignment="1">
      <alignment horizontal="center" vertical="center" wrapText="1"/>
    </xf>
    <xf numFmtId="225" fontId="41" fillId="5" borderId="0" xfId="53511" applyNumberFormat="1" applyFont="1" applyFill="1" applyBorder="1" applyAlignment="1">
      <alignment horizontal="center" vertical="center" wrapText="1"/>
    </xf>
    <xf numFmtId="225" fontId="41" fillId="5" borderId="5" xfId="53511" applyNumberFormat="1" applyFont="1" applyFill="1" applyBorder="1" applyAlignment="1">
      <alignment horizontal="center" vertical="center" wrapText="1"/>
    </xf>
    <xf numFmtId="172" fontId="41" fillId="5" borderId="4" xfId="48907" applyNumberFormat="1" applyFont="1" applyFill="1" applyBorder="1" applyAlignment="1">
      <alignment horizontal="center" vertical="center" wrapText="1"/>
    </xf>
    <xf numFmtId="172" fontId="41" fillId="5" borderId="5" xfId="48907" applyNumberFormat="1" applyFont="1" applyFill="1" applyBorder="1" applyAlignment="1">
      <alignment horizontal="center" vertical="center" wrapText="1"/>
    </xf>
    <xf numFmtId="225" fontId="42" fillId="5" borderId="4" xfId="53511" applyNumberFormat="1" applyFont="1" applyFill="1" applyBorder="1" applyAlignment="1">
      <alignment horizontal="center" vertical="center" wrapText="1"/>
    </xf>
    <xf numFmtId="225" fontId="42" fillId="5" borderId="0" xfId="53511" applyNumberFormat="1" applyFont="1" applyFill="1" applyBorder="1" applyAlignment="1">
      <alignment horizontal="center" vertical="center" wrapText="1"/>
    </xf>
    <xf numFmtId="225" fontId="42" fillId="5" borderId="5" xfId="53511" applyNumberFormat="1" applyFont="1" applyFill="1" applyBorder="1" applyAlignment="1">
      <alignment horizontal="center" vertical="center" wrapText="1"/>
    </xf>
    <xf numFmtId="172" fontId="42" fillId="5" borderId="4" xfId="48907" applyNumberFormat="1" applyFont="1" applyFill="1" applyBorder="1" applyAlignment="1">
      <alignment horizontal="center" vertical="center" wrapText="1"/>
    </xf>
    <xf numFmtId="172" fontId="42" fillId="5" borderId="5" xfId="48907" applyNumberFormat="1" applyFont="1" applyFill="1" applyBorder="1" applyAlignment="1">
      <alignment horizontal="center" vertical="center" wrapText="1"/>
    </xf>
    <xf numFmtId="1" fontId="40" fillId="3" borderId="4" xfId="53512" quotePrefix="1" applyNumberFormat="1" applyFont="1" applyFill="1" applyBorder="1" applyAlignment="1">
      <alignment horizontal="center" vertical="center"/>
    </xf>
    <xf numFmtId="1" fontId="40" fillId="3" borderId="0" xfId="53512" quotePrefix="1" applyNumberFormat="1" applyFont="1" applyFill="1" applyBorder="1" applyAlignment="1">
      <alignment horizontal="center" vertical="center"/>
    </xf>
    <xf numFmtId="1" fontId="40" fillId="3" borderId="5" xfId="53512" quotePrefix="1" applyNumberFormat="1" applyFont="1" applyFill="1" applyBorder="1" applyAlignment="1">
      <alignment horizontal="center" vertical="center"/>
    </xf>
    <xf numFmtId="14" fontId="233" fillId="3" borderId="0" xfId="37" applyNumberFormat="1" applyFont="1" applyFill="1" applyAlignment="1">
      <alignment horizontal="center" vertical="center"/>
    </xf>
    <xf numFmtId="1" fontId="40" fillId="3" borderId="4" xfId="53513" quotePrefix="1" applyNumberFormat="1" applyFont="1" applyFill="1" applyBorder="1" applyAlignment="1">
      <alignment horizontal="center" vertical="center"/>
    </xf>
    <xf numFmtId="1" fontId="40" fillId="3" borderId="5" xfId="53513" quotePrefix="1" applyNumberFormat="1" applyFont="1" applyFill="1" applyBorder="1" applyAlignment="1">
      <alignment horizontal="center" vertical="center"/>
    </xf>
    <xf numFmtId="17" fontId="40" fillId="3" borderId="5" xfId="53513" quotePrefix="1" applyNumberFormat="1" applyFont="1" applyFill="1" applyBorder="1" applyAlignment="1">
      <alignment horizontal="center" vertical="center"/>
    </xf>
    <xf numFmtId="225" fontId="41" fillId="5" borderId="64" xfId="53511" applyNumberFormat="1" applyFont="1" applyFill="1" applyBorder="1" applyAlignment="1">
      <alignment horizontal="center" vertical="center" wrapText="1"/>
    </xf>
    <xf numFmtId="225" fontId="41" fillId="5" borderId="65" xfId="53511" applyNumberFormat="1" applyFont="1" applyFill="1" applyBorder="1" applyAlignment="1">
      <alignment horizontal="center" vertical="center" wrapText="1"/>
    </xf>
    <xf numFmtId="225" fontId="41" fillId="5" borderId="66" xfId="53511" applyNumberFormat="1" applyFont="1" applyFill="1" applyBorder="1" applyAlignment="1">
      <alignment horizontal="center" vertical="center" wrapText="1"/>
    </xf>
    <xf numFmtId="172" fontId="41" fillId="5" borderId="64" xfId="48907" applyNumberFormat="1" applyFont="1" applyFill="1" applyBorder="1" applyAlignment="1">
      <alignment horizontal="center" vertical="center" wrapText="1"/>
    </xf>
    <xf numFmtId="172" fontId="41" fillId="5" borderId="65" xfId="48907" applyNumberFormat="1" applyFont="1" applyFill="1" applyBorder="1" applyAlignment="1">
      <alignment horizontal="center" vertical="center" wrapText="1"/>
    </xf>
    <xf numFmtId="225" fontId="41" fillId="5" borderId="68" xfId="53511" applyNumberFormat="1" applyFont="1" applyFill="1" applyBorder="1" applyAlignment="1">
      <alignment horizontal="center" vertical="center" wrapText="1"/>
    </xf>
    <xf numFmtId="174" fontId="41" fillId="5" borderId="63" xfId="53511" applyNumberFormat="1" applyFont="1" applyFill="1" applyBorder="1" applyAlignment="1">
      <alignment vertical="center"/>
    </xf>
    <xf numFmtId="172" fontId="41" fillId="5" borderId="0" xfId="48907" applyNumberFormat="1" applyFont="1" applyFill="1" applyBorder="1" applyAlignment="1">
      <alignment horizontal="center" vertical="center" wrapText="1"/>
    </xf>
    <xf numFmtId="225" fontId="41" fillId="5" borderId="70" xfId="53511" applyNumberFormat="1" applyFont="1" applyFill="1" applyBorder="1" applyAlignment="1">
      <alignment horizontal="center" vertical="center" wrapText="1"/>
    </xf>
    <xf numFmtId="172" fontId="41" fillId="5" borderId="3" xfId="48907" applyNumberFormat="1" applyFont="1" applyFill="1" applyBorder="1" applyAlignment="1">
      <alignment horizontal="center" vertical="center" wrapText="1"/>
    </xf>
    <xf numFmtId="225" fontId="41" fillId="5" borderId="72" xfId="53511" applyNumberFormat="1" applyFont="1" applyFill="1" applyBorder="1" applyAlignment="1">
      <alignment horizontal="center" vertical="center" wrapText="1"/>
    </xf>
    <xf numFmtId="172" fontId="41" fillId="5" borderId="1" xfId="48907" applyNumberFormat="1" applyFont="1" applyFill="1" applyBorder="1" applyAlignment="1">
      <alignment horizontal="center" vertical="center" wrapText="1"/>
    </xf>
    <xf numFmtId="10" fontId="41" fillId="5" borderId="64" xfId="32495" applyNumberFormat="1" applyFont="1" applyFill="1" applyBorder="1" applyAlignment="1">
      <alignment horizontal="center"/>
    </xf>
    <xf numFmtId="10" fontId="41" fillId="5" borderId="65" xfId="32495" applyNumberFormat="1" applyFont="1" applyFill="1" applyBorder="1" applyAlignment="1">
      <alignment horizontal="center"/>
    </xf>
    <xf numFmtId="172" fontId="41" fillId="5" borderId="66" xfId="48907" applyNumberFormat="1" applyFont="1" applyFill="1" applyBorder="1" applyAlignment="1">
      <alignment horizontal="center" vertical="center" wrapText="1"/>
    </xf>
    <xf numFmtId="172" fontId="41" fillId="5" borderId="63" xfId="48907" applyNumberFormat="1" applyFont="1" applyFill="1" applyBorder="1" applyAlignment="1">
      <alignment horizontal="center" vertical="center" wrapText="1"/>
    </xf>
    <xf numFmtId="10" fontId="41" fillId="5" borderId="4" xfId="32495" applyNumberFormat="1" applyFont="1" applyFill="1" applyBorder="1" applyAlignment="1">
      <alignment horizontal="center"/>
    </xf>
    <xf numFmtId="10" fontId="41" fillId="5" borderId="0" xfId="32495" applyNumberFormat="1" applyFont="1" applyFill="1" applyAlignment="1">
      <alignment horizontal="center"/>
    </xf>
    <xf numFmtId="0" fontId="9" fillId="5" borderId="0" xfId="13" applyFill="1"/>
    <xf numFmtId="174" fontId="41" fillId="5" borderId="0" xfId="53511" applyNumberFormat="1" applyFont="1" applyFill="1" applyBorder="1" applyAlignment="1">
      <alignment vertical="center"/>
    </xf>
    <xf numFmtId="0" fontId="43" fillId="5" borderId="0" xfId="53513" applyFont="1" applyFill="1"/>
    <xf numFmtId="17" fontId="40" fillId="3" borderId="5" xfId="0" applyNumberFormat="1" applyFont="1" applyFill="1" applyBorder="1" applyAlignment="1">
      <alignment horizontal="center" vertical="center"/>
    </xf>
    <xf numFmtId="17" fontId="230" fillId="3" borderId="61" xfId="3" applyNumberFormat="1" applyFont="1" applyFill="1" applyBorder="1" applyAlignment="1">
      <alignment horizontal="center" vertical="center"/>
    </xf>
    <xf numFmtId="225" fontId="229" fillId="5" borderId="0" xfId="7828" applyNumberFormat="1" applyFont="1" applyFill="1" applyAlignment="1">
      <alignment horizontal="center" vertical="center" wrapText="1"/>
    </xf>
    <xf numFmtId="1" fontId="1" fillId="3" borderId="61" xfId="24" applyNumberFormat="1" applyFont="1" applyFill="1" applyBorder="1" applyAlignment="1">
      <alignment horizontal="center" vertical="center"/>
    </xf>
    <xf numFmtId="10" fontId="221" fillId="5" borderId="8" xfId="53508" applyNumberFormat="1" applyFont="1" applyFill="1" applyBorder="1" applyAlignment="1">
      <alignment horizontal="center" vertical="center" wrapText="1"/>
    </xf>
    <xf numFmtId="10" fontId="221" fillId="5" borderId="9" xfId="53508" applyNumberFormat="1" applyFont="1" applyFill="1" applyBorder="1" applyAlignment="1">
      <alignment horizontal="center" vertical="center" wrapText="1"/>
    </xf>
    <xf numFmtId="10" fontId="221" fillId="5" borderId="6" xfId="53508" applyNumberFormat="1" applyFont="1" applyFill="1" applyBorder="1" applyAlignment="1">
      <alignment horizontal="center" vertical="center" wrapText="1"/>
    </xf>
    <xf numFmtId="17" fontId="225" fillId="3" borderId="1" xfId="26" applyNumberFormat="1" applyFont="1" applyFill="1" applyBorder="1" applyAlignment="1">
      <alignment horizontal="center" vertical="center"/>
    </xf>
    <xf numFmtId="17" fontId="40" fillId="3" borderId="61" xfId="0" applyNumberFormat="1" applyFont="1" applyFill="1" applyBorder="1" applyAlignment="1">
      <alignment horizontal="center" vertical="center"/>
    </xf>
    <xf numFmtId="174" fontId="41" fillId="5" borderId="64" xfId="53515" applyNumberFormat="1" applyFont="1" applyFill="1" applyBorder="1" applyAlignment="1">
      <alignment horizontal="left" vertical="center"/>
    </xf>
    <xf numFmtId="174" fontId="41" fillId="5" borderId="65" xfId="53515" applyNumberFormat="1" applyFont="1" applyFill="1" applyBorder="1" applyAlignment="1">
      <alignment horizontal="left" vertical="center"/>
    </xf>
    <xf numFmtId="174" fontId="41" fillId="5" borderId="66" xfId="53515" applyNumberFormat="1" applyFont="1" applyFill="1" applyBorder="1" applyAlignment="1">
      <alignment horizontal="left" vertical="center"/>
    </xf>
    <xf numFmtId="225" fontId="41" fillId="5" borderId="4" xfId="53515" applyNumberFormat="1" applyFont="1" applyFill="1" applyBorder="1" applyAlignment="1">
      <alignment horizontal="center" vertical="center" wrapText="1"/>
    </xf>
    <xf numFmtId="225" fontId="41" fillId="5" borderId="0" xfId="53515" applyNumberFormat="1" applyFont="1" applyFill="1" applyBorder="1" applyAlignment="1">
      <alignment horizontal="center" vertical="center" wrapText="1"/>
    </xf>
    <xf numFmtId="225" fontId="41" fillId="5" borderId="5" xfId="53515" applyNumberFormat="1" applyFont="1" applyFill="1" applyBorder="1" applyAlignment="1">
      <alignment horizontal="center" vertical="center" wrapText="1"/>
    </xf>
    <xf numFmtId="225" fontId="42" fillId="5" borderId="4" xfId="53515" applyNumberFormat="1" applyFont="1" applyFill="1" applyBorder="1" applyAlignment="1">
      <alignment horizontal="center" vertical="center" wrapText="1"/>
    </xf>
    <xf numFmtId="225" fontId="42" fillId="5" borderId="0" xfId="53515" applyNumberFormat="1" applyFont="1" applyFill="1" applyBorder="1" applyAlignment="1">
      <alignment horizontal="center" vertical="center" wrapText="1"/>
    </xf>
    <xf numFmtId="225" fontId="42" fillId="5" borderId="5" xfId="53515" applyNumberFormat="1" applyFont="1" applyFill="1" applyBorder="1" applyAlignment="1">
      <alignment horizontal="center" vertical="center" wrapText="1"/>
    </xf>
    <xf numFmtId="172" fontId="42" fillId="5" borderId="0" xfId="48907" applyNumberFormat="1" applyFont="1" applyFill="1" applyBorder="1" applyAlignment="1">
      <alignment horizontal="center" vertical="center" wrapText="1"/>
    </xf>
    <xf numFmtId="0" fontId="247" fillId="5" borderId="0" xfId="53514" applyFont="1" applyFill="1"/>
    <xf numFmtId="225" fontId="41" fillId="5" borderId="64" xfId="53515" applyNumberFormat="1" applyFont="1" applyFill="1" applyBorder="1" applyAlignment="1">
      <alignment horizontal="center" vertical="center" wrapText="1"/>
    </xf>
    <xf numFmtId="225" fontId="41" fillId="5" borderId="65" xfId="53515" applyNumberFormat="1" applyFont="1" applyFill="1" applyBorder="1" applyAlignment="1">
      <alignment horizontal="center" vertical="center" wrapText="1"/>
    </xf>
    <xf numFmtId="225" fontId="41" fillId="5" borderId="66" xfId="53515" applyNumberFormat="1" applyFont="1" applyFill="1" applyBorder="1" applyAlignment="1">
      <alignment horizontal="center" vertical="center" wrapText="1"/>
    </xf>
    <xf numFmtId="225" fontId="41" fillId="5" borderId="68" xfId="53515" applyNumberFormat="1" applyFont="1" applyFill="1" applyBorder="1" applyAlignment="1">
      <alignment horizontal="center" vertical="center" wrapText="1"/>
    </xf>
    <xf numFmtId="225" fontId="41" fillId="5" borderId="70" xfId="53515" applyNumberFormat="1" applyFont="1" applyFill="1" applyBorder="1" applyAlignment="1">
      <alignment horizontal="center" vertical="center" wrapText="1"/>
    </xf>
    <xf numFmtId="225" fontId="42" fillId="5" borderId="70" xfId="53515" applyNumberFormat="1" applyFont="1" applyFill="1" applyBorder="1" applyAlignment="1">
      <alignment horizontal="center" vertical="center" wrapText="1"/>
    </xf>
    <xf numFmtId="172" fontId="42" fillId="5" borderId="3" xfId="48907" applyNumberFormat="1" applyFont="1" applyFill="1" applyBorder="1" applyAlignment="1">
      <alignment horizontal="center" vertical="center" wrapText="1"/>
    </xf>
    <xf numFmtId="225" fontId="42" fillId="5" borderId="72" xfId="53515" applyNumberFormat="1" applyFont="1" applyFill="1" applyBorder="1" applyAlignment="1">
      <alignment horizontal="center" vertical="center" wrapText="1"/>
    </xf>
    <xf numFmtId="172" fontId="42" fillId="5" borderId="1" xfId="48907" applyNumberFormat="1" applyFont="1" applyFill="1" applyBorder="1" applyAlignment="1">
      <alignment horizontal="center" vertical="center" wrapText="1"/>
    </xf>
    <xf numFmtId="225" fontId="41" fillId="5" borderId="62" xfId="53515" applyNumberFormat="1" applyFont="1" applyFill="1" applyBorder="1" applyAlignment="1">
      <alignment horizontal="center" vertical="center" wrapText="1"/>
    </xf>
    <xf numFmtId="225" fontId="42" fillId="5" borderId="12" xfId="53515" applyNumberFormat="1" applyFont="1" applyFill="1" applyBorder="1" applyAlignment="1">
      <alignment horizontal="center" vertical="center" wrapText="1"/>
    </xf>
    <xf numFmtId="10" fontId="41" fillId="0" borderId="64" xfId="25" applyNumberFormat="1" applyFont="1" applyBorder="1" applyAlignment="1">
      <alignment horizontal="center"/>
    </xf>
    <xf numFmtId="10" fontId="41" fillId="0" borderId="65" xfId="25" applyNumberFormat="1" applyFont="1" applyBorder="1" applyAlignment="1">
      <alignment horizontal="center"/>
    </xf>
    <xf numFmtId="10" fontId="41" fillId="0" borderId="66" xfId="25" applyNumberFormat="1" applyFont="1" applyBorder="1" applyAlignment="1">
      <alignment horizontal="center"/>
    </xf>
    <xf numFmtId="0" fontId="9" fillId="0" borderId="0" xfId="13"/>
    <xf numFmtId="174" fontId="41" fillId="0" borderId="0" xfId="53515" applyNumberFormat="1" applyFont="1" applyFill="1" applyBorder="1" applyAlignment="1">
      <alignment vertical="center"/>
    </xf>
    <xf numFmtId="0" fontId="43" fillId="0" borderId="0" xfId="53513" applyFont="1"/>
    <xf numFmtId="0" fontId="41" fillId="5" borderId="63" xfId="48907" applyNumberFormat="1" applyFont="1" applyFill="1" applyBorder="1" applyAlignment="1">
      <alignment horizontal="center" vertical="center" wrapText="1"/>
    </xf>
    <xf numFmtId="0" fontId="41" fillId="5" borderId="1" xfId="48907" applyNumberFormat="1" applyFont="1" applyFill="1" applyBorder="1" applyAlignment="1">
      <alignment horizontal="center" vertical="center" wrapText="1"/>
    </xf>
    <xf numFmtId="0" fontId="40" fillId="3" borderId="4" xfId="53493" applyFont="1" applyFill="1" applyBorder="1" applyAlignment="1">
      <alignment horizontal="center" vertical="center"/>
    </xf>
    <xf numFmtId="0" fontId="233" fillId="4" borderId="0" xfId="0" applyFont="1" applyFill="1" applyAlignment="1">
      <alignment horizontal="center" vertical="center"/>
    </xf>
    <xf numFmtId="0" fontId="233" fillId="4" borderId="5" xfId="0" applyFont="1" applyFill="1" applyBorder="1" applyAlignment="1">
      <alignment horizontal="center" vertical="center"/>
    </xf>
    <xf numFmtId="3" fontId="41" fillId="0" borderId="64" xfId="0" applyNumberFormat="1" applyFont="1" applyBorder="1" applyAlignment="1">
      <alignment horizontal="center" vertical="center"/>
    </xf>
    <xf numFmtId="3" fontId="41" fillId="0" borderId="65" xfId="0" applyNumberFormat="1" applyFont="1" applyBorder="1" applyAlignment="1">
      <alignment horizontal="center" vertical="center"/>
    </xf>
    <xf numFmtId="172" fontId="41" fillId="0" borderId="66" xfId="53508" applyNumberFormat="1" applyFont="1" applyFill="1" applyBorder="1" applyAlignment="1">
      <alignment horizontal="center" vertical="center"/>
    </xf>
    <xf numFmtId="3" fontId="41" fillId="0" borderId="4" xfId="0" applyNumberFormat="1" applyFont="1" applyBorder="1" applyAlignment="1">
      <alignment horizontal="center" vertical="center"/>
    </xf>
    <xf numFmtId="172" fontId="41" fillId="0" borderId="4" xfId="53508" applyNumberFormat="1" applyFont="1" applyFill="1" applyBorder="1" applyAlignment="1">
      <alignment horizontal="center" vertical="center"/>
    </xf>
    <xf numFmtId="0" fontId="233" fillId="4" borderId="3" xfId="0" applyFont="1" applyFill="1" applyBorder="1" applyAlignment="1">
      <alignment horizontal="center" vertical="center"/>
    </xf>
    <xf numFmtId="173" fontId="43" fillId="0" borderId="64" xfId="22" applyNumberFormat="1" applyFont="1" applyBorder="1" applyAlignment="1">
      <alignment vertical="center"/>
    </xf>
    <xf numFmtId="173" fontId="43" fillId="0" borderId="65" xfId="22" applyNumberFormat="1" applyFont="1" applyBorder="1" applyAlignment="1">
      <alignment vertical="center"/>
    </xf>
    <xf numFmtId="172" fontId="41" fillId="5" borderId="64" xfId="6" applyNumberFormat="1" applyFont="1" applyFill="1" applyBorder="1" applyAlignment="1">
      <alignment horizontal="center" vertical="center"/>
    </xf>
    <xf numFmtId="172" fontId="43" fillId="5" borderId="65" xfId="53508" applyNumberFormat="1" applyFont="1" applyFill="1" applyBorder="1" applyAlignment="1">
      <alignment horizontal="center"/>
    </xf>
    <xf numFmtId="173" fontId="41" fillId="5" borderId="64" xfId="22" applyNumberFormat="1" applyFont="1" applyFill="1" applyBorder="1" applyAlignment="1">
      <alignment horizontal="center" vertical="center"/>
    </xf>
    <xf numFmtId="173" fontId="41" fillId="5" borderId="66" xfId="22" applyNumberFormat="1" applyFont="1" applyFill="1" applyBorder="1" applyAlignment="1">
      <alignment horizontal="center" vertical="center"/>
    </xf>
    <xf numFmtId="172" fontId="41" fillId="5" borderId="66" xfId="53509" applyNumberFormat="1" applyFont="1" applyFill="1" applyBorder="1" applyAlignment="1">
      <alignment horizontal="center" vertical="center"/>
    </xf>
    <xf numFmtId="173" fontId="43" fillId="0" borderId="4" xfId="22" applyNumberFormat="1" applyFont="1" applyBorder="1" applyAlignment="1">
      <alignment vertical="center"/>
    </xf>
    <xf numFmtId="173" fontId="43" fillId="0" borderId="0" xfId="22" applyNumberFormat="1" applyFont="1" applyBorder="1" applyAlignment="1">
      <alignment vertical="center"/>
    </xf>
    <xf numFmtId="172" fontId="41" fillId="5" borderId="4" xfId="6" applyNumberFormat="1" applyFont="1" applyFill="1" applyBorder="1" applyAlignment="1">
      <alignment horizontal="center" vertical="center"/>
    </xf>
    <xf numFmtId="172" fontId="43" fillId="5" borderId="0" xfId="53508" applyNumberFormat="1" applyFont="1" applyFill="1" applyBorder="1" applyAlignment="1">
      <alignment horizontal="center"/>
    </xf>
    <xf numFmtId="173" fontId="41" fillId="5" borderId="4" xfId="22" applyNumberFormat="1" applyFont="1" applyFill="1" applyBorder="1" applyAlignment="1">
      <alignment horizontal="center" vertical="center"/>
    </xf>
    <xf numFmtId="173" fontId="41" fillId="5" borderId="5" xfId="22" applyNumberFormat="1" applyFont="1" applyFill="1" applyBorder="1" applyAlignment="1">
      <alignment horizontal="center" vertical="center"/>
    </xf>
    <xf numFmtId="172" fontId="41" fillId="5" borderId="5" xfId="53509" applyNumberFormat="1" applyFont="1" applyFill="1" applyBorder="1" applyAlignment="1">
      <alignment horizontal="center" vertical="center"/>
    </xf>
    <xf numFmtId="173" fontId="223" fillId="0" borderId="4" xfId="22" applyNumberFormat="1" applyFont="1" applyBorder="1" applyAlignment="1">
      <alignment vertical="center"/>
    </xf>
    <xf numFmtId="173" fontId="223" fillId="0" borderId="0" xfId="22" applyNumberFormat="1" applyFont="1" applyBorder="1" applyAlignment="1">
      <alignment vertical="center"/>
    </xf>
    <xf numFmtId="172" fontId="42" fillId="5" borderId="4" xfId="6" applyNumberFormat="1" applyFont="1" applyFill="1" applyBorder="1" applyAlignment="1">
      <alignment horizontal="center" vertical="center"/>
    </xf>
    <xf numFmtId="172" fontId="223" fillId="5" borderId="0" xfId="53508" applyNumberFormat="1" applyFont="1" applyFill="1" applyBorder="1" applyAlignment="1">
      <alignment horizontal="center"/>
    </xf>
    <xf numFmtId="173" fontId="42" fillId="5" borderId="4" xfId="22" applyNumberFormat="1" applyFont="1" applyFill="1" applyBorder="1" applyAlignment="1">
      <alignment horizontal="center" vertical="center"/>
    </xf>
    <xf numFmtId="173" fontId="42" fillId="5" borderId="5" xfId="22" applyNumberFormat="1" applyFont="1" applyFill="1" applyBorder="1" applyAlignment="1">
      <alignment horizontal="center" vertical="center"/>
    </xf>
    <xf numFmtId="172" fontId="42" fillId="5" borderId="5" xfId="53509" applyNumberFormat="1" applyFont="1" applyFill="1" applyBorder="1" applyAlignment="1">
      <alignment horizontal="center" vertical="center"/>
    </xf>
    <xf numFmtId="0" fontId="41" fillId="2" borderId="64" xfId="0" applyFont="1" applyFill="1" applyBorder="1" applyAlignment="1">
      <alignment horizontal="center"/>
    </xf>
    <xf numFmtId="0" fontId="41" fillId="2" borderId="66" xfId="0" applyFont="1" applyFill="1" applyBorder="1" applyAlignment="1">
      <alignment horizontal="center"/>
    </xf>
    <xf numFmtId="0" fontId="24" fillId="0" borderId="4" xfId="0" applyFont="1" applyBorder="1"/>
    <xf numFmtId="179" fontId="40" fillId="3" borderId="4" xfId="32" applyNumberFormat="1" applyFont="1" applyFill="1" applyBorder="1" applyAlignment="1">
      <alignment horizontal="center"/>
    </xf>
    <xf numFmtId="179" fontId="40" fillId="3" borderId="0" xfId="32" applyNumberFormat="1" applyFont="1" applyFill="1" applyAlignment="1">
      <alignment horizontal="center"/>
    </xf>
    <xf numFmtId="179" fontId="40" fillId="3" borderId="5" xfId="32" applyNumberFormat="1" applyFont="1" applyFill="1" applyBorder="1" applyAlignment="1">
      <alignment horizontal="center"/>
    </xf>
    <xf numFmtId="1" fontId="40" fillId="3" borderId="4" xfId="32" applyNumberFormat="1" applyFont="1" applyFill="1" applyBorder="1" applyAlignment="1">
      <alignment horizontal="center"/>
    </xf>
    <xf numFmtId="1" fontId="40" fillId="3" borderId="5" xfId="32" applyNumberFormat="1" applyFont="1" applyFill="1" applyBorder="1" applyAlignment="1">
      <alignment horizontal="center"/>
    </xf>
    <xf numFmtId="0" fontId="42" fillId="6" borderId="64" xfId="31" applyFont="1" applyFill="1" applyBorder="1"/>
    <xf numFmtId="0" fontId="41" fillId="5" borderId="4" xfId="32" applyFont="1" applyFill="1" applyBorder="1"/>
    <xf numFmtId="0" fontId="41" fillId="0" borderId="4" xfId="32" applyFont="1" applyBorder="1"/>
    <xf numFmtId="0" fontId="41" fillId="0" borderId="4" xfId="31" applyFont="1" applyBorder="1" applyAlignment="1">
      <alignment horizontal="left"/>
    </xf>
    <xf numFmtId="0" fontId="42" fillId="0" borderId="4" xfId="31" applyFont="1" applyBorder="1"/>
    <xf numFmtId="0" fontId="41" fillId="0" borderId="4" xfId="31" applyFont="1" applyBorder="1"/>
    <xf numFmtId="0" fontId="42" fillId="0" borderId="4" xfId="31" quotePrefix="1" applyFont="1" applyBorder="1" applyAlignment="1">
      <alignment horizontal="left"/>
    </xf>
    <xf numFmtId="180" fontId="41" fillId="0" borderId="4" xfId="31" quotePrefix="1" applyNumberFormat="1" applyFont="1" applyBorder="1" applyAlignment="1">
      <alignment horizontal="left"/>
    </xf>
    <xf numFmtId="180" fontId="41" fillId="6" borderId="4" xfId="31" quotePrefix="1" applyNumberFormat="1" applyFont="1" applyFill="1" applyBorder="1" applyAlignment="1">
      <alignment horizontal="left"/>
    </xf>
    <xf numFmtId="0" fontId="32" fillId="0" borderId="8" xfId="0" applyFont="1" applyBorder="1" applyAlignment="1">
      <alignment horizontal="left" vertical="center"/>
    </xf>
    <xf numFmtId="172" fontId="28" fillId="5" borderId="8" xfId="53508" applyNumberFormat="1" applyFont="1" applyFill="1" applyBorder="1" applyAlignment="1">
      <alignment horizontal="center" vertical="center"/>
    </xf>
    <xf numFmtId="172" fontId="28" fillId="5" borderId="7" xfId="53508" applyNumberFormat="1" applyFont="1" applyFill="1" applyBorder="1" applyAlignment="1">
      <alignment horizontal="center" vertical="center"/>
    </xf>
    <xf numFmtId="172" fontId="28" fillId="5" borderId="9" xfId="53508" applyNumberFormat="1" applyFont="1" applyFill="1" applyBorder="1" applyAlignment="1">
      <alignment horizontal="center" vertical="center"/>
    </xf>
    <xf numFmtId="172" fontId="28" fillId="5" borderId="64" xfId="6" applyNumberFormat="1" applyFont="1" applyFill="1" applyBorder="1" applyAlignment="1">
      <alignment horizontal="center" vertical="center"/>
    </xf>
    <xf numFmtId="172" fontId="28" fillId="5" borderId="66" xfId="6" applyNumberFormat="1" applyFont="1" applyFill="1" applyBorder="1" applyAlignment="1">
      <alignment horizontal="center" vertical="center"/>
    </xf>
    <xf numFmtId="172" fontId="28" fillId="5" borderId="63" xfId="6" applyNumberFormat="1" applyFont="1" applyFill="1" applyBorder="1" applyAlignment="1">
      <alignment horizontal="center" vertical="center"/>
    </xf>
    <xf numFmtId="172" fontId="28" fillId="5" borderId="6" xfId="6" applyNumberFormat="1" applyFont="1" applyFill="1" applyBorder="1" applyAlignment="1">
      <alignment horizontal="center" vertical="center"/>
    </xf>
    <xf numFmtId="17" fontId="1" fillId="3" borderId="4" xfId="21" applyNumberFormat="1" applyFont="1" applyFill="1" applyBorder="1" applyAlignment="1">
      <alignment horizontal="center" vertical="center"/>
    </xf>
    <xf numFmtId="17" fontId="1" fillId="3" borderId="0" xfId="21" applyNumberFormat="1" applyFont="1" applyFill="1" applyAlignment="1">
      <alignment horizontal="center" vertical="center"/>
    </xf>
    <xf numFmtId="17" fontId="1" fillId="3" borderId="5" xfId="21" applyNumberFormat="1" applyFont="1" applyFill="1" applyBorder="1" applyAlignment="1">
      <alignment horizontal="center" vertical="center"/>
    </xf>
    <xf numFmtId="0" fontId="1" fillId="3" borderId="0" xfId="2" applyFont="1" applyFill="1" applyAlignment="1">
      <alignment horizontal="center"/>
    </xf>
    <xf numFmtId="0" fontId="28" fillId="2" borderId="64" xfId="0" applyFont="1" applyFill="1" applyBorder="1"/>
    <xf numFmtId="0" fontId="28" fillId="2" borderId="4" xfId="0" applyFont="1" applyFill="1" applyBorder="1"/>
    <xf numFmtId="0" fontId="38" fillId="4" borderId="66" xfId="0" applyFont="1" applyFill="1" applyBorder="1" applyAlignment="1">
      <alignment horizontal="center" wrapText="1"/>
    </xf>
    <xf numFmtId="3" fontId="28" fillId="0" borderId="64" xfId="0" applyNumberFormat="1" applyFont="1" applyBorder="1" applyAlignment="1">
      <alignment horizontal="center"/>
    </xf>
    <xf numFmtId="0" fontId="28" fillId="2" borderId="8" xfId="0" applyFont="1" applyFill="1" applyBorder="1"/>
    <xf numFmtId="3" fontId="28" fillId="0" borderId="8" xfId="0" applyNumberFormat="1" applyFont="1" applyBorder="1" applyAlignment="1">
      <alignment horizontal="center"/>
    </xf>
    <xf numFmtId="9" fontId="28" fillId="0" borderId="9" xfId="53508" applyFont="1" applyBorder="1" applyAlignment="1">
      <alignment horizontal="center"/>
    </xf>
    <xf numFmtId="172" fontId="28" fillId="0" borderId="66" xfId="53508" applyNumberFormat="1" applyFont="1" applyBorder="1" applyAlignment="1">
      <alignment horizontal="center"/>
    </xf>
    <xf numFmtId="172" fontId="28" fillId="0" borderId="5" xfId="53508" applyNumberFormat="1" applyFont="1" applyBorder="1" applyAlignment="1">
      <alignment horizontal="center"/>
    </xf>
    <xf numFmtId="172" fontId="28" fillId="0" borderId="9" xfId="53508" applyNumberFormat="1" applyFont="1" applyBorder="1" applyAlignment="1">
      <alignment horizontal="center"/>
    </xf>
    <xf numFmtId="17" fontId="38" fillId="4" borderId="64" xfId="0" applyNumberFormat="1" applyFont="1" applyFill="1" applyBorder="1" applyAlignment="1">
      <alignment horizontal="center" wrapText="1"/>
    </xf>
    <xf numFmtId="17" fontId="1" fillId="3" borderId="7" xfId="21" applyNumberFormat="1" applyFont="1" applyFill="1" applyBorder="1" applyAlignment="1">
      <alignment horizontal="center" wrapText="1"/>
    </xf>
    <xf numFmtId="3" fontId="28" fillId="0" borderId="64" xfId="22" applyNumberFormat="1" applyFont="1" applyFill="1" applyBorder="1" applyAlignment="1">
      <alignment horizontal="center"/>
    </xf>
    <xf numFmtId="3" fontId="28" fillId="0" borderId="4" xfId="22" applyNumberFormat="1" applyFont="1" applyBorder="1" applyAlignment="1">
      <alignment horizontal="center"/>
    </xf>
    <xf numFmtId="3" fontId="28" fillId="0" borderId="8" xfId="22" applyNumberFormat="1" applyFont="1" applyBorder="1" applyAlignment="1">
      <alignment horizontal="center"/>
    </xf>
    <xf numFmtId="0" fontId="40" fillId="3" borderId="0" xfId="44" applyFont="1" applyFill="1" applyAlignment="1">
      <alignment horizontal="center"/>
    </xf>
    <xf numFmtId="0" fontId="40" fillId="3" borderId="5" xfId="44" applyFont="1" applyFill="1" applyBorder="1" applyAlignment="1">
      <alignment horizontal="center"/>
    </xf>
    <xf numFmtId="173" fontId="41" fillId="0" borderId="0" xfId="46" applyNumberFormat="1" applyFont="1" applyFill="1" applyBorder="1"/>
    <xf numFmtId="172" fontId="41" fillId="0" borderId="64" xfId="47" applyNumberFormat="1" applyFont="1" applyBorder="1" applyAlignment="1">
      <alignment horizontal="center" vertical="center"/>
    </xf>
    <xf numFmtId="172" fontId="41" fillId="0" borderId="66" xfId="47" applyNumberFormat="1" applyFont="1" applyBorder="1" applyAlignment="1">
      <alignment horizontal="center" vertical="center"/>
    </xf>
    <xf numFmtId="174" fontId="42" fillId="0" borderId="8" xfId="48" applyNumberFormat="1" applyFont="1" applyFill="1" applyBorder="1" applyAlignment="1">
      <alignment vertical="center"/>
    </xf>
    <xf numFmtId="174" fontId="42" fillId="0" borderId="7" xfId="48" applyNumberFormat="1" applyFont="1" applyFill="1" applyBorder="1" applyAlignment="1">
      <alignment vertical="center"/>
    </xf>
    <xf numFmtId="174" fontId="42" fillId="0" borderId="9" xfId="48" applyNumberFormat="1" applyFont="1" applyFill="1" applyBorder="1" applyAlignment="1">
      <alignment vertical="center"/>
    </xf>
    <xf numFmtId="172" fontId="28" fillId="5" borderId="66" xfId="53508" applyNumberFormat="1" applyFont="1" applyFill="1" applyBorder="1" applyAlignment="1">
      <alignment horizontal="center" vertical="center"/>
    </xf>
    <xf numFmtId="172" fontId="28" fillId="5" borderId="5" xfId="53508" applyNumberFormat="1" applyFont="1" applyFill="1" applyBorder="1" applyAlignment="1">
      <alignment horizontal="center" vertical="center"/>
    </xf>
    <xf numFmtId="172" fontId="28" fillId="5" borderId="65" xfId="53508" applyNumberFormat="1" applyFont="1" applyFill="1" applyBorder="1" applyAlignment="1">
      <alignment horizontal="center" vertical="center"/>
    </xf>
    <xf numFmtId="172" fontId="28" fillId="5" borderId="0" xfId="53508" applyNumberFormat="1" applyFont="1" applyFill="1" applyBorder="1" applyAlignment="1">
      <alignment horizontal="center" vertical="center"/>
    </xf>
    <xf numFmtId="174" fontId="1" fillId="3" borderId="74" xfId="53507" applyNumberFormat="1" applyFont="1" applyFill="1" applyBorder="1" applyAlignment="1">
      <alignment horizontal="center" vertical="center" wrapText="1"/>
    </xf>
    <xf numFmtId="3" fontId="0" fillId="0" borderId="64" xfId="0" applyNumberFormat="1" applyBorder="1" applyAlignment="1">
      <alignment horizontal="center"/>
    </xf>
    <xf numFmtId="3" fontId="0" fillId="0" borderId="65" xfId="0" applyNumberFormat="1" applyBorder="1" applyAlignment="1">
      <alignment horizontal="center"/>
    </xf>
    <xf numFmtId="172" fontId="0" fillId="0" borderId="66" xfId="53508" applyNumberFormat="1" applyFont="1" applyBorder="1" applyAlignment="1">
      <alignment horizontal="center"/>
    </xf>
    <xf numFmtId="172" fontId="0" fillId="0" borderId="64" xfId="53508" applyNumberFormat="1" applyFont="1" applyBorder="1" applyAlignment="1">
      <alignment horizontal="center"/>
    </xf>
    <xf numFmtId="3" fontId="0" fillId="0" borderId="66" xfId="0" applyNumberFormat="1" applyBorder="1" applyAlignment="1">
      <alignment horizontal="center"/>
    </xf>
    <xf numFmtId="172" fontId="2" fillId="0" borderId="8" xfId="53508" applyNumberFormat="1" applyFont="1" applyBorder="1" applyAlignment="1">
      <alignment horizontal="center"/>
    </xf>
    <xf numFmtId="172" fontId="2" fillId="0" borderId="9" xfId="53508" applyNumberFormat="1" applyFont="1" applyBorder="1" applyAlignment="1">
      <alignment horizontal="center"/>
    </xf>
    <xf numFmtId="172" fontId="2" fillId="0" borderId="6" xfId="53508" applyNumberFormat="1" applyFont="1" applyBorder="1" applyAlignment="1">
      <alignment horizontal="center"/>
    </xf>
    <xf numFmtId="0" fontId="40" fillId="3" borderId="1" xfId="0" applyFont="1" applyFill="1" applyBorder="1" applyAlignment="1">
      <alignment horizontal="center" vertical="top"/>
    </xf>
    <xf numFmtId="174" fontId="41" fillId="0" borderId="0" xfId="53507" applyNumberFormat="1" applyFont="1" applyFill="1" applyBorder="1" applyAlignment="1">
      <alignment horizontal="right"/>
    </xf>
    <xf numFmtId="174" fontId="41" fillId="0" borderId="5" xfId="53507" applyNumberFormat="1" applyFont="1" applyFill="1" applyBorder="1" applyAlignment="1">
      <alignment horizontal="right"/>
    </xf>
    <xf numFmtId="173" fontId="41" fillId="0" borderId="4" xfId="53507" applyNumberFormat="1" applyFont="1" applyFill="1" applyBorder="1" applyAlignment="1">
      <alignment horizontal="center" vertical="center"/>
    </xf>
    <xf numFmtId="173" fontId="41" fillId="0" borderId="5" xfId="53507" applyNumberFormat="1" applyFont="1" applyFill="1" applyBorder="1" applyAlignment="1">
      <alignment horizontal="center" vertical="center"/>
    </xf>
    <xf numFmtId="172" fontId="41" fillId="0" borderId="5" xfId="19" applyNumberFormat="1" applyFont="1" applyBorder="1" applyAlignment="1">
      <alignment horizontal="center" vertical="center"/>
    </xf>
    <xf numFmtId="174" fontId="42" fillId="0" borderId="7" xfId="53507" applyNumberFormat="1" applyFont="1" applyFill="1" applyBorder="1" applyAlignment="1"/>
    <xf numFmtId="174" fontId="42" fillId="0" borderId="9" xfId="53507" applyNumberFormat="1" applyFont="1" applyFill="1" applyBorder="1" applyAlignment="1"/>
    <xf numFmtId="173" fontId="42" fillId="0" borderId="8" xfId="53507" applyNumberFormat="1" applyFont="1" applyFill="1" applyBorder="1" applyAlignment="1">
      <alignment horizontal="center" vertical="center"/>
    </xf>
    <xf numFmtId="173" fontId="42" fillId="0" borderId="9" xfId="53507" applyNumberFormat="1" applyFont="1" applyFill="1" applyBorder="1" applyAlignment="1">
      <alignment horizontal="center" vertical="center"/>
    </xf>
    <xf numFmtId="172" fontId="42" fillId="0" borderId="9" xfId="19" applyNumberFormat="1" applyFont="1" applyBorder="1" applyAlignment="1">
      <alignment horizontal="center" vertical="center"/>
    </xf>
    <xf numFmtId="0" fontId="40" fillId="3" borderId="1" xfId="53493" applyFont="1" applyFill="1" applyBorder="1" applyAlignment="1">
      <alignment horizontal="center" vertical="center"/>
    </xf>
    <xf numFmtId="3" fontId="41" fillId="0" borderId="65" xfId="53493" applyNumberFormat="1" applyFont="1" applyBorder="1" applyAlignment="1">
      <alignment horizontal="center"/>
    </xf>
    <xf numFmtId="172" fontId="41" fillId="0" borderId="64" xfId="53508" applyNumberFormat="1" applyFont="1" applyFill="1" applyBorder="1" applyAlignment="1">
      <alignment horizontal="center"/>
    </xf>
    <xf numFmtId="172" fontId="41" fillId="0" borderId="66" xfId="53508" applyNumberFormat="1" applyFont="1" applyFill="1" applyBorder="1" applyAlignment="1">
      <alignment horizontal="center"/>
    </xf>
    <xf numFmtId="176" fontId="41" fillId="0" borderId="64" xfId="53507" applyNumberFormat="1" applyFont="1" applyFill="1" applyBorder="1" applyAlignment="1">
      <alignment horizontal="center"/>
    </xf>
    <xf numFmtId="176" fontId="41" fillId="0" borderId="66" xfId="53507" applyNumberFormat="1" applyFont="1" applyFill="1" applyBorder="1" applyAlignment="1">
      <alignment horizontal="center"/>
    </xf>
    <xf numFmtId="3" fontId="41" fillId="0" borderId="0" xfId="53493" applyNumberFormat="1" applyFont="1" applyAlignment="1">
      <alignment horizontal="center"/>
    </xf>
    <xf numFmtId="172" fontId="41" fillId="0" borderId="4" xfId="53508" applyNumberFormat="1" applyFont="1" applyFill="1" applyBorder="1" applyAlignment="1">
      <alignment horizontal="center"/>
    </xf>
    <xf numFmtId="172" fontId="41" fillId="0" borderId="5" xfId="53508" applyNumberFormat="1" applyFont="1" applyFill="1" applyBorder="1" applyAlignment="1">
      <alignment horizontal="center"/>
    </xf>
    <xf numFmtId="176" fontId="41" fillId="0" borderId="4" xfId="53507" applyNumberFormat="1" applyFont="1" applyFill="1" applyBorder="1" applyAlignment="1">
      <alignment horizontal="center"/>
    </xf>
    <xf numFmtId="176" fontId="41" fillId="0" borderId="5" xfId="53507" applyNumberFormat="1" applyFont="1" applyFill="1" applyBorder="1" applyAlignment="1">
      <alignment horizontal="center"/>
    </xf>
    <xf numFmtId="3" fontId="42" fillId="0" borderId="8" xfId="53493" applyNumberFormat="1" applyFont="1" applyBorder="1" applyAlignment="1">
      <alignment horizontal="center" vertical="center"/>
    </xf>
    <xf numFmtId="3" fontId="42" fillId="0" borderId="7" xfId="53493" applyNumberFormat="1" applyFont="1" applyBorder="1" applyAlignment="1">
      <alignment horizontal="center" vertical="center"/>
    </xf>
    <xf numFmtId="3" fontId="216" fillId="0" borderId="9" xfId="0" applyNumberFormat="1" applyFont="1" applyBorder="1" applyAlignment="1">
      <alignment horizontal="center" vertical="center"/>
    </xf>
    <xf numFmtId="172" fontId="42" fillId="0" borderId="8" xfId="53508" applyNumberFormat="1" applyFont="1" applyFill="1" applyBorder="1" applyAlignment="1">
      <alignment horizontal="center" vertical="center"/>
    </xf>
    <xf numFmtId="176" fontId="42" fillId="0" borderId="8" xfId="53507" applyNumberFormat="1" applyFont="1" applyFill="1" applyBorder="1" applyAlignment="1">
      <alignment horizontal="center" vertical="center"/>
    </xf>
    <xf numFmtId="176" fontId="42" fillId="0" borderId="9" xfId="53507" applyNumberFormat="1" applyFont="1" applyFill="1" applyBorder="1" applyAlignment="1">
      <alignment horizontal="center" vertical="center"/>
    </xf>
    <xf numFmtId="14" fontId="40" fillId="3" borderId="1" xfId="37" quotePrefix="1" applyNumberFormat="1" applyFont="1" applyFill="1" applyBorder="1" applyAlignment="1">
      <alignment horizontal="center" vertical="center"/>
    </xf>
    <xf numFmtId="176" fontId="43" fillId="0" borderId="0" xfId="53507" applyNumberFormat="1" applyFont="1" applyAlignment="1">
      <alignment horizontal="right"/>
    </xf>
    <xf numFmtId="172" fontId="41" fillId="0" borderId="4" xfId="19" applyNumberFormat="1" applyFont="1" applyBorder="1" applyAlignment="1">
      <alignment horizontal="center"/>
    </xf>
    <xf numFmtId="172" fontId="41" fillId="0" borderId="63" xfId="19" applyNumberFormat="1" applyFont="1" applyBorder="1" applyAlignment="1">
      <alignment horizontal="center"/>
    </xf>
    <xf numFmtId="172" fontId="41" fillId="0" borderId="3" xfId="19" applyNumberFormat="1" applyFont="1" applyBorder="1" applyAlignment="1">
      <alignment horizontal="center"/>
    </xf>
    <xf numFmtId="3" fontId="40" fillId="4" borderId="63" xfId="20" applyNumberFormat="1" applyFont="1" applyFill="1" applyBorder="1" applyAlignment="1">
      <alignment horizontal="center" vertical="center" wrapText="1"/>
    </xf>
    <xf numFmtId="3" fontId="40" fillId="4" borderId="1" xfId="20" applyNumberFormat="1" applyFont="1" applyFill="1" applyBorder="1" applyAlignment="1">
      <alignment horizontal="center" vertical="center" wrapText="1"/>
    </xf>
    <xf numFmtId="3" fontId="43" fillId="9" borderId="3" xfId="20" applyNumberFormat="1" applyFont="1" applyFill="1" applyBorder="1" applyAlignment="1">
      <alignment vertical="center" wrapText="1"/>
    </xf>
    <xf numFmtId="172" fontId="212" fillId="2" borderId="0" xfId="20" applyNumberFormat="1" applyFont="1" applyFill="1" applyAlignment="1">
      <alignment horizontal="center" vertical="center" wrapText="1"/>
    </xf>
    <xf numFmtId="43" fontId="41" fillId="0" borderId="4" xfId="53507" quotePrefix="1" applyFont="1" applyBorder="1" applyAlignment="1">
      <alignment horizontal="center" vertical="center" wrapText="1"/>
    </xf>
    <xf numFmtId="171" fontId="41" fillId="0" borderId="5" xfId="20" quotePrefix="1" applyNumberFormat="1" applyFont="1" applyBorder="1" applyAlignment="1">
      <alignment horizontal="center" vertical="center" wrapText="1"/>
    </xf>
    <xf numFmtId="171" fontId="41" fillId="0" borderId="3" xfId="20" quotePrefix="1" applyNumberFormat="1" applyFont="1" applyBorder="1" applyAlignment="1">
      <alignment horizontal="center" vertical="center" wrapText="1"/>
    </xf>
    <xf numFmtId="172" fontId="212" fillId="2" borderId="0" xfId="20" applyNumberFormat="1" applyFont="1" applyFill="1" applyAlignment="1">
      <alignment horizontal="center" vertical="center"/>
    </xf>
    <xf numFmtId="3" fontId="223" fillId="9" borderId="6" xfId="20" applyNumberFormat="1" applyFont="1" applyFill="1" applyBorder="1" applyAlignment="1">
      <alignment horizontal="left" vertical="center" wrapText="1"/>
    </xf>
    <xf numFmtId="172" fontId="216" fillId="2" borderId="7" xfId="20" applyNumberFormat="1" applyFont="1" applyFill="1" applyBorder="1" applyAlignment="1">
      <alignment horizontal="center" vertical="center"/>
    </xf>
    <xf numFmtId="43" fontId="42" fillId="0" borderId="8" xfId="53507" quotePrefix="1" applyFont="1" applyBorder="1" applyAlignment="1">
      <alignment horizontal="center" vertical="center" wrapText="1"/>
    </xf>
    <xf numFmtId="171" fontId="42" fillId="0" borderId="9" xfId="20" quotePrefix="1" applyNumberFormat="1" applyFont="1" applyBorder="1" applyAlignment="1">
      <alignment horizontal="center" vertical="center" wrapText="1"/>
    </xf>
    <xf numFmtId="171" fontId="42" fillId="0" borderId="6" xfId="20" quotePrefix="1" applyNumberFormat="1" applyFont="1" applyBorder="1" applyAlignment="1">
      <alignment horizontal="center" vertical="center" wrapText="1"/>
    </xf>
    <xf numFmtId="3" fontId="40" fillId="4" borderId="1" xfId="20" applyNumberFormat="1" applyFont="1" applyFill="1" applyBorder="1" applyAlignment="1">
      <alignment vertical="center" wrapText="1"/>
    </xf>
    <xf numFmtId="0" fontId="40" fillId="3" borderId="75" xfId="0" quotePrefix="1" applyFont="1" applyFill="1" applyBorder="1" applyAlignment="1">
      <alignment horizontal="center" vertical="center"/>
    </xf>
    <xf numFmtId="0" fontId="40" fillId="3" borderId="61" xfId="0" quotePrefix="1" applyFont="1" applyFill="1" applyBorder="1" applyAlignment="1">
      <alignment horizontal="center" vertical="center"/>
    </xf>
    <xf numFmtId="0" fontId="40" fillId="3" borderId="75" xfId="0" applyFont="1" applyFill="1" applyBorder="1" applyAlignment="1">
      <alignment horizontal="center" vertical="center"/>
    </xf>
    <xf numFmtId="174" fontId="41" fillId="5" borderId="65" xfId="53507" applyNumberFormat="1" applyFont="1" applyFill="1" applyBorder="1" applyAlignment="1">
      <alignment horizontal="center" vertical="center"/>
    </xf>
    <xf numFmtId="174" fontId="41" fillId="5" borderId="66" xfId="53507" applyNumberFormat="1" applyFont="1" applyFill="1" applyBorder="1" applyAlignment="1">
      <alignment horizontal="center" vertical="center"/>
    </xf>
    <xf numFmtId="172" fontId="41" fillId="5" borderId="65" xfId="53508" applyNumberFormat="1" applyFont="1" applyFill="1" applyBorder="1" applyAlignment="1" applyProtection="1">
      <alignment horizontal="center" vertical="center"/>
    </xf>
    <xf numFmtId="172" fontId="41" fillId="5" borderId="66" xfId="53508" applyNumberFormat="1" applyFont="1" applyFill="1" applyBorder="1" applyAlignment="1" applyProtection="1">
      <alignment horizontal="center" vertical="center"/>
    </xf>
    <xf numFmtId="174" fontId="41" fillId="5" borderId="0" xfId="53507" applyNumberFormat="1" applyFont="1" applyFill="1" applyBorder="1" applyAlignment="1">
      <alignment horizontal="center" vertical="center"/>
    </xf>
    <xf numFmtId="174" fontId="41" fillId="5" borderId="5" xfId="53507" applyNumberFormat="1" applyFont="1" applyFill="1" applyBorder="1" applyAlignment="1">
      <alignment horizontal="center" vertical="center"/>
    </xf>
    <xf numFmtId="172" fontId="41" fillId="5" borderId="4" xfId="53508" applyNumberFormat="1" applyFont="1" applyFill="1" applyBorder="1" applyAlignment="1" applyProtection="1">
      <alignment horizontal="center" vertical="center"/>
    </xf>
    <xf numFmtId="172" fontId="41" fillId="5" borderId="5" xfId="53508" applyNumberFormat="1" applyFont="1" applyFill="1" applyBorder="1" applyAlignment="1" applyProtection="1">
      <alignment horizontal="center" vertical="center"/>
    </xf>
    <xf numFmtId="174" fontId="41" fillId="5" borderId="0" xfId="53507" applyNumberFormat="1" applyFont="1" applyFill="1" applyBorder="1" applyAlignment="1">
      <alignment vertical="center"/>
    </xf>
    <xf numFmtId="174" fontId="41" fillId="5" borderId="5" xfId="53507" applyNumberFormat="1" applyFont="1" applyFill="1" applyBorder="1" applyAlignment="1">
      <alignment vertical="center"/>
    </xf>
    <xf numFmtId="174" fontId="41" fillId="5" borderId="61" xfId="53507" applyNumberFormat="1" applyFont="1" applyFill="1" applyBorder="1" applyAlignment="1">
      <alignment vertical="center"/>
    </xf>
    <xf numFmtId="174" fontId="42" fillId="5" borderId="7" xfId="53507" applyNumberFormat="1" applyFont="1" applyFill="1" applyBorder="1" applyAlignment="1">
      <alignment vertical="center"/>
    </xf>
    <xf numFmtId="172" fontId="42" fillId="5" borderId="8" xfId="53508" applyNumberFormat="1" applyFont="1" applyFill="1" applyBorder="1" applyAlignment="1" applyProtection="1">
      <alignment horizontal="center" vertical="center"/>
    </xf>
    <xf numFmtId="172" fontId="42" fillId="5" borderId="9" xfId="53508" applyNumberFormat="1" applyFont="1" applyFill="1" applyBorder="1" applyAlignment="1" applyProtection="1">
      <alignment horizontal="center" vertical="center"/>
    </xf>
    <xf numFmtId="174" fontId="42" fillId="5" borderId="0" xfId="53507" applyNumberFormat="1" applyFont="1" applyFill="1" applyBorder="1" applyAlignment="1">
      <alignment vertical="center"/>
    </xf>
    <xf numFmtId="172" fontId="42" fillId="5" borderId="0" xfId="53508" applyNumberFormat="1" applyFont="1" applyFill="1" applyBorder="1" applyAlignment="1" applyProtection="1">
      <alignment horizontal="center" vertical="center"/>
    </xf>
    <xf numFmtId="174" fontId="41" fillId="5" borderId="65" xfId="53507" applyNumberFormat="1" applyFont="1" applyFill="1" applyBorder="1" applyAlignment="1">
      <alignment vertical="center"/>
    </xf>
    <xf numFmtId="174" fontId="41" fillId="5" borderId="66" xfId="53507" applyNumberFormat="1" applyFont="1" applyFill="1" applyBorder="1" applyAlignment="1">
      <alignment vertical="center"/>
    </xf>
    <xf numFmtId="172" fontId="41" fillId="5" borderId="64" xfId="53508" applyNumberFormat="1" applyFont="1" applyFill="1" applyBorder="1" applyAlignment="1" applyProtection="1">
      <alignment horizontal="center" vertical="center"/>
    </xf>
    <xf numFmtId="172" fontId="41" fillId="5" borderId="75" xfId="53508" applyNumberFormat="1" applyFont="1" applyFill="1" applyBorder="1" applyAlignment="1" applyProtection="1">
      <alignment horizontal="center" vertical="center"/>
    </xf>
    <xf numFmtId="171" fontId="42" fillId="5" borderId="7" xfId="53507" applyNumberFormat="1" applyFont="1" applyFill="1" applyBorder="1" applyAlignment="1">
      <alignment vertical="center"/>
    </xf>
    <xf numFmtId="43" fontId="234" fillId="5" borderId="4" xfId="53507" applyFont="1" applyFill="1" applyBorder="1" applyAlignment="1" applyProtection="1">
      <alignment horizontal="right" vertical="center"/>
    </xf>
    <xf numFmtId="43" fontId="234" fillId="5" borderId="0" xfId="53507" applyFont="1" applyFill="1" applyBorder="1" applyAlignment="1" applyProtection="1">
      <alignment horizontal="right" vertical="center"/>
    </xf>
    <xf numFmtId="171" fontId="42" fillId="5" borderId="9" xfId="53507" applyNumberFormat="1" applyFont="1" applyFill="1" applyBorder="1" applyAlignment="1">
      <alignment vertical="center"/>
    </xf>
    <xf numFmtId="174" fontId="41" fillId="5" borderId="64" xfId="53507" applyNumberFormat="1" applyFont="1" applyFill="1" applyBorder="1" applyAlignment="1">
      <alignment horizontal="center" vertical="center"/>
    </xf>
    <xf numFmtId="174" fontId="41" fillId="5" borderId="4" xfId="53507" applyNumberFormat="1" applyFont="1" applyFill="1" applyBorder="1" applyAlignment="1">
      <alignment horizontal="center" vertical="center"/>
    </xf>
    <xf numFmtId="174" fontId="41" fillId="5" borderId="4" xfId="53507" applyNumberFormat="1" applyFont="1" applyFill="1" applyBorder="1" applyAlignment="1">
      <alignment vertical="center"/>
    </xf>
    <xf numFmtId="174" fontId="41" fillId="5" borderId="75" xfId="53507" applyNumberFormat="1" applyFont="1" applyFill="1" applyBorder="1" applyAlignment="1">
      <alignment vertical="center"/>
    </xf>
    <xf numFmtId="174" fontId="42" fillId="5" borderId="8" xfId="53507" applyNumberFormat="1" applyFont="1" applyFill="1" applyBorder="1" applyAlignment="1">
      <alignment vertical="center"/>
    </xf>
    <xf numFmtId="174" fontId="42" fillId="5" borderId="9" xfId="53507" applyNumberFormat="1" applyFont="1" applyFill="1" applyBorder="1" applyAlignment="1">
      <alignment vertical="center"/>
    </xf>
    <xf numFmtId="174" fontId="41" fillId="5" borderId="64" xfId="53507" applyNumberFormat="1" applyFont="1" applyFill="1" applyBorder="1" applyAlignment="1">
      <alignment vertical="center"/>
    </xf>
    <xf numFmtId="0" fontId="217" fillId="3" borderId="75" xfId="47697" applyFont="1" applyFill="1" applyBorder="1" applyAlignment="1">
      <alignment vertical="center" wrapText="1"/>
    </xf>
    <xf numFmtId="0" fontId="40" fillId="3" borderId="66" xfId="47697" applyFont="1" applyFill="1" applyBorder="1" applyAlignment="1">
      <alignment horizontal="center" vertical="center"/>
    </xf>
    <xf numFmtId="9" fontId="40" fillId="3" borderId="4" xfId="32498" applyFont="1" applyFill="1" applyBorder="1" applyAlignment="1">
      <alignment horizontal="center" vertical="center" wrapText="1"/>
    </xf>
    <xf numFmtId="9" fontId="40" fillId="3" borderId="0" xfId="32498" applyFont="1" applyFill="1" applyBorder="1" applyAlignment="1">
      <alignment horizontal="center" vertical="center" wrapText="1"/>
    </xf>
    <xf numFmtId="9" fontId="40" fillId="3" borderId="5" xfId="32498" applyFont="1" applyFill="1" applyBorder="1" applyAlignment="1">
      <alignment horizontal="center" vertical="center" wrapText="1"/>
    </xf>
    <xf numFmtId="0" fontId="40" fillId="3" borderId="61" xfId="53493" applyFont="1" applyFill="1" applyBorder="1" applyAlignment="1">
      <alignment horizontal="center" vertical="center"/>
    </xf>
    <xf numFmtId="0" fontId="233" fillId="4" borderId="61" xfId="0" applyFont="1" applyFill="1" applyBorder="1" applyAlignment="1">
      <alignment horizontal="center" vertical="center"/>
    </xf>
    <xf numFmtId="0" fontId="233" fillId="4" borderId="75" xfId="0" applyFont="1" applyFill="1" applyBorder="1" applyAlignment="1">
      <alignment horizontal="center" vertical="center"/>
    </xf>
    <xf numFmtId="231" fontId="41" fillId="0" borderId="64" xfId="9397" applyNumberFormat="1" applyFont="1" applyFill="1" applyBorder="1" applyAlignment="1">
      <alignment horizontal="right" vertical="center"/>
    </xf>
    <xf numFmtId="231" fontId="41" fillId="0" borderId="65" xfId="9397" applyNumberFormat="1" applyFont="1" applyFill="1" applyBorder="1" applyAlignment="1">
      <alignment horizontal="right" vertical="center"/>
    </xf>
    <xf numFmtId="231" fontId="41" fillId="0" borderId="66" xfId="9397" applyNumberFormat="1" applyFont="1" applyFill="1" applyBorder="1" applyAlignment="1">
      <alignment horizontal="right" vertical="center"/>
    </xf>
    <xf numFmtId="172" fontId="43" fillId="5" borderId="65" xfId="53508" applyNumberFormat="1" applyFont="1" applyFill="1" applyBorder="1" applyAlignment="1">
      <alignment horizontal="center" vertical="center"/>
    </xf>
    <xf numFmtId="223" fontId="41" fillId="5" borderId="64" xfId="22" applyNumberFormat="1" applyFont="1" applyFill="1" applyBorder="1" applyAlignment="1">
      <alignment horizontal="right" vertical="center"/>
    </xf>
    <xf numFmtId="223" fontId="41" fillId="5" borderId="65" xfId="22" applyNumberFormat="1" applyFont="1" applyFill="1" applyBorder="1" applyAlignment="1">
      <alignment horizontal="right" vertical="center"/>
    </xf>
    <xf numFmtId="172" fontId="41" fillId="5" borderId="63" xfId="53509" applyNumberFormat="1" applyFont="1" applyFill="1" applyBorder="1" applyAlignment="1">
      <alignment horizontal="center" vertical="center"/>
    </xf>
    <xf numFmtId="231" fontId="41" fillId="0" borderId="4" xfId="9397" applyNumberFormat="1" applyFont="1" applyFill="1" applyBorder="1" applyAlignment="1">
      <alignment horizontal="right" vertical="center"/>
    </xf>
    <xf numFmtId="231" fontId="41" fillId="0" borderId="0" xfId="9397" applyNumberFormat="1" applyFont="1" applyFill="1" applyBorder="1" applyAlignment="1">
      <alignment horizontal="right" vertical="center"/>
    </xf>
    <xf numFmtId="231" fontId="41" fillId="0" borderId="5" xfId="9397" applyNumberFormat="1" applyFont="1" applyFill="1" applyBorder="1" applyAlignment="1">
      <alignment horizontal="right" vertical="center"/>
    </xf>
    <xf numFmtId="172" fontId="43" fillId="5" borderId="0" xfId="53508" applyNumberFormat="1" applyFont="1" applyFill="1" applyBorder="1" applyAlignment="1">
      <alignment horizontal="center" vertical="center"/>
    </xf>
    <xf numFmtId="223" fontId="41" fillId="5" borderId="4" xfId="22" applyNumberFormat="1" applyFont="1" applyFill="1" applyBorder="1" applyAlignment="1">
      <alignment horizontal="right" vertical="center"/>
    </xf>
    <xf numFmtId="223" fontId="41" fillId="5" borderId="0" xfId="22" applyNumberFormat="1" applyFont="1" applyFill="1" applyBorder="1" applyAlignment="1">
      <alignment horizontal="right" vertical="center"/>
    </xf>
    <xf numFmtId="172" fontId="41" fillId="5" borderId="3" xfId="53509" applyNumberFormat="1" applyFont="1" applyFill="1" applyBorder="1" applyAlignment="1">
      <alignment horizontal="center" vertical="center"/>
    </xf>
    <xf numFmtId="231" fontId="42" fillId="0" borderId="75" xfId="9397" applyNumberFormat="1" applyFont="1" applyFill="1" applyBorder="1" applyAlignment="1">
      <alignment horizontal="right" vertical="center"/>
    </xf>
    <xf numFmtId="231" fontId="42" fillId="0" borderId="61" xfId="9397" applyNumberFormat="1" applyFont="1" applyFill="1" applyBorder="1" applyAlignment="1">
      <alignment horizontal="right" vertical="center"/>
    </xf>
    <xf numFmtId="172" fontId="42" fillId="5" borderId="75" xfId="6" applyNumberFormat="1" applyFont="1" applyFill="1" applyBorder="1" applyAlignment="1">
      <alignment horizontal="center" vertical="center"/>
    </xf>
    <xf numFmtId="172" fontId="223" fillId="5" borderId="61" xfId="53508" applyNumberFormat="1" applyFont="1" applyFill="1" applyBorder="1" applyAlignment="1">
      <alignment horizontal="center" vertical="center"/>
    </xf>
    <xf numFmtId="223" fontId="42" fillId="5" borderId="75" xfId="22" applyNumberFormat="1" applyFont="1" applyFill="1" applyBorder="1" applyAlignment="1">
      <alignment horizontal="right" vertical="center"/>
    </xf>
    <xf numFmtId="223" fontId="42" fillId="5" borderId="61" xfId="22" applyNumberFormat="1" applyFont="1" applyFill="1" applyBorder="1" applyAlignment="1">
      <alignment horizontal="right" vertical="center"/>
    </xf>
    <xf numFmtId="172" fontId="42" fillId="5" borderId="1" xfId="53509" applyNumberFormat="1" applyFont="1" applyFill="1" applyBorder="1" applyAlignment="1">
      <alignment horizontal="center" vertical="center"/>
    </xf>
    <xf numFmtId="172" fontId="42" fillId="5" borderId="64" xfId="6" applyNumberFormat="1" applyFont="1" applyFill="1" applyBorder="1" applyAlignment="1">
      <alignment horizontal="center" vertical="center"/>
    </xf>
    <xf numFmtId="172" fontId="42" fillId="5" borderId="3" xfId="53509" applyNumberFormat="1" applyFont="1" applyFill="1" applyBorder="1" applyAlignment="1">
      <alignment horizontal="center" vertical="center"/>
    </xf>
    <xf numFmtId="0" fontId="40" fillId="4" borderId="61" xfId="39" applyFont="1" applyFill="1" applyBorder="1" applyAlignment="1">
      <alignment horizontal="center"/>
    </xf>
    <xf numFmtId="172" fontId="216" fillId="0" borderId="65" xfId="40" applyNumberFormat="1" applyFont="1" applyFill="1" applyBorder="1" applyAlignment="1">
      <alignment horizontal="center" vertical="center"/>
    </xf>
    <xf numFmtId="172" fontId="216" fillId="0" borderId="66" xfId="40" applyNumberFormat="1" applyFont="1" applyFill="1" applyBorder="1" applyAlignment="1">
      <alignment horizontal="center" vertical="center"/>
    </xf>
    <xf numFmtId="3" fontId="212" fillId="121" borderId="4" xfId="39" applyNumberFormat="1" applyFont="1" applyFill="1" applyBorder="1" applyAlignment="1">
      <alignment horizontal="center" vertical="center"/>
    </xf>
    <xf numFmtId="3" fontId="212" fillId="121" borderId="5" xfId="39" applyNumberFormat="1" applyFont="1" applyFill="1" applyBorder="1" applyAlignment="1">
      <alignment horizontal="center" vertical="center"/>
    </xf>
    <xf numFmtId="3" fontId="212" fillId="122" borderId="4" xfId="39" applyNumberFormat="1" applyFont="1" applyFill="1" applyBorder="1" applyAlignment="1">
      <alignment horizontal="center" vertical="center"/>
    </xf>
    <xf numFmtId="3" fontId="212" fillId="122" borderId="5" xfId="39" applyNumberFormat="1" applyFont="1" applyFill="1" applyBorder="1" applyAlignment="1">
      <alignment horizontal="center" vertical="center"/>
    </xf>
    <xf numFmtId="3" fontId="216" fillId="122" borderId="5" xfId="39" applyNumberFormat="1" applyFont="1" applyFill="1" applyBorder="1" applyAlignment="1">
      <alignment horizontal="center" vertical="center"/>
    </xf>
    <xf numFmtId="0" fontId="40" fillId="4" borderId="61" xfId="28935" applyFont="1" applyFill="1" applyBorder="1" applyAlignment="1">
      <alignment horizontal="center" vertical="center"/>
    </xf>
    <xf numFmtId="0" fontId="40" fillId="4" borderId="0" xfId="28935" applyFont="1" applyFill="1" applyAlignment="1">
      <alignment horizontal="center" vertical="center"/>
    </xf>
    <xf numFmtId="3" fontId="216" fillId="9" borderId="4" xfId="28935" applyNumberFormat="1" applyFont="1" applyFill="1" applyBorder="1" applyAlignment="1">
      <alignment horizontal="center" vertical="center"/>
    </xf>
    <xf numFmtId="3" fontId="216" fillId="9" borderId="0" xfId="28935" applyNumberFormat="1" applyFont="1" applyFill="1" applyAlignment="1">
      <alignment horizontal="center" vertical="center"/>
    </xf>
    <xf numFmtId="3" fontId="216" fillId="9" borderId="65" xfId="28935" applyNumberFormat="1" applyFont="1" applyFill="1" applyBorder="1" applyAlignment="1">
      <alignment horizontal="center" vertical="center"/>
    </xf>
    <xf numFmtId="3" fontId="216" fillId="9" borderId="66" xfId="28935" applyNumberFormat="1" applyFont="1" applyFill="1" applyBorder="1" applyAlignment="1">
      <alignment horizontal="center" vertical="center"/>
    </xf>
    <xf numFmtId="172" fontId="216" fillId="0" borderId="65" xfId="32495" applyNumberFormat="1" applyFont="1" applyBorder="1" applyAlignment="1">
      <alignment horizontal="center" vertical="center"/>
    </xf>
    <xf numFmtId="3" fontId="216" fillId="0" borderId="64" xfId="28935" applyNumberFormat="1" applyFont="1" applyBorder="1" applyAlignment="1">
      <alignment horizontal="center" vertical="center"/>
    </xf>
    <xf numFmtId="3" fontId="216" fillId="0" borderId="65" xfId="28935" applyNumberFormat="1" applyFont="1" applyBorder="1" applyAlignment="1">
      <alignment horizontal="center" vertical="center"/>
    </xf>
    <xf numFmtId="3" fontId="216" fillId="0" borderId="66" xfId="28935" applyNumberFormat="1" applyFont="1" applyBorder="1" applyAlignment="1">
      <alignment horizontal="center" vertical="center"/>
    </xf>
    <xf numFmtId="172" fontId="216" fillId="5" borderId="64" xfId="32495" applyNumberFormat="1" applyFont="1" applyFill="1" applyBorder="1" applyAlignment="1">
      <alignment horizontal="center" vertical="center"/>
    </xf>
    <xf numFmtId="172" fontId="216" fillId="9" borderId="66" xfId="32495" applyNumberFormat="1" applyFont="1" applyFill="1" applyBorder="1" applyAlignment="1">
      <alignment horizontal="center" vertical="center"/>
    </xf>
    <xf numFmtId="172" fontId="216" fillId="0" borderId="0" xfId="32495" applyNumberFormat="1" applyFont="1" applyAlignment="1">
      <alignment horizontal="center" vertical="center"/>
    </xf>
    <xf numFmtId="172" fontId="41" fillId="121" borderId="0" xfId="32495" applyNumberFormat="1" applyFont="1" applyFill="1" applyAlignment="1">
      <alignment horizontal="center" vertical="center"/>
    </xf>
    <xf numFmtId="172" fontId="223" fillId="5" borderId="0" xfId="32495" applyNumberFormat="1" applyFont="1" applyFill="1" applyAlignment="1">
      <alignment horizontal="center" vertical="center"/>
    </xf>
    <xf numFmtId="171" fontId="216" fillId="0" borderId="0" xfId="42" applyFont="1" applyFill="1" applyBorder="1" applyAlignment="1">
      <alignment horizontal="center" vertical="center"/>
    </xf>
    <xf numFmtId="43" fontId="216" fillId="0" borderId="0" xfId="53507" applyFont="1" applyBorder="1" applyAlignment="1">
      <alignment horizontal="center" vertical="center"/>
    </xf>
    <xf numFmtId="43" fontId="216" fillId="0" borderId="5" xfId="53507" applyFont="1" applyBorder="1" applyAlignment="1">
      <alignment horizontal="center" vertical="center"/>
    </xf>
    <xf numFmtId="172" fontId="223" fillId="0" borderId="0" xfId="32495" applyNumberFormat="1" applyFont="1" applyAlignment="1">
      <alignment horizontal="center" vertical="center"/>
    </xf>
    <xf numFmtId="171" fontId="216" fillId="0" borderId="61" xfId="42" applyFont="1" applyFill="1" applyBorder="1" applyAlignment="1">
      <alignment horizontal="center" vertical="center"/>
    </xf>
    <xf numFmtId="43" fontId="216" fillId="0" borderId="61" xfId="53507" applyFont="1" applyBorder="1" applyAlignment="1">
      <alignment horizontal="center" vertical="center"/>
    </xf>
    <xf numFmtId="171" fontId="216" fillId="0" borderId="4" xfId="42" applyFont="1" applyBorder="1" applyAlignment="1">
      <alignment horizontal="center" vertical="center"/>
    </xf>
    <xf numFmtId="173" fontId="216" fillId="0" borderId="8" xfId="24" applyNumberFormat="1" applyFont="1" applyFill="1" applyBorder="1" applyAlignment="1">
      <alignment horizontal="center" vertical="center"/>
    </xf>
    <xf numFmtId="1" fontId="233" fillId="3" borderId="4" xfId="53507" quotePrefix="1" applyNumberFormat="1" applyFont="1" applyFill="1" applyBorder="1" applyAlignment="1">
      <alignment horizontal="center" vertical="center"/>
    </xf>
    <xf numFmtId="1" fontId="233" fillId="3" borderId="0" xfId="53507" quotePrefix="1" applyNumberFormat="1" applyFont="1" applyFill="1" applyAlignment="1">
      <alignment horizontal="center" vertical="center"/>
    </xf>
    <xf numFmtId="0" fontId="233" fillId="3" borderId="4" xfId="26" applyFont="1" applyFill="1" applyBorder="1" applyAlignment="1">
      <alignment horizontal="center" vertical="center"/>
    </xf>
    <xf numFmtId="0" fontId="233" fillId="3" borderId="5" xfId="26" applyFont="1" applyFill="1" applyBorder="1" applyAlignment="1">
      <alignment horizontal="center" vertical="center"/>
    </xf>
    <xf numFmtId="3" fontId="42" fillId="0" borderId="64" xfId="0" applyNumberFormat="1" applyFont="1" applyBorder="1" applyAlignment="1">
      <alignment horizontal="center" vertical="center"/>
    </xf>
    <xf numFmtId="3" fontId="42" fillId="0" borderId="65" xfId="0" applyNumberFormat="1" applyFont="1" applyBorder="1" applyAlignment="1">
      <alignment horizontal="center" vertical="center"/>
    </xf>
    <xf numFmtId="3" fontId="42" fillId="0" borderId="66" xfId="0" applyNumberFormat="1" applyFont="1" applyBorder="1" applyAlignment="1">
      <alignment horizontal="center" vertical="center"/>
    </xf>
    <xf numFmtId="172" fontId="42" fillId="0" borderId="65" xfId="27" applyNumberFormat="1" applyFont="1" applyBorder="1" applyAlignment="1">
      <alignment horizontal="center" vertical="center"/>
    </xf>
    <xf numFmtId="172" fontId="42" fillId="0" borderId="66" xfId="27" applyNumberFormat="1" applyFont="1" applyBorder="1" applyAlignment="1">
      <alignment horizontal="center" vertical="center"/>
    </xf>
    <xf numFmtId="222" fontId="41" fillId="0" borderId="8" xfId="9332" applyNumberFormat="1" applyFont="1" applyFill="1" applyBorder="1" applyAlignment="1">
      <alignment horizontal="center" vertical="center"/>
    </xf>
    <xf numFmtId="222" fontId="41" fillId="0" borderId="7" xfId="9332" applyNumberFormat="1" applyFont="1" applyFill="1" applyBorder="1" applyAlignment="1">
      <alignment horizontal="center" vertical="center"/>
    </xf>
    <xf numFmtId="222" fontId="41" fillId="0" borderId="9" xfId="9332" applyNumberFormat="1" applyFont="1" applyFill="1" applyBorder="1" applyAlignment="1">
      <alignment horizontal="center" vertical="center"/>
    </xf>
    <xf numFmtId="172" fontId="41" fillId="0" borderId="65" xfId="27" applyNumberFormat="1" applyFont="1" applyBorder="1" applyAlignment="1">
      <alignment horizontal="center" vertical="center"/>
    </xf>
    <xf numFmtId="172" fontId="41" fillId="0" borderId="66" xfId="27" applyNumberFormat="1" applyFont="1" applyBorder="1" applyAlignment="1">
      <alignment horizontal="center" vertical="center"/>
    </xf>
    <xf numFmtId="172" fontId="41" fillId="0" borderId="62" xfId="27" applyNumberFormat="1" applyFont="1" applyBorder="1" applyAlignment="1">
      <alignment horizontal="center" vertical="center"/>
    </xf>
    <xf numFmtId="222" fontId="41" fillId="0" borderId="64" xfId="9332" applyNumberFormat="1" applyFont="1" applyFill="1" applyBorder="1" applyAlignment="1">
      <alignment horizontal="center" vertical="center"/>
    </xf>
    <xf numFmtId="222" fontId="41" fillId="0" borderId="65" xfId="9332" applyNumberFormat="1" applyFont="1" applyFill="1" applyBorder="1" applyAlignment="1">
      <alignment horizontal="center" vertical="center"/>
    </xf>
    <xf numFmtId="222" fontId="41" fillId="0" borderId="66" xfId="9332" applyNumberFormat="1" applyFont="1" applyFill="1" applyBorder="1" applyAlignment="1">
      <alignment horizontal="center" vertical="center"/>
    </xf>
    <xf numFmtId="172" fontId="41" fillId="0" borderId="64" xfId="27" applyNumberFormat="1" applyFont="1" applyBorder="1" applyAlignment="1">
      <alignment horizontal="center" vertical="center"/>
    </xf>
    <xf numFmtId="222" fontId="41" fillId="0" borderId="4" xfId="9332" applyNumberFormat="1" applyFont="1" applyFill="1" applyBorder="1" applyAlignment="1">
      <alignment horizontal="center" vertical="center"/>
    </xf>
    <xf numFmtId="222" fontId="41" fillId="0" borderId="0" xfId="9332" applyNumberFormat="1" applyFont="1" applyFill="1" applyBorder="1" applyAlignment="1">
      <alignment horizontal="center" vertical="center"/>
    </xf>
    <xf numFmtId="222" fontId="41" fillId="0" borderId="5" xfId="9332" applyNumberFormat="1" applyFont="1" applyFill="1" applyBorder="1" applyAlignment="1">
      <alignment horizontal="center" vertical="center"/>
    </xf>
    <xf numFmtId="172" fontId="41" fillId="0" borderId="4" xfId="27" applyNumberFormat="1" applyFont="1" applyBorder="1" applyAlignment="1">
      <alignment horizontal="center" vertical="center"/>
    </xf>
    <xf numFmtId="172" fontId="41" fillId="0" borderId="5" xfId="27" applyNumberFormat="1" applyFont="1" applyBorder="1" applyAlignment="1">
      <alignment horizontal="center" vertical="center"/>
    </xf>
    <xf numFmtId="222" fontId="41" fillId="0" borderId="61" xfId="9332" applyNumberFormat="1" applyFont="1" applyFill="1" applyBorder="1" applyAlignment="1">
      <alignment horizontal="center" vertical="center"/>
    </xf>
    <xf numFmtId="172" fontId="42" fillId="0" borderId="4" xfId="27" applyNumberFormat="1" applyFont="1" applyBorder="1" applyAlignment="1">
      <alignment horizontal="center" vertical="center"/>
    </xf>
    <xf numFmtId="172" fontId="42" fillId="0" borderId="0" xfId="27" applyNumberFormat="1" applyFont="1" applyBorder="1" applyAlignment="1">
      <alignment horizontal="center" vertical="center"/>
    </xf>
    <xf numFmtId="172" fontId="42" fillId="0" borderId="5" xfId="27" applyNumberFormat="1" applyFont="1" applyBorder="1" applyAlignment="1">
      <alignment horizontal="center" vertical="center"/>
    </xf>
    <xf numFmtId="172" fontId="41" fillId="0" borderId="64" xfId="27" applyNumberFormat="1" applyFont="1" applyBorder="1" applyAlignment="1">
      <alignment horizontal="center"/>
    </xf>
    <xf numFmtId="172" fontId="41" fillId="0" borderId="66" xfId="27" applyNumberFormat="1" applyFont="1" applyBorder="1" applyAlignment="1">
      <alignment horizontal="center"/>
    </xf>
    <xf numFmtId="172" fontId="42" fillId="0" borderId="0" xfId="27" applyNumberFormat="1" applyFont="1" applyFill="1" applyAlignment="1">
      <alignment horizontal="center" vertical="center"/>
    </xf>
    <xf numFmtId="172" fontId="42" fillId="0" borderId="5" xfId="27" applyNumberFormat="1" applyFont="1" applyFill="1" applyBorder="1" applyAlignment="1">
      <alignment horizontal="center" vertical="center"/>
    </xf>
    <xf numFmtId="172" fontId="41" fillId="0" borderId="4" xfId="27" applyNumberFormat="1" applyFont="1" applyBorder="1" applyAlignment="1">
      <alignment horizontal="center"/>
    </xf>
    <xf numFmtId="172" fontId="41" fillId="0" borderId="5" xfId="27" applyNumberFormat="1" applyFont="1" applyBorder="1" applyAlignment="1">
      <alignment horizontal="center"/>
    </xf>
    <xf numFmtId="172" fontId="42" fillId="0" borderId="0" xfId="53508" applyNumberFormat="1" applyFont="1" applyAlignment="1">
      <alignment horizontal="center" vertical="center"/>
    </xf>
    <xf numFmtId="172" fontId="42" fillId="0" borderId="0" xfId="27" applyNumberFormat="1" applyFont="1" applyAlignment="1">
      <alignment horizontal="center" vertical="center"/>
    </xf>
    <xf numFmtId="172" fontId="41" fillId="0" borderId="0" xfId="27" applyNumberFormat="1" applyFont="1" applyAlignment="1">
      <alignment horizontal="center" vertical="center"/>
    </xf>
    <xf numFmtId="172" fontId="41" fillId="0" borderId="0" xfId="27" applyNumberFormat="1" applyFont="1" applyFill="1" applyAlignment="1">
      <alignment horizontal="center" vertical="center"/>
    </xf>
    <xf numFmtId="172" fontId="41" fillId="0" borderId="61" xfId="27" applyNumberFormat="1" applyFont="1" applyBorder="1" applyAlignment="1">
      <alignment horizontal="center" vertical="center"/>
    </xf>
    <xf numFmtId="1" fontId="233" fillId="3" borderId="4" xfId="9332" applyNumberFormat="1" applyFont="1" applyFill="1" applyBorder="1" applyAlignment="1">
      <alignment horizontal="center" vertical="center"/>
    </xf>
    <xf numFmtId="1" fontId="233" fillId="3" borderId="0" xfId="9332" applyNumberFormat="1" applyFont="1" applyFill="1" applyAlignment="1">
      <alignment horizontal="center" vertical="center"/>
    </xf>
    <xf numFmtId="1" fontId="233" fillId="3" borderId="5" xfId="9332" applyNumberFormat="1" applyFont="1" applyFill="1" applyBorder="1" applyAlignment="1">
      <alignment horizontal="center" vertical="center"/>
    </xf>
    <xf numFmtId="172" fontId="42" fillId="0" borderId="7" xfId="27" applyNumberFormat="1" applyFont="1" applyBorder="1" applyAlignment="1">
      <alignment horizontal="center" vertical="center"/>
    </xf>
    <xf numFmtId="172" fontId="42" fillId="0" borderId="9" xfId="27" applyNumberFormat="1" applyFont="1" applyBorder="1" applyAlignment="1">
      <alignment horizontal="center" vertical="center"/>
    </xf>
    <xf numFmtId="3" fontId="41" fillId="0" borderId="8" xfId="0" applyNumberFormat="1" applyFont="1" applyBorder="1" applyAlignment="1">
      <alignment horizontal="center" vertical="center"/>
    </xf>
    <xf numFmtId="3" fontId="41" fillId="0" borderId="7" xfId="0" applyNumberFormat="1" applyFont="1" applyBorder="1" applyAlignment="1">
      <alignment horizontal="center" vertical="center"/>
    </xf>
    <xf numFmtId="3" fontId="41" fillId="0" borderId="9" xfId="0" applyNumberFormat="1" applyFont="1" applyBorder="1" applyAlignment="1">
      <alignment horizontal="center" vertical="center"/>
    </xf>
    <xf numFmtId="172" fontId="41" fillId="0" borderId="7" xfId="27" applyNumberFormat="1" applyFont="1" applyBorder="1" applyAlignment="1">
      <alignment horizontal="center" vertical="center"/>
    </xf>
    <xf numFmtId="172" fontId="41" fillId="0" borderId="9" xfId="27" applyNumberFormat="1" applyFont="1" applyBorder="1" applyAlignment="1">
      <alignment horizontal="center" vertical="center"/>
    </xf>
    <xf numFmtId="3" fontId="41" fillId="0" borderId="66" xfId="0" applyNumberFormat="1" applyFont="1" applyBorder="1" applyAlignment="1">
      <alignment horizontal="center" vertical="center"/>
    </xf>
    <xf numFmtId="3" fontId="41" fillId="0" borderId="5" xfId="0" applyNumberFormat="1" applyFont="1" applyBorder="1" applyAlignment="1">
      <alignment horizontal="center" vertical="center"/>
    </xf>
    <xf numFmtId="3" fontId="41" fillId="0" borderId="61" xfId="0" applyNumberFormat="1" applyFont="1" applyBorder="1" applyAlignment="1">
      <alignment horizontal="center" vertical="center"/>
    </xf>
    <xf numFmtId="9" fontId="41" fillId="0" borderId="5" xfId="27" applyFont="1" applyBorder="1" applyAlignment="1">
      <alignment horizontal="center"/>
    </xf>
    <xf numFmtId="1" fontId="233" fillId="3" borderId="4" xfId="53507" applyNumberFormat="1" applyFont="1" applyFill="1" applyBorder="1" applyAlignment="1">
      <alignment horizontal="center" vertical="center"/>
    </xf>
    <xf numFmtId="1" fontId="233" fillId="3" borderId="0" xfId="53507" applyNumberFormat="1" applyFont="1" applyFill="1" applyBorder="1" applyAlignment="1">
      <alignment horizontal="center" vertical="center"/>
    </xf>
    <xf numFmtId="1" fontId="233" fillId="3" borderId="0" xfId="53507" quotePrefix="1" applyNumberFormat="1" applyFont="1" applyFill="1" applyBorder="1" applyAlignment="1">
      <alignment horizontal="center" vertical="center"/>
    </xf>
    <xf numFmtId="14" fontId="233" fillId="3" borderId="1" xfId="37" applyNumberFormat="1" applyFont="1" applyFill="1" applyBorder="1" applyAlignment="1">
      <alignment horizontal="center" vertical="center"/>
    </xf>
    <xf numFmtId="172" fontId="41" fillId="0" borderId="64" xfId="27" applyNumberFormat="1" applyFont="1" applyFill="1" applyBorder="1" applyAlignment="1">
      <alignment horizontal="center" vertical="center"/>
    </xf>
    <xf numFmtId="172" fontId="41" fillId="0" borderId="66" xfId="27" applyNumberFormat="1" applyFont="1" applyFill="1" applyBorder="1" applyAlignment="1">
      <alignment horizontal="center" vertical="center"/>
    </xf>
    <xf numFmtId="172" fontId="41" fillId="0" borderId="63" xfId="27" applyNumberFormat="1" applyFont="1" applyFill="1" applyBorder="1" applyAlignment="1">
      <alignment horizontal="center" vertical="center"/>
    </xf>
    <xf numFmtId="222" fontId="42" fillId="0" borderId="61" xfId="9332" applyNumberFormat="1" applyFont="1" applyFill="1" applyBorder="1" applyAlignment="1">
      <alignment horizontal="center" vertical="center"/>
    </xf>
    <xf numFmtId="172" fontId="41" fillId="2" borderId="7" xfId="27" applyNumberFormat="1" applyFont="1" applyFill="1" applyBorder="1" applyAlignment="1">
      <alignment horizontal="center"/>
    </xf>
    <xf numFmtId="172" fontId="41" fillId="0" borderId="9" xfId="53508" applyNumberFormat="1" applyFont="1" applyFill="1" applyBorder="1" applyAlignment="1">
      <alignment horizontal="center"/>
    </xf>
    <xf numFmtId="174" fontId="41" fillId="0" borderId="65" xfId="9332" applyNumberFormat="1" applyFont="1" applyFill="1" applyBorder="1" applyAlignment="1">
      <alignment horizontal="center" vertical="center"/>
    </xf>
    <xf numFmtId="174" fontId="41" fillId="0" borderId="66" xfId="9332" applyNumberFormat="1" applyFont="1" applyFill="1" applyBorder="1" applyAlignment="1">
      <alignment horizontal="center" vertical="center"/>
    </xf>
    <xf numFmtId="174" fontId="41" fillId="0" borderId="0" xfId="9332" applyNumberFormat="1" applyFont="1" applyFill="1" applyBorder="1" applyAlignment="1">
      <alignment horizontal="center" vertical="center"/>
    </xf>
    <xf numFmtId="174" fontId="41" fillId="0" borderId="5" xfId="9332" applyNumberFormat="1" applyFont="1" applyFill="1" applyBorder="1" applyAlignment="1">
      <alignment horizontal="center" vertical="center"/>
    </xf>
    <xf numFmtId="174" fontId="42" fillId="0" borderId="61" xfId="9332" applyNumberFormat="1" applyFont="1" applyFill="1" applyBorder="1" applyAlignment="1">
      <alignment horizontal="center" vertical="center"/>
    </xf>
    <xf numFmtId="172" fontId="42" fillId="0" borderId="8" xfId="27" applyNumberFormat="1" applyFont="1" applyBorder="1" applyAlignment="1">
      <alignment horizontal="center" vertical="center"/>
    </xf>
    <xf numFmtId="172" fontId="41" fillId="0" borderId="8" xfId="27" applyNumberFormat="1" applyFont="1" applyBorder="1" applyAlignment="1">
      <alignment horizontal="center" vertical="center"/>
    </xf>
    <xf numFmtId="10" fontId="42" fillId="0" borderId="65" xfId="27" applyNumberFormat="1" applyFont="1" applyBorder="1" applyAlignment="1">
      <alignment horizontal="center" vertical="center"/>
    </xf>
    <xf numFmtId="10" fontId="42" fillId="0" borderId="66" xfId="27" applyNumberFormat="1" applyFont="1" applyBorder="1" applyAlignment="1">
      <alignment horizontal="center" vertical="center"/>
    </xf>
    <xf numFmtId="0" fontId="42" fillId="2" borderId="63" xfId="28" applyFont="1" applyFill="1" applyBorder="1"/>
    <xf numFmtId="14" fontId="256" fillId="3" borderId="61" xfId="38" applyNumberFormat="1" applyFont="1" applyFill="1" applyBorder="1" applyAlignment="1">
      <alignment horizontal="center" vertical="center" wrapText="1"/>
    </xf>
    <xf numFmtId="0" fontId="0" fillId="0" borderId="64" xfId="0" applyBorder="1"/>
    <xf numFmtId="0" fontId="0" fillId="0" borderId="65" xfId="0" applyBorder="1"/>
    <xf numFmtId="0" fontId="0" fillId="0" borderId="66" xfId="0" applyBorder="1"/>
    <xf numFmtId="172" fontId="239" fillId="0" borderId="0" xfId="48867" applyNumberFormat="1" applyFont="1" applyAlignment="1">
      <alignment horizontal="center" wrapText="1"/>
    </xf>
    <xf numFmtId="172" fontId="241" fillId="0" borderId="0" xfId="48867" applyNumberFormat="1" applyFont="1" applyAlignment="1">
      <alignment horizontal="center" wrapText="1"/>
    </xf>
    <xf numFmtId="172" fontId="239" fillId="0" borderId="5" xfId="48867" applyNumberFormat="1" applyFont="1" applyBorder="1" applyAlignment="1">
      <alignment horizontal="center" wrapText="1"/>
    </xf>
    <xf numFmtId="172" fontId="241" fillId="0" borderId="8" xfId="48867" applyNumberFormat="1" applyFont="1" applyBorder="1" applyAlignment="1">
      <alignment horizontal="center" vertical="center" wrapText="1"/>
    </xf>
    <xf numFmtId="0" fontId="43" fillId="0" borderId="63" xfId="0" applyFont="1" applyBorder="1"/>
    <xf numFmtId="222" fontId="23" fillId="0" borderId="4" xfId="0" applyNumberFormat="1" applyFont="1" applyBorder="1" applyAlignment="1">
      <alignment horizontal="center"/>
    </xf>
    <xf numFmtId="232" fontId="23" fillId="0" borderId="5" xfId="14" applyNumberFormat="1" applyFont="1" applyBorder="1"/>
    <xf numFmtId="172" fontId="239" fillId="0" borderId="3" xfId="48867" applyNumberFormat="1" applyFont="1" applyBorder="1" applyAlignment="1">
      <alignment horizontal="center" wrapText="1"/>
    </xf>
    <xf numFmtId="172" fontId="241" fillId="0" borderId="3" xfId="48867" applyNumberFormat="1" applyFont="1" applyBorder="1" applyAlignment="1">
      <alignment horizontal="center" wrapText="1"/>
    </xf>
    <xf numFmtId="0" fontId="1" fillId="3" borderId="61" xfId="0" applyFont="1" applyFill="1" applyBorder="1" applyAlignment="1">
      <alignment horizontal="center"/>
    </xf>
    <xf numFmtId="0" fontId="1" fillId="3" borderId="1" xfId="0" applyFont="1" applyFill="1" applyBorder="1" applyAlignment="1">
      <alignment horizontal="center"/>
    </xf>
    <xf numFmtId="0" fontId="28" fillId="5" borderId="0" xfId="0" applyFont="1" applyFill="1"/>
    <xf numFmtId="0" fontId="28" fillId="0" borderId="0" xfId="0" applyFont="1"/>
    <xf numFmtId="0" fontId="32" fillId="5" borderId="0" xfId="0" applyFont="1" applyFill="1"/>
    <xf numFmtId="10" fontId="28" fillId="5" borderId="0" xfId="0" applyNumberFormat="1" applyFont="1" applyFill="1"/>
    <xf numFmtId="172" fontId="28" fillId="5" borderId="0" xfId="0" applyNumberFormat="1" applyFont="1" applyFill="1"/>
    <xf numFmtId="0" fontId="28" fillId="6" borderId="4" xfId="13" applyFont="1" applyFill="1" applyBorder="1" applyAlignment="1">
      <alignment vertical="center"/>
    </xf>
    <xf numFmtId="174" fontId="28" fillId="0" borderId="64" xfId="14" applyNumberFormat="1" applyFont="1" applyBorder="1" applyAlignment="1">
      <alignment horizontal="center" vertical="center"/>
    </xf>
    <xf numFmtId="174" fontId="28" fillId="0" borderId="65" xfId="14" applyNumberFormat="1" applyFont="1" applyFill="1" applyBorder="1" applyAlignment="1">
      <alignment horizontal="center" vertical="center"/>
    </xf>
    <xf numFmtId="172" fontId="28" fillId="0" borderId="64" xfId="53508" applyNumberFormat="1" applyFont="1" applyBorder="1" applyAlignment="1">
      <alignment horizontal="center"/>
    </xf>
    <xf numFmtId="174" fontId="28" fillId="0" borderId="64" xfId="14" applyNumberFormat="1" applyFont="1" applyFill="1" applyBorder="1" applyAlignment="1">
      <alignment horizontal="center" vertical="center"/>
    </xf>
    <xf numFmtId="174" fontId="28" fillId="0" borderId="66" xfId="14" applyNumberFormat="1" applyFont="1" applyBorder="1" applyAlignment="1">
      <alignment horizontal="center" vertical="center"/>
    </xf>
    <xf numFmtId="172" fontId="28" fillId="0" borderId="63" xfId="53508" applyNumberFormat="1" applyFont="1" applyBorder="1" applyAlignment="1">
      <alignment horizontal="center"/>
    </xf>
    <xf numFmtId="0" fontId="28" fillId="6" borderId="4" xfId="13" applyFont="1" applyFill="1" applyBorder="1" applyAlignment="1">
      <alignment vertical="center" wrapText="1"/>
    </xf>
    <xf numFmtId="174" fontId="28" fillId="0" borderId="4" xfId="14" applyNumberFormat="1" applyFont="1" applyBorder="1" applyAlignment="1">
      <alignment horizontal="center" vertical="center"/>
    </xf>
    <xf numFmtId="174" fontId="28" fillId="0" borderId="0" xfId="14" applyNumberFormat="1" applyFont="1" applyBorder="1" applyAlignment="1">
      <alignment horizontal="center" vertical="center"/>
    </xf>
    <xf numFmtId="172" fontId="28" fillId="0" borderId="4" xfId="53508" applyNumberFormat="1" applyFont="1" applyBorder="1" applyAlignment="1">
      <alignment horizontal="center"/>
    </xf>
    <xf numFmtId="174" fontId="28" fillId="0" borderId="5" xfId="14" applyNumberFormat="1" applyFont="1" applyBorder="1" applyAlignment="1">
      <alignment horizontal="center" vertical="center"/>
    </xf>
    <xf numFmtId="0" fontId="32" fillId="6" borderId="4" xfId="13" applyFont="1" applyFill="1" applyBorder="1" applyAlignment="1">
      <alignment horizontal="left" vertical="center" wrapText="1"/>
    </xf>
    <xf numFmtId="174" fontId="32" fillId="0" borderId="4" xfId="14" applyNumberFormat="1" applyFont="1" applyBorder="1" applyAlignment="1">
      <alignment horizontal="center" vertical="center"/>
    </xf>
    <xf numFmtId="174" fontId="32" fillId="0" borderId="0" xfId="14" applyNumberFormat="1" applyFont="1" applyBorder="1" applyAlignment="1">
      <alignment horizontal="center" vertical="center"/>
    </xf>
    <xf numFmtId="174" fontId="32" fillId="0" borderId="5" xfId="14" applyNumberFormat="1" applyFont="1" applyBorder="1" applyAlignment="1">
      <alignment horizontal="center" vertical="center"/>
    </xf>
    <xf numFmtId="0" fontId="28" fillId="0" borderId="4" xfId="13" applyFont="1" applyBorder="1" applyAlignment="1">
      <alignment vertical="center"/>
    </xf>
    <xf numFmtId="0" fontId="32" fillId="6" borderId="4" xfId="13" applyFont="1" applyFill="1" applyBorder="1" applyAlignment="1">
      <alignment vertical="center" wrapText="1"/>
    </xf>
    <xf numFmtId="0" fontId="32" fillId="5" borderId="4" xfId="13" applyFont="1" applyFill="1" applyBorder="1" applyAlignment="1">
      <alignment vertical="center"/>
    </xf>
    <xf numFmtId="0" fontId="28" fillId="5" borderId="4" xfId="13" applyFont="1" applyFill="1" applyBorder="1" applyAlignment="1">
      <alignment vertical="center"/>
    </xf>
    <xf numFmtId="174" fontId="28" fillId="0" borderId="4" xfId="53512" applyNumberFormat="1" applyFont="1" applyBorder="1" applyAlignment="1">
      <alignment horizontal="center" vertical="center"/>
    </xf>
    <xf numFmtId="174" fontId="28" fillId="0" borderId="0" xfId="53512" applyNumberFormat="1" applyFont="1" applyBorder="1" applyAlignment="1">
      <alignment horizontal="center" vertical="center"/>
    </xf>
    <xf numFmtId="0" fontId="28" fillId="0" borderId="64" xfId="13" applyFont="1" applyBorder="1" applyAlignment="1">
      <alignment vertical="center"/>
    </xf>
    <xf numFmtId="174" fontId="28" fillId="0" borderId="64" xfId="53512" applyNumberFormat="1" applyFont="1" applyBorder="1" applyAlignment="1">
      <alignment horizontal="center" vertical="center"/>
    </xf>
    <xf numFmtId="174" fontId="28" fillId="0" borderId="65" xfId="53512" applyNumberFormat="1" applyFont="1" applyBorder="1" applyAlignment="1">
      <alignment horizontal="center" vertical="center"/>
    </xf>
    <xf numFmtId="174" fontId="28" fillId="0" borderId="66" xfId="53512" applyNumberFormat="1" applyFont="1" applyBorder="1" applyAlignment="1">
      <alignment horizontal="center" vertical="center"/>
    </xf>
    <xf numFmtId="174" fontId="28" fillId="0" borderId="5" xfId="53512" applyNumberFormat="1" applyFont="1" applyBorder="1" applyAlignment="1">
      <alignment horizontal="center" vertical="center"/>
    </xf>
    <xf numFmtId="174" fontId="28" fillId="0" borderId="4" xfId="0" applyNumberFormat="1" applyFont="1" applyBorder="1" applyAlignment="1">
      <alignment horizontal="center"/>
    </xf>
    <xf numFmtId="174" fontId="28" fillId="0" borderId="5" xfId="0" applyNumberFormat="1" applyFont="1" applyBorder="1" applyAlignment="1">
      <alignment horizontal="center"/>
    </xf>
    <xf numFmtId="174" fontId="28" fillId="0" borderId="61" xfId="53512" applyNumberFormat="1" applyFont="1" applyBorder="1" applyAlignment="1">
      <alignment horizontal="center" vertical="center"/>
    </xf>
    <xf numFmtId="172" fontId="28" fillId="0" borderId="1" xfId="53508" applyNumberFormat="1" applyFont="1" applyBorder="1" applyAlignment="1">
      <alignment horizontal="center"/>
    </xf>
    <xf numFmtId="0" fontId="32" fillId="0" borderId="3" xfId="13" applyFont="1" applyBorder="1" applyAlignment="1">
      <alignment horizontal="justify" vertical="center" wrapText="1"/>
    </xf>
    <xf numFmtId="172" fontId="28" fillId="0" borderId="4" xfId="53508" applyNumberFormat="1" applyFont="1" applyBorder="1" applyAlignment="1">
      <alignment horizontal="center" vertical="center"/>
    </xf>
    <xf numFmtId="172" fontId="28" fillId="0" borderId="0" xfId="53508" applyNumberFormat="1" applyFont="1" applyBorder="1" applyAlignment="1">
      <alignment horizontal="center" vertical="center"/>
    </xf>
    <xf numFmtId="0" fontId="28" fillId="0" borderId="64" xfId="0" applyFont="1" applyBorder="1" applyAlignment="1">
      <alignment horizontal="center"/>
    </xf>
    <xf numFmtId="0" fontId="28" fillId="0" borderId="66" xfId="0" applyFont="1" applyBorder="1" applyAlignment="1">
      <alignment horizontal="center"/>
    </xf>
    <xf numFmtId="0" fontId="28" fillId="0" borderId="63" xfId="0" applyFont="1" applyBorder="1" applyAlignment="1">
      <alignment horizontal="center"/>
    </xf>
    <xf numFmtId="0" fontId="28" fillId="5" borderId="3" xfId="13" applyFont="1" applyFill="1" applyBorder="1" applyAlignment="1">
      <alignment vertical="center"/>
    </xf>
    <xf numFmtId="10" fontId="28" fillId="0" borderId="4" xfId="15" applyNumberFormat="1" applyFont="1" applyBorder="1" applyAlignment="1">
      <alignment horizontal="center" vertical="center"/>
    </xf>
    <xf numFmtId="10" fontId="28" fillId="0" borderId="0" xfId="15" applyNumberFormat="1" applyFont="1" applyAlignment="1">
      <alignment horizontal="center" vertical="center"/>
    </xf>
    <xf numFmtId="0" fontId="28" fillId="0" borderId="3" xfId="13" applyFont="1" applyBorder="1" applyAlignment="1">
      <alignment vertical="center"/>
    </xf>
    <xf numFmtId="172" fontId="28" fillId="0" borderId="4" xfId="15" applyNumberFormat="1" applyFont="1" applyBorder="1" applyAlignment="1">
      <alignment horizontal="center" vertical="center"/>
    </xf>
    <xf numFmtId="172" fontId="28" fillId="0" borderId="0" xfId="15" applyNumberFormat="1" applyFont="1" applyAlignment="1">
      <alignment horizontal="center" vertical="center"/>
    </xf>
    <xf numFmtId="0" fontId="28" fillId="0" borderId="3" xfId="13" applyFont="1" applyBorder="1"/>
    <xf numFmtId="10" fontId="28" fillId="0" borderId="64" xfId="15" applyNumberFormat="1" applyFont="1" applyBorder="1" applyAlignment="1">
      <alignment horizontal="center" vertical="center"/>
    </xf>
    <xf numFmtId="10" fontId="28" fillId="0" borderId="65" xfId="15" applyNumberFormat="1" applyFont="1" applyBorder="1" applyAlignment="1">
      <alignment horizontal="center" vertical="center"/>
    </xf>
    <xf numFmtId="172" fontId="28" fillId="0" borderId="4" xfId="0" applyNumberFormat="1" applyFont="1" applyBorder="1" applyAlignment="1">
      <alignment horizontal="center"/>
    </xf>
    <xf numFmtId="172" fontId="28" fillId="0" borderId="5" xfId="0" applyNumberFormat="1" applyFont="1" applyBorder="1" applyAlignment="1">
      <alignment horizontal="center"/>
    </xf>
    <xf numFmtId="0" fontId="28" fillId="0" borderId="1" xfId="13" applyFont="1" applyBorder="1" applyAlignment="1">
      <alignment vertical="center"/>
    </xf>
    <xf numFmtId="0" fontId="32" fillId="0" borderId="3" xfId="13" quotePrefix="1" applyFont="1" applyBorder="1" applyAlignment="1">
      <alignment vertical="center"/>
    </xf>
    <xf numFmtId="172" fontId="28" fillId="0" borderId="64" xfId="15" applyNumberFormat="1" applyFont="1" applyBorder="1" applyAlignment="1">
      <alignment horizontal="center" vertical="center"/>
    </xf>
    <xf numFmtId="172" fontId="28" fillId="0" borderId="65" xfId="15" applyNumberFormat="1" applyFont="1" applyBorder="1" applyAlignment="1">
      <alignment horizontal="center" vertical="center"/>
    </xf>
    <xf numFmtId="0" fontId="28" fillId="0" borderId="3" xfId="13" quotePrefix="1" applyFont="1" applyBorder="1" applyAlignment="1">
      <alignment vertical="center"/>
    </xf>
    <xf numFmtId="172" fontId="28" fillId="0" borderId="61" xfId="15" applyNumberFormat="1" applyFont="1" applyBorder="1" applyAlignment="1">
      <alignment horizontal="center" vertical="center"/>
    </xf>
    <xf numFmtId="172" fontId="28" fillId="0" borderId="64" xfId="16" applyNumberFormat="1" applyFont="1" applyBorder="1" applyAlignment="1">
      <alignment horizontal="center" vertical="center"/>
    </xf>
    <xf numFmtId="172" fontId="28" fillId="0" borderId="65" xfId="16" applyNumberFormat="1" applyFont="1" applyBorder="1" applyAlignment="1">
      <alignment horizontal="center" vertical="center"/>
    </xf>
    <xf numFmtId="0" fontId="28" fillId="0" borderId="4" xfId="0" applyFont="1" applyBorder="1" applyAlignment="1">
      <alignment horizontal="center"/>
    </xf>
    <xf numFmtId="0" fontId="28" fillId="0" borderId="5" xfId="0" applyFont="1" applyBorder="1" applyAlignment="1">
      <alignment horizontal="center"/>
    </xf>
    <xf numFmtId="10" fontId="28" fillId="0" borderId="4" xfId="0" applyNumberFormat="1" applyFont="1" applyBorder="1" applyAlignment="1">
      <alignment horizontal="center"/>
    </xf>
    <xf numFmtId="10" fontId="28" fillId="0" borderId="5" xfId="0" applyNumberFormat="1" applyFont="1" applyBorder="1" applyAlignment="1">
      <alignment horizontal="center"/>
    </xf>
    <xf numFmtId="10" fontId="28" fillId="0" borderId="61" xfId="15" applyNumberFormat="1" applyFont="1" applyBorder="1" applyAlignment="1">
      <alignment horizontal="center" vertical="center"/>
    </xf>
    <xf numFmtId="0" fontId="32" fillId="0" borderId="3" xfId="13" applyFont="1" applyBorder="1" applyAlignment="1">
      <alignment vertical="center"/>
    </xf>
    <xf numFmtId="0" fontId="28" fillId="0" borderId="0" xfId="0" applyFont="1" applyAlignment="1">
      <alignment horizontal="center"/>
    </xf>
    <xf numFmtId="10" fontId="28" fillId="0" borderId="0" xfId="0" applyNumberFormat="1" applyFont="1" applyAlignment="1">
      <alignment horizontal="center"/>
    </xf>
    <xf numFmtId="10" fontId="28" fillId="0" borderId="61" xfId="0" applyNumberFormat="1" applyFont="1" applyBorder="1" applyAlignment="1">
      <alignment horizontal="center"/>
    </xf>
    <xf numFmtId="0" fontId="32" fillId="0" borderId="6" xfId="13" applyFont="1" applyBorder="1"/>
    <xf numFmtId="172" fontId="28" fillId="0" borderId="8" xfId="53508" applyNumberFormat="1" applyFont="1" applyBorder="1" applyAlignment="1">
      <alignment horizontal="center"/>
    </xf>
    <xf numFmtId="174" fontId="28" fillId="0" borderId="8" xfId="0" applyNumberFormat="1" applyFont="1" applyBorder="1" applyAlignment="1">
      <alignment horizontal="center"/>
    </xf>
    <xf numFmtId="174" fontId="28" fillId="0" borderId="7" xfId="0" applyNumberFormat="1" applyFont="1" applyBorder="1" applyAlignment="1">
      <alignment horizontal="center"/>
    </xf>
    <xf numFmtId="172" fontId="28" fillId="0" borderId="6" xfId="53508" applyNumberFormat="1" applyFont="1" applyBorder="1" applyAlignment="1">
      <alignment horizontal="center"/>
    </xf>
    <xf numFmtId="0" fontId="32" fillId="0" borderId="4" xfId="13" applyFont="1" applyBorder="1"/>
    <xf numFmtId="0" fontId="28" fillId="0" borderId="4" xfId="13" applyFont="1" applyBorder="1"/>
    <xf numFmtId="0" fontId="1" fillId="3" borderId="63" xfId="0" applyFont="1" applyFill="1" applyBorder="1"/>
    <xf numFmtId="164" fontId="1" fillId="3" borderId="3" xfId="0" quotePrefix="1" applyNumberFormat="1" applyFont="1" applyFill="1" applyBorder="1"/>
    <xf numFmtId="179" fontId="1" fillId="3" borderId="61" xfId="13" applyNumberFormat="1" applyFont="1" applyFill="1" applyBorder="1" applyAlignment="1">
      <alignment horizontal="center"/>
    </xf>
    <xf numFmtId="0" fontId="257" fillId="3" borderId="1" xfId="1" applyFont="1" applyFill="1" applyBorder="1"/>
    <xf numFmtId="0" fontId="28" fillId="2" borderId="0" xfId="0" applyFont="1" applyFill="1" applyAlignment="1">
      <alignment horizontal="left" vertical="center" wrapText="1"/>
    </xf>
    <xf numFmtId="1" fontId="1" fillId="3" borderId="75" xfId="51" quotePrefix="1" applyNumberFormat="1" applyFont="1" applyFill="1" applyBorder="1" applyAlignment="1">
      <alignment horizontal="center" vertical="center"/>
    </xf>
    <xf numFmtId="1" fontId="1" fillId="3" borderId="76" xfId="51" quotePrefix="1" applyNumberFormat="1" applyFont="1" applyFill="1" applyBorder="1" applyAlignment="1">
      <alignment horizontal="center" vertical="center"/>
    </xf>
    <xf numFmtId="14" fontId="1" fillId="3" borderId="75" xfId="37" applyNumberFormat="1" applyFont="1" applyFill="1" applyBorder="1" applyAlignment="1">
      <alignment horizontal="center" vertical="center"/>
    </xf>
    <xf numFmtId="14" fontId="1" fillId="3" borderId="76" xfId="37" applyNumberFormat="1" applyFont="1" applyFill="1" applyBorder="1" applyAlignment="1">
      <alignment horizontal="center" vertical="center"/>
    </xf>
    <xf numFmtId="174" fontId="28" fillId="0" borderId="64" xfId="53512" applyNumberFormat="1" applyFont="1" applyFill="1" applyBorder="1" applyAlignment="1">
      <alignment vertical="center"/>
    </xf>
    <xf numFmtId="174" fontId="28" fillId="0" borderId="65" xfId="53512" applyNumberFormat="1" applyFont="1" applyFill="1" applyBorder="1" applyAlignment="1">
      <alignment vertical="center"/>
    </xf>
    <xf numFmtId="174" fontId="28" fillId="0" borderId="66" xfId="51" applyNumberFormat="1" applyFont="1" applyFill="1" applyBorder="1" applyAlignment="1">
      <alignment vertical="center"/>
    </xf>
    <xf numFmtId="174" fontId="28" fillId="0" borderId="4" xfId="53512" applyNumberFormat="1" applyFont="1" applyFill="1" applyBorder="1" applyAlignment="1"/>
    <xf numFmtId="174" fontId="28" fillId="0" borderId="0" xfId="53512" applyNumberFormat="1" applyFont="1" applyFill="1" applyBorder="1" applyAlignment="1"/>
    <xf numFmtId="174" fontId="28" fillId="0" borderId="75" xfId="53512" applyNumberFormat="1" applyFont="1" applyFill="1" applyBorder="1" applyAlignment="1">
      <alignment vertical="center"/>
    </xf>
    <xf numFmtId="174" fontId="28" fillId="0" borderId="76" xfId="51" applyNumberFormat="1" applyFont="1" applyFill="1" applyBorder="1" applyAlignment="1">
      <alignment vertical="center"/>
    </xf>
    <xf numFmtId="174" fontId="32" fillId="0" borderId="8" xfId="53512" applyNumberFormat="1" applyFont="1" applyFill="1" applyBorder="1" applyAlignment="1">
      <alignment vertical="center"/>
    </xf>
    <xf numFmtId="174" fontId="32" fillId="0" borderId="7" xfId="53512" applyNumberFormat="1" applyFont="1" applyFill="1" applyBorder="1" applyAlignment="1">
      <alignment vertical="center"/>
    </xf>
    <xf numFmtId="3" fontId="8" fillId="0" borderId="0" xfId="0" applyNumberFormat="1" applyFont="1"/>
    <xf numFmtId="0" fontId="1" fillId="3" borderId="3" xfId="0" quotePrefix="1" applyFont="1" applyFill="1" applyBorder="1"/>
    <xf numFmtId="0" fontId="32" fillId="2" borderId="8" xfId="0" applyFont="1" applyFill="1" applyBorder="1" applyAlignment="1">
      <alignment vertical="center"/>
    </xf>
    <xf numFmtId="172" fontId="8" fillId="0" borderId="0" xfId="0" applyNumberFormat="1" applyFont="1"/>
    <xf numFmtId="172" fontId="28" fillId="2" borderId="0" xfId="0" applyNumberFormat="1" applyFont="1" applyFill="1" applyAlignment="1">
      <alignment horizontal="left" vertical="center" wrapText="1"/>
    </xf>
    <xf numFmtId="172" fontId="28" fillId="2" borderId="0" xfId="0" applyNumberFormat="1" applyFont="1" applyFill="1" applyAlignment="1">
      <alignment vertical="center"/>
    </xf>
    <xf numFmtId="172" fontId="8" fillId="0" borderId="0" xfId="53508" applyNumberFormat="1" applyFont="1"/>
    <xf numFmtId="174" fontId="28" fillId="5" borderId="64" xfId="53512" applyNumberFormat="1" applyFont="1" applyFill="1" applyBorder="1" applyAlignment="1"/>
    <xf numFmtId="174" fontId="28" fillId="5" borderId="65" xfId="53512" applyNumberFormat="1" applyFont="1" applyFill="1" applyBorder="1" applyAlignment="1"/>
    <xf numFmtId="174" fontId="28" fillId="5" borderId="66" xfId="53512" applyNumberFormat="1" applyFont="1" applyFill="1" applyBorder="1" applyAlignment="1"/>
    <xf numFmtId="174" fontId="28" fillId="5" borderId="4" xfId="53512" applyNumberFormat="1" applyFont="1" applyFill="1" applyBorder="1" applyAlignment="1">
      <alignment vertical="center"/>
    </xf>
    <xf numFmtId="174" fontId="28" fillId="5" borderId="0" xfId="53512" applyNumberFormat="1" applyFont="1" applyFill="1" applyBorder="1" applyAlignment="1">
      <alignment vertical="center"/>
    </xf>
    <xf numFmtId="174" fontId="28" fillId="5" borderId="5" xfId="53512" applyNumberFormat="1" applyFont="1" applyFill="1" applyBorder="1" applyAlignment="1">
      <alignment vertical="center"/>
    </xf>
    <xf numFmtId="174" fontId="28" fillId="5" borderId="75" xfId="53512" applyNumberFormat="1" applyFont="1" applyFill="1" applyBorder="1" applyAlignment="1"/>
    <xf numFmtId="174" fontId="28" fillId="5" borderId="76" xfId="53512" applyNumberFormat="1" applyFont="1" applyFill="1" applyBorder="1" applyAlignment="1"/>
    <xf numFmtId="174" fontId="32" fillId="5" borderId="8" xfId="53512" applyNumberFormat="1" applyFont="1" applyFill="1" applyBorder="1" applyAlignment="1">
      <alignment vertical="center"/>
    </xf>
    <xf numFmtId="174" fontId="32" fillId="5" borderId="7" xfId="53512" applyNumberFormat="1" applyFont="1" applyFill="1" applyBorder="1" applyAlignment="1">
      <alignment vertical="center"/>
    </xf>
    <xf numFmtId="174" fontId="28" fillId="5" borderId="4" xfId="53512" applyNumberFormat="1" applyFont="1" applyFill="1" applyBorder="1" applyAlignment="1"/>
    <xf numFmtId="174" fontId="28" fillId="5" borderId="0" xfId="53512" applyNumberFormat="1" applyFont="1" applyFill="1" applyBorder="1" applyAlignment="1"/>
    <xf numFmtId="174" fontId="28" fillId="5" borderId="5" xfId="53512" applyNumberFormat="1" applyFont="1" applyFill="1" applyBorder="1" applyAlignment="1"/>
    <xf numFmtId="1" fontId="258" fillId="3" borderId="4" xfId="14" applyNumberFormat="1" applyFont="1" applyFill="1" applyBorder="1" applyAlignment="1">
      <alignment horizontal="center" vertical="center"/>
    </xf>
    <xf numFmtId="1" fontId="258" fillId="3" borderId="0" xfId="14" applyNumberFormat="1" applyFont="1" applyFill="1" applyBorder="1" applyAlignment="1">
      <alignment horizontal="center" vertical="center"/>
    </xf>
    <xf numFmtId="0" fontId="258" fillId="3" borderId="5" xfId="0" applyFont="1" applyFill="1" applyBorder="1" applyAlignment="1">
      <alignment horizontal="center" vertical="center"/>
    </xf>
    <xf numFmtId="14" fontId="258" fillId="3" borderId="4" xfId="37" applyNumberFormat="1" applyFont="1" applyFill="1" applyBorder="1" applyAlignment="1">
      <alignment horizontal="center"/>
    </xf>
    <xf numFmtId="14" fontId="258" fillId="3" borderId="5" xfId="37" applyNumberFormat="1" applyFont="1" applyFill="1" applyBorder="1" applyAlignment="1">
      <alignment horizontal="center"/>
    </xf>
    <xf numFmtId="0" fontId="258" fillId="3" borderId="1" xfId="0" quotePrefix="1" applyFont="1" applyFill="1" applyBorder="1" applyAlignment="1">
      <alignment horizontal="center"/>
    </xf>
    <xf numFmtId="222" fontId="35" fillId="0" borderId="64" xfId="14" applyNumberFormat="1" applyFont="1" applyBorder="1" applyAlignment="1">
      <alignment horizontal="center"/>
    </xf>
    <xf numFmtId="222" fontId="35" fillId="0" borderId="65" xfId="14" applyNumberFormat="1" applyFont="1" applyBorder="1" applyAlignment="1">
      <alignment horizontal="center"/>
    </xf>
    <xf numFmtId="222" fontId="35" fillId="0" borderId="66" xfId="14" applyNumberFormat="1" applyFont="1" applyBorder="1" applyAlignment="1">
      <alignment horizontal="center"/>
    </xf>
    <xf numFmtId="172" fontId="35" fillId="6" borderId="64" xfId="48867" applyNumberFormat="1" applyFont="1" applyFill="1" applyBorder="1" applyAlignment="1">
      <alignment horizontal="center"/>
    </xf>
    <xf numFmtId="172" fontId="35" fillId="6" borderId="66" xfId="48867" applyNumberFormat="1" applyFont="1" applyFill="1" applyBorder="1" applyAlignment="1">
      <alignment horizontal="center"/>
    </xf>
    <xf numFmtId="222" fontId="35" fillId="0" borderId="65" xfId="14" applyNumberFormat="1" applyFont="1" applyFill="1" applyBorder="1" applyAlignment="1">
      <alignment horizontal="center"/>
    </xf>
    <xf numFmtId="172" fontId="35" fillId="6" borderId="63" xfId="48867" applyNumberFormat="1" applyFont="1" applyFill="1" applyBorder="1" applyAlignment="1">
      <alignment horizontal="center"/>
    </xf>
    <xf numFmtId="222" fontId="23" fillId="0" borderId="4" xfId="14" applyNumberFormat="1" applyFont="1" applyBorder="1" applyAlignment="1">
      <alignment horizontal="center"/>
    </xf>
    <xf numFmtId="222" fontId="23" fillId="0" borderId="0" xfId="14" applyNumberFormat="1" applyFont="1" applyAlignment="1">
      <alignment horizontal="center"/>
    </xf>
    <xf numFmtId="222" fontId="23" fillId="0" borderId="5" xfId="14" applyNumberFormat="1" applyFont="1" applyBorder="1" applyAlignment="1">
      <alignment horizontal="center"/>
    </xf>
    <xf numFmtId="172" fontId="23" fillId="0" borderId="4" xfId="15" applyNumberFormat="1" applyFont="1" applyBorder="1" applyAlignment="1">
      <alignment horizontal="center"/>
    </xf>
    <xf numFmtId="172" fontId="23" fillId="0" borderId="5" xfId="15" applyNumberFormat="1" applyFont="1" applyBorder="1" applyAlignment="1">
      <alignment horizontal="center"/>
    </xf>
    <xf numFmtId="222" fontId="23" fillId="0" borderId="0" xfId="14" applyNumberFormat="1" applyFont="1" applyFill="1" applyBorder="1" applyAlignment="1">
      <alignment horizontal="center"/>
    </xf>
    <xf numFmtId="222" fontId="23" fillId="0" borderId="5" xfId="14" applyNumberFormat="1" applyFont="1" applyFill="1" applyBorder="1" applyAlignment="1">
      <alignment horizontal="center"/>
    </xf>
    <xf numFmtId="172" fontId="23" fillId="6" borderId="3" xfId="15" applyNumberFormat="1" applyFont="1" applyFill="1" applyBorder="1" applyAlignment="1">
      <alignment horizontal="center"/>
    </xf>
    <xf numFmtId="222" fontId="35" fillId="0" borderId="4" xfId="14" applyNumberFormat="1" applyFont="1" applyBorder="1" applyAlignment="1">
      <alignment horizontal="center"/>
    </xf>
    <xf numFmtId="222" fontId="35" fillId="0" borderId="0" xfId="14" applyNumberFormat="1" applyFont="1" applyAlignment="1">
      <alignment horizontal="center"/>
    </xf>
    <xf numFmtId="222" fontId="35" fillId="0" borderId="5" xfId="14" applyNumberFormat="1" applyFont="1" applyBorder="1" applyAlignment="1">
      <alignment horizontal="center"/>
    </xf>
    <xf numFmtId="222" fontId="35" fillId="0" borderId="0" xfId="14" applyNumberFormat="1" applyFont="1" applyFill="1" applyBorder="1" applyAlignment="1">
      <alignment horizontal="center"/>
    </xf>
    <xf numFmtId="172" fontId="35" fillId="6" borderId="3" xfId="15" applyNumberFormat="1" applyFont="1" applyFill="1" applyBorder="1" applyAlignment="1">
      <alignment horizontal="center"/>
    </xf>
    <xf numFmtId="222" fontId="35" fillId="0" borderId="4" xfId="14" applyNumberFormat="1" applyFont="1" applyBorder="1" applyAlignment="1">
      <alignment horizontal="center" vertical="center"/>
    </xf>
    <xf numFmtId="222" fontId="35" fillId="0" borderId="0" xfId="14" applyNumberFormat="1" applyFont="1" applyAlignment="1">
      <alignment horizontal="center" vertical="center"/>
    </xf>
    <xf numFmtId="222" fontId="35" fillId="0" borderId="5" xfId="14" applyNumberFormat="1" applyFont="1" applyBorder="1" applyAlignment="1">
      <alignment horizontal="center" vertical="center"/>
    </xf>
    <xf numFmtId="172" fontId="35" fillId="0" borderId="4" xfId="15" applyNumberFormat="1" applyFont="1" applyBorder="1" applyAlignment="1">
      <alignment horizontal="center" vertical="center"/>
    </xf>
    <xf numFmtId="172" fontId="35" fillId="0" borderId="5" xfId="15" applyNumberFormat="1" applyFont="1" applyBorder="1" applyAlignment="1">
      <alignment horizontal="center" vertical="center"/>
    </xf>
    <xf numFmtId="222" fontId="35" fillId="0" borderId="0" xfId="14" applyNumberFormat="1" applyFont="1" applyFill="1" applyBorder="1" applyAlignment="1">
      <alignment horizontal="center" vertical="center"/>
    </xf>
    <xf numFmtId="172" fontId="35" fillId="6" borderId="3" xfId="15" applyNumberFormat="1" applyFont="1" applyFill="1" applyBorder="1" applyAlignment="1">
      <alignment horizontal="center" vertical="center"/>
    </xf>
    <xf numFmtId="172" fontId="35" fillId="0" borderId="4" xfId="15" applyNumberFormat="1" applyFont="1" applyBorder="1" applyAlignment="1">
      <alignment horizontal="center"/>
    </xf>
    <xf numFmtId="172" fontId="35" fillId="0" borderId="5" xfId="15" applyNumberFormat="1" applyFont="1" applyBorder="1" applyAlignment="1">
      <alignment horizontal="center"/>
    </xf>
    <xf numFmtId="222" fontId="35" fillId="0" borderId="5" xfId="14" applyNumberFormat="1" applyFont="1" applyFill="1" applyBorder="1" applyAlignment="1">
      <alignment horizontal="center"/>
    </xf>
    <xf numFmtId="222" fontId="35" fillId="0" borderId="75" xfId="14" applyNumberFormat="1" applyFont="1" applyBorder="1" applyAlignment="1">
      <alignment horizontal="center"/>
    </xf>
    <xf numFmtId="222" fontId="35" fillId="0" borderId="76" xfId="14" applyNumberFormat="1" applyFont="1" applyBorder="1" applyAlignment="1">
      <alignment horizontal="center"/>
    </xf>
    <xf numFmtId="172" fontId="35" fillId="0" borderId="75" xfId="15" applyNumberFormat="1" applyFont="1" applyBorder="1" applyAlignment="1">
      <alignment horizontal="center"/>
    </xf>
    <xf numFmtId="172" fontId="35" fillId="0" borderId="76" xfId="15" applyNumberFormat="1" applyFont="1" applyBorder="1" applyAlignment="1">
      <alignment horizontal="center"/>
    </xf>
    <xf numFmtId="222" fontId="35" fillId="0" borderId="75" xfId="14" applyNumberFormat="1" applyFont="1" applyFill="1" applyBorder="1" applyAlignment="1">
      <alignment horizontal="center"/>
    </xf>
    <xf numFmtId="172" fontId="35" fillId="0" borderId="1" xfId="15" applyNumberFormat="1" applyFont="1" applyBorder="1" applyAlignment="1">
      <alignment horizontal="center"/>
    </xf>
    <xf numFmtId="222" fontId="35" fillId="0" borderId="7" xfId="14" applyNumberFormat="1" applyFont="1" applyBorder="1" applyAlignment="1">
      <alignment horizontal="center" vertical="center"/>
    </xf>
    <xf numFmtId="172" fontId="35" fillId="0" borderId="75" xfId="15" applyNumberFormat="1" applyFont="1" applyBorder="1" applyAlignment="1">
      <alignment horizontal="center" vertical="center"/>
    </xf>
    <xf numFmtId="172" fontId="35" fillId="0" borderId="76" xfId="15" applyNumberFormat="1" applyFont="1" applyBorder="1" applyAlignment="1">
      <alignment horizontal="center" vertical="center"/>
    </xf>
    <xf numFmtId="222" fontId="35" fillId="0" borderId="8" xfId="14" applyNumberFormat="1" applyFont="1" applyFill="1" applyBorder="1" applyAlignment="1">
      <alignment horizontal="center" vertical="center"/>
    </xf>
    <xf numFmtId="222" fontId="35" fillId="0" borderId="9" xfId="14" applyNumberFormat="1" applyFont="1" applyFill="1" applyBorder="1" applyAlignment="1">
      <alignment horizontal="center" vertical="center"/>
    </xf>
    <xf numFmtId="172" fontId="35" fillId="0" borderId="6" xfId="15" applyNumberFormat="1" applyFont="1" applyBorder="1" applyAlignment="1">
      <alignment horizontal="center" vertical="center"/>
    </xf>
    <xf numFmtId="222" fontId="23" fillId="0" borderId="7" xfId="14" applyNumberFormat="1" applyFont="1" applyBorder="1" applyAlignment="1">
      <alignment horizontal="center"/>
    </xf>
    <xf numFmtId="172" fontId="23" fillId="0" borderId="64" xfId="15" applyNumberFormat="1" applyFont="1" applyBorder="1" applyAlignment="1">
      <alignment horizontal="center"/>
    </xf>
    <xf numFmtId="172" fontId="23" fillId="0" borderId="66" xfId="15" applyNumberFormat="1" applyFont="1" applyBorder="1" applyAlignment="1">
      <alignment horizontal="center"/>
    </xf>
    <xf numFmtId="222" fontId="23" fillId="0" borderId="8" xfId="14" applyNumberFormat="1" applyFont="1" applyFill="1" applyBorder="1" applyAlignment="1">
      <alignment horizontal="center"/>
    </xf>
    <xf numFmtId="222" fontId="23" fillId="0" borderId="9" xfId="14" applyNumberFormat="1" applyFont="1" applyFill="1" applyBorder="1" applyAlignment="1">
      <alignment horizontal="center"/>
    </xf>
    <xf numFmtId="172" fontId="23" fillId="0" borderId="6" xfId="15" applyNumberFormat="1" applyFont="1" applyBorder="1" applyAlignment="1">
      <alignment horizontal="center"/>
    </xf>
    <xf numFmtId="10" fontId="35" fillId="0" borderId="65" xfId="15" applyNumberFormat="1" applyFont="1" applyBorder="1" applyAlignment="1">
      <alignment horizontal="center"/>
    </xf>
    <xf numFmtId="172" fontId="35" fillId="0" borderId="64" xfId="15" quotePrefix="1" applyNumberFormat="1" applyFont="1" applyBorder="1" applyAlignment="1">
      <alignment horizontal="center"/>
    </xf>
    <xf numFmtId="172" fontId="35" fillId="0" borderId="66" xfId="15" quotePrefix="1" applyNumberFormat="1" applyFont="1" applyBorder="1" applyAlignment="1">
      <alignment horizontal="center"/>
    </xf>
    <xf numFmtId="10" fontId="35" fillId="0" borderId="63" xfId="15" applyNumberFormat="1" applyFont="1" applyBorder="1" applyAlignment="1">
      <alignment horizontal="center"/>
    </xf>
    <xf numFmtId="10" fontId="35" fillId="0" borderId="0" xfId="15" applyNumberFormat="1" applyFont="1" applyAlignment="1">
      <alignment horizontal="center"/>
    </xf>
    <xf numFmtId="172" fontId="35" fillId="0" borderId="5" xfId="15" quotePrefix="1" applyNumberFormat="1" applyFont="1" applyBorder="1" applyAlignment="1">
      <alignment horizontal="center"/>
    </xf>
    <xf numFmtId="10" fontId="35" fillId="0" borderId="3" xfId="15" applyNumberFormat="1" applyFont="1" applyBorder="1" applyAlignment="1">
      <alignment horizontal="center"/>
    </xf>
    <xf numFmtId="172" fontId="35" fillId="0" borderId="75" xfId="15" quotePrefix="1" applyNumberFormat="1" applyFont="1" applyBorder="1" applyAlignment="1">
      <alignment horizontal="center"/>
    </xf>
    <xf numFmtId="172" fontId="35" fillId="0" borderId="76" xfId="15" quotePrefix="1" applyNumberFormat="1" applyFont="1" applyBorder="1" applyAlignment="1">
      <alignment horizontal="center"/>
    </xf>
    <xf numFmtId="10" fontId="35" fillId="0" borderId="1" xfId="15" applyNumberFormat="1" applyFont="1" applyBorder="1" applyAlignment="1">
      <alignment horizontal="center"/>
    </xf>
    <xf numFmtId="174" fontId="23" fillId="0" borderId="4" xfId="14" applyNumberFormat="1" applyFont="1" applyFill="1" applyBorder="1" applyAlignment="1">
      <alignment horizontal="right" vertical="center"/>
    </xf>
    <xf numFmtId="174" fontId="23" fillId="0" borderId="0" xfId="14" applyNumberFormat="1" applyFont="1" applyFill="1" applyBorder="1" applyAlignment="1">
      <alignment horizontal="right" vertical="center"/>
    </xf>
    <xf numFmtId="174" fontId="35" fillId="0" borderId="8" xfId="14" applyNumberFormat="1" applyFont="1" applyFill="1" applyBorder="1" applyAlignment="1">
      <alignment horizontal="right" vertical="center"/>
    </xf>
    <xf numFmtId="174" fontId="35" fillId="0" borderId="7" xfId="14" applyNumberFormat="1" applyFont="1" applyFill="1" applyBorder="1" applyAlignment="1">
      <alignment horizontal="right" vertical="center"/>
    </xf>
    <xf numFmtId="1" fontId="258" fillId="3" borderId="64" xfId="0" applyNumberFormat="1" applyFont="1" applyFill="1" applyBorder="1" applyAlignment="1">
      <alignment vertical="center"/>
    </xf>
    <xf numFmtId="1" fontId="258" fillId="3" borderId="65" xfId="0" applyNumberFormat="1" applyFont="1" applyFill="1" applyBorder="1" applyAlignment="1">
      <alignment vertical="center"/>
    </xf>
    <xf numFmtId="1" fontId="258" fillId="3" borderId="66" xfId="0" applyNumberFormat="1" applyFont="1" applyFill="1" applyBorder="1" applyAlignment="1">
      <alignment vertical="center"/>
    </xf>
    <xf numFmtId="0" fontId="258" fillId="3" borderId="64" xfId="0" applyFont="1" applyFill="1" applyBorder="1" applyAlignment="1">
      <alignment vertical="center"/>
    </xf>
    <xf numFmtId="0" fontId="258" fillId="3" borderId="65" xfId="0" applyFont="1" applyFill="1" applyBorder="1" applyAlignment="1">
      <alignment vertical="center"/>
    </xf>
    <xf numFmtId="0" fontId="258" fillId="3" borderId="66" xfId="0" applyFont="1" applyFill="1" applyBorder="1" applyAlignment="1">
      <alignment vertical="center"/>
    </xf>
    <xf numFmtId="0" fontId="31" fillId="0" borderId="0" xfId="0" applyFont="1"/>
    <xf numFmtId="172" fontId="23" fillId="0" borderId="0" xfId="14" applyNumberFormat="1" applyFont="1" applyFill="1" applyBorder="1" applyAlignment="1">
      <alignment horizontal="right" vertical="center"/>
    </xf>
    <xf numFmtId="172" fontId="23" fillId="0" borderId="5" xfId="14" applyNumberFormat="1" applyFont="1" applyFill="1" applyBorder="1" applyAlignment="1">
      <alignment horizontal="right" vertical="center"/>
    </xf>
    <xf numFmtId="172" fontId="35" fillId="0" borderId="7" xfId="14" applyNumberFormat="1" applyFont="1" applyFill="1" applyBorder="1" applyAlignment="1">
      <alignment horizontal="right" vertical="center"/>
    </xf>
    <xf numFmtId="172" fontId="35" fillId="0" borderId="9" xfId="14" applyNumberFormat="1" applyFont="1" applyFill="1" applyBorder="1" applyAlignment="1">
      <alignment horizontal="right" vertical="center"/>
    </xf>
    <xf numFmtId="0" fontId="259" fillId="0" borderId="0" xfId="0" applyFont="1"/>
    <xf numFmtId="172" fontId="23" fillId="0" borderId="8" xfId="14" applyNumberFormat="1" applyFont="1" applyFill="1" applyBorder="1" applyAlignment="1">
      <alignment horizontal="right" vertical="center"/>
    </xf>
    <xf numFmtId="172" fontId="23" fillId="0" borderId="7" xfId="14" applyNumberFormat="1" applyFont="1" applyFill="1" applyBorder="1" applyAlignment="1">
      <alignment horizontal="right" vertical="center"/>
    </xf>
    <xf numFmtId="172" fontId="23" fillId="0" borderId="9" xfId="14" applyNumberFormat="1" applyFont="1" applyFill="1" applyBorder="1" applyAlignment="1">
      <alignment horizontal="right" vertical="center"/>
    </xf>
    <xf numFmtId="0" fontId="42" fillId="3" borderId="63" xfId="53511" applyNumberFormat="1" applyFont="1" applyFill="1" applyBorder="1" applyAlignment="1">
      <alignment horizontal="center" vertical="center"/>
    </xf>
    <xf numFmtId="200" fontId="42" fillId="3" borderId="3" xfId="53511" quotePrefix="1" applyNumberFormat="1" applyFont="1" applyFill="1" applyBorder="1" applyAlignment="1">
      <alignment horizontal="left" vertical="center"/>
    </xf>
    <xf numFmtId="0" fontId="42" fillId="6" borderId="63" xfId="0" applyFont="1" applyFill="1" applyBorder="1"/>
    <xf numFmtId="0" fontId="41" fillId="6" borderId="3" xfId="0" applyFont="1" applyFill="1" applyBorder="1"/>
    <xf numFmtId="225" fontId="41" fillId="5" borderId="3" xfId="53511" applyNumberFormat="1" applyFont="1" applyFill="1" applyBorder="1" applyAlignment="1">
      <alignment horizontal="left" vertical="center" wrapText="1"/>
    </xf>
    <xf numFmtId="0" fontId="42" fillId="6" borderId="3" xfId="0" applyFont="1" applyFill="1" applyBorder="1"/>
    <xf numFmtId="0" fontId="42" fillId="6" borderId="3" xfId="0" applyFont="1" applyFill="1" applyBorder="1" applyAlignment="1">
      <alignment horizontal="center"/>
    </xf>
    <xf numFmtId="0" fontId="41" fillId="0" borderId="3" xfId="32" applyFont="1" applyBorder="1"/>
    <xf numFmtId="0" fontId="41" fillId="0" borderId="3" xfId="0" applyFont="1" applyBorder="1"/>
    <xf numFmtId="0" fontId="41" fillId="6" borderId="3" xfId="0" applyFont="1" applyFill="1" applyBorder="1" applyAlignment="1">
      <alignment horizontal="left"/>
    </xf>
    <xf numFmtId="0" fontId="42" fillId="0" borderId="3" xfId="0" applyFont="1" applyBorder="1" applyAlignment="1">
      <alignment horizontal="center"/>
    </xf>
    <xf numFmtId="43" fontId="41" fillId="6" borderId="3" xfId="7823" applyFont="1" applyFill="1" applyBorder="1" applyAlignment="1">
      <alignment horizontal="left" indent="1"/>
    </xf>
    <xf numFmtId="0" fontId="247" fillId="5" borderId="3" xfId="53510" applyFont="1" applyFill="1" applyBorder="1"/>
    <xf numFmtId="0" fontId="41" fillId="6" borderId="3" xfId="0" applyFont="1" applyFill="1" applyBorder="1" applyAlignment="1">
      <alignment horizontal="left" indent="1"/>
    </xf>
    <xf numFmtId="0" fontId="217" fillId="5" borderId="3" xfId="53510" applyFont="1" applyFill="1" applyBorder="1"/>
    <xf numFmtId="0" fontId="223" fillId="5" borderId="3" xfId="53510" applyFont="1" applyFill="1" applyBorder="1"/>
    <xf numFmtId="0" fontId="43" fillId="5" borderId="3" xfId="53510" applyFont="1" applyFill="1" applyBorder="1"/>
    <xf numFmtId="0" fontId="41" fillId="6" borderId="1" xfId="0" applyFont="1" applyFill="1" applyBorder="1"/>
    <xf numFmtId="0" fontId="249" fillId="0" borderId="0" xfId="1" applyFont="1" applyFill="1" applyAlignment="1"/>
    <xf numFmtId="225" fontId="43" fillId="5" borderId="4" xfId="53511" applyNumberFormat="1" applyFont="1" applyFill="1" applyBorder="1" applyAlignment="1">
      <alignment horizontal="center" vertical="center" wrapText="1"/>
    </xf>
    <xf numFmtId="225" fontId="43" fillId="5" borderId="0" xfId="53511" applyNumberFormat="1" applyFont="1" applyFill="1" applyBorder="1" applyAlignment="1">
      <alignment horizontal="center" vertical="center" wrapText="1"/>
    </xf>
    <xf numFmtId="225" fontId="43" fillId="5" borderId="5" xfId="53511" applyNumberFormat="1" applyFont="1" applyFill="1" applyBorder="1" applyAlignment="1">
      <alignment horizontal="center" vertical="center" wrapText="1"/>
    </xf>
    <xf numFmtId="225" fontId="223" fillId="5" borderId="4" xfId="53511" applyNumberFormat="1" applyFont="1" applyFill="1" applyBorder="1" applyAlignment="1">
      <alignment horizontal="center" vertical="center" wrapText="1"/>
    </xf>
    <xf numFmtId="225" fontId="223" fillId="5" borderId="0" xfId="53511" applyNumberFormat="1" applyFont="1" applyFill="1" applyBorder="1" applyAlignment="1">
      <alignment horizontal="center" vertical="center" wrapText="1"/>
    </xf>
    <xf numFmtId="225" fontId="223" fillId="5" borderId="5" xfId="53511" applyNumberFormat="1" applyFont="1" applyFill="1" applyBorder="1" applyAlignment="1">
      <alignment horizontal="center" vertical="center" wrapText="1"/>
    </xf>
    <xf numFmtId="0" fontId="247" fillId="5" borderId="4" xfId="53510" applyFont="1" applyFill="1" applyBorder="1"/>
    <xf numFmtId="0" fontId="247" fillId="5" borderId="0" xfId="53510" applyFont="1" applyFill="1"/>
    <xf numFmtId="0" fontId="247" fillId="5" borderId="5" xfId="53510" applyFont="1" applyFill="1" applyBorder="1"/>
    <xf numFmtId="225" fontId="43" fillId="5" borderId="75" xfId="53511" applyNumberFormat="1" applyFont="1" applyFill="1" applyBorder="1" applyAlignment="1">
      <alignment horizontal="center" vertical="center" wrapText="1"/>
    </xf>
    <xf numFmtId="225" fontId="43" fillId="5" borderId="76" xfId="53511" applyNumberFormat="1" applyFont="1" applyFill="1" applyBorder="1" applyAlignment="1">
      <alignment horizontal="center" vertical="center" wrapText="1"/>
    </xf>
    <xf numFmtId="172" fontId="41" fillId="5" borderId="75" xfId="48907" applyNumberFormat="1" applyFont="1" applyFill="1" applyBorder="1" applyAlignment="1">
      <alignment horizontal="center" vertical="center" wrapText="1"/>
    </xf>
    <xf numFmtId="172" fontId="41" fillId="5" borderId="76" xfId="48907" applyNumberFormat="1" applyFont="1" applyFill="1" applyBorder="1" applyAlignment="1">
      <alignment horizontal="center" vertical="center" wrapText="1"/>
    </xf>
    <xf numFmtId="0" fontId="43" fillId="3" borderId="63" xfId="53513" applyFont="1" applyFill="1" applyBorder="1" applyAlignment="1">
      <alignment vertical="center"/>
    </xf>
    <xf numFmtId="0" fontId="43" fillId="3" borderId="1" xfId="53513" applyFont="1" applyFill="1" applyBorder="1"/>
    <xf numFmtId="0" fontId="42" fillId="5" borderId="64" xfId="53511" applyNumberFormat="1" applyFont="1" applyFill="1" applyBorder="1" applyAlignment="1">
      <alignment horizontal="left" vertical="center"/>
    </xf>
    <xf numFmtId="0" fontId="43" fillId="5" borderId="4" xfId="53511" applyNumberFormat="1" applyFont="1" applyFill="1" applyBorder="1" applyAlignment="1">
      <alignment horizontal="left" vertical="center" indent="1"/>
    </xf>
    <xf numFmtId="0" fontId="43" fillId="5" borderId="4" xfId="53513" applyFont="1" applyFill="1" applyBorder="1"/>
    <xf numFmtId="0" fontId="223" fillId="5" borderId="4" xfId="53513" applyFont="1" applyFill="1" applyBorder="1"/>
    <xf numFmtId="0" fontId="43" fillId="5" borderId="75" xfId="53513" applyFont="1" applyFill="1" applyBorder="1"/>
    <xf numFmtId="0" fontId="233" fillId="3" borderId="63" xfId="53513" applyFont="1" applyFill="1" applyBorder="1" applyAlignment="1">
      <alignment horizontal="center" vertical="center"/>
    </xf>
    <xf numFmtId="174" fontId="41" fillId="5" borderId="64" xfId="53511" applyNumberFormat="1" applyFont="1" applyFill="1" applyBorder="1" applyAlignment="1">
      <alignment vertical="center"/>
    </xf>
    <xf numFmtId="174" fontId="41" fillId="5" borderId="65" xfId="53511" applyNumberFormat="1" applyFont="1" applyFill="1" applyBorder="1" applyAlignment="1">
      <alignment vertical="center"/>
    </xf>
    <xf numFmtId="174" fontId="41" fillId="5" borderId="66" xfId="53511" applyNumberFormat="1" applyFont="1" applyFill="1" applyBorder="1" applyAlignment="1">
      <alignment vertical="center"/>
    </xf>
    <xf numFmtId="225" fontId="41" fillId="5" borderId="75" xfId="53511" applyNumberFormat="1" applyFont="1" applyFill="1" applyBorder="1" applyAlignment="1">
      <alignment horizontal="center" vertical="center" wrapText="1"/>
    </xf>
    <xf numFmtId="225" fontId="41" fillId="5" borderId="76" xfId="53511" applyNumberFormat="1" applyFont="1" applyFill="1" applyBorder="1" applyAlignment="1">
      <alignment horizontal="center" vertical="center" wrapText="1"/>
    </xf>
    <xf numFmtId="0" fontId="41" fillId="0" borderId="4" xfId="0" applyFont="1" applyBorder="1" applyAlignment="1">
      <alignment horizontal="left" wrapText="1" indent="1"/>
    </xf>
    <xf numFmtId="0" fontId="42" fillId="0" borderId="4" xfId="0" applyFont="1" applyBorder="1" applyAlignment="1">
      <alignment horizontal="left"/>
    </xf>
    <xf numFmtId="0" fontId="41" fillId="0" borderId="75" xfId="0" applyFont="1" applyBorder="1" applyAlignment="1">
      <alignment horizontal="left" indent="1"/>
    </xf>
    <xf numFmtId="0" fontId="233" fillId="3" borderId="0" xfId="37" quotePrefix="1" applyFont="1" applyFill="1" applyAlignment="1">
      <alignment horizontal="center" vertical="center"/>
    </xf>
    <xf numFmtId="0" fontId="233" fillId="3" borderId="5" xfId="37" applyFont="1" applyFill="1" applyBorder="1" applyAlignment="1">
      <alignment horizontal="center" vertical="center"/>
    </xf>
    <xf numFmtId="10" fontId="0" fillId="0" borderId="64" xfId="0" applyNumberFormat="1" applyBorder="1"/>
    <xf numFmtId="10" fontId="0" fillId="0" borderId="65" xfId="0" applyNumberFormat="1" applyBorder="1"/>
    <xf numFmtId="10" fontId="0" fillId="0" borderId="66" xfId="0" applyNumberFormat="1" applyBorder="1"/>
    <xf numFmtId="10" fontId="0" fillId="0" borderId="4" xfId="0" applyNumberFormat="1" applyBorder="1" applyAlignment="1">
      <alignment horizontal="center"/>
    </xf>
    <xf numFmtId="10" fontId="0" fillId="0" borderId="0" xfId="0" applyNumberFormat="1" applyAlignment="1">
      <alignment horizontal="center"/>
    </xf>
    <xf numFmtId="10" fontId="0" fillId="0" borderId="5" xfId="0" applyNumberFormat="1" applyBorder="1" applyAlignment="1">
      <alignment horizontal="center"/>
    </xf>
    <xf numFmtId="10" fontId="0" fillId="0" borderId="75" xfId="0" applyNumberFormat="1" applyBorder="1" applyAlignment="1">
      <alignment horizontal="center"/>
    </xf>
    <xf numFmtId="10" fontId="0" fillId="0" borderId="76" xfId="0" applyNumberFormat="1" applyBorder="1" applyAlignment="1">
      <alignment horizontal="center"/>
    </xf>
    <xf numFmtId="1" fontId="40" fillId="3" borderId="75" xfId="14" applyNumberFormat="1" applyFont="1" applyFill="1" applyBorder="1" applyAlignment="1">
      <alignment horizontal="center" vertical="center"/>
    </xf>
    <xf numFmtId="1" fontId="40" fillId="3" borderId="76" xfId="14" applyNumberFormat="1" applyFont="1" applyFill="1" applyBorder="1" applyAlignment="1">
      <alignment horizontal="center" vertical="center"/>
    </xf>
    <xf numFmtId="0" fontId="1" fillId="3" borderId="69" xfId="0" applyFont="1" applyFill="1" applyBorder="1" applyAlignment="1">
      <alignment horizontal="center" vertical="center"/>
    </xf>
    <xf numFmtId="17" fontId="1" fillId="3" borderId="71" xfId="0" applyNumberFormat="1" applyFont="1" applyFill="1" applyBorder="1" applyAlignment="1">
      <alignment horizontal="center" vertical="center"/>
    </xf>
    <xf numFmtId="10" fontId="41" fillId="0" borderId="64" xfId="53434" applyNumberFormat="1" applyFont="1" applyFill="1" applyBorder="1" applyAlignment="1">
      <alignment horizontal="center"/>
    </xf>
    <xf numFmtId="10" fontId="43" fillId="0" borderId="65" xfId="0" applyNumberFormat="1" applyFont="1" applyBorder="1" applyAlignment="1">
      <alignment horizontal="center"/>
    </xf>
    <xf numFmtId="10" fontId="43" fillId="0" borderId="66" xfId="0" applyNumberFormat="1" applyFont="1" applyBorder="1" applyAlignment="1">
      <alignment horizontal="center"/>
    </xf>
    <xf numFmtId="10" fontId="41" fillId="0" borderId="75" xfId="53434" applyNumberFormat="1" applyFont="1" applyFill="1" applyBorder="1" applyAlignment="1">
      <alignment horizontal="center"/>
    </xf>
    <xf numFmtId="10" fontId="43" fillId="0" borderId="76" xfId="0" applyNumberFormat="1" applyFont="1" applyBorder="1" applyAlignment="1">
      <alignment horizontal="center"/>
    </xf>
    <xf numFmtId="10" fontId="41" fillId="0" borderId="4" xfId="0" quotePrefix="1" applyNumberFormat="1" applyFont="1" applyBorder="1" applyAlignment="1">
      <alignment horizontal="center"/>
    </xf>
    <xf numFmtId="10" fontId="41" fillId="0" borderId="0" xfId="0" applyNumberFormat="1" applyFont="1" applyAlignment="1">
      <alignment horizontal="center"/>
    </xf>
    <xf numFmtId="10" fontId="28" fillId="0" borderId="79" xfId="0" applyNumberFormat="1" applyFont="1" applyBorder="1" applyAlignment="1">
      <alignment horizontal="center"/>
    </xf>
    <xf numFmtId="10" fontId="28" fillId="0" borderId="73" xfId="0" applyNumberFormat="1" applyFont="1" applyBorder="1" applyAlignment="1">
      <alignment horizontal="center"/>
    </xf>
    <xf numFmtId="10" fontId="41" fillId="0" borderId="64" xfId="53508" applyNumberFormat="1" applyFont="1" applyFill="1" applyBorder="1" applyAlignment="1">
      <alignment horizontal="center" vertical="center"/>
    </xf>
    <xf numFmtId="10" fontId="41" fillId="0" borderId="66" xfId="53508" applyNumberFormat="1" applyFont="1" applyFill="1" applyBorder="1" applyAlignment="1">
      <alignment horizontal="center" vertical="center"/>
    </xf>
    <xf numFmtId="10" fontId="41" fillId="0" borderId="75" xfId="53508" applyNumberFormat="1" applyFont="1" applyFill="1" applyBorder="1" applyAlignment="1">
      <alignment horizontal="center" vertical="center"/>
    </xf>
    <xf numFmtId="10" fontId="41" fillId="0" borderId="76" xfId="53508" applyNumberFormat="1" applyFont="1" applyFill="1" applyBorder="1" applyAlignment="1">
      <alignment horizontal="center" vertical="center"/>
    </xf>
    <xf numFmtId="0" fontId="40" fillId="3" borderId="0" xfId="0" applyFont="1" applyFill="1" applyAlignment="1">
      <alignment horizontal="center" vertical="top"/>
    </xf>
    <xf numFmtId="0" fontId="40" fillId="3" borderId="4" xfId="0" applyFont="1" applyFill="1" applyBorder="1" applyAlignment="1">
      <alignment horizontal="center" vertical="top"/>
    </xf>
    <xf numFmtId="0" fontId="40" fillId="3" borderId="5" xfId="0" applyFont="1" applyFill="1" applyBorder="1" applyAlignment="1">
      <alignment horizontal="center" vertical="top"/>
    </xf>
    <xf numFmtId="0" fontId="40" fillId="3" borderId="75" xfId="0" applyFont="1" applyFill="1" applyBorder="1" applyAlignment="1">
      <alignment horizontal="center" vertical="top"/>
    </xf>
    <xf numFmtId="0" fontId="40" fillId="3" borderId="61" xfId="0" applyFont="1" applyFill="1" applyBorder="1" applyAlignment="1">
      <alignment horizontal="center" vertical="top"/>
    </xf>
    <xf numFmtId="0" fontId="40" fillId="3" borderId="76" xfId="0" applyFont="1" applyFill="1" applyBorder="1" applyAlignment="1">
      <alignment horizontal="center" vertical="top"/>
    </xf>
    <xf numFmtId="49" fontId="40" fillId="3" borderId="61" xfId="0" applyNumberFormat="1" applyFont="1" applyFill="1" applyBorder="1" applyAlignment="1">
      <alignment horizontal="center" vertical="top"/>
    </xf>
    <xf numFmtId="3" fontId="0" fillId="0" borderId="4" xfId="0" applyNumberFormat="1" applyBorder="1" applyAlignment="1">
      <alignment horizontal="center"/>
    </xf>
    <xf numFmtId="3" fontId="0" fillId="0" borderId="0" xfId="0" applyNumberFormat="1" applyAlignment="1">
      <alignment horizontal="center"/>
    </xf>
    <xf numFmtId="172" fontId="0" fillId="0" borderId="4" xfId="53508" applyNumberFormat="1" applyFont="1" applyBorder="1" applyAlignment="1">
      <alignment horizontal="center"/>
    </xf>
    <xf numFmtId="172" fontId="0" fillId="0" borderId="5" xfId="53508" applyNumberFormat="1" applyFont="1" applyBorder="1" applyAlignment="1">
      <alignment horizontal="center"/>
    </xf>
    <xf numFmtId="3" fontId="0" fillId="0" borderId="5" xfId="0" applyNumberFormat="1" applyBorder="1" applyAlignment="1">
      <alignment horizontal="center"/>
    </xf>
    <xf numFmtId="3" fontId="2" fillId="0" borderId="8" xfId="0" applyNumberFormat="1" applyFont="1" applyBorder="1" applyAlignment="1">
      <alignment horizontal="center"/>
    </xf>
    <xf numFmtId="3" fontId="2" fillId="0" borderId="7" xfId="0" applyNumberFormat="1" applyFont="1" applyBorder="1" applyAlignment="1">
      <alignment horizontal="center"/>
    </xf>
    <xf numFmtId="3" fontId="2" fillId="0" borderId="9" xfId="0" applyNumberFormat="1" applyFont="1" applyBorder="1" applyAlignment="1">
      <alignment horizontal="center"/>
    </xf>
    <xf numFmtId="0" fontId="40" fillId="3" borderId="61" xfId="2" quotePrefix="1" applyFont="1" applyFill="1" applyBorder="1" applyAlignment="1">
      <alignment horizontal="center"/>
    </xf>
    <xf numFmtId="0" fontId="40" fillId="3" borderId="76" xfId="2" quotePrefix="1" applyFont="1" applyFill="1" applyBorder="1" applyAlignment="1">
      <alignment horizontal="center"/>
    </xf>
    <xf numFmtId="14" fontId="40" fillId="3" borderId="75" xfId="37" applyNumberFormat="1" applyFont="1" applyFill="1" applyBorder="1" applyAlignment="1">
      <alignment horizontal="center"/>
    </xf>
    <xf numFmtId="14" fontId="40" fillId="3" borderId="76" xfId="37" applyNumberFormat="1" applyFont="1" applyFill="1" applyBorder="1" applyAlignment="1">
      <alignment horizontal="center"/>
    </xf>
    <xf numFmtId="49" fontId="40" fillId="3" borderId="4" xfId="0" applyNumberFormat="1" applyFont="1" applyFill="1" applyBorder="1" applyAlignment="1">
      <alignment horizontal="center" vertical="top"/>
    </xf>
    <xf numFmtId="49" fontId="40" fillId="3" borderId="5" xfId="0" applyNumberFormat="1" applyFont="1" applyFill="1" applyBorder="1" applyAlignment="1">
      <alignment horizontal="center" vertical="top"/>
    </xf>
    <xf numFmtId="172" fontId="0" fillId="0" borderId="3" xfId="53508" applyNumberFormat="1" applyFont="1" applyBorder="1" applyAlignment="1">
      <alignment horizontal="center"/>
    </xf>
    <xf numFmtId="0" fontId="40" fillId="3" borderId="3" xfId="0" quotePrefix="1" applyFont="1" applyFill="1" applyBorder="1" applyAlignment="1">
      <alignment horizontal="center" vertical="top"/>
    </xf>
    <xf numFmtId="172" fontId="0" fillId="0" borderId="63" xfId="53508" applyNumberFormat="1" applyFont="1" applyBorder="1" applyAlignment="1">
      <alignment horizontal="center"/>
    </xf>
    <xf numFmtId="3" fontId="0" fillId="0" borderId="75" xfId="0" applyNumberFormat="1" applyBorder="1" applyAlignment="1">
      <alignment horizontal="center"/>
    </xf>
    <xf numFmtId="3" fontId="0" fillId="0" borderId="61" xfId="0" applyNumberFormat="1" applyBorder="1" applyAlignment="1">
      <alignment horizontal="center"/>
    </xf>
    <xf numFmtId="172" fontId="0" fillId="0" borderId="75" xfId="53508" applyNumberFormat="1" applyFont="1" applyBorder="1" applyAlignment="1">
      <alignment horizontal="center"/>
    </xf>
    <xf numFmtId="172" fontId="0" fillId="0" borderId="76" xfId="53508" applyNumberFormat="1" applyFont="1" applyBorder="1" applyAlignment="1">
      <alignment horizontal="center"/>
    </xf>
    <xf numFmtId="3" fontId="0" fillId="0" borderId="76" xfId="0" applyNumberFormat="1" applyBorder="1" applyAlignment="1">
      <alignment horizontal="center"/>
    </xf>
    <xf numFmtId="172" fontId="0" fillId="0" borderId="1" xfId="53508" applyNumberFormat="1" applyFont="1" applyBorder="1" applyAlignment="1">
      <alignment horizontal="center"/>
    </xf>
    <xf numFmtId="0" fontId="40" fillId="3" borderId="8" xfId="0" applyFont="1" applyFill="1" applyBorder="1" applyAlignment="1">
      <alignment horizontal="center" vertical="center"/>
    </xf>
    <xf numFmtId="0" fontId="40" fillId="3" borderId="66" xfId="0" applyFont="1" applyFill="1" applyBorder="1" applyAlignment="1">
      <alignment horizontal="center" vertical="top"/>
    </xf>
    <xf numFmtId="0" fontId="216" fillId="0" borderId="63" xfId="0" applyFont="1" applyBorder="1" applyAlignment="1">
      <alignment horizontal="justify" vertical="center"/>
    </xf>
    <xf numFmtId="0" fontId="216" fillId="0" borderId="65" xfId="0" applyFont="1" applyBorder="1" applyAlignment="1">
      <alignment vertical="center"/>
    </xf>
    <xf numFmtId="0" fontId="43" fillId="0" borderId="64" xfId="0" applyFont="1" applyBorder="1"/>
    <xf numFmtId="0" fontId="43" fillId="0" borderId="65" xfId="0" applyFont="1" applyBorder="1"/>
    <xf numFmtId="0" fontId="43" fillId="0" borderId="66" xfId="0" applyFont="1" applyBorder="1"/>
    <xf numFmtId="0" fontId="216" fillId="0" borderId="63" xfId="0" applyFont="1" applyBorder="1" applyAlignment="1">
      <alignment vertical="center"/>
    </xf>
    <xf numFmtId="9" fontId="212" fillId="0" borderId="75" xfId="0" applyNumberFormat="1" applyFont="1" applyBorder="1" applyAlignment="1">
      <alignment horizontal="center" vertical="center"/>
    </xf>
    <xf numFmtId="9" fontId="212" fillId="0" borderId="76" xfId="0" applyNumberFormat="1" applyFont="1" applyBorder="1" applyAlignment="1">
      <alignment horizontal="center" vertical="center"/>
    </xf>
    <xf numFmtId="0" fontId="212" fillId="0" borderId="76" xfId="0" applyFont="1" applyBorder="1" applyAlignment="1">
      <alignment horizontal="center" vertical="center"/>
    </xf>
    <xf numFmtId="179" fontId="1" fillId="3" borderId="75" xfId="13" applyNumberFormat="1" applyFont="1" applyFill="1" applyBorder="1" applyAlignment="1">
      <alignment horizontal="center"/>
    </xf>
    <xf numFmtId="0" fontId="1" fillId="3" borderId="75" xfId="0" applyFont="1" applyFill="1" applyBorder="1" applyAlignment="1">
      <alignment horizontal="center"/>
    </xf>
    <xf numFmtId="174" fontId="28" fillId="0" borderId="75" xfId="53512" applyNumberFormat="1" applyFont="1" applyBorder="1" applyAlignment="1">
      <alignment horizontal="center" vertical="center"/>
    </xf>
    <xf numFmtId="174" fontId="28" fillId="0" borderId="76" xfId="53512" applyNumberFormat="1" applyFont="1" applyBorder="1" applyAlignment="1">
      <alignment horizontal="center" vertical="center"/>
    </xf>
    <xf numFmtId="0" fontId="28" fillId="0" borderId="75" xfId="13" applyFont="1" applyBorder="1" applyAlignment="1">
      <alignment horizontal="justify" vertical="center" wrapText="1"/>
    </xf>
    <xf numFmtId="172" fontId="28" fillId="0" borderId="75" xfId="53508" applyNumberFormat="1" applyFont="1" applyBorder="1" applyAlignment="1">
      <alignment horizontal="center"/>
    </xf>
    <xf numFmtId="172" fontId="28" fillId="0" borderId="76" xfId="53508" applyNumberFormat="1" applyFont="1" applyBorder="1" applyAlignment="1">
      <alignment horizontal="center"/>
    </xf>
    <xf numFmtId="174" fontId="28" fillId="0" borderId="75" xfId="0" applyNumberFormat="1" applyFont="1" applyBorder="1" applyAlignment="1">
      <alignment horizontal="center"/>
    </xf>
    <xf numFmtId="174" fontId="28" fillId="0" borderId="76" xfId="0" applyNumberFormat="1" applyFont="1" applyBorder="1" applyAlignment="1">
      <alignment horizontal="center"/>
    </xf>
    <xf numFmtId="0" fontId="32" fillId="0" borderId="63" xfId="13" applyFont="1" applyBorder="1" applyAlignment="1">
      <alignment vertical="center"/>
    </xf>
    <xf numFmtId="172" fontId="28" fillId="0" borderId="75" xfId="0" applyNumberFormat="1" applyFont="1" applyBorder="1" applyAlignment="1">
      <alignment horizontal="center"/>
    </xf>
    <xf numFmtId="172" fontId="28" fillId="0" borderId="76" xfId="0" applyNumberFormat="1" applyFont="1" applyBorder="1" applyAlignment="1">
      <alignment horizontal="center"/>
    </xf>
    <xf numFmtId="172" fontId="28" fillId="0" borderId="75" xfId="15" applyNumberFormat="1" applyFont="1" applyBorder="1" applyAlignment="1">
      <alignment horizontal="center" vertical="center"/>
    </xf>
    <xf numFmtId="10" fontId="28" fillId="0" borderId="75" xfId="15" applyNumberFormat="1" applyFont="1" applyBorder="1" applyAlignment="1">
      <alignment horizontal="center" vertical="center"/>
    </xf>
    <xf numFmtId="10" fontId="28" fillId="0" borderId="75" xfId="0" applyNumberFormat="1" applyFont="1" applyBorder="1" applyAlignment="1">
      <alignment horizontal="center"/>
    </xf>
    <xf numFmtId="10" fontId="28" fillId="0" borderId="76" xfId="0" applyNumberFormat="1" applyFont="1" applyBorder="1" applyAlignment="1">
      <alignment horizontal="center"/>
    </xf>
    <xf numFmtId="0" fontId="28" fillId="0" borderId="75" xfId="13" applyFont="1" applyBorder="1" applyAlignment="1">
      <alignment vertical="center"/>
    </xf>
    <xf numFmtId="0" fontId="236" fillId="3" borderId="75" xfId="1" applyFont="1" applyFill="1" applyBorder="1"/>
    <xf numFmtId="14" fontId="256" fillId="3" borderId="75" xfId="38" applyNumberFormat="1" applyFont="1" applyFill="1" applyBorder="1" applyAlignment="1">
      <alignment horizontal="center" vertical="center" wrapText="1"/>
    </xf>
    <xf numFmtId="14" fontId="256" fillId="3" borderId="76" xfId="38" applyNumberFormat="1" applyFont="1" applyFill="1" applyBorder="1" applyAlignment="1">
      <alignment horizontal="center" vertical="center" wrapText="1"/>
    </xf>
    <xf numFmtId="0" fontId="40" fillId="3" borderId="76" xfId="0" applyFont="1" applyFill="1" applyBorder="1" applyAlignment="1">
      <alignment horizontal="center" vertical="center"/>
    </xf>
    <xf numFmtId="17" fontId="40" fillId="3" borderId="75" xfId="0" quotePrefix="1" applyNumberFormat="1" applyFont="1" applyFill="1" applyBorder="1" applyAlignment="1">
      <alignment horizontal="center" vertical="center"/>
    </xf>
    <xf numFmtId="17" fontId="40" fillId="3" borderId="76" xfId="0" quotePrefix="1" applyNumberFormat="1" applyFont="1" applyFill="1" applyBorder="1" applyAlignment="1">
      <alignment horizontal="center" vertical="center"/>
    </xf>
    <xf numFmtId="0" fontId="41" fillId="0" borderId="75" xfId="0" applyFont="1" applyBorder="1" applyAlignment="1">
      <alignment wrapText="1"/>
    </xf>
    <xf numFmtId="0" fontId="40" fillId="4" borderId="75" xfId="39" applyFont="1" applyFill="1" applyBorder="1" applyAlignment="1">
      <alignment horizontal="center"/>
    </xf>
    <xf numFmtId="0" fontId="40" fillId="3" borderId="75" xfId="39" applyFont="1" applyFill="1" applyBorder="1" applyAlignment="1">
      <alignment horizontal="center"/>
    </xf>
    <xf numFmtId="0" fontId="40" fillId="3" borderId="76" xfId="39" applyFont="1" applyFill="1" applyBorder="1" applyAlignment="1">
      <alignment horizontal="center"/>
    </xf>
    <xf numFmtId="0" fontId="216" fillId="9" borderId="64" xfId="39" applyFont="1" applyFill="1" applyBorder="1" applyAlignment="1">
      <alignment vertical="center"/>
    </xf>
    <xf numFmtId="0" fontId="40" fillId="4" borderId="75" xfId="28935" applyFont="1" applyFill="1" applyBorder="1" applyAlignment="1">
      <alignment horizontal="center" vertical="center"/>
    </xf>
    <xf numFmtId="0" fontId="40" fillId="4" borderId="75" xfId="39" applyFont="1" applyFill="1" applyBorder="1" applyAlignment="1">
      <alignment horizontal="center" vertical="center"/>
    </xf>
    <xf numFmtId="0" fontId="40" fillId="4" borderId="76" xfId="39" applyFont="1" applyFill="1" applyBorder="1" applyAlignment="1">
      <alignment horizontal="center" vertical="center"/>
    </xf>
    <xf numFmtId="0" fontId="216" fillId="2" borderId="64" xfId="0" applyFont="1" applyFill="1" applyBorder="1" applyAlignment="1">
      <alignment vertical="center"/>
    </xf>
    <xf numFmtId="0" fontId="216" fillId="0" borderId="75" xfId="0" applyFont="1" applyBorder="1" applyAlignment="1">
      <alignment vertical="center"/>
    </xf>
    <xf numFmtId="171" fontId="216" fillId="0" borderId="75" xfId="42" applyFont="1" applyFill="1" applyBorder="1" applyAlignment="1">
      <alignment horizontal="center" vertical="center"/>
    </xf>
    <xf numFmtId="43" fontId="216" fillId="0" borderId="76" xfId="53507" applyFont="1" applyBorder="1" applyAlignment="1">
      <alignment horizontal="center" vertical="center"/>
    </xf>
    <xf numFmtId="172" fontId="216" fillId="0" borderId="75" xfId="32495" applyNumberFormat="1" applyFont="1" applyBorder="1" applyAlignment="1">
      <alignment horizontal="center" vertical="center"/>
    </xf>
    <xf numFmtId="3" fontId="216" fillId="0" borderId="75" xfId="28935" applyNumberFormat="1" applyFont="1" applyBorder="1" applyAlignment="1">
      <alignment horizontal="center" vertical="center"/>
    </xf>
    <xf numFmtId="3" fontId="216" fillId="0" borderId="76" xfId="28935" applyNumberFormat="1" applyFont="1" applyBorder="1" applyAlignment="1">
      <alignment horizontal="center" vertical="center"/>
    </xf>
    <xf numFmtId="172" fontId="216" fillId="0" borderId="76" xfId="32495" applyNumberFormat="1" applyFont="1" applyBorder="1" applyAlignment="1">
      <alignment horizontal="center" vertical="center"/>
    </xf>
    <xf numFmtId="0" fontId="42" fillId="0" borderId="63" xfId="26" applyFont="1" applyBorder="1" applyAlignment="1">
      <alignment vertical="center"/>
    </xf>
    <xf numFmtId="222" fontId="41" fillId="0" borderId="75" xfId="9332" applyNumberFormat="1" applyFont="1" applyFill="1" applyBorder="1" applyAlignment="1">
      <alignment horizontal="center" vertical="center"/>
    </xf>
    <xf numFmtId="222" fontId="41" fillId="0" borderId="76" xfId="9332" applyNumberFormat="1" applyFont="1" applyFill="1" applyBorder="1" applyAlignment="1">
      <alignment horizontal="center" vertical="center"/>
    </xf>
    <xf numFmtId="172" fontId="41" fillId="0" borderId="75" xfId="27" applyNumberFormat="1" applyFont="1" applyBorder="1" applyAlignment="1">
      <alignment horizontal="center" vertical="center"/>
    </xf>
    <xf numFmtId="172" fontId="41" fillId="0" borderId="76" xfId="27" applyNumberFormat="1" applyFont="1" applyBorder="1" applyAlignment="1">
      <alignment horizontal="center" vertical="center"/>
    </xf>
    <xf numFmtId="172" fontId="41" fillId="0" borderId="75" xfId="27" applyNumberFormat="1" applyFont="1" applyBorder="1" applyAlignment="1">
      <alignment horizontal="center"/>
    </xf>
    <xf numFmtId="172" fontId="41" fillId="0" borderId="76" xfId="27" applyNumberFormat="1" applyFont="1" applyBorder="1" applyAlignment="1">
      <alignment horizontal="center"/>
    </xf>
    <xf numFmtId="0" fontId="28" fillId="2" borderId="75" xfId="28" applyFont="1" applyFill="1" applyBorder="1"/>
    <xf numFmtId="3" fontId="41" fillId="0" borderId="75" xfId="0" applyNumberFormat="1" applyFont="1" applyBorder="1" applyAlignment="1">
      <alignment horizontal="center" vertical="center"/>
    </xf>
    <xf numFmtId="3" fontId="41" fillId="0" borderId="76" xfId="0" applyNumberFormat="1" applyFont="1" applyBorder="1" applyAlignment="1">
      <alignment horizontal="center" vertical="center"/>
    </xf>
    <xf numFmtId="1" fontId="40" fillId="3" borderId="75" xfId="45" quotePrefix="1" applyNumberFormat="1" applyFont="1" applyFill="1" applyBorder="1" applyAlignment="1">
      <alignment horizontal="center" vertical="center"/>
    </xf>
    <xf numFmtId="1" fontId="40" fillId="3" borderId="61" xfId="45" quotePrefix="1" applyNumberFormat="1" applyFont="1" applyFill="1" applyBorder="1" applyAlignment="1">
      <alignment horizontal="center" vertical="center"/>
    </xf>
    <xf numFmtId="1" fontId="40" fillId="3" borderId="76" xfId="45" quotePrefix="1" applyNumberFormat="1" applyFont="1" applyFill="1" applyBorder="1" applyAlignment="1">
      <alignment horizontal="center" vertical="center"/>
    </xf>
    <xf numFmtId="0" fontId="40" fillId="3" borderId="75" xfId="44" applyFont="1" applyFill="1" applyBorder="1" applyAlignment="1">
      <alignment horizontal="center" vertical="center"/>
    </xf>
    <xf numFmtId="0" fontId="40" fillId="3" borderId="76" xfId="44" applyFont="1" applyFill="1" applyBorder="1" applyAlignment="1">
      <alignment horizontal="center" vertical="center"/>
    </xf>
    <xf numFmtId="172" fontId="41" fillId="0" borderId="75" xfId="47" applyNumberFormat="1" applyFont="1" applyBorder="1" applyAlignment="1">
      <alignment horizontal="center" vertical="center"/>
    </xf>
    <xf numFmtId="172" fontId="41" fillId="0" borderId="76" xfId="47" applyNumberFormat="1" applyFont="1" applyBorder="1" applyAlignment="1">
      <alignment horizontal="center" vertical="center"/>
    </xf>
    <xf numFmtId="1" fontId="1" fillId="3" borderId="61" xfId="51" quotePrefix="1" applyNumberFormat="1" applyFont="1" applyFill="1" applyBorder="1" applyAlignment="1">
      <alignment horizontal="center" vertical="center"/>
    </xf>
    <xf numFmtId="0" fontId="28" fillId="2" borderId="75" xfId="0" applyFont="1" applyFill="1" applyBorder="1" applyAlignment="1">
      <alignment horizontal="left"/>
    </xf>
    <xf numFmtId="174" fontId="28" fillId="0" borderId="61" xfId="53512" applyNumberFormat="1" applyFont="1" applyFill="1" applyBorder="1" applyAlignment="1">
      <alignment vertical="center"/>
    </xf>
    <xf numFmtId="0" fontId="28" fillId="2" borderId="75" xfId="0" applyFont="1" applyFill="1" applyBorder="1" applyAlignment="1">
      <alignment vertical="center"/>
    </xf>
    <xf numFmtId="174" fontId="28" fillId="5" borderId="61" xfId="53512" applyNumberFormat="1" applyFont="1" applyFill="1" applyBorder="1" applyAlignment="1"/>
    <xf numFmtId="0" fontId="40" fillId="3" borderId="64" xfId="53" applyFont="1" applyFill="1" applyBorder="1" applyAlignment="1">
      <alignment vertical="top"/>
    </xf>
    <xf numFmtId="0" fontId="40" fillId="3" borderId="75" xfId="53" applyFont="1" applyFill="1" applyBorder="1" applyAlignment="1">
      <alignment vertical="center"/>
    </xf>
    <xf numFmtId="14" fontId="1" fillId="3" borderId="61" xfId="37" applyNumberFormat="1" applyFont="1" applyFill="1" applyBorder="1" applyAlignment="1">
      <alignment horizontal="center" vertical="center"/>
    </xf>
    <xf numFmtId="0" fontId="41" fillId="5" borderId="75" xfId="53" applyFont="1" applyFill="1" applyBorder="1" applyAlignment="1">
      <alignment vertical="center"/>
    </xf>
    <xf numFmtId="0" fontId="40" fillId="3" borderId="64" xfId="0" applyFont="1" applyFill="1" applyBorder="1" applyAlignment="1">
      <alignment vertical="top"/>
    </xf>
    <xf numFmtId="0" fontId="40" fillId="3" borderId="61" xfId="0" applyFont="1" applyFill="1" applyBorder="1" applyAlignment="1">
      <alignment horizontal="center" vertical="center"/>
    </xf>
    <xf numFmtId="0" fontId="41" fillId="0" borderId="75" xfId="0" applyFont="1" applyBorder="1"/>
    <xf numFmtId="10" fontId="43" fillId="0" borderId="61" xfId="0" applyNumberFormat="1" applyFont="1" applyBorder="1" applyAlignment="1">
      <alignment horizontal="center"/>
    </xf>
    <xf numFmtId="10" fontId="41" fillId="0" borderId="75" xfId="0" applyNumberFormat="1" applyFont="1" applyBorder="1" applyAlignment="1">
      <alignment horizontal="center"/>
    </xf>
    <xf numFmtId="10" fontId="41" fillId="0" borderId="61" xfId="0" applyNumberFormat="1" applyFont="1" applyBorder="1" applyAlignment="1">
      <alignment horizontal="center"/>
    </xf>
    <xf numFmtId="0" fontId="42" fillId="0" borderId="75" xfId="0" applyFont="1" applyBorder="1" applyAlignment="1">
      <alignment horizontal="left" vertical="center"/>
    </xf>
    <xf numFmtId="222" fontId="35" fillId="0" borderId="61" xfId="14" applyNumberFormat="1" applyFont="1" applyBorder="1" applyAlignment="1">
      <alignment horizontal="center"/>
    </xf>
    <xf numFmtId="222" fontId="35" fillId="0" borderId="61" xfId="14" applyNumberFormat="1" applyFont="1" applyFill="1" applyBorder="1" applyAlignment="1">
      <alignment horizontal="center"/>
    </xf>
    <xf numFmtId="10" fontId="35" fillId="0" borderId="61" xfId="15" applyNumberFormat="1" applyFont="1" applyBorder="1" applyAlignment="1">
      <alignment horizontal="center"/>
    </xf>
    <xf numFmtId="0" fontId="42" fillId="0" borderId="75" xfId="0" applyFont="1" applyBorder="1" applyAlignment="1">
      <alignment horizontal="left" vertical="center" indent="1"/>
    </xf>
    <xf numFmtId="0" fontId="40" fillId="3" borderId="76" xfId="0" applyFont="1" applyFill="1" applyBorder="1" applyAlignment="1">
      <alignment horizontal="center"/>
    </xf>
    <xf numFmtId="1" fontId="40" fillId="3" borderId="75" xfId="14" applyNumberFormat="1" applyFont="1" applyFill="1" applyBorder="1" applyAlignment="1">
      <alignment horizontal="center"/>
    </xf>
    <xf numFmtId="0" fontId="233" fillId="3" borderId="63" xfId="26" applyFont="1" applyFill="1" applyBorder="1" applyAlignment="1">
      <alignment vertical="top" wrapText="1"/>
    </xf>
    <xf numFmtId="181" fontId="233" fillId="3" borderId="75" xfId="26" quotePrefix="1" applyNumberFormat="1" applyFont="1" applyFill="1" applyBorder="1" applyAlignment="1">
      <alignment horizontal="left" vertical="center" wrapText="1"/>
    </xf>
    <xf numFmtId="14" fontId="233" fillId="3" borderId="75" xfId="37" applyNumberFormat="1" applyFont="1" applyFill="1" applyBorder="1" applyAlignment="1">
      <alignment horizontal="center" vertical="center"/>
    </xf>
    <xf numFmtId="14" fontId="233" fillId="3" borderId="76" xfId="37" applyNumberFormat="1" applyFont="1" applyFill="1" applyBorder="1" applyAlignment="1">
      <alignment horizontal="center" vertical="center"/>
    </xf>
    <xf numFmtId="0" fontId="41" fillId="0" borderId="63" xfId="26" applyFont="1" applyBorder="1" applyAlignment="1">
      <alignment vertical="center"/>
    </xf>
    <xf numFmtId="222" fontId="42" fillId="0" borderId="75" xfId="9332" applyNumberFormat="1" applyFont="1" applyFill="1" applyBorder="1" applyAlignment="1">
      <alignment horizontal="center" vertical="center"/>
    </xf>
    <xf numFmtId="172" fontId="42" fillId="0" borderId="75" xfId="27" applyNumberFormat="1" applyFont="1" applyFill="1" applyBorder="1" applyAlignment="1">
      <alignment horizontal="center" vertical="center"/>
    </xf>
    <xf numFmtId="172" fontId="42" fillId="0" borderId="76" xfId="27" applyNumberFormat="1" applyFont="1" applyFill="1" applyBorder="1" applyAlignment="1">
      <alignment horizontal="center" vertical="center"/>
    </xf>
    <xf numFmtId="174" fontId="42" fillId="0" borderId="76" xfId="9332" applyNumberFormat="1" applyFont="1" applyFill="1" applyBorder="1" applyAlignment="1">
      <alignment horizontal="center" vertical="center"/>
    </xf>
    <xf numFmtId="172" fontId="41" fillId="0" borderId="75" xfId="27" applyNumberFormat="1" applyFont="1" applyFill="1" applyBorder="1" applyAlignment="1">
      <alignment horizontal="center"/>
    </xf>
    <xf numFmtId="181" fontId="40" fillId="4" borderId="75" xfId="28" quotePrefix="1" applyNumberFormat="1" applyFont="1" applyFill="1" applyBorder="1"/>
    <xf numFmtId="0" fontId="40" fillId="3" borderId="64" xfId="54" applyFont="1" applyFill="1" applyBorder="1" applyAlignment="1">
      <alignment vertical="top"/>
    </xf>
    <xf numFmtId="0" fontId="40" fillId="3" borderId="75" xfId="54" quotePrefix="1" applyFont="1" applyFill="1" applyBorder="1"/>
    <xf numFmtId="164" fontId="40" fillId="3" borderId="75" xfId="13" quotePrefix="1" applyNumberFormat="1" applyFont="1" applyFill="1" applyBorder="1" applyAlignment="1">
      <alignment horizontal="left" vertical="top" wrapText="1"/>
    </xf>
    <xf numFmtId="0" fontId="40" fillId="3" borderId="76" xfId="13" applyFont="1" applyFill="1" applyBorder="1" applyAlignment="1">
      <alignment vertical="top" wrapText="1"/>
    </xf>
    <xf numFmtId="0" fontId="233" fillId="4" borderId="76" xfId="0" applyFont="1" applyFill="1" applyBorder="1" applyAlignment="1">
      <alignment horizontal="center" vertical="center"/>
    </xf>
    <xf numFmtId="0" fontId="42" fillId="0" borderId="75" xfId="0" applyFont="1" applyBorder="1" applyAlignment="1">
      <alignment vertical="center"/>
    </xf>
    <xf numFmtId="231" fontId="42" fillId="0" borderId="76" xfId="9397" applyNumberFormat="1" applyFont="1" applyFill="1" applyBorder="1" applyAlignment="1">
      <alignment horizontal="right" vertical="center"/>
    </xf>
    <xf numFmtId="0" fontId="40" fillId="3" borderId="63" xfId="0" applyFont="1" applyFill="1" applyBorder="1" applyAlignment="1">
      <alignment vertical="top" wrapText="1"/>
    </xf>
    <xf numFmtId="1" fontId="40" fillId="3" borderId="61" xfId="53507" applyNumberFormat="1" applyFont="1" applyFill="1" applyBorder="1" applyAlignment="1">
      <alignment horizontal="center" vertical="center"/>
    </xf>
    <xf numFmtId="1" fontId="40" fillId="3" borderId="76" xfId="53507" applyNumberFormat="1" applyFont="1" applyFill="1" applyBorder="1" applyAlignment="1">
      <alignment horizontal="center" vertical="center"/>
    </xf>
    <xf numFmtId="14" fontId="40" fillId="3" borderId="61" xfId="37" applyNumberFormat="1" applyFont="1" applyFill="1" applyBorder="1" applyAlignment="1">
      <alignment horizontal="center" vertical="center"/>
    </xf>
    <xf numFmtId="14" fontId="40" fillId="3" borderId="76" xfId="37" applyNumberFormat="1" applyFont="1" applyFill="1" applyBorder="1" applyAlignment="1">
      <alignment horizontal="center" vertical="center"/>
    </xf>
    <xf numFmtId="49" fontId="40" fillId="3" borderId="75" xfId="0" quotePrefix="1" applyNumberFormat="1" applyFont="1" applyFill="1" applyBorder="1" applyAlignment="1">
      <alignment horizontal="center" vertical="center" wrapText="1"/>
    </xf>
    <xf numFmtId="49" fontId="40" fillId="3" borderId="76" xfId="0" quotePrefix="1" applyNumberFormat="1" applyFont="1" applyFill="1" applyBorder="1" applyAlignment="1">
      <alignment horizontal="center" vertical="center" wrapText="1"/>
    </xf>
    <xf numFmtId="49" fontId="40" fillId="3" borderId="76" xfId="37" quotePrefix="1" applyNumberFormat="1" applyFont="1" applyFill="1" applyBorder="1" applyAlignment="1">
      <alignment horizontal="center" vertical="center"/>
    </xf>
    <xf numFmtId="0" fontId="40" fillId="3" borderId="63" xfId="53493" applyFont="1" applyFill="1" applyBorder="1" applyAlignment="1">
      <alignment vertical="top"/>
    </xf>
    <xf numFmtId="0" fontId="40" fillId="3" borderId="63" xfId="53493" applyFont="1" applyFill="1" applyBorder="1" applyAlignment="1">
      <alignment horizontal="center" vertical="top"/>
    </xf>
    <xf numFmtId="1" fontId="40" fillId="3" borderId="75" xfId="53493" applyNumberFormat="1" applyFont="1" applyFill="1" applyBorder="1" applyAlignment="1">
      <alignment horizontal="center" vertical="center"/>
    </xf>
    <xf numFmtId="1" fontId="40" fillId="3" borderId="61" xfId="53493" applyNumberFormat="1" applyFont="1" applyFill="1" applyBorder="1" applyAlignment="1">
      <alignment horizontal="center" vertical="center"/>
    </xf>
    <xf numFmtId="0" fontId="40" fillId="3" borderId="75" xfId="53493" applyFont="1" applyFill="1" applyBorder="1" applyAlignment="1">
      <alignment horizontal="center" vertical="center"/>
    </xf>
    <xf numFmtId="0" fontId="40" fillId="3" borderId="76" xfId="53493" applyFont="1" applyFill="1" applyBorder="1" applyAlignment="1">
      <alignment horizontal="center" vertical="center"/>
    </xf>
    <xf numFmtId="0" fontId="41" fillId="5" borderId="64" xfId="53493" applyFont="1" applyFill="1" applyBorder="1"/>
    <xf numFmtId="0" fontId="41" fillId="5" borderId="75" xfId="53493" applyFont="1" applyFill="1" applyBorder="1"/>
    <xf numFmtId="3" fontId="41" fillId="0" borderId="61" xfId="53493" applyNumberFormat="1" applyFont="1" applyBorder="1" applyAlignment="1">
      <alignment horizontal="center"/>
    </xf>
    <xf numFmtId="172" fontId="41" fillId="0" borderId="75" xfId="53508" applyNumberFormat="1" applyFont="1" applyFill="1" applyBorder="1" applyAlignment="1">
      <alignment horizontal="center"/>
    </xf>
    <xf numFmtId="172" fontId="41" fillId="0" borderId="76" xfId="53508" applyNumberFormat="1" applyFont="1" applyFill="1" applyBorder="1" applyAlignment="1">
      <alignment horizontal="center"/>
    </xf>
    <xf numFmtId="176" fontId="41" fillId="0" borderId="75" xfId="53507" applyNumberFormat="1" applyFont="1" applyFill="1" applyBorder="1" applyAlignment="1">
      <alignment horizontal="center"/>
    </xf>
    <xf numFmtId="176" fontId="41" fillId="0" borderId="76" xfId="53507" applyNumberFormat="1" applyFont="1" applyFill="1" applyBorder="1" applyAlignment="1">
      <alignment horizontal="center"/>
    </xf>
    <xf numFmtId="1" fontId="40" fillId="3" borderId="75" xfId="53507" quotePrefix="1" applyNumberFormat="1" applyFont="1" applyFill="1" applyBorder="1" applyAlignment="1">
      <alignment horizontal="center" vertical="center"/>
    </xf>
    <xf numFmtId="1" fontId="40" fillId="3" borderId="61" xfId="53507" quotePrefix="1" applyNumberFormat="1" applyFont="1" applyFill="1" applyBorder="1" applyAlignment="1">
      <alignment horizontal="center" vertical="center"/>
    </xf>
    <xf numFmtId="1" fontId="40" fillId="3" borderId="76" xfId="53507" quotePrefix="1" applyNumberFormat="1" applyFont="1" applyFill="1" applyBorder="1" applyAlignment="1">
      <alignment horizontal="center" vertical="center"/>
    </xf>
    <xf numFmtId="14" fontId="40" fillId="3" borderId="75" xfId="37" applyNumberFormat="1" applyFont="1" applyFill="1" applyBorder="1" applyAlignment="1">
      <alignment horizontal="center" vertical="center"/>
    </xf>
    <xf numFmtId="172" fontId="223" fillId="0" borderId="61" xfId="53508" applyNumberFormat="1" applyFont="1" applyBorder="1" applyAlignment="1">
      <alignment horizontal="center" wrapText="1"/>
    </xf>
    <xf numFmtId="172" fontId="223" fillId="0" borderId="76" xfId="53508" applyNumberFormat="1" applyFont="1" applyBorder="1" applyAlignment="1">
      <alignment horizontal="center" wrapText="1"/>
    </xf>
    <xf numFmtId="0" fontId="42" fillId="0" borderId="75" xfId="19" quotePrefix="1" applyFont="1" applyBorder="1" applyAlignment="1">
      <alignment horizontal="center"/>
    </xf>
    <xf numFmtId="177" fontId="42" fillId="0" borderId="76" xfId="19" quotePrefix="1" applyNumberFormat="1" applyFont="1" applyBorder="1" applyAlignment="1">
      <alignment horizontal="center"/>
    </xf>
    <xf numFmtId="3" fontId="40" fillId="4" borderId="75" xfId="20" applyNumberFormat="1" applyFont="1" applyFill="1" applyBorder="1" applyAlignment="1">
      <alignment horizontal="center" vertical="center"/>
    </xf>
    <xf numFmtId="3" fontId="40" fillId="4" borderId="61" xfId="20" applyNumberFormat="1" applyFont="1" applyFill="1" applyBorder="1" applyAlignment="1">
      <alignment horizontal="center" vertical="center"/>
    </xf>
    <xf numFmtId="3" fontId="40" fillId="4" borderId="76" xfId="20" applyNumberFormat="1" applyFont="1" applyFill="1" applyBorder="1" applyAlignment="1">
      <alignment horizontal="center" vertical="center"/>
    </xf>
    <xf numFmtId="0" fontId="40" fillId="3" borderId="76" xfId="0" quotePrefix="1" applyFont="1" applyFill="1" applyBorder="1" applyAlignment="1">
      <alignment horizontal="center" vertical="center"/>
    </xf>
    <xf numFmtId="174" fontId="41" fillId="5" borderId="76" xfId="53507" applyNumberFormat="1" applyFont="1" applyFill="1" applyBorder="1" applyAlignment="1">
      <alignment vertical="center"/>
    </xf>
    <xf numFmtId="172" fontId="41" fillId="5" borderId="76" xfId="53508" applyNumberFormat="1" applyFont="1" applyFill="1" applyBorder="1" applyAlignment="1" applyProtection="1">
      <alignment horizontal="center" vertical="center"/>
    </xf>
    <xf numFmtId="0" fontId="41" fillId="0" borderId="75" xfId="0" applyFont="1" applyBorder="1" applyAlignment="1">
      <alignment vertical="center"/>
    </xf>
    <xf numFmtId="0" fontId="212" fillId="5" borderId="75" xfId="47697" applyFont="1" applyFill="1" applyBorder="1" applyAlignment="1">
      <alignment vertical="center" wrapText="1"/>
    </xf>
    <xf numFmtId="0" fontId="216" fillId="5" borderId="75" xfId="47697" applyFont="1" applyFill="1" applyBorder="1" applyAlignment="1">
      <alignment vertical="center" wrapText="1"/>
    </xf>
    <xf numFmtId="0" fontId="223" fillId="5" borderId="75" xfId="47697" applyFont="1" applyFill="1" applyBorder="1" applyAlignment="1">
      <alignment wrapText="1"/>
    </xf>
    <xf numFmtId="0" fontId="40" fillId="3" borderId="76" xfId="47697" applyFont="1" applyFill="1" applyBorder="1" applyAlignment="1">
      <alignment horizontal="center"/>
    </xf>
    <xf numFmtId="0" fontId="233" fillId="4" borderId="64" xfId="0" applyFont="1" applyFill="1" applyBorder="1" applyAlignment="1">
      <alignment horizontal="left" vertical="center"/>
    </xf>
    <xf numFmtId="0" fontId="41" fillId="0" borderId="64" xfId="0" applyFont="1" applyBorder="1" applyAlignment="1">
      <alignment horizontal="left" vertical="center" wrapText="1" readingOrder="1"/>
    </xf>
    <xf numFmtId="0" fontId="41" fillId="0" borderId="75" xfId="0" applyFont="1" applyBorder="1" applyAlignment="1">
      <alignment horizontal="left" vertical="center" wrapText="1" readingOrder="1"/>
    </xf>
    <xf numFmtId="223" fontId="41" fillId="0" borderId="75" xfId="53507" applyNumberFormat="1" applyFont="1" applyFill="1" applyBorder="1" applyAlignment="1">
      <alignment horizontal="center" vertical="center"/>
    </xf>
    <xf numFmtId="223" fontId="41" fillId="123" borderId="76" xfId="53507" applyNumberFormat="1" applyFont="1" applyFill="1" applyBorder="1" applyAlignment="1">
      <alignment horizontal="center" vertical="center"/>
    </xf>
    <xf numFmtId="0" fontId="216" fillId="0" borderId="75" xfId="0" applyFont="1" applyBorder="1"/>
    <xf numFmtId="0" fontId="41" fillId="2" borderId="75" xfId="28" applyFont="1" applyFill="1" applyBorder="1"/>
    <xf numFmtId="172" fontId="41" fillId="0" borderId="76" xfId="53508" applyNumberFormat="1" applyFont="1" applyBorder="1" applyAlignment="1">
      <alignment horizontal="center" vertical="center"/>
    </xf>
    <xf numFmtId="1" fontId="40" fillId="3" borderId="75" xfId="24" applyNumberFormat="1" applyFont="1" applyFill="1" applyBorder="1" applyAlignment="1">
      <alignment horizontal="center" vertical="center"/>
    </xf>
    <xf numFmtId="1" fontId="40" fillId="3" borderId="61" xfId="24" applyNumberFormat="1" applyFont="1" applyFill="1" applyBorder="1" applyAlignment="1">
      <alignment horizontal="center" vertical="center"/>
    </xf>
    <xf numFmtId="1" fontId="40" fillId="3" borderId="76" xfId="24" applyNumberFormat="1" applyFont="1" applyFill="1" applyBorder="1" applyAlignment="1">
      <alignment horizontal="center" vertical="center"/>
    </xf>
    <xf numFmtId="1" fontId="40" fillId="3" borderId="75" xfId="0" applyNumberFormat="1" applyFont="1" applyFill="1" applyBorder="1" applyAlignment="1">
      <alignment horizontal="center" vertical="center"/>
    </xf>
    <xf numFmtId="1" fontId="40" fillId="3" borderId="76" xfId="0" applyNumberFormat="1" applyFont="1" applyFill="1" applyBorder="1" applyAlignment="1">
      <alignment horizontal="center" vertical="center"/>
    </xf>
    <xf numFmtId="0" fontId="42" fillId="0" borderId="75" xfId="0" applyFont="1" applyBorder="1"/>
    <xf numFmtId="0" fontId="41" fillId="0" borderId="76" xfId="0" applyFont="1" applyBorder="1"/>
    <xf numFmtId="222" fontId="42" fillId="0" borderId="76" xfId="14" applyNumberFormat="1" applyFont="1" applyFill="1" applyBorder="1" applyAlignment="1">
      <alignment horizontal="center" vertical="center"/>
    </xf>
    <xf numFmtId="172" fontId="42" fillId="6" borderId="76" xfId="15" applyNumberFormat="1" applyFont="1" applyFill="1" applyBorder="1" applyAlignment="1">
      <alignment horizontal="center" vertical="center"/>
    </xf>
    <xf numFmtId="0" fontId="41" fillId="5" borderId="75" xfId="0" applyFont="1" applyFill="1" applyBorder="1"/>
    <xf numFmtId="0" fontId="41" fillId="5" borderId="61" xfId="0" applyFont="1" applyFill="1" applyBorder="1"/>
    <xf numFmtId="222" fontId="41" fillId="0" borderId="75" xfId="14" applyNumberFormat="1" applyFont="1" applyBorder="1" applyAlignment="1">
      <alignment horizontal="center" vertical="center"/>
    </xf>
    <xf numFmtId="222" fontId="41" fillId="0" borderId="61" xfId="14" applyNumberFormat="1" applyFont="1" applyBorder="1" applyAlignment="1">
      <alignment horizontal="center" vertical="center"/>
    </xf>
    <xf numFmtId="222" fontId="41" fillId="0" borderId="76" xfId="14" applyNumberFormat="1" applyFont="1" applyBorder="1" applyAlignment="1">
      <alignment horizontal="center" vertical="center"/>
    </xf>
    <xf numFmtId="172" fontId="41" fillId="5" borderId="61" xfId="15" applyNumberFormat="1" applyFont="1" applyFill="1" applyBorder="1" applyAlignment="1">
      <alignment horizontal="center"/>
    </xf>
    <xf numFmtId="172" fontId="41" fillId="5" borderId="76" xfId="15" applyNumberFormat="1" applyFont="1" applyFill="1" applyBorder="1" applyAlignment="1">
      <alignment horizontal="center"/>
    </xf>
    <xf numFmtId="17" fontId="230" fillId="3" borderId="75" xfId="3" applyNumberFormat="1" applyFont="1" applyFill="1" applyBorder="1" applyAlignment="1">
      <alignment horizontal="center" vertical="center"/>
    </xf>
    <xf numFmtId="17" fontId="230" fillId="3" borderId="76" xfId="3" applyNumberFormat="1" applyFont="1" applyFill="1" applyBorder="1" applyAlignment="1">
      <alignment horizontal="center" vertical="center"/>
    </xf>
    <xf numFmtId="14" fontId="225" fillId="3" borderId="75" xfId="37" applyNumberFormat="1" applyFont="1" applyFill="1" applyBorder="1" applyAlignment="1">
      <alignment horizontal="center" vertical="center"/>
    </xf>
    <xf numFmtId="14" fontId="225" fillId="3" borderId="76" xfId="37" applyNumberFormat="1" applyFont="1" applyFill="1" applyBorder="1" applyAlignment="1">
      <alignment horizontal="center" vertical="center"/>
    </xf>
    <xf numFmtId="0" fontId="229" fillId="5" borderId="75" xfId="7828" applyNumberFormat="1" applyFont="1" applyFill="1" applyBorder="1" applyAlignment="1">
      <alignment horizontal="left" vertical="center"/>
    </xf>
    <xf numFmtId="225" fontId="229" fillId="5" borderId="75" xfId="7828" applyNumberFormat="1" applyFont="1" applyFill="1" applyBorder="1" applyAlignment="1">
      <alignment horizontal="center" vertical="center" wrapText="1"/>
    </xf>
    <xf numFmtId="225" fontId="248" fillId="0" borderId="76" xfId="7828" applyNumberFormat="1" applyFont="1" applyBorder="1" applyAlignment="1">
      <alignment horizontal="center"/>
    </xf>
    <xf numFmtId="172" fontId="229" fillId="5" borderId="75" xfId="53508" applyNumberFormat="1" applyFont="1" applyFill="1" applyBorder="1" applyAlignment="1">
      <alignment horizontal="center" vertical="center" wrapText="1"/>
    </xf>
    <xf numFmtId="172" fontId="229" fillId="5" borderId="76" xfId="53508" applyNumberFormat="1" applyFont="1" applyFill="1" applyBorder="1" applyAlignment="1">
      <alignment horizontal="center" vertical="center" wrapText="1"/>
    </xf>
    <xf numFmtId="1" fontId="1" fillId="3" borderId="75" xfId="24" applyNumberFormat="1" applyFont="1" applyFill="1" applyBorder="1" applyAlignment="1">
      <alignment horizontal="center" vertical="center"/>
    </xf>
    <xf numFmtId="1" fontId="225" fillId="3" borderId="75" xfId="26" applyNumberFormat="1" applyFont="1" applyFill="1" applyBorder="1" applyAlignment="1">
      <alignment horizontal="center" vertical="center"/>
    </xf>
    <xf numFmtId="1" fontId="225" fillId="3" borderId="76" xfId="26" applyNumberFormat="1" applyFont="1" applyFill="1" applyBorder="1" applyAlignment="1">
      <alignment horizontal="center" vertical="center"/>
    </xf>
    <xf numFmtId="0" fontId="231" fillId="5" borderId="75" xfId="7828" applyNumberFormat="1" applyFont="1" applyFill="1" applyBorder="1" applyAlignment="1">
      <alignment horizontal="left" vertical="center"/>
    </xf>
    <xf numFmtId="172" fontId="221" fillId="5" borderId="75" xfId="53508" applyNumberFormat="1" applyFont="1" applyFill="1" applyBorder="1" applyAlignment="1">
      <alignment horizontal="center" vertical="center" wrapText="1"/>
    </xf>
    <xf numFmtId="172" fontId="221" fillId="5" borderId="76" xfId="53508" applyNumberFormat="1" applyFont="1" applyFill="1" applyBorder="1" applyAlignment="1">
      <alignment horizontal="center" vertical="center" wrapText="1"/>
    </xf>
    <xf numFmtId="10" fontId="0" fillId="0" borderId="61" xfId="0" applyNumberFormat="1" applyBorder="1" applyAlignment="1">
      <alignment horizontal="center"/>
    </xf>
    <xf numFmtId="225" fontId="41" fillId="5" borderId="61" xfId="53511" applyNumberFormat="1" applyFont="1" applyFill="1" applyBorder="1" applyAlignment="1">
      <alignment horizontal="center" vertical="center" wrapText="1"/>
    </xf>
    <xf numFmtId="172" fontId="41" fillId="5" borderId="61" xfId="48907" applyNumberFormat="1" applyFont="1" applyFill="1" applyBorder="1" applyAlignment="1">
      <alignment horizontal="center" vertical="center" wrapText="1"/>
    </xf>
    <xf numFmtId="225" fontId="43" fillId="5" borderId="61" xfId="53511" applyNumberFormat="1" applyFont="1" applyFill="1" applyBorder="1" applyAlignment="1">
      <alignment horizontal="center" vertical="center" wrapText="1"/>
    </xf>
    <xf numFmtId="0" fontId="217" fillId="3" borderId="64" xfId="0" applyFont="1" applyFill="1" applyBorder="1"/>
    <xf numFmtId="0" fontId="217" fillId="3" borderId="65" xfId="0" applyFont="1" applyFill="1" applyBorder="1"/>
    <xf numFmtId="0" fontId="217" fillId="3" borderId="66" xfId="0" applyFont="1" applyFill="1" applyBorder="1"/>
    <xf numFmtId="17" fontId="40" fillId="3" borderId="75" xfId="0" applyNumberFormat="1" applyFont="1" applyFill="1" applyBorder="1" applyAlignment="1">
      <alignment horizontal="center" vertical="center"/>
    </xf>
    <xf numFmtId="17" fontId="40" fillId="3" borderId="76" xfId="0" applyNumberFormat="1" applyFont="1" applyFill="1" applyBorder="1" applyAlignment="1">
      <alignment horizontal="center" vertical="center"/>
    </xf>
    <xf numFmtId="14" fontId="40" fillId="4" borderId="75" xfId="0" applyNumberFormat="1" applyFont="1" applyFill="1" applyBorder="1" applyAlignment="1">
      <alignment horizontal="center" vertical="center"/>
    </xf>
    <xf numFmtId="14" fontId="40" fillId="4" borderId="76" xfId="0" applyNumberFormat="1" applyFont="1" applyFill="1" applyBorder="1" applyAlignment="1">
      <alignment horizontal="center" vertical="center"/>
    </xf>
    <xf numFmtId="0" fontId="40" fillId="3" borderId="75" xfId="0" applyFont="1" applyFill="1" applyBorder="1"/>
    <xf numFmtId="0" fontId="40" fillId="3" borderId="76" xfId="0" applyFont="1" applyFill="1" applyBorder="1"/>
    <xf numFmtId="0" fontId="24" fillId="0" borderId="75" xfId="0" applyFont="1" applyBorder="1"/>
    <xf numFmtId="0" fontId="24" fillId="0" borderId="61" xfId="0" applyFont="1" applyBorder="1"/>
    <xf numFmtId="0" fontId="24" fillId="0" borderId="76" xfId="0" applyFont="1" applyBorder="1"/>
    <xf numFmtId="0" fontId="41" fillId="2" borderId="76" xfId="0" applyFont="1" applyFill="1" applyBorder="1"/>
    <xf numFmtId="226" fontId="41" fillId="0" borderId="75" xfId="33" applyNumberFormat="1" applyFont="1" applyFill="1" applyBorder="1" applyAlignment="1">
      <alignment horizontal="center" vertical="center"/>
    </xf>
    <xf numFmtId="172" fontId="41" fillId="5" borderId="75" xfId="15" applyNumberFormat="1" applyFont="1" applyFill="1" applyBorder="1" applyAlignment="1">
      <alignment horizontal="center"/>
    </xf>
    <xf numFmtId="0" fontId="42" fillId="2" borderId="75" xfId="0" applyFont="1" applyFill="1" applyBorder="1" applyAlignment="1">
      <alignment horizontal="left"/>
    </xf>
    <xf numFmtId="225" fontId="42" fillId="5" borderId="75" xfId="53515" applyNumberFormat="1" applyFont="1" applyFill="1" applyBorder="1" applyAlignment="1">
      <alignment horizontal="center" vertical="center" wrapText="1"/>
    </xf>
    <xf numFmtId="225" fontId="42" fillId="5" borderId="61" xfId="53515" applyNumberFormat="1" applyFont="1" applyFill="1" applyBorder="1" applyAlignment="1">
      <alignment horizontal="center" vertical="center" wrapText="1"/>
    </xf>
    <xf numFmtId="225" fontId="42" fillId="5" borderId="76" xfId="53515" applyNumberFormat="1" applyFont="1" applyFill="1" applyBorder="1" applyAlignment="1">
      <alignment horizontal="center" vertical="center" wrapText="1"/>
    </xf>
    <xf numFmtId="172" fontId="42" fillId="5" borderId="61" xfId="48907" applyNumberFormat="1" applyFont="1" applyFill="1" applyBorder="1" applyAlignment="1">
      <alignment horizontal="center" vertical="center" wrapText="1"/>
    </xf>
    <xf numFmtId="172" fontId="42" fillId="5" borderId="76" xfId="48907" applyNumberFormat="1" applyFont="1" applyFill="1" applyBorder="1" applyAlignment="1">
      <alignment horizontal="center" vertical="center" wrapText="1"/>
    </xf>
    <xf numFmtId="0" fontId="42" fillId="2" borderId="75" xfId="0" applyFont="1" applyFill="1" applyBorder="1" applyAlignment="1">
      <alignment vertical="center"/>
    </xf>
    <xf numFmtId="172" fontId="42" fillId="5" borderId="75" xfId="48907" applyNumberFormat="1" applyFont="1" applyFill="1" applyBorder="1" applyAlignment="1">
      <alignment horizontal="center" vertical="center" wrapText="1"/>
    </xf>
    <xf numFmtId="10" fontId="41" fillId="0" borderId="75" xfId="25" applyNumberFormat="1" applyFont="1" applyBorder="1" applyAlignment="1">
      <alignment horizontal="center"/>
    </xf>
    <xf numFmtId="10" fontId="41" fillId="0" borderId="76" xfId="25" applyNumberFormat="1" applyFont="1" applyBorder="1" applyAlignment="1">
      <alignment horizontal="center"/>
    </xf>
    <xf numFmtId="0" fontId="41" fillId="2" borderId="75" xfId="0" applyFont="1" applyFill="1" applyBorder="1" applyAlignment="1">
      <alignment vertical="center"/>
    </xf>
    <xf numFmtId="225" fontId="41" fillId="5" borderId="75" xfId="53515" applyNumberFormat="1" applyFont="1" applyFill="1" applyBorder="1" applyAlignment="1">
      <alignment horizontal="center" vertical="center" wrapText="1"/>
    </xf>
    <xf numFmtId="225" fontId="41" fillId="5" borderId="61" xfId="53515" applyNumberFormat="1" applyFont="1" applyFill="1" applyBorder="1" applyAlignment="1">
      <alignment horizontal="center" vertical="center" wrapText="1"/>
    </xf>
    <xf numFmtId="225" fontId="41" fillId="5" borderId="76" xfId="53515" applyNumberFormat="1" applyFont="1" applyFill="1" applyBorder="1" applyAlignment="1">
      <alignment horizontal="center" vertical="center" wrapText="1"/>
    </xf>
    <xf numFmtId="225" fontId="42" fillId="5" borderId="75" xfId="53511" applyNumberFormat="1" applyFont="1" applyFill="1" applyBorder="1" applyAlignment="1">
      <alignment horizontal="center" vertical="center" wrapText="1"/>
    </xf>
    <xf numFmtId="225" fontId="42" fillId="5" borderId="61" xfId="53511" applyNumberFormat="1" applyFont="1" applyFill="1" applyBorder="1" applyAlignment="1">
      <alignment horizontal="center" vertical="center" wrapText="1"/>
    </xf>
    <xf numFmtId="225" fontId="42" fillId="5" borderId="76" xfId="53511" applyNumberFormat="1" applyFont="1" applyFill="1" applyBorder="1" applyAlignment="1">
      <alignment horizontal="center" vertical="center" wrapText="1"/>
    </xf>
    <xf numFmtId="0" fontId="32" fillId="2" borderId="75" xfId="0" applyFont="1" applyFill="1" applyBorder="1" applyAlignment="1">
      <alignment vertical="center"/>
    </xf>
    <xf numFmtId="172" fontId="28" fillId="5" borderId="75" xfId="6" applyNumberFormat="1" applyFont="1" applyFill="1" applyBorder="1" applyAlignment="1">
      <alignment horizontal="center" vertical="center"/>
    </xf>
    <xf numFmtId="172" fontId="28" fillId="5" borderId="61" xfId="6" applyNumberFormat="1" applyFont="1" applyFill="1" applyBorder="1" applyAlignment="1">
      <alignment horizontal="center" vertical="center"/>
    </xf>
    <xf numFmtId="228" fontId="28" fillId="5" borderId="75" xfId="9396" applyNumberFormat="1" applyFont="1" applyFill="1" applyBorder="1" applyAlignment="1">
      <alignment horizontal="center" vertical="center"/>
    </xf>
    <xf numFmtId="228" fontId="28" fillId="5" borderId="61" xfId="9396" applyNumberFormat="1" applyFont="1" applyFill="1" applyBorder="1" applyAlignment="1">
      <alignment horizontal="center" vertical="center"/>
    </xf>
    <xf numFmtId="171" fontId="32" fillId="5" borderId="61" xfId="0" applyNumberFormat="1" applyFont="1" applyFill="1" applyBorder="1" applyAlignment="1">
      <alignment horizontal="center" vertical="center"/>
    </xf>
    <xf numFmtId="171" fontId="32" fillId="5" borderId="76" xfId="0" applyNumberFormat="1" applyFont="1" applyFill="1" applyBorder="1" applyAlignment="1">
      <alignment horizontal="center" vertical="center"/>
    </xf>
    <xf numFmtId="172" fontId="32" fillId="0" borderId="75" xfId="53508" applyNumberFormat="1" applyFont="1" applyFill="1" applyBorder="1" applyAlignment="1">
      <alignment horizontal="center" vertical="center"/>
    </xf>
    <xf numFmtId="172" fontId="32" fillId="0" borderId="61" xfId="53508" applyNumberFormat="1" applyFont="1" applyFill="1" applyBorder="1" applyAlignment="1">
      <alignment horizontal="center" vertical="center"/>
    </xf>
    <xf numFmtId="172" fontId="28" fillId="5" borderId="76" xfId="6" applyNumberFormat="1" applyFont="1" applyFill="1" applyBorder="1" applyAlignment="1">
      <alignment horizontal="center" vertical="center"/>
    </xf>
    <xf numFmtId="0" fontId="28" fillId="2" borderId="75" xfId="0" applyFont="1" applyFill="1" applyBorder="1"/>
    <xf numFmtId="3" fontId="28" fillId="0" borderId="75" xfId="22" applyNumberFormat="1" applyFont="1" applyBorder="1" applyAlignment="1">
      <alignment horizontal="center"/>
    </xf>
    <xf numFmtId="0" fontId="0" fillId="0" borderId="63" xfId="0" applyBorder="1"/>
    <xf numFmtId="0" fontId="0" fillId="0" borderId="75" xfId="0" applyBorder="1"/>
    <xf numFmtId="0" fontId="28" fillId="0" borderId="75" xfId="21" applyFont="1" applyBorder="1" applyAlignment="1">
      <alignment vertical="center"/>
    </xf>
    <xf numFmtId="172" fontId="28" fillId="5" borderId="61" xfId="53508" applyNumberFormat="1" applyFont="1" applyFill="1" applyBorder="1" applyAlignment="1">
      <alignment horizontal="center" vertical="center"/>
    </xf>
    <xf numFmtId="172" fontId="28" fillId="5" borderId="76" xfId="53508" applyNumberFormat="1" applyFont="1" applyFill="1" applyBorder="1" applyAlignment="1">
      <alignment horizontal="center" vertical="center"/>
    </xf>
    <xf numFmtId="0" fontId="0" fillId="3" borderId="75" xfId="0" applyFill="1" applyBorder="1"/>
    <xf numFmtId="0" fontId="0" fillId="3" borderId="76" xfId="0" applyFill="1" applyBorder="1"/>
    <xf numFmtId="0" fontId="28" fillId="5" borderId="75" xfId="21" applyFont="1" applyFill="1" applyBorder="1" applyAlignment="1">
      <alignment vertical="center"/>
    </xf>
    <xf numFmtId="0" fontId="28" fillId="5" borderId="61" xfId="21" applyFont="1" applyFill="1" applyBorder="1"/>
    <xf numFmtId="0" fontId="28" fillId="5" borderId="76" xfId="21" applyFont="1" applyFill="1" applyBorder="1"/>
    <xf numFmtId="172" fontId="41" fillId="0" borderId="75" xfId="53508" applyNumberFormat="1" applyFont="1" applyFill="1" applyBorder="1" applyAlignment="1">
      <alignment horizontal="center" vertical="center"/>
    </xf>
    <xf numFmtId="172" fontId="41" fillId="0" borderId="76" xfId="53508" applyNumberFormat="1" applyFont="1" applyFill="1" applyBorder="1" applyAlignment="1">
      <alignment horizontal="center" vertical="center"/>
    </xf>
    <xf numFmtId="0" fontId="32" fillId="0" borderId="75" xfId="21" applyFont="1" applyBorder="1"/>
    <xf numFmtId="0" fontId="32" fillId="0" borderId="61" xfId="21" applyFont="1" applyBorder="1"/>
    <xf numFmtId="173" fontId="223" fillId="0" borderId="75" xfId="22" applyNumberFormat="1" applyFont="1" applyBorder="1" applyAlignment="1">
      <alignment vertical="center"/>
    </xf>
    <xf numFmtId="173" fontId="223" fillId="0" borderId="61" xfId="22" applyNumberFormat="1" applyFont="1" applyBorder="1" applyAlignment="1">
      <alignment vertical="center"/>
    </xf>
    <xf numFmtId="172" fontId="223" fillId="5" borderId="61" xfId="53508" applyNumberFormat="1" applyFont="1" applyFill="1" applyBorder="1" applyAlignment="1">
      <alignment horizontal="center"/>
    </xf>
    <xf numFmtId="173" fontId="42" fillId="5" borderId="75" xfId="22" applyNumberFormat="1" applyFont="1" applyFill="1" applyBorder="1" applyAlignment="1">
      <alignment horizontal="center" vertical="center"/>
    </xf>
    <xf numFmtId="173" fontId="42" fillId="5" borderId="76" xfId="22" applyNumberFormat="1" applyFont="1" applyFill="1" applyBorder="1" applyAlignment="1">
      <alignment horizontal="center" vertical="center"/>
    </xf>
    <xf numFmtId="172" fontId="42" fillId="5" borderId="76" xfId="53509" applyNumberFormat="1" applyFont="1" applyFill="1" applyBorder="1" applyAlignment="1">
      <alignment horizontal="center" vertical="center"/>
    </xf>
    <xf numFmtId="172" fontId="43" fillId="0" borderId="75" xfId="53508" applyNumberFormat="1" applyFont="1" applyFill="1" applyBorder="1" applyAlignment="1">
      <alignment horizontal="center"/>
    </xf>
    <xf numFmtId="172" fontId="43" fillId="0" borderId="76" xfId="53508" applyNumberFormat="1" applyFont="1" applyFill="1" applyBorder="1" applyAlignment="1">
      <alignment horizontal="center"/>
    </xf>
    <xf numFmtId="222" fontId="43" fillId="0" borderId="75" xfId="7828" applyNumberFormat="1" applyFont="1" applyFill="1" applyBorder="1" applyAlignment="1">
      <alignment horizontal="center"/>
    </xf>
    <xf numFmtId="222" fontId="43" fillId="0" borderId="76" xfId="7828" applyNumberFormat="1" applyFont="1" applyFill="1" applyBorder="1" applyAlignment="1">
      <alignment horizontal="center"/>
    </xf>
    <xf numFmtId="0" fontId="212" fillId="0" borderId="75" xfId="0" applyFont="1" applyBorder="1"/>
    <xf numFmtId="228" fontId="41" fillId="5" borderId="75" xfId="9396" applyNumberFormat="1" applyFont="1" applyFill="1" applyBorder="1" applyAlignment="1">
      <alignment horizontal="center" vertical="center"/>
    </xf>
    <xf numFmtId="228" fontId="41" fillId="5" borderId="61" xfId="9396" applyNumberFormat="1" applyFont="1" applyFill="1" applyBorder="1" applyAlignment="1">
      <alignment horizontal="center" vertical="center"/>
    </xf>
    <xf numFmtId="228" fontId="41" fillId="5" borderId="76" xfId="9396" applyNumberFormat="1" applyFont="1" applyFill="1" applyBorder="1" applyAlignment="1">
      <alignment horizontal="center" vertical="center"/>
    </xf>
    <xf numFmtId="172" fontId="223" fillId="0" borderId="75" xfId="53508" applyNumberFormat="1" applyFont="1" applyFill="1" applyBorder="1" applyAlignment="1">
      <alignment horizontal="center"/>
    </xf>
    <xf numFmtId="172" fontId="223" fillId="0" borderId="76" xfId="53508" applyNumberFormat="1" applyFont="1" applyFill="1" applyBorder="1" applyAlignment="1">
      <alignment horizontal="center"/>
    </xf>
    <xf numFmtId="222" fontId="223" fillId="0" borderId="75" xfId="7828" applyNumberFormat="1" applyFont="1" applyFill="1" applyBorder="1" applyAlignment="1">
      <alignment horizontal="center"/>
    </xf>
    <xf numFmtId="222" fontId="223" fillId="0" borderId="76" xfId="7828" applyNumberFormat="1" applyFont="1" applyFill="1" applyBorder="1" applyAlignment="1">
      <alignment horizontal="center"/>
    </xf>
    <xf numFmtId="223" fontId="41" fillId="123" borderId="0" xfId="53507" applyNumberFormat="1" applyFont="1" applyFill="1" applyBorder="1" applyAlignment="1">
      <alignment horizontal="center" vertical="center"/>
    </xf>
    <xf numFmtId="223" fontId="41" fillId="123" borderId="65" xfId="53507" applyNumberFormat="1" applyFont="1" applyFill="1" applyBorder="1" applyAlignment="1">
      <alignment horizontal="center" vertical="center"/>
    </xf>
    <xf numFmtId="223" fontId="41" fillId="0" borderId="8" xfId="53507" applyNumberFormat="1" applyFont="1" applyFill="1" applyBorder="1" applyAlignment="1">
      <alignment horizontal="center" vertical="center"/>
    </xf>
    <xf numFmtId="223" fontId="41" fillId="0" borderId="7" xfId="53507" applyNumberFormat="1" applyFont="1" applyFill="1" applyBorder="1" applyAlignment="1">
      <alignment horizontal="center" vertical="center"/>
    </xf>
    <xf numFmtId="223" fontId="41" fillId="123" borderId="7" xfId="53507" applyNumberFormat="1" applyFont="1" applyFill="1" applyBorder="1" applyAlignment="1">
      <alignment horizontal="center" vertical="center"/>
    </xf>
    <xf numFmtId="223" fontId="41" fillId="123" borderId="9" xfId="53507" applyNumberFormat="1" applyFont="1" applyFill="1" applyBorder="1" applyAlignment="1">
      <alignment horizontal="center" vertical="center"/>
    </xf>
    <xf numFmtId="172" fontId="41" fillId="0" borderId="0" xfId="53508" applyNumberFormat="1" applyFont="1" applyFill="1" applyBorder="1" applyAlignment="1">
      <alignment horizontal="center" vertical="center"/>
    </xf>
    <xf numFmtId="172" fontId="41" fillId="123" borderId="0" xfId="53508" applyNumberFormat="1" applyFont="1" applyFill="1" applyBorder="1" applyAlignment="1">
      <alignment horizontal="center" vertical="center"/>
    </xf>
    <xf numFmtId="172" fontId="41" fillId="123" borderId="5" xfId="53508" applyNumberFormat="1" applyFont="1" applyFill="1" applyBorder="1" applyAlignment="1">
      <alignment horizontal="center" vertical="center"/>
    </xf>
    <xf numFmtId="172" fontId="41" fillId="123" borderId="0" xfId="0" applyNumberFormat="1" applyFont="1" applyFill="1" applyAlignment="1">
      <alignment horizontal="center" vertical="center" wrapText="1" readingOrder="1"/>
    </xf>
    <xf numFmtId="3" fontId="41" fillId="123" borderId="0" xfId="0" applyNumberFormat="1" applyFont="1" applyFill="1" applyAlignment="1">
      <alignment horizontal="center" vertical="center" wrapText="1" readingOrder="1"/>
    </xf>
    <xf numFmtId="223" fontId="41" fillId="123" borderId="61" xfId="53507" applyNumberFormat="1" applyFont="1" applyFill="1" applyBorder="1" applyAlignment="1">
      <alignment horizontal="center" vertical="center"/>
    </xf>
    <xf numFmtId="0" fontId="40" fillId="3" borderId="66" xfId="0" applyFont="1" applyFill="1" applyBorder="1" applyAlignment="1">
      <alignment horizontal="center" vertical="center"/>
    </xf>
    <xf numFmtId="9" fontId="40" fillId="3" borderId="64" xfId="32498" quotePrefix="1" applyFont="1" applyFill="1" applyBorder="1" applyAlignment="1">
      <alignment horizontal="center" vertical="center" wrapText="1"/>
    </xf>
    <xf numFmtId="9" fontId="40" fillId="3" borderId="65" xfId="32498" quotePrefix="1" applyFont="1" applyFill="1" applyBorder="1" applyAlignment="1">
      <alignment horizontal="center" vertical="center" wrapText="1"/>
    </xf>
    <xf numFmtId="9" fontId="40" fillId="3" borderId="66" xfId="32498" quotePrefix="1" applyFont="1" applyFill="1" applyBorder="1" applyAlignment="1">
      <alignment horizontal="center" vertical="center" wrapText="1"/>
    </xf>
    <xf numFmtId="17" fontId="40" fillId="3" borderId="66" xfId="47697" applyNumberFormat="1" applyFont="1" applyFill="1" applyBorder="1" applyAlignment="1">
      <alignment horizontal="center" vertical="center"/>
    </xf>
    <xf numFmtId="0" fontId="223" fillId="0" borderId="0" xfId="0" applyFont="1" applyAlignment="1">
      <alignment horizontal="center"/>
    </xf>
    <xf numFmtId="3" fontId="216" fillId="0" borderId="64" xfId="39" applyNumberFormat="1" applyFont="1" applyFill="1" applyBorder="1" applyAlignment="1">
      <alignment horizontal="center" vertical="center"/>
    </xf>
    <xf numFmtId="3" fontId="216" fillId="0" borderId="66" xfId="39" applyNumberFormat="1" applyFont="1" applyFill="1" applyBorder="1" applyAlignment="1">
      <alignment horizontal="center" vertical="center"/>
    </xf>
    <xf numFmtId="3" fontId="216" fillId="0" borderId="4" xfId="39" applyNumberFormat="1" applyFont="1" applyFill="1" applyBorder="1" applyAlignment="1">
      <alignment horizontal="center" vertical="center"/>
    </xf>
    <xf numFmtId="3" fontId="216" fillId="0" borderId="5" xfId="39" applyNumberFormat="1" applyFont="1" applyFill="1" applyBorder="1" applyAlignment="1">
      <alignment horizontal="center" vertical="center"/>
    </xf>
    <xf numFmtId="3" fontId="212" fillId="0" borderId="4" xfId="39" applyNumberFormat="1" applyFont="1" applyFill="1" applyBorder="1" applyAlignment="1">
      <alignment horizontal="center" vertical="center"/>
    </xf>
    <xf numFmtId="3" fontId="212" fillId="0" borderId="5" xfId="39" applyNumberFormat="1" applyFont="1" applyFill="1" applyBorder="1" applyAlignment="1">
      <alignment horizontal="center" vertical="center"/>
    </xf>
    <xf numFmtId="3" fontId="216" fillId="0" borderId="8" xfId="39" applyNumberFormat="1" applyFont="1" applyFill="1" applyBorder="1" applyAlignment="1">
      <alignment horizontal="center" vertical="center"/>
    </xf>
    <xf numFmtId="3" fontId="216" fillId="0" borderId="9" xfId="39" applyNumberFormat="1" applyFont="1" applyFill="1" applyBorder="1" applyAlignment="1">
      <alignment horizontal="center" vertical="center"/>
    </xf>
    <xf numFmtId="0" fontId="40" fillId="4" borderId="4" xfId="39" applyFont="1" applyFill="1" applyBorder="1" applyAlignment="1">
      <alignment vertical="center" wrapText="1"/>
    </xf>
    <xf numFmtId="0" fontId="40" fillId="4" borderId="5" xfId="39" applyFont="1" applyFill="1" applyBorder="1" applyAlignment="1">
      <alignment vertical="center" wrapText="1"/>
    </xf>
    <xf numFmtId="0" fontId="40" fillId="4" borderId="0" xfId="39" applyFont="1" applyFill="1" applyAlignment="1">
      <alignment vertical="center" wrapText="1"/>
    </xf>
    <xf numFmtId="3" fontId="212" fillId="121" borderId="0" xfId="39" applyNumberFormat="1" applyFont="1" applyFill="1" applyAlignment="1">
      <alignment horizontal="center" vertical="center"/>
    </xf>
    <xf numFmtId="3" fontId="212" fillId="122" borderId="0" xfId="39" applyNumberFormat="1" applyFont="1" applyFill="1" applyAlignment="1">
      <alignment horizontal="center" vertical="center"/>
    </xf>
    <xf numFmtId="3" fontId="212" fillId="10" borderId="5" xfId="39" applyNumberFormat="1" applyFont="1" applyFill="1" applyBorder="1" applyAlignment="1">
      <alignment horizontal="center" vertical="center"/>
    </xf>
    <xf numFmtId="3" fontId="216" fillId="121" borderId="0" xfId="39" applyNumberFormat="1" applyFont="1" applyFill="1" applyAlignment="1">
      <alignment horizontal="center" vertical="center"/>
    </xf>
    <xf numFmtId="0" fontId="40" fillId="4" borderId="0" xfId="39" applyFont="1" applyFill="1" applyBorder="1" applyAlignment="1">
      <alignment vertical="center" wrapText="1"/>
    </xf>
    <xf numFmtId="172" fontId="223" fillId="0" borderId="4" xfId="40" applyNumberFormat="1" applyFont="1" applyFill="1" applyBorder="1" applyAlignment="1">
      <alignment horizontal="center" vertical="center"/>
    </xf>
    <xf numFmtId="172" fontId="212" fillId="0" borderId="0" xfId="40" applyNumberFormat="1" applyFont="1" applyFill="1" applyBorder="1" applyAlignment="1">
      <alignment horizontal="center" vertical="center"/>
    </xf>
    <xf numFmtId="172" fontId="216" fillId="0" borderId="64" xfId="40" applyNumberFormat="1" applyFont="1" applyFill="1" applyBorder="1" applyAlignment="1">
      <alignment horizontal="center" vertical="center"/>
    </xf>
    <xf numFmtId="172" fontId="212" fillId="0" borderId="4" xfId="40" applyNumberFormat="1" applyFont="1" applyFill="1" applyBorder="1" applyAlignment="1">
      <alignment horizontal="center" vertical="center"/>
    </xf>
    <xf numFmtId="172" fontId="212" fillId="0" borderId="5" xfId="40" applyNumberFormat="1" applyFont="1" applyFill="1" applyBorder="1" applyAlignment="1">
      <alignment horizontal="center" vertical="center"/>
    </xf>
    <xf numFmtId="172" fontId="216" fillId="0" borderId="75" xfId="40" applyNumberFormat="1" applyFont="1" applyFill="1" applyBorder="1" applyAlignment="1">
      <alignment horizontal="center" vertical="center"/>
    </xf>
    <xf numFmtId="172" fontId="216" fillId="0" borderId="61" xfId="40" applyNumberFormat="1" applyFont="1" applyFill="1" applyBorder="1" applyAlignment="1">
      <alignment horizontal="center" vertical="center"/>
    </xf>
    <xf numFmtId="172" fontId="216" fillId="0" borderId="76" xfId="40" applyNumberFormat="1" applyFont="1" applyFill="1" applyBorder="1" applyAlignment="1">
      <alignment horizontal="center" vertical="center"/>
    </xf>
    <xf numFmtId="172" fontId="216" fillId="0" borderId="0" xfId="40" applyNumberFormat="1" applyFont="1" applyAlignment="1">
      <alignment horizontal="center" vertical="center"/>
    </xf>
    <xf numFmtId="172" fontId="216" fillId="0" borderId="65" xfId="40" applyNumberFormat="1" applyFont="1" applyBorder="1" applyAlignment="1">
      <alignment horizontal="center" vertical="center"/>
    </xf>
    <xf numFmtId="172" fontId="216" fillId="0" borderId="5" xfId="40" applyNumberFormat="1" applyFont="1" applyBorder="1" applyAlignment="1">
      <alignment horizontal="center" vertical="center"/>
    </xf>
    <xf numFmtId="172" fontId="43" fillId="0" borderId="0" xfId="40" applyNumberFormat="1" applyFont="1" applyAlignment="1">
      <alignment horizontal="center" vertical="center"/>
    </xf>
    <xf numFmtId="172" fontId="43" fillId="0" borderId="5" xfId="40" applyNumberFormat="1" applyFont="1" applyBorder="1" applyAlignment="1">
      <alignment horizontal="center" vertical="center"/>
    </xf>
    <xf numFmtId="172" fontId="216" fillId="0" borderId="7" xfId="40" applyNumberFormat="1" applyFont="1" applyBorder="1" applyAlignment="1">
      <alignment horizontal="center" vertical="center"/>
    </xf>
    <xf numFmtId="172" fontId="216" fillId="0" borderId="9" xfId="40" applyNumberFormat="1" applyFont="1" applyBorder="1" applyAlignment="1">
      <alignment horizontal="center" vertical="center"/>
    </xf>
    <xf numFmtId="172" fontId="41" fillId="0" borderId="4" xfId="40" applyNumberFormat="1" applyFont="1" applyFill="1" applyBorder="1" applyAlignment="1">
      <alignment horizontal="center" vertical="center"/>
    </xf>
    <xf numFmtId="172" fontId="43" fillId="0" borderId="0" xfId="32495" applyNumberFormat="1" applyFont="1" applyAlignment="1">
      <alignment horizontal="center" vertical="center"/>
    </xf>
    <xf numFmtId="172" fontId="223" fillId="121" borderId="0" xfId="32495" applyNumberFormat="1" applyFont="1" applyFill="1" applyAlignment="1">
      <alignment horizontal="center" vertical="center"/>
    </xf>
    <xf numFmtId="172" fontId="216" fillId="121" borderId="5" xfId="32495" applyNumberFormat="1" applyFont="1" applyFill="1" applyBorder="1" applyAlignment="1">
      <alignment horizontal="center" vertical="center"/>
    </xf>
    <xf numFmtId="172" fontId="28" fillId="0" borderId="65" xfId="53508" applyNumberFormat="1" applyFont="1" applyBorder="1" applyAlignment="1">
      <alignment horizontal="center"/>
    </xf>
    <xf numFmtId="172" fontId="28" fillId="0" borderId="0" xfId="53508" applyNumberFormat="1" applyFont="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172" fontId="28" fillId="0" borderId="61" xfId="53508" applyNumberFormat="1" applyFont="1" applyBorder="1" applyAlignment="1">
      <alignment horizontal="center"/>
    </xf>
    <xf numFmtId="172" fontId="241" fillId="0" borderId="9" xfId="48867" applyNumberFormat="1" applyFont="1" applyBorder="1" applyAlignment="1">
      <alignment horizontal="center" vertical="center" wrapText="1"/>
    </xf>
    <xf numFmtId="172" fontId="241" fillId="0" borderId="5" xfId="48867" applyNumberFormat="1" applyFont="1" applyBorder="1" applyAlignment="1">
      <alignment horizontal="center" wrapText="1"/>
    </xf>
    <xf numFmtId="172" fontId="28" fillId="0" borderId="64" xfId="53508" applyNumberFormat="1" applyFont="1" applyFill="1" applyBorder="1" applyAlignment="1">
      <alignment horizontal="center" vertical="center"/>
    </xf>
    <xf numFmtId="172" fontId="28" fillId="0" borderId="66" xfId="52" applyNumberFormat="1" applyFont="1" applyFill="1" applyBorder="1" applyAlignment="1">
      <alignment horizontal="center" vertical="center"/>
    </xf>
    <xf numFmtId="172" fontId="28" fillId="0" borderId="4" xfId="52" applyNumberFormat="1" applyFont="1" applyFill="1" applyBorder="1" applyAlignment="1">
      <alignment horizontal="center"/>
    </xf>
    <xf numFmtId="172" fontId="28" fillId="0" borderId="5" xfId="52" applyNumberFormat="1" applyFont="1" applyFill="1" applyBorder="1" applyAlignment="1">
      <alignment horizontal="center"/>
    </xf>
    <xf numFmtId="172" fontId="28" fillId="0" borderId="4" xfId="52" applyNumberFormat="1" applyFont="1" applyFill="1" applyBorder="1" applyAlignment="1">
      <alignment horizontal="center" vertical="center"/>
    </xf>
    <xf numFmtId="172" fontId="28" fillId="0" borderId="5" xfId="52" applyNumberFormat="1" applyFont="1" applyFill="1" applyBorder="1" applyAlignment="1">
      <alignment horizontal="center" vertical="center"/>
    </xf>
    <xf numFmtId="172" fontId="32" fillId="0" borderId="8" xfId="52" applyNumberFormat="1" applyFont="1" applyFill="1" applyBorder="1" applyAlignment="1">
      <alignment horizontal="center" vertical="center"/>
    </xf>
    <xf numFmtId="172" fontId="32" fillId="0" borderId="9" xfId="52" applyNumberFormat="1" applyFont="1" applyFill="1" applyBorder="1" applyAlignment="1">
      <alignment horizontal="center" vertical="center"/>
    </xf>
    <xf numFmtId="1" fontId="40" fillId="3" borderId="77" xfId="14" applyNumberFormat="1" applyFont="1" applyFill="1" applyBorder="1" applyAlignment="1">
      <alignment horizontal="center" vertical="center"/>
    </xf>
    <xf numFmtId="1" fontId="40" fillId="3" borderId="13" xfId="14" applyNumberFormat="1" applyFont="1" applyFill="1" applyBorder="1" applyAlignment="1">
      <alignment horizontal="center" vertical="center"/>
    </xf>
    <xf numFmtId="0" fontId="40" fillId="3" borderId="78" xfId="0" applyFont="1" applyFill="1" applyBorder="1" applyAlignment="1">
      <alignment horizontal="center" vertical="center"/>
    </xf>
    <xf numFmtId="14" fontId="40" fillId="3" borderId="77" xfId="37" applyNumberFormat="1" applyFont="1" applyFill="1" applyBorder="1" applyAlignment="1">
      <alignment horizontal="center"/>
    </xf>
    <xf numFmtId="14" fontId="40" fillId="3" borderId="78" xfId="37" applyNumberFormat="1" applyFont="1" applyFill="1" applyBorder="1" applyAlignment="1">
      <alignment horizontal="center"/>
    </xf>
    <xf numFmtId="0" fontId="40" fillId="3" borderId="78" xfId="0" quotePrefix="1" applyFont="1" applyFill="1" applyBorder="1" applyAlignment="1">
      <alignment horizontal="center"/>
    </xf>
    <xf numFmtId="174" fontId="41" fillId="0" borderId="4" xfId="14" applyNumberFormat="1" applyFont="1" applyFill="1" applyBorder="1" applyAlignment="1">
      <alignment horizontal="right" vertical="center"/>
    </xf>
    <xf numFmtId="174" fontId="41" fillId="0" borderId="0" xfId="14" applyNumberFormat="1" applyFont="1" applyFill="1" applyBorder="1" applyAlignment="1">
      <alignment horizontal="right" vertical="center"/>
    </xf>
    <xf numFmtId="174" fontId="41" fillId="0" borderId="5" xfId="14" applyNumberFormat="1" applyFont="1" applyFill="1" applyBorder="1" applyAlignment="1">
      <alignment horizontal="right" vertical="center"/>
    </xf>
    <xf numFmtId="172" fontId="41" fillId="6" borderId="4" xfId="15" applyNumberFormat="1" applyFont="1" applyFill="1" applyBorder="1" applyAlignment="1">
      <alignment horizontal="center" vertical="center"/>
    </xf>
    <xf numFmtId="222" fontId="41" fillId="0" borderId="4" xfId="14" applyNumberFormat="1" applyFont="1" applyFill="1" applyBorder="1" applyAlignment="1">
      <alignment horizontal="right" vertical="center"/>
    </xf>
    <xf numFmtId="222" fontId="41" fillId="0" borderId="0" xfId="14" applyNumberFormat="1" applyFont="1" applyFill="1" applyBorder="1" applyAlignment="1">
      <alignment horizontal="right" vertical="center"/>
    </xf>
    <xf numFmtId="222" fontId="43" fillId="0" borderId="5" xfId="0" applyNumberFormat="1" applyFont="1" applyBorder="1" applyAlignment="1">
      <alignment vertical="center"/>
    </xf>
    <xf numFmtId="172" fontId="41" fillId="0" borderId="4" xfId="15" applyNumberFormat="1" applyFont="1" applyBorder="1" applyAlignment="1">
      <alignment horizontal="center" vertical="center"/>
    </xf>
    <xf numFmtId="222" fontId="41" fillId="0" borderId="4" xfId="14" applyNumberFormat="1" applyFont="1" applyFill="1" applyBorder="1" applyAlignment="1">
      <alignment horizontal="right"/>
    </xf>
    <xf numFmtId="222" fontId="41" fillId="0" borderId="0" xfId="14" applyNumberFormat="1" applyFont="1" applyFill="1" applyBorder="1" applyAlignment="1">
      <alignment horizontal="right"/>
    </xf>
    <xf numFmtId="222" fontId="43" fillId="0" borderId="5" xfId="0" applyNumberFormat="1" applyFont="1" applyBorder="1"/>
    <xf numFmtId="172" fontId="41" fillId="6" borderId="3" xfId="15" applyNumberFormat="1" applyFont="1" applyFill="1" applyBorder="1" applyAlignment="1">
      <alignment horizontal="center" vertical="center"/>
    </xf>
    <xf numFmtId="174" fontId="42" fillId="0" borderId="8" xfId="14" applyNumberFormat="1" applyFont="1" applyFill="1" applyBorder="1" applyAlignment="1">
      <alignment horizontal="right" vertical="center"/>
    </xf>
    <xf numFmtId="174" fontId="42" fillId="0" borderId="7" xfId="14" applyNumberFormat="1" applyFont="1" applyFill="1" applyBorder="1" applyAlignment="1">
      <alignment horizontal="right" vertical="center"/>
    </xf>
    <xf numFmtId="172" fontId="42" fillId="0" borderId="8" xfId="15" applyNumberFormat="1" applyFont="1" applyBorder="1" applyAlignment="1">
      <alignment horizontal="center" vertical="center"/>
    </xf>
    <xf numFmtId="172" fontId="42" fillId="0" borderId="9" xfId="15" applyNumberFormat="1" applyFont="1" applyBorder="1" applyAlignment="1">
      <alignment horizontal="center" vertical="center"/>
    </xf>
    <xf numFmtId="174" fontId="42" fillId="0" borderId="9" xfId="14" applyNumberFormat="1" applyFont="1" applyFill="1" applyBorder="1" applyAlignment="1">
      <alignment horizontal="right" vertical="center"/>
    </xf>
    <xf numFmtId="172" fontId="42" fillId="6" borderId="9" xfId="15" applyNumberFormat="1" applyFont="1" applyFill="1" applyBorder="1" applyAlignment="1">
      <alignment horizontal="center" vertical="center"/>
    </xf>
    <xf numFmtId="174" fontId="42" fillId="0" borderId="64" xfId="14" applyNumberFormat="1" applyFont="1" applyFill="1" applyBorder="1" applyAlignment="1">
      <alignment horizontal="right" vertical="center"/>
    </xf>
    <xf numFmtId="174" fontId="42" fillId="0" borderId="65" xfId="14" applyNumberFormat="1" applyFont="1" applyFill="1" applyBorder="1" applyAlignment="1">
      <alignment horizontal="right" vertical="center"/>
    </xf>
    <xf numFmtId="172" fontId="42" fillId="0" borderId="64" xfId="15" applyNumberFormat="1" applyFont="1" applyBorder="1" applyAlignment="1">
      <alignment horizontal="center" vertical="center"/>
    </xf>
    <xf numFmtId="172" fontId="42" fillId="0" borderId="66" xfId="15" applyNumberFormat="1" applyFont="1" applyBorder="1" applyAlignment="1">
      <alignment horizontal="center" vertical="center"/>
    </xf>
    <xf numFmtId="172" fontId="42" fillId="6" borderId="63" xfId="15" applyNumberFormat="1" applyFont="1" applyFill="1" applyBorder="1" applyAlignment="1">
      <alignment horizontal="center" vertical="center"/>
    </xf>
    <xf numFmtId="174" fontId="42" fillId="0" borderId="4" xfId="14" applyNumberFormat="1" applyFont="1" applyFill="1" applyBorder="1" applyAlignment="1">
      <alignment horizontal="right" vertical="center"/>
    </xf>
    <xf numFmtId="174" fontId="42" fillId="0" borderId="0" xfId="14" applyNumberFormat="1" applyFont="1" applyFill="1" applyBorder="1" applyAlignment="1">
      <alignment horizontal="right" vertical="center"/>
    </xf>
    <xf numFmtId="172" fontId="42" fillId="0" borderId="4" xfId="15" applyNumberFormat="1" applyFont="1" applyBorder="1" applyAlignment="1">
      <alignment horizontal="center" vertical="center"/>
    </xf>
    <xf numFmtId="172" fontId="42" fillId="0" borderId="5" xfId="15" applyNumberFormat="1" applyFont="1" applyBorder="1" applyAlignment="1">
      <alignment horizontal="center" vertical="center"/>
    </xf>
    <xf numFmtId="172" fontId="42" fillId="6" borderId="3" xfId="15" applyNumberFormat="1" applyFont="1" applyFill="1" applyBorder="1" applyAlignment="1">
      <alignment horizontal="center" vertical="center"/>
    </xf>
    <xf numFmtId="174" fontId="41" fillId="0" borderId="0" xfId="14" applyNumberFormat="1" applyFont="1" applyFill="1" applyBorder="1" applyAlignment="1">
      <alignment vertical="center"/>
    </xf>
    <xf numFmtId="10" fontId="41" fillId="0" borderId="4" xfId="15" applyNumberFormat="1" applyFont="1" applyBorder="1" applyAlignment="1">
      <alignment horizontal="right" vertical="center"/>
    </xf>
    <xf numFmtId="10" fontId="41" fillId="0" borderId="0" xfId="15" applyNumberFormat="1" applyFont="1" applyAlignment="1">
      <alignment horizontal="right" vertical="center"/>
    </xf>
    <xf numFmtId="172" fontId="41" fillId="0" borderId="4" xfId="15" quotePrefix="1" applyNumberFormat="1" applyFont="1" applyBorder="1" applyAlignment="1">
      <alignment horizontal="center" vertical="center"/>
    </xf>
    <xf numFmtId="172" fontId="41" fillId="0" borderId="5" xfId="15" quotePrefix="1" applyNumberFormat="1" applyFont="1" applyBorder="1" applyAlignment="1">
      <alignment horizontal="center" vertical="center"/>
    </xf>
    <xf numFmtId="10" fontId="41" fillId="0" borderId="3" xfId="15" applyNumberFormat="1" applyFont="1" applyBorder="1" applyAlignment="1">
      <alignment horizontal="center"/>
    </xf>
    <xf numFmtId="172" fontId="42" fillId="0" borderId="4" xfId="15" applyNumberFormat="1" applyFont="1" applyBorder="1" applyAlignment="1">
      <alignment horizontal="center"/>
    </xf>
    <xf numFmtId="172" fontId="42" fillId="0" borderId="75" xfId="15" applyNumberFormat="1" applyFont="1" applyBorder="1" applyAlignment="1">
      <alignment horizontal="center" vertical="center"/>
    </xf>
    <xf numFmtId="172" fontId="42" fillId="0" borderId="76" xfId="15" applyNumberFormat="1" applyFont="1" applyBorder="1" applyAlignment="1">
      <alignment horizontal="center" vertical="center"/>
    </xf>
    <xf numFmtId="172" fontId="41" fillId="0" borderId="3" xfId="15" applyNumberFormat="1" applyFont="1" applyBorder="1" applyAlignment="1">
      <alignment horizontal="center"/>
    </xf>
    <xf numFmtId="172" fontId="42" fillId="0" borderId="3" xfId="15" applyNumberFormat="1" applyFont="1" applyBorder="1" applyAlignment="1">
      <alignment horizontal="center"/>
    </xf>
    <xf numFmtId="172" fontId="42" fillId="0" borderId="0" xfId="15" applyNumberFormat="1" applyFont="1" applyAlignment="1">
      <alignment horizontal="center" vertical="center"/>
    </xf>
    <xf numFmtId="172" fontId="42" fillId="0" borderId="61" xfId="15" applyNumberFormat="1" applyFont="1" applyBorder="1" applyAlignment="1">
      <alignment horizontal="center" vertical="center"/>
    </xf>
    <xf numFmtId="1" fontId="40" fillId="3" borderId="13" xfId="37" quotePrefix="1" applyNumberFormat="1" applyFont="1" applyFill="1" applyBorder="1" applyAlignment="1">
      <alignment horizontal="center"/>
    </xf>
    <xf numFmtId="1" fontId="40" fillId="3" borderId="78" xfId="37" quotePrefix="1" applyNumberFormat="1" applyFont="1" applyFill="1" applyBorder="1" applyAlignment="1">
      <alignment horizontal="center"/>
    </xf>
    <xf numFmtId="1" fontId="258" fillId="3" borderId="0" xfId="37" quotePrefix="1" applyNumberFormat="1" applyFont="1" applyFill="1" applyAlignment="1">
      <alignment horizontal="center"/>
    </xf>
    <xf numFmtId="1" fontId="258" fillId="3" borderId="5" xfId="37" quotePrefix="1" applyNumberFormat="1" applyFont="1" applyFill="1" applyBorder="1" applyAlignment="1">
      <alignment horizontal="center"/>
    </xf>
    <xf numFmtId="1" fontId="40" fillId="3" borderId="4" xfId="37" applyNumberFormat="1" applyFont="1" applyFill="1" applyBorder="1" applyAlignment="1">
      <alignment horizontal="center"/>
    </xf>
    <xf numFmtId="1" fontId="40" fillId="3" borderId="5" xfId="37" applyNumberFormat="1" applyFont="1" applyFill="1" applyBorder="1" applyAlignment="1">
      <alignment horizontal="center"/>
    </xf>
    <xf numFmtId="216" fontId="41" fillId="0" borderId="4" xfId="2" applyNumberFormat="1" applyFont="1" applyBorder="1" applyAlignment="1">
      <alignment horizontal="center"/>
    </xf>
    <xf numFmtId="216" fontId="41" fillId="0" borderId="0" xfId="2" applyNumberFormat="1" applyFont="1" applyAlignment="1">
      <alignment horizontal="center"/>
    </xf>
    <xf numFmtId="216" fontId="41" fillId="0" borderId="5" xfId="2" applyNumberFormat="1" applyFont="1" applyBorder="1" applyAlignment="1">
      <alignment horizontal="center"/>
    </xf>
    <xf numFmtId="216" fontId="41" fillId="0" borderId="64" xfId="53517" applyNumberFormat="1" applyFont="1" applyBorder="1" applyAlignment="1">
      <alignment horizontal="center"/>
    </xf>
    <xf numFmtId="216" fontId="41" fillId="0" borderId="65" xfId="53517" applyNumberFormat="1" applyFont="1" applyBorder="1" applyAlignment="1">
      <alignment horizontal="center"/>
    </xf>
    <xf numFmtId="216" fontId="41" fillId="0" borderId="64" xfId="2" applyNumberFormat="1" applyFont="1" applyBorder="1" applyAlignment="1">
      <alignment horizontal="center"/>
    </xf>
    <xf numFmtId="216" fontId="41" fillId="0" borderId="66" xfId="2" applyNumberFormat="1" applyFont="1" applyBorder="1" applyAlignment="1">
      <alignment horizontal="center"/>
    </xf>
    <xf numFmtId="216" fontId="41" fillId="0" borderId="4" xfId="53517" applyNumberFormat="1" applyFont="1" applyBorder="1" applyAlignment="1">
      <alignment horizontal="center"/>
    </xf>
    <xf numFmtId="216" fontId="41" fillId="0" borderId="0" xfId="53517" applyNumberFormat="1" applyFont="1" applyBorder="1" applyAlignment="1">
      <alignment horizontal="center"/>
    </xf>
    <xf numFmtId="216" fontId="42" fillId="0" borderId="8" xfId="2" applyNumberFormat="1" applyFont="1" applyBorder="1" applyAlignment="1">
      <alignment horizontal="center"/>
    </xf>
    <xf numFmtId="216" fontId="42" fillId="0" borderId="7" xfId="2" applyNumberFormat="1" applyFont="1" applyBorder="1" applyAlignment="1">
      <alignment horizontal="center"/>
    </xf>
    <xf numFmtId="216" fontId="42" fillId="0" borderId="9" xfId="2" applyNumberFormat="1" applyFont="1" applyBorder="1" applyAlignment="1">
      <alignment horizontal="center"/>
    </xf>
    <xf numFmtId="216" fontId="42" fillId="0" borderId="8" xfId="53517" applyNumberFormat="1" applyFont="1" applyBorder="1" applyAlignment="1">
      <alignment horizontal="center"/>
    </xf>
    <xf numFmtId="216" fontId="42" fillId="0" borderId="7" xfId="53517" applyNumberFormat="1" applyFont="1" applyBorder="1" applyAlignment="1">
      <alignment horizontal="center"/>
    </xf>
    <xf numFmtId="3" fontId="41" fillId="0" borderId="64" xfId="53493" applyNumberFormat="1" applyFont="1" applyBorder="1" applyAlignment="1">
      <alignment horizontal="center"/>
    </xf>
    <xf numFmtId="3" fontId="43" fillId="0" borderId="5" xfId="0" applyNumberFormat="1" applyFont="1" applyBorder="1" applyAlignment="1">
      <alignment horizontal="center"/>
    </xf>
    <xf numFmtId="3" fontId="41" fillId="0" borderId="4" xfId="53493" applyNumberFormat="1" applyFont="1" applyBorder="1" applyAlignment="1">
      <alignment horizontal="center"/>
    </xf>
    <xf numFmtId="3" fontId="41" fillId="0" borderId="75" xfId="53493" applyNumberFormat="1" applyFont="1" applyBorder="1" applyAlignment="1">
      <alignment horizontal="center"/>
    </xf>
    <xf numFmtId="1" fontId="40" fillId="3" borderId="75" xfId="37" applyNumberFormat="1" applyFont="1" applyFill="1" applyBorder="1" applyAlignment="1">
      <alignment horizontal="center" vertical="center"/>
    </xf>
    <xf numFmtId="10" fontId="42" fillId="0" borderId="1" xfId="19" applyNumberFormat="1" applyFont="1" applyBorder="1" applyAlignment="1">
      <alignment horizontal="center"/>
    </xf>
    <xf numFmtId="1" fontId="40" fillId="4" borderId="75" xfId="20" applyNumberFormat="1" applyFont="1" applyFill="1" applyBorder="1" applyAlignment="1">
      <alignment horizontal="center" vertical="center"/>
    </xf>
    <xf numFmtId="3" fontId="40" fillId="4" borderId="61" xfId="20" quotePrefix="1" applyNumberFormat="1" applyFont="1" applyFill="1" applyBorder="1" applyAlignment="1">
      <alignment horizontal="center" vertical="center"/>
    </xf>
    <xf numFmtId="0" fontId="217" fillId="3" borderId="4" xfId="47697" applyFont="1" applyFill="1" applyBorder="1" applyAlignment="1">
      <alignment vertical="center" wrapText="1"/>
    </xf>
    <xf numFmtId="17" fontId="40" fillId="3" borderId="75" xfId="47697" applyNumberFormat="1" applyFont="1" applyFill="1" applyBorder="1" applyAlignment="1">
      <alignment horizontal="center" vertical="center"/>
    </xf>
    <xf numFmtId="17" fontId="40" fillId="3" borderId="76" xfId="47697" applyNumberFormat="1" applyFont="1" applyFill="1" applyBorder="1" applyAlignment="1">
      <alignment horizontal="center" vertical="center"/>
    </xf>
    <xf numFmtId="17" fontId="40" fillId="3" borderId="1" xfId="47697" applyNumberFormat="1" applyFont="1" applyFill="1" applyBorder="1" applyAlignment="1">
      <alignment horizontal="center" vertical="center"/>
    </xf>
    <xf numFmtId="229" fontId="41" fillId="5" borderId="4" xfId="0" applyNumberFormat="1" applyFont="1" applyFill="1" applyBorder="1" applyAlignment="1">
      <alignment horizontal="center" vertical="center"/>
    </xf>
    <xf numFmtId="229" fontId="41" fillId="5" borderId="5" xfId="0" applyNumberFormat="1" applyFont="1" applyFill="1" applyBorder="1" applyAlignment="1">
      <alignment horizontal="center" vertical="center"/>
    </xf>
    <xf numFmtId="172" fontId="41" fillId="5" borderId="3" xfId="32498" applyNumberFormat="1" applyFont="1" applyFill="1" applyBorder="1" applyAlignment="1">
      <alignment horizontal="center" vertical="center"/>
    </xf>
    <xf numFmtId="229" fontId="41" fillId="5" borderId="75" xfId="0" applyNumberFormat="1" applyFont="1" applyFill="1" applyBorder="1" applyAlignment="1">
      <alignment horizontal="center" vertical="center"/>
    </xf>
    <xf numFmtId="229" fontId="41" fillId="5" borderId="76" xfId="0" applyNumberFormat="1" applyFont="1" applyFill="1" applyBorder="1" applyAlignment="1">
      <alignment horizontal="center" vertical="center"/>
    </xf>
    <xf numFmtId="229" fontId="216" fillId="5" borderId="8" xfId="47697" applyNumberFormat="1" applyFont="1" applyFill="1" applyBorder="1" applyAlignment="1">
      <alignment horizontal="center" vertical="center"/>
    </xf>
    <xf numFmtId="229" fontId="216" fillId="5" borderId="9" xfId="47697" applyNumberFormat="1" applyFont="1" applyFill="1" applyBorder="1" applyAlignment="1">
      <alignment horizontal="center" vertical="center"/>
    </xf>
    <xf numFmtId="172" fontId="216" fillId="5" borderId="6" xfId="32498" applyNumberFormat="1" applyFont="1" applyFill="1" applyBorder="1" applyAlignment="1">
      <alignment horizontal="center" vertical="center"/>
    </xf>
    <xf numFmtId="229" fontId="216" fillId="5" borderId="75" xfId="47697" applyNumberFormat="1" applyFont="1" applyFill="1" applyBorder="1" applyAlignment="1">
      <alignment horizontal="center" vertical="center"/>
    </xf>
    <xf numFmtId="229" fontId="216" fillId="5" borderId="76" xfId="47697" applyNumberFormat="1" applyFont="1" applyFill="1" applyBorder="1" applyAlignment="1">
      <alignment horizontal="center" vertical="center"/>
    </xf>
    <xf numFmtId="229" fontId="216" fillId="5" borderId="0" xfId="47697" applyNumberFormat="1" applyFont="1" applyFill="1" applyAlignment="1">
      <alignment horizontal="center" vertical="center"/>
    </xf>
    <xf numFmtId="9" fontId="216" fillId="5" borderId="0" xfId="32498" applyFont="1" applyFill="1" applyBorder="1" applyAlignment="1">
      <alignment horizontal="center" vertical="center"/>
    </xf>
    <xf numFmtId="229" fontId="40" fillId="3" borderId="15" xfId="47697" applyNumberFormat="1" applyFont="1" applyFill="1" applyBorder="1" applyAlignment="1">
      <alignment horizontal="center" vertical="center"/>
    </xf>
    <xf numFmtId="229" fontId="40" fillId="3" borderId="16" xfId="47697" applyNumberFormat="1" applyFont="1" applyFill="1" applyBorder="1" applyAlignment="1">
      <alignment horizontal="center" vertical="center"/>
    </xf>
    <xf numFmtId="229" fontId="212" fillId="5" borderId="4" xfId="47697" applyNumberFormat="1" applyFont="1" applyFill="1" applyBorder="1" applyAlignment="1">
      <alignment horizontal="center" vertical="center"/>
    </xf>
    <xf numFmtId="229" fontId="212" fillId="5" borderId="5" xfId="47697" applyNumberFormat="1" applyFont="1" applyFill="1" applyBorder="1" applyAlignment="1">
      <alignment horizontal="center" vertical="center"/>
    </xf>
    <xf numFmtId="229" fontId="40" fillId="3" borderId="75" xfId="47697" applyNumberFormat="1" applyFont="1" applyFill="1" applyBorder="1" applyAlignment="1">
      <alignment horizontal="center" vertical="center"/>
    </xf>
    <xf numFmtId="229" fontId="40" fillId="3" borderId="76" xfId="47697" applyNumberFormat="1" applyFont="1" applyFill="1" applyBorder="1" applyAlignment="1">
      <alignment horizontal="center" vertical="center"/>
    </xf>
    <xf numFmtId="229" fontId="223" fillId="5" borderId="8" xfId="47697" applyNumberFormat="1" applyFont="1" applyFill="1" applyBorder="1" applyAlignment="1">
      <alignment horizontal="center" vertical="center"/>
    </xf>
    <xf numFmtId="229" fontId="223" fillId="5" borderId="9" xfId="47697" applyNumberFormat="1" applyFont="1" applyFill="1" applyBorder="1" applyAlignment="1">
      <alignment horizontal="center" vertical="center"/>
    </xf>
    <xf numFmtId="229" fontId="40" fillId="3" borderId="8" xfId="47697" quotePrefix="1" applyNumberFormat="1" applyFont="1" applyFill="1" applyBorder="1" applyAlignment="1">
      <alignment horizontal="center" vertical="center"/>
    </xf>
    <xf numFmtId="229" fontId="40" fillId="3" borderId="9" xfId="47697" quotePrefix="1" applyNumberFormat="1" applyFont="1" applyFill="1" applyBorder="1" applyAlignment="1">
      <alignment horizontal="center" vertical="center"/>
    </xf>
    <xf numFmtId="0" fontId="40" fillId="3" borderId="9" xfId="47697" applyFont="1" applyFill="1" applyBorder="1" applyAlignment="1">
      <alignment horizontal="center"/>
    </xf>
    <xf numFmtId="0" fontId="43" fillId="5" borderId="0" xfId="0" applyFont="1" applyFill="1"/>
    <xf numFmtId="172" fontId="216" fillId="5" borderId="0" xfId="32498" applyNumberFormat="1" applyFont="1" applyFill="1" applyBorder="1" applyAlignment="1">
      <alignment horizontal="center" vertical="center"/>
    </xf>
    <xf numFmtId="10" fontId="212" fillId="5" borderId="64" xfId="48978" applyNumberFormat="1" applyFont="1" applyFill="1" applyBorder="1" applyAlignment="1">
      <alignment horizontal="center" vertical="center"/>
    </xf>
    <xf numFmtId="10" fontId="212" fillId="5" borderId="66" xfId="48978" applyNumberFormat="1" applyFont="1" applyFill="1" applyBorder="1" applyAlignment="1">
      <alignment horizontal="center" vertical="center"/>
    </xf>
    <xf numFmtId="177" fontId="43" fillId="5" borderId="63" xfId="32498" applyNumberFormat="1" applyFont="1" applyFill="1" applyBorder="1" applyAlignment="1">
      <alignment horizontal="center"/>
    </xf>
    <xf numFmtId="177" fontId="43" fillId="5" borderId="0" xfId="32498" applyNumberFormat="1" applyFont="1" applyFill="1" applyBorder="1" applyAlignment="1">
      <alignment horizontal="right"/>
    </xf>
    <xf numFmtId="172" fontId="212" fillId="5" borderId="4" xfId="32498" applyNumberFormat="1" applyFont="1" applyFill="1" applyBorder="1" applyAlignment="1">
      <alignment horizontal="center" vertical="center"/>
    </xf>
    <xf numFmtId="172" fontId="212" fillId="5" borderId="5" xfId="32498" applyNumberFormat="1" applyFont="1" applyFill="1" applyBorder="1" applyAlignment="1">
      <alignment horizontal="center" vertical="center"/>
    </xf>
    <xf numFmtId="177" fontId="43" fillId="5" borderId="3" xfId="32498" applyNumberFormat="1" applyFont="1" applyFill="1" applyBorder="1" applyAlignment="1">
      <alignment horizontal="center"/>
    </xf>
    <xf numFmtId="10" fontId="212" fillId="5" borderId="75" xfId="48978" applyNumberFormat="1" applyFont="1" applyFill="1" applyBorder="1" applyAlignment="1">
      <alignment horizontal="center" vertical="center"/>
    </xf>
    <xf numFmtId="10" fontId="212" fillId="5" borderId="76" xfId="48978" applyNumberFormat="1" applyFont="1" applyFill="1" applyBorder="1" applyAlignment="1">
      <alignment horizontal="center" vertical="center"/>
    </xf>
    <xf numFmtId="177" fontId="43" fillId="5" borderId="1" xfId="32498" applyNumberFormat="1" applyFont="1" applyFill="1" applyBorder="1" applyAlignment="1">
      <alignment horizontal="center"/>
    </xf>
    <xf numFmtId="10" fontId="212" fillId="5" borderId="0" xfId="48978" applyNumberFormat="1" applyFont="1" applyFill="1" applyBorder="1" applyAlignment="1">
      <alignment horizontal="center" vertical="center"/>
    </xf>
    <xf numFmtId="10" fontId="43" fillId="5" borderId="0" xfId="32498" applyNumberFormat="1" applyFont="1" applyFill="1"/>
    <xf numFmtId="0" fontId="40" fillId="3" borderId="63" xfId="47697" applyFont="1" applyFill="1" applyBorder="1" applyAlignment="1">
      <alignment horizontal="center"/>
    </xf>
    <xf numFmtId="0" fontId="40" fillId="3" borderId="66" xfId="47697" applyFont="1" applyFill="1" applyBorder="1" applyAlignment="1">
      <alignment horizontal="center"/>
    </xf>
    <xf numFmtId="9" fontId="40" fillId="3" borderId="75" xfId="32498" applyFont="1" applyFill="1" applyBorder="1" applyAlignment="1">
      <alignment horizontal="center" vertical="center" wrapText="1"/>
    </xf>
    <xf numFmtId="9" fontId="40" fillId="3" borderId="61" xfId="32498" applyFont="1" applyFill="1" applyBorder="1" applyAlignment="1">
      <alignment horizontal="center" vertical="center" wrapText="1"/>
    </xf>
    <xf numFmtId="9" fontId="40" fillId="3" borderId="76" xfId="32498" applyFont="1" applyFill="1" applyBorder="1" applyAlignment="1">
      <alignment horizontal="center" vertical="center" wrapText="1"/>
    </xf>
    <xf numFmtId="0" fontId="40" fillId="3" borderId="1" xfId="47697" applyFont="1" applyFill="1" applyBorder="1" applyAlignment="1">
      <alignment horizontal="center"/>
    </xf>
    <xf numFmtId="166" fontId="212" fillId="5" borderId="4" xfId="47697" applyNumberFormat="1" applyFont="1" applyFill="1" applyBorder="1" applyAlignment="1">
      <alignment horizontal="right" vertical="center"/>
    </xf>
    <xf numFmtId="166" fontId="41" fillId="5" borderId="0" xfId="53516" applyNumberFormat="1" applyFont="1" applyFill="1" applyBorder="1" applyAlignment="1">
      <alignment horizontal="center" vertical="center"/>
    </xf>
    <xf numFmtId="166" fontId="212" fillId="5" borderId="5" xfId="47697" applyNumberFormat="1" applyFont="1" applyFill="1" applyBorder="1" applyAlignment="1">
      <alignment horizontal="right" vertical="center"/>
    </xf>
    <xf numFmtId="172" fontId="41" fillId="5" borderId="63" xfId="32498" applyNumberFormat="1" applyFont="1" applyFill="1" applyBorder="1" applyAlignment="1">
      <alignment horizontal="center" vertical="center"/>
    </xf>
    <xf numFmtId="166" fontId="216" fillId="5" borderId="8" xfId="47697" applyNumberFormat="1" applyFont="1" applyFill="1" applyBorder="1" applyAlignment="1">
      <alignment horizontal="right" vertical="center"/>
    </xf>
    <xf numFmtId="166" fontId="216" fillId="5" borderId="7" xfId="47697" applyNumberFormat="1" applyFont="1" applyFill="1" applyBorder="1" applyAlignment="1">
      <alignment horizontal="right" vertical="center"/>
    </xf>
    <xf numFmtId="166" fontId="216" fillId="5" borderId="9" xfId="47697" applyNumberFormat="1" applyFont="1" applyFill="1" applyBorder="1" applyAlignment="1">
      <alignment horizontal="right" vertical="center"/>
    </xf>
    <xf numFmtId="166" fontId="43" fillId="5" borderId="0" xfId="47697" applyNumberFormat="1" applyFont="1" applyFill="1"/>
    <xf numFmtId="172" fontId="43" fillId="5" borderId="0" xfId="32498" applyNumberFormat="1" applyFont="1" applyFill="1" applyAlignment="1">
      <alignment horizontal="center"/>
    </xf>
    <xf numFmtId="166" fontId="42" fillId="5" borderId="7" xfId="53516" applyNumberFormat="1" applyFont="1" applyFill="1" applyBorder="1" applyAlignment="1">
      <alignment horizontal="center" vertical="center"/>
    </xf>
    <xf numFmtId="172" fontId="42" fillId="5" borderId="6" xfId="32498" applyNumberFormat="1" applyFont="1" applyFill="1" applyBorder="1" applyAlignment="1">
      <alignment horizontal="center" vertical="center"/>
    </xf>
    <xf numFmtId="166" fontId="212" fillId="5" borderId="75" xfId="47697" applyNumberFormat="1" applyFont="1" applyFill="1" applyBorder="1" applyAlignment="1">
      <alignment horizontal="right" vertical="center"/>
    </xf>
    <xf numFmtId="166" fontId="41" fillId="5" borderId="61" xfId="53516" applyNumberFormat="1" applyFont="1" applyFill="1" applyBorder="1" applyAlignment="1">
      <alignment horizontal="center" vertical="center"/>
    </xf>
    <xf numFmtId="166" fontId="212" fillId="5" borderId="76" xfId="47697" applyNumberFormat="1" applyFont="1" applyFill="1" applyBorder="1" applyAlignment="1">
      <alignment horizontal="right" vertical="center"/>
    </xf>
    <xf numFmtId="172" fontId="41" fillId="5" borderId="1" xfId="32498" applyNumberFormat="1" applyFont="1" applyFill="1" applyBorder="1" applyAlignment="1">
      <alignment horizontal="center" vertical="center"/>
    </xf>
    <xf numFmtId="10" fontId="216" fillId="5" borderId="8" xfId="32498" applyNumberFormat="1" applyFont="1" applyFill="1" applyBorder="1" applyAlignment="1">
      <alignment horizontal="right" vertical="center"/>
    </xf>
    <xf numFmtId="10" fontId="216" fillId="5" borderId="7" xfId="32498" applyNumberFormat="1" applyFont="1" applyFill="1" applyBorder="1" applyAlignment="1">
      <alignment horizontal="right" vertical="center"/>
    </xf>
    <xf numFmtId="10" fontId="216" fillId="5" borderId="9" xfId="32498" applyNumberFormat="1" applyFont="1" applyFill="1" applyBorder="1" applyAlignment="1">
      <alignment horizontal="right" vertical="center"/>
    </xf>
    <xf numFmtId="177" fontId="223" fillId="5" borderId="6" xfId="32498" applyNumberFormat="1" applyFont="1" applyFill="1" applyBorder="1" applyAlignment="1">
      <alignment horizontal="center"/>
    </xf>
    <xf numFmtId="177" fontId="43" fillId="5" borderId="0" xfId="48927" applyNumberFormat="1" applyFont="1" applyFill="1" applyAlignment="1">
      <alignment horizontal="right"/>
    </xf>
    <xf numFmtId="230" fontId="212" fillId="5" borderId="64" xfId="47697" applyNumberFormat="1" applyFont="1" applyFill="1" applyBorder="1" applyAlignment="1">
      <alignment horizontal="center" vertical="center"/>
    </xf>
    <xf numFmtId="230" fontId="212" fillId="5" borderId="66" xfId="47697" applyNumberFormat="1" applyFont="1" applyFill="1" applyBorder="1" applyAlignment="1">
      <alignment horizontal="center" vertical="center"/>
    </xf>
    <xf numFmtId="172" fontId="212" fillId="5" borderId="66" xfId="32498" applyNumberFormat="1" applyFont="1" applyFill="1" applyBorder="1" applyAlignment="1">
      <alignment horizontal="center" vertical="center"/>
    </xf>
    <xf numFmtId="230" fontId="212" fillId="5" borderId="4" xfId="47697" applyNumberFormat="1" applyFont="1" applyFill="1" applyBorder="1" applyAlignment="1">
      <alignment horizontal="center" vertical="center"/>
    </xf>
    <xf numFmtId="230" fontId="212" fillId="5" borderId="5" xfId="47697" applyNumberFormat="1" applyFont="1" applyFill="1" applyBorder="1" applyAlignment="1">
      <alignment horizontal="center" vertical="center"/>
    </xf>
    <xf numFmtId="230" fontId="212" fillId="5" borderId="75" xfId="47697" applyNumberFormat="1" applyFont="1" applyFill="1" applyBorder="1" applyAlignment="1">
      <alignment horizontal="center" vertical="center"/>
    </xf>
    <xf numFmtId="230" fontId="212" fillId="5" borderId="76" xfId="47697" applyNumberFormat="1" applyFont="1" applyFill="1" applyBorder="1" applyAlignment="1">
      <alignment horizontal="center" vertical="center"/>
    </xf>
    <xf numFmtId="230" fontId="216" fillId="5" borderId="64" xfId="47697" applyNumberFormat="1" applyFont="1" applyFill="1" applyBorder="1" applyAlignment="1">
      <alignment horizontal="center" vertical="center"/>
    </xf>
    <xf numFmtId="230" fontId="216" fillId="5" borderId="66" xfId="47697" applyNumberFormat="1" applyFont="1" applyFill="1" applyBorder="1" applyAlignment="1">
      <alignment horizontal="center" vertical="center"/>
    </xf>
    <xf numFmtId="172" fontId="216" fillId="5" borderId="9" xfId="32498" applyNumberFormat="1" applyFont="1" applyFill="1" applyBorder="1" applyAlignment="1">
      <alignment horizontal="center" vertical="center"/>
    </xf>
    <xf numFmtId="230" fontId="216" fillId="5" borderId="8" xfId="47697" applyNumberFormat="1" applyFont="1" applyFill="1" applyBorder="1" applyAlignment="1">
      <alignment horizontal="center" vertical="center"/>
    </xf>
    <xf numFmtId="230" fontId="216" fillId="5" borderId="9" xfId="47697" applyNumberFormat="1" applyFont="1" applyFill="1" applyBorder="1" applyAlignment="1">
      <alignment horizontal="center" vertical="center"/>
    </xf>
    <xf numFmtId="172" fontId="216" fillId="5" borderId="76" xfId="32498" applyNumberFormat="1" applyFont="1" applyFill="1" applyBorder="1" applyAlignment="1">
      <alignment horizontal="center" vertical="center"/>
    </xf>
    <xf numFmtId="230" fontId="216" fillId="5" borderId="4" xfId="47697" applyNumberFormat="1" applyFont="1" applyFill="1" applyBorder="1" applyAlignment="1">
      <alignment horizontal="center" vertical="center"/>
    </xf>
    <xf numFmtId="230" fontId="216" fillId="5" borderId="5" xfId="47697" applyNumberFormat="1" applyFont="1" applyFill="1" applyBorder="1" applyAlignment="1">
      <alignment horizontal="center" vertical="center"/>
    </xf>
    <xf numFmtId="17" fontId="40" fillId="3" borderId="4" xfId="47697" applyNumberFormat="1" applyFont="1" applyFill="1" applyBorder="1" applyAlignment="1">
      <alignment horizontal="center" vertical="center"/>
    </xf>
    <xf numFmtId="17" fontId="40" fillId="3" borderId="5" xfId="47697" applyNumberFormat="1" applyFont="1" applyFill="1" applyBorder="1" applyAlignment="1">
      <alignment horizontal="center" vertical="center"/>
    </xf>
    <xf numFmtId="230" fontId="216" fillId="5" borderId="75" xfId="47697" applyNumberFormat="1" applyFont="1" applyFill="1" applyBorder="1" applyAlignment="1">
      <alignment horizontal="center" vertical="center"/>
    </xf>
    <xf numFmtId="230" fontId="216" fillId="5" borderId="76" xfId="47697" applyNumberFormat="1" applyFont="1" applyFill="1" applyBorder="1" applyAlignment="1">
      <alignment horizontal="center" vertical="center"/>
    </xf>
    <xf numFmtId="0" fontId="43" fillId="5" borderId="0" xfId="0" applyFont="1" applyFill="1" applyAlignment="1">
      <alignment horizontal="center" vertical="center"/>
    </xf>
    <xf numFmtId="17" fontId="40" fillId="3" borderId="8" xfId="47697" applyNumberFormat="1" applyFont="1" applyFill="1" applyBorder="1" applyAlignment="1">
      <alignment horizontal="center" vertical="center"/>
    </xf>
    <xf numFmtId="17" fontId="40" fillId="3" borderId="9" xfId="47697" applyNumberFormat="1" applyFont="1" applyFill="1" applyBorder="1" applyAlignment="1">
      <alignment horizontal="center" vertical="center"/>
    </xf>
    <xf numFmtId="10" fontId="212" fillId="5" borderId="64" xfId="53508" applyNumberFormat="1" applyFont="1" applyFill="1" applyBorder="1" applyAlignment="1">
      <alignment horizontal="center" vertical="center"/>
    </xf>
    <xf numFmtId="10" fontId="212" fillId="5" borderId="65" xfId="53508" applyNumberFormat="1" applyFont="1" applyFill="1" applyBorder="1" applyAlignment="1">
      <alignment horizontal="center" vertical="center"/>
    </xf>
    <xf numFmtId="172" fontId="212" fillId="5" borderId="63" xfId="53508" applyNumberFormat="1" applyFont="1" applyFill="1" applyBorder="1" applyAlignment="1">
      <alignment horizontal="center" vertical="center"/>
    </xf>
    <xf numFmtId="10" fontId="212" fillId="5" borderId="4" xfId="53508" applyNumberFormat="1" applyFont="1" applyFill="1" applyBorder="1" applyAlignment="1">
      <alignment horizontal="center" vertical="center"/>
    </xf>
    <xf numFmtId="10" fontId="212" fillId="5" borderId="0" xfId="53508" applyNumberFormat="1" applyFont="1" applyFill="1" applyBorder="1" applyAlignment="1">
      <alignment horizontal="center" vertical="center"/>
    </xf>
    <xf numFmtId="172" fontId="212" fillId="5" borderId="3" xfId="53508" applyNumberFormat="1" applyFont="1" applyFill="1" applyBorder="1" applyAlignment="1">
      <alignment horizontal="center" vertical="center"/>
    </xf>
    <xf numFmtId="10" fontId="212" fillId="5" borderId="75" xfId="53508" applyNumberFormat="1" applyFont="1" applyFill="1" applyBorder="1" applyAlignment="1">
      <alignment horizontal="center" vertical="center"/>
    </xf>
    <xf numFmtId="10" fontId="212" fillId="5" borderId="61" xfId="53508" applyNumberFormat="1" applyFont="1" applyFill="1" applyBorder="1" applyAlignment="1">
      <alignment horizontal="center" vertical="center"/>
    </xf>
    <xf numFmtId="172" fontId="212" fillId="5" borderId="1" xfId="53508" applyNumberFormat="1" applyFont="1" applyFill="1" applyBorder="1" applyAlignment="1">
      <alignment horizontal="center" vertical="center"/>
    </xf>
    <xf numFmtId="230" fontId="212" fillId="5" borderId="65" xfId="47697" applyNumberFormat="1" applyFont="1" applyFill="1" applyBorder="1" applyAlignment="1">
      <alignment horizontal="center" vertical="center"/>
    </xf>
    <xf numFmtId="172" fontId="41" fillId="5" borderId="66" xfId="32498" applyNumberFormat="1" applyFont="1" applyFill="1" applyBorder="1" applyAlignment="1">
      <alignment horizontal="center" vertical="center"/>
    </xf>
    <xf numFmtId="230" fontId="212" fillId="5" borderId="0" xfId="47697" applyNumberFormat="1" applyFont="1" applyFill="1" applyAlignment="1">
      <alignment horizontal="center" vertical="center"/>
    </xf>
    <xf numFmtId="172" fontId="41" fillId="5" borderId="5" xfId="32498" applyNumberFormat="1" applyFont="1" applyFill="1" applyBorder="1" applyAlignment="1">
      <alignment horizontal="center" vertical="center"/>
    </xf>
    <xf numFmtId="230" fontId="216" fillId="5" borderId="7" xfId="47697" applyNumberFormat="1" applyFont="1" applyFill="1" applyBorder="1" applyAlignment="1">
      <alignment horizontal="center" vertical="center"/>
    </xf>
    <xf numFmtId="230" fontId="216" fillId="5" borderId="65" xfId="47697" applyNumberFormat="1" applyFont="1" applyFill="1" applyBorder="1" applyAlignment="1">
      <alignment horizontal="center" vertical="center"/>
    </xf>
    <xf numFmtId="230" fontId="212" fillId="5" borderId="61" xfId="47697" applyNumberFormat="1" applyFont="1" applyFill="1" applyBorder="1" applyAlignment="1">
      <alignment horizontal="center" vertical="center"/>
    </xf>
    <xf numFmtId="172" fontId="41" fillId="5" borderId="76" xfId="32498" applyNumberFormat="1" applyFont="1" applyFill="1" applyBorder="1" applyAlignment="1">
      <alignment horizontal="center" vertical="center"/>
    </xf>
    <xf numFmtId="172" fontId="212" fillId="5" borderId="8" xfId="53508" applyNumberFormat="1" applyFont="1" applyFill="1" applyBorder="1" applyAlignment="1">
      <alignment horizontal="center" vertical="center"/>
    </xf>
    <xf numFmtId="10" fontId="212" fillId="5" borderId="7" xfId="53508" applyNumberFormat="1" applyFont="1" applyFill="1" applyBorder="1" applyAlignment="1">
      <alignment horizontal="center" vertical="center"/>
    </xf>
    <xf numFmtId="10" fontId="212" fillId="5" borderId="9" xfId="53508" applyNumberFormat="1" applyFont="1" applyFill="1" applyBorder="1" applyAlignment="1">
      <alignment horizontal="center" vertical="center"/>
    </xf>
    <xf numFmtId="172" fontId="41" fillId="5" borderId="9" xfId="32498" applyNumberFormat="1" applyFont="1" applyFill="1" applyBorder="1" applyAlignment="1">
      <alignment horizontal="center" vertical="center"/>
    </xf>
    <xf numFmtId="172" fontId="41" fillId="5" borderId="6" xfId="32498" applyNumberFormat="1" applyFont="1" applyFill="1" applyBorder="1" applyAlignment="1">
      <alignment horizontal="center" vertical="center"/>
    </xf>
    <xf numFmtId="0" fontId="41" fillId="0" borderId="0" xfId="0" applyFont="1" applyAlignment="1">
      <alignment horizontal="justify" vertical="center"/>
    </xf>
    <xf numFmtId="1" fontId="40" fillId="3" borderId="4" xfId="53512" applyNumberFormat="1" applyFont="1" applyFill="1" applyBorder="1" applyAlignment="1">
      <alignment horizontal="center" vertical="center"/>
    </xf>
    <xf numFmtId="1" fontId="40" fillId="3" borderId="0" xfId="53512" applyNumberFormat="1" applyFont="1" applyFill="1" applyBorder="1" applyAlignment="1">
      <alignment horizontal="center" vertical="center"/>
    </xf>
    <xf numFmtId="1" fontId="40" fillId="3" borderId="5" xfId="53512" applyNumberFormat="1" applyFont="1" applyFill="1" applyBorder="1" applyAlignment="1">
      <alignment horizontal="center" vertical="center"/>
    </xf>
    <xf numFmtId="1" fontId="40" fillId="3" borderId="4" xfId="53513" applyNumberFormat="1" applyFont="1" applyFill="1" applyBorder="1" applyAlignment="1">
      <alignment horizontal="center" vertical="center"/>
    </xf>
    <xf numFmtId="1" fontId="40" fillId="3" borderId="5" xfId="53513" applyNumberFormat="1" applyFont="1" applyFill="1" applyBorder="1" applyAlignment="1">
      <alignment horizontal="center" vertical="center"/>
    </xf>
    <xf numFmtId="17" fontId="40" fillId="3" borderId="5" xfId="53513" applyNumberFormat="1" applyFont="1" applyFill="1" applyBorder="1" applyAlignment="1">
      <alignment horizontal="center" vertical="center"/>
    </xf>
    <xf numFmtId="225" fontId="41" fillId="5" borderId="62" xfId="53511" applyNumberFormat="1" applyFont="1" applyFill="1" applyBorder="1" applyAlignment="1">
      <alignment horizontal="center" vertical="center" wrapText="1"/>
    </xf>
    <xf numFmtId="225" fontId="41" fillId="5" borderId="12" xfId="53511" applyNumberFormat="1" applyFont="1" applyFill="1" applyBorder="1" applyAlignment="1">
      <alignment horizontal="center" vertical="center" wrapText="1"/>
    </xf>
    <xf numFmtId="17" fontId="1" fillId="3" borderId="75" xfId="53514" applyNumberFormat="1" applyFont="1" applyFill="1" applyBorder="1" applyAlignment="1">
      <alignment horizontal="center"/>
    </xf>
    <xf numFmtId="17" fontId="1" fillId="3" borderId="61" xfId="53514" applyNumberFormat="1" applyFont="1" applyFill="1" applyBorder="1" applyAlignment="1">
      <alignment horizontal="center"/>
    </xf>
    <xf numFmtId="17" fontId="1" fillId="3" borderId="76" xfId="53514" applyNumberFormat="1" applyFont="1" applyFill="1" applyBorder="1" applyAlignment="1">
      <alignment horizontal="center"/>
    </xf>
    <xf numFmtId="0" fontId="42" fillId="6" borderId="3" xfId="0" applyFont="1" applyFill="1" applyBorder="1" applyAlignment="1">
      <alignment horizontal="center" vertical="center"/>
    </xf>
    <xf numFmtId="172" fontId="41" fillId="0" borderId="4" xfId="27" applyNumberFormat="1" applyFont="1" applyFill="1" applyBorder="1" applyAlignment="1">
      <alignment horizontal="center"/>
    </xf>
    <xf numFmtId="172" fontId="41" fillId="0" borderId="75" xfId="27" applyNumberFormat="1" applyFont="1" applyFill="1" applyBorder="1" applyAlignment="1">
      <alignment horizontal="center" vertical="center"/>
    </xf>
    <xf numFmtId="172" fontId="41" fillId="0" borderId="61" xfId="27" applyNumberFormat="1" applyFont="1" applyFill="1" applyBorder="1" applyAlignment="1">
      <alignment horizontal="center" vertical="center"/>
    </xf>
    <xf numFmtId="172" fontId="41" fillId="0" borderId="76" xfId="27" applyNumberFormat="1" applyFont="1" applyFill="1" applyBorder="1" applyAlignment="1">
      <alignment horizontal="center" vertical="center"/>
    </xf>
    <xf numFmtId="172" fontId="28" fillId="5" borderId="65" xfId="52" applyNumberFormat="1" applyFont="1" applyFill="1" applyBorder="1" applyAlignment="1">
      <alignment horizontal="center"/>
    </xf>
    <xf numFmtId="172" fontId="28" fillId="5" borderId="66" xfId="52" applyNumberFormat="1" applyFont="1" applyFill="1" applyBorder="1" applyAlignment="1">
      <alignment horizontal="center"/>
    </xf>
    <xf numFmtId="172" fontId="28" fillId="5" borderId="0" xfId="52" applyNumberFormat="1" applyFont="1" applyFill="1" applyBorder="1" applyAlignment="1">
      <alignment horizontal="center" vertical="center"/>
    </xf>
    <xf numFmtId="172" fontId="28" fillId="5" borderId="5" xfId="52" applyNumberFormat="1" applyFont="1" applyFill="1" applyBorder="1" applyAlignment="1">
      <alignment horizontal="center" vertical="center"/>
    </xf>
    <xf numFmtId="172" fontId="28" fillId="5" borderId="61" xfId="52" applyNumberFormat="1" applyFont="1" applyFill="1" applyBorder="1" applyAlignment="1">
      <alignment horizontal="center"/>
    </xf>
    <xf numFmtId="172" fontId="28" fillId="5" borderId="76" xfId="52" applyNumberFormat="1" applyFont="1" applyFill="1" applyBorder="1" applyAlignment="1">
      <alignment horizontal="center"/>
    </xf>
    <xf numFmtId="172" fontId="32" fillId="5" borderId="8" xfId="52" applyNumberFormat="1" applyFont="1" applyFill="1" applyBorder="1" applyAlignment="1">
      <alignment horizontal="center" vertical="center"/>
    </xf>
    <xf numFmtId="172" fontId="32" fillId="5" borderId="9" xfId="52" applyNumberFormat="1" applyFont="1" applyFill="1" applyBorder="1" applyAlignment="1">
      <alignment horizontal="center" vertical="center"/>
    </xf>
    <xf numFmtId="174" fontId="23" fillId="0" borderId="4" xfId="14" applyNumberFormat="1" applyFont="1" applyFill="1" applyBorder="1" applyAlignment="1">
      <alignment horizontal="center" vertical="center"/>
    </xf>
    <xf numFmtId="174" fontId="23" fillId="0" borderId="0" xfId="14" applyNumberFormat="1" applyFont="1" applyFill="1" applyBorder="1" applyAlignment="1">
      <alignment horizontal="center" vertical="center"/>
    </xf>
    <xf numFmtId="172" fontId="23" fillId="0" borderId="5" xfId="14" applyNumberFormat="1" applyFont="1" applyFill="1" applyBorder="1" applyAlignment="1">
      <alignment horizontal="center" vertical="center"/>
    </xf>
    <xf numFmtId="0" fontId="31" fillId="0" borderId="0" xfId="0" applyFont="1" applyAlignment="1">
      <alignment horizontal="center"/>
    </xf>
    <xf numFmtId="174" fontId="23" fillId="0" borderId="61" xfId="14" applyNumberFormat="1" applyFont="1" applyFill="1" applyBorder="1" applyAlignment="1">
      <alignment horizontal="center" vertical="center"/>
    </xf>
    <xf numFmtId="174" fontId="35" fillId="0" borderId="8" xfId="14" applyNumberFormat="1" applyFont="1" applyFill="1" applyBorder="1" applyAlignment="1">
      <alignment horizontal="center" vertical="center"/>
    </xf>
    <xf numFmtId="174" fontId="35" fillId="0" borderId="7" xfId="14" applyNumberFormat="1" applyFont="1" applyFill="1" applyBorder="1" applyAlignment="1">
      <alignment horizontal="center" vertical="center"/>
    </xf>
    <xf numFmtId="172" fontId="35" fillId="0" borderId="9" xfId="14" applyNumberFormat="1" applyFont="1" applyFill="1" applyBorder="1" applyAlignment="1">
      <alignment horizontal="center" vertical="center"/>
    </xf>
    <xf numFmtId="0" fontId="259" fillId="0" borderId="0" xfId="0" applyFont="1" applyAlignment="1">
      <alignment horizontal="center"/>
    </xf>
    <xf numFmtId="174" fontId="35" fillId="0" borderId="61" xfId="14" applyNumberFormat="1" applyFont="1" applyFill="1" applyBorder="1" applyAlignment="1">
      <alignment horizontal="center" vertical="center"/>
    </xf>
    <xf numFmtId="172" fontId="23" fillId="0" borderId="8" xfId="14" applyNumberFormat="1" applyFont="1" applyFill="1" applyBorder="1" applyAlignment="1">
      <alignment horizontal="center" vertical="center"/>
    </xf>
    <xf numFmtId="172" fontId="23" fillId="0" borderId="7" xfId="14" applyNumberFormat="1" applyFont="1" applyFill="1" applyBorder="1" applyAlignment="1">
      <alignment horizontal="center" vertical="center"/>
    </xf>
    <xf numFmtId="172" fontId="23" fillId="0" borderId="9" xfId="14" applyNumberFormat="1" applyFont="1" applyFill="1" applyBorder="1" applyAlignment="1">
      <alignment horizontal="center" vertical="center"/>
    </xf>
    <xf numFmtId="1" fontId="40" fillId="3" borderId="75" xfId="0" quotePrefix="1" applyNumberFormat="1" applyFont="1" applyFill="1" applyBorder="1" applyAlignment="1">
      <alignment horizontal="center" vertical="center"/>
    </xf>
    <xf numFmtId="1" fontId="40" fillId="3" borderId="76" xfId="0" quotePrefix="1" applyNumberFormat="1" applyFont="1" applyFill="1" applyBorder="1" applyAlignment="1">
      <alignment horizontal="center" vertical="center"/>
    </xf>
    <xf numFmtId="1" fontId="1" fillId="3" borderId="4" xfId="0" quotePrefix="1" applyNumberFormat="1" applyFont="1" applyFill="1" applyBorder="1" applyAlignment="1">
      <alignment horizontal="center" vertical="center"/>
    </xf>
    <xf numFmtId="1" fontId="1" fillId="3" borderId="5" xfId="0" quotePrefix="1" applyNumberFormat="1" applyFont="1" applyFill="1" applyBorder="1" applyAlignment="1">
      <alignment horizontal="center" vertical="center"/>
    </xf>
    <xf numFmtId="1" fontId="1" fillId="3" borderId="4" xfId="53512" applyNumberFormat="1" applyFont="1" applyFill="1" applyBorder="1" applyAlignment="1">
      <alignment horizontal="center" vertical="center"/>
    </xf>
    <xf numFmtId="1" fontId="1" fillId="3" borderId="0" xfId="53512" applyNumberFormat="1" applyFont="1" applyFill="1" applyAlignment="1">
      <alignment horizontal="center" vertical="center"/>
    </xf>
    <xf numFmtId="1" fontId="1" fillId="3" borderId="5" xfId="53512" applyNumberFormat="1" applyFont="1" applyFill="1" applyBorder="1" applyAlignment="1">
      <alignment horizontal="center" vertical="center"/>
    </xf>
    <xf numFmtId="14" fontId="38" fillId="3" borderId="0" xfId="37" applyNumberFormat="1" applyFont="1" applyFill="1" applyAlignment="1">
      <alignment horizontal="center" vertical="center"/>
    </xf>
    <xf numFmtId="14" fontId="38" fillId="3" borderId="5" xfId="37" applyNumberFormat="1" applyFont="1" applyFill="1" applyBorder="1" applyAlignment="1">
      <alignment horizontal="center" vertical="center"/>
    </xf>
    <xf numFmtId="1" fontId="1" fillId="3" borderId="4" xfId="53513" applyNumberFormat="1" applyFont="1" applyFill="1" applyBorder="1" applyAlignment="1">
      <alignment horizontal="center" vertical="center"/>
    </xf>
    <xf numFmtId="1" fontId="1" fillId="3" borderId="5" xfId="53513" applyNumberFormat="1" applyFont="1" applyFill="1" applyBorder="1" applyAlignment="1">
      <alignment horizontal="center" vertical="center"/>
    </xf>
    <xf numFmtId="17" fontId="1" fillId="3" borderId="5" xfId="53513" applyNumberFormat="1" applyFont="1" applyFill="1" applyBorder="1" applyAlignment="1">
      <alignment horizontal="center" vertical="center"/>
    </xf>
    <xf numFmtId="174" fontId="28" fillId="5" borderId="64" xfId="53511" applyNumberFormat="1" applyFont="1" applyFill="1" applyBorder="1" applyAlignment="1">
      <alignment vertical="center"/>
    </xf>
    <xf numFmtId="174" fontId="28" fillId="5" borderId="65" xfId="53511" applyNumberFormat="1" applyFont="1" applyFill="1" applyBorder="1" applyAlignment="1">
      <alignment vertical="center"/>
    </xf>
    <xf numFmtId="174" fontId="28" fillId="5" borderId="66" xfId="53511" applyNumberFormat="1" applyFont="1" applyFill="1" applyBorder="1" applyAlignment="1">
      <alignment vertical="center"/>
    </xf>
    <xf numFmtId="174" fontId="28" fillId="5" borderId="63" xfId="53511" applyNumberFormat="1" applyFont="1" applyFill="1" applyBorder="1" applyAlignment="1">
      <alignment vertical="center"/>
    </xf>
    <xf numFmtId="225" fontId="28" fillId="5" borderId="4" xfId="53511" applyNumberFormat="1" applyFont="1" applyFill="1" applyBorder="1" applyAlignment="1">
      <alignment horizontal="center" vertical="center" wrapText="1"/>
    </xf>
    <xf numFmtId="225" fontId="28" fillId="5" borderId="5" xfId="53511" applyNumberFormat="1" applyFont="1" applyFill="1" applyBorder="1" applyAlignment="1">
      <alignment horizontal="center" vertical="center" wrapText="1"/>
    </xf>
    <xf numFmtId="172" fontId="28" fillId="5" borderId="4" xfId="48907" applyNumberFormat="1" applyFont="1" applyFill="1" applyBorder="1" applyAlignment="1">
      <alignment horizontal="center" vertical="center" wrapText="1"/>
    </xf>
    <xf numFmtId="172" fontId="28" fillId="5" borderId="5" xfId="48907" applyNumberFormat="1" applyFont="1" applyFill="1" applyBorder="1" applyAlignment="1">
      <alignment horizontal="center" vertical="center" wrapText="1"/>
    </xf>
    <xf numFmtId="172" fontId="28" fillId="5" borderId="3" xfId="48907" applyNumberFormat="1" applyFont="1" applyFill="1" applyBorder="1" applyAlignment="1">
      <alignment horizontal="center" vertical="center" wrapText="1"/>
    </xf>
    <xf numFmtId="225" fontId="32" fillId="5" borderId="4" xfId="53511" applyNumberFormat="1" applyFont="1" applyFill="1" applyBorder="1" applyAlignment="1">
      <alignment horizontal="center" vertical="center" wrapText="1"/>
    </xf>
    <xf numFmtId="225" fontId="32" fillId="5" borderId="5" xfId="53511" applyNumberFormat="1" applyFont="1" applyFill="1" applyBorder="1" applyAlignment="1">
      <alignment horizontal="center" vertical="center" wrapText="1"/>
    </xf>
    <xf numFmtId="172" fontId="32" fillId="5" borderId="4" xfId="48907" applyNumberFormat="1" applyFont="1" applyFill="1" applyBorder="1" applyAlignment="1">
      <alignment horizontal="center" vertical="center" wrapText="1"/>
    </xf>
    <xf numFmtId="172" fontId="32" fillId="5" borderId="5" xfId="48907" applyNumberFormat="1" applyFont="1" applyFill="1" applyBorder="1" applyAlignment="1">
      <alignment horizontal="center" vertical="center" wrapText="1"/>
    </xf>
    <xf numFmtId="172" fontId="32" fillId="5" borderId="3" xfId="48907" applyNumberFormat="1" applyFont="1" applyFill="1" applyBorder="1" applyAlignment="1">
      <alignment horizontal="center" vertical="center" wrapText="1"/>
    </xf>
    <xf numFmtId="0" fontId="28" fillId="0" borderId="4" xfId="0" applyFont="1" applyBorder="1"/>
    <xf numFmtId="0" fontId="28" fillId="0" borderId="5" xfId="0" applyFont="1" applyBorder="1"/>
    <xf numFmtId="225" fontId="32" fillId="5" borderId="75" xfId="53511" applyNumberFormat="1" applyFont="1" applyFill="1" applyBorder="1" applyAlignment="1">
      <alignment horizontal="center" vertical="center" wrapText="1"/>
    </xf>
    <xf numFmtId="225" fontId="32" fillId="5" borderId="61" xfId="53511" applyNumberFormat="1" applyFont="1" applyFill="1" applyBorder="1" applyAlignment="1">
      <alignment horizontal="center" vertical="center" wrapText="1"/>
    </xf>
    <xf numFmtId="225" fontId="32" fillId="5" borderId="76" xfId="53511" applyNumberFormat="1" applyFont="1" applyFill="1" applyBorder="1" applyAlignment="1">
      <alignment horizontal="center" vertical="center" wrapText="1"/>
    </xf>
    <xf numFmtId="172" fontId="32" fillId="5" borderId="75" xfId="48907" applyNumberFormat="1" applyFont="1" applyFill="1" applyBorder="1" applyAlignment="1">
      <alignment horizontal="center" vertical="center" wrapText="1"/>
    </xf>
    <xf numFmtId="172" fontId="32" fillId="5" borderId="76" xfId="48907" applyNumberFormat="1" applyFont="1" applyFill="1" applyBorder="1" applyAlignment="1">
      <alignment horizontal="center" vertical="center" wrapText="1"/>
    </xf>
    <xf numFmtId="172" fontId="32" fillId="5" borderId="1" xfId="48907" applyNumberFormat="1" applyFont="1" applyFill="1" applyBorder="1" applyAlignment="1">
      <alignment horizontal="center" vertical="center" wrapText="1"/>
    </xf>
    <xf numFmtId="1" fontId="233" fillId="4" borderId="4" xfId="0" quotePrefix="1" applyNumberFormat="1" applyFont="1" applyFill="1" applyBorder="1" applyAlignment="1">
      <alignment horizontal="center" vertical="center"/>
    </xf>
    <xf numFmtId="1" fontId="233" fillId="4" borderId="5" xfId="0" quotePrefix="1" applyNumberFormat="1" applyFont="1" applyFill="1" applyBorder="1" applyAlignment="1">
      <alignment horizontal="center" vertical="center"/>
    </xf>
    <xf numFmtId="225" fontId="28" fillId="5" borderId="0" xfId="53511" applyNumberFormat="1" applyFont="1" applyFill="1" applyBorder="1" applyAlignment="1">
      <alignment horizontal="center" vertical="center" wrapText="1"/>
    </xf>
    <xf numFmtId="225" fontId="32" fillId="5" borderId="0" xfId="53511" applyNumberFormat="1" applyFont="1" applyFill="1" applyBorder="1" applyAlignment="1">
      <alignment horizontal="center" vertical="center" wrapText="1"/>
    </xf>
    <xf numFmtId="1" fontId="1" fillId="3" borderId="4" xfId="0" applyNumberFormat="1" applyFont="1" applyFill="1" applyBorder="1" applyAlignment="1">
      <alignment horizontal="center" vertical="center"/>
    </xf>
    <xf numFmtId="1" fontId="1" fillId="3" borderId="5" xfId="0" applyNumberFormat="1" applyFont="1" applyFill="1" applyBorder="1" applyAlignment="1">
      <alignment horizontal="center" vertical="center"/>
    </xf>
    <xf numFmtId="1" fontId="40" fillId="3" borderId="4" xfId="53518" quotePrefix="1" applyNumberFormat="1" applyFont="1" applyFill="1" applyBorder="1" applyAlignment="1">
      <alignment horizontal="center"/>
    </xf>
    <xf numFmtId="1" fontId="40" fillId="3" borderId="5" xfId="53518" quotePrefix="1" applyNumberFormat="1" applyFont="1" applyFill="1" applyBorder="1" applyAlignment="1">
      <alignment horizontal="center"/>
    </xf>
    <xf numFmtId="0" fontId="217" fillId="3" borderId="1" xfId="1" applyFont="1" applyFill="1" applyBorder="1"/>
    <xf numFmtId="0" fontId="212" fillId="0" borderId="65" xfId="0" applyFont="1" applyBorder="1" applyAlignment="1">
      <alignment horizontal="left" vertical="center"/>
    </xf>
    <xf numFmtId="0" fontId="212" fillId="0" borderId="0" xfId="0" applyFont="1" applyAlignment="1">
      <alignment horizontal="left" vertical="center" wrapText="1"/>
    </xf>
    <xf numFmtId="0" fontId="214" fillId="0" borderId="0" xfId="0" applyFont="1" applyAlignment="1">
      <alignment horizontal="left" vertical="center" wrapText="1"/>
    </xf>
    <xf numFmtId="0" fontId="14" fillId="0" borderId="0" xfId="0" applyFont="1" applyAlignment="1">
      <alignment horizontal="left" vertical="top" wrapText="1"/>
    </xf>
    <xf numFmtId="0" fontId="1" fillId="3" borderId="64" xfId="0" applyFont="1" applyFill="1" applyBorder="1" applyAlignment="1">
      <alignment horizontal="center" vertical="center"/>
    </xf>
    <xf numFmtId="0" fontId="41" fillId="0" borderId="0" xfId="13" quotePrefix="1" applyFont="1" applyAlignment="1">
      <alignment horizontal="left" vertical="center" wrapText="1"/>
    </xf>
    <xf numFmtId="0" fontId="41" fillId="0" borderId="0" xfId="13" applyFont="1" applyAlignment="1">
      <alignment horizontal="left" vertical="center" wrapText="1"/>
    </xf>
    <xf numFmtId="0" fontId="28" fillId="0" borderId="0" xfId="13" quotePrefix="1" applyFont="1" applyAlignment="1">
      <alignment horizontal="left" vertical="center" wrapText="1"/>
    </xf>
    <xf numFmtId="0" fontId="1" fillId="3" borderId="63" xfId="0" applyFont="1" applyFill="1" applyBorder="1" applyAlignment="1">
      <alignment horizontal="center" vertical="center"/>
    </xf>
    <xf numFmtId="0" fontId="40" fillId="3" borderId="66" xfId="0" applyFont="1" applyFill="1" applyBorder="1" applyAlignment="1">
      <alignment horizontal="center" vertical="center"/>
    </xf>
    <xf numFmtId="0" fontId="40" fillId="3" borderId="5" xfId="0" applyFont="1" applyFill="1" applyBorder="1" applyAlignment="1">
      <alignment horizontal="center" vertical="center"/>
    </xf>
    <xf numFmtId="0" fontId="40" fillId="3" borderId="64" xfId="0" applyFont="1" applyFill="1" applyBorder="1" applyAlignment="1">
      <alignment horizontal="center" vertical="center"/>
    </xf>
    <xf numFmtId="0" fontId="40" fillId="3" borderId="65"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0" xfId="0" applyFont="1" applyFill="1" applyAlignment="1">
      <alignment horizontal="center" vertical="center"/>
    </xf>
    <xf numFmtId="0" fontId="43" fillId="0" borderId="0" xfId="0" applyFont="1" applyAlignment="1">
      <alignment horizontal="left" wrapText="1"/>
    </xf>
    <xf numFmtId="0" fontId="41" fillId="0" borderId="0" xfId="0" applyFont="1" applyAlignment="1">
      <alignment horizontal="left" vertical="center" wrapText="1"/>
    </xf>
    <xf numFmtId="0" fontId="40" fillId="3" borderId="64" xfId="0" applyFont="1" applyFill="1" applyBorder="1" applyAlignment="1">
      <alignment horizontal="center" vertical="center" wrapText="1"/>
    </xf>
    <xf numFmtId="0" fontId="40" fillId="3" borderId="66"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14" fillId="0" borderId="0" xfId="0" applyFont="1" applyAlignment="1">
      <alignment horizontal="left" vertical="center" wrapText="1"/>
    </xf>
    <xf numFmtId="0" fontId="23" fillId="0" borderId="0" xfId="38" quotePrefix="1" applyFont="1" applyAlignment="1">
      <alignment horizontal="left" vertical="center" wrapText="1"/>
    </xf>
    <xf numFmtId="0" fontId="23" fillId="0" borderId="0" xfId="38" applyFont="1" applyAlignment="1">
      <alignment horizontal="left" vertical="center" wrapText="1"/>
    </xf>
    <xf numFmtId="0" fontId="40" fillId="4" borderId="64" xfId="39" applyFont="1" applyFill="1" applyBorder="1" applyAlignment="1">
      <alignment horizontal="center" vertical="center" wrapText="1"/>
    </xf>
    <xf numFmtId="0" fontId="40" fillId="4" borderId="65" xfId="39" applyFont="1" applyFill="1" applyBorder="1" applyAlignment="1">
      <alignment horizontal="center" vertical="center" wrapText="1"/>
    </xf>
    <xf numFmtId="0" fontId="40" fillId="4" borderId="66" xfId="39" applyFont="1" applyFill="1" applyBorder="1" applyAlignment="1">
      <alignment horizontal="center" vertical="center" wrapText="1"/>
    </xf>
    <xf numFmtId="0" fontId="40" fillId="4" borderId="4" xfId="39" applyFont="1" applyFill="1" applyBorder="1" applyAlignment="1">
      <alignment horizontal="center" vertical="center" wrapText="1"/>
    </xf>
    <xf numFmtId="0" fontId="40" fillId="4" borderId="0" xfId="39" applyFont="1" applyFill="1" applyBorder="1" applyAlignment="1">
      <alignment horizontal="center" vertical="center" wrapText="1"/>
    </xf>
    <xf numFmtId="0" fontId="40" fillId="4" borderId="5" xfId="39" applyFont="1" applyFill="1" applyBorder="1" applyAlignment="1">
      <alignment horizontal="center" vertical="center" wrapText="1"/>
    </xf>
    <xf numFmtId="0" fontId="40" fillId="4" borderId="63" xfId="39" applyFont="1" applyFill="1" applyBorder="1" applyAlignment="1">
      <alignment horizontal="left" vertical="center" wrapText="1"/>
    </xf>
    <xf numFmtId="0" fontId="40" fillId="4" borderId="3" xfId="39" applyFont="1" applyFill="1" applyBorder="1" applyAlignment="1">
      <alignment horizontal="left" vertical="center" wrapText="1"/>
    </xf>
    <xf numFmtId="0" fontId="40" fillId="4" borderId="64" xfId="39" applyFont="1" applyFill="1" applyBorder="1" applyAlignment="1">
      <alignment horizontal="left" vertical="center" wrapText="1"/>
    </xf>
    <xf numFmtId="0" fontId="40" fillId="4" borderId="4" xfId="39" applyFont="1" applyFill="1" applyBorder="1" applyAlignment="1">
      <alignment horizontal="left" vertical="center" wrapText="1"/>
    </xf>
    <xf numFmtId="0" fontId="40" fillId="4" borderId="64" xfId="0" applyFont="1" applyFill="1" applyBorder="1" applyAlignment="1">
      <alignment horizontal="center" vertical="center"/>
    </xf>
    <xf numFmtId="0" fontId="40" fillId="4" borderId="65" xfId="0" applyFont="1" applyFill="1" applyBorder="1" applyAlignment="1">
      <alignment horizontal="center" vertical="center"/>
    </xf>
    <xf numFmtId="0" fontId="40" fillId="4" borderId="66" xfId="0" applyFont="1" applyFill="1" applyBorder="1" applyAlignment="1">
      <alignment horizontal="center" vertical="center"/>
    </xf>
    <xf numFmtId="0" fontId="40" fillId="4" borderId="0" xfId="39" applyFont="1" applyFill="1" applyAlignment="1">
      <alignment horizontal="center" vertical="center" wrapText="1"/>
    </xf>
    <xf numFmtId="0" fontId="40" fillId="4" borderId="64" xfId="39" applyFont="1" applyFill="1" applyBorder="1" applyAlignment="1">
      <alignment horizontal="center" vertical="center"/>
    </xf>
    <xf numFmtId="0" fontId="40" fillId="4" borderId="66" xfId="39" applyFont="1" applyFill="1" applyBorder="1" applyAlignment="1">
      <alignment horizontal="center" vertical="center"/>
    </xf>
    <xf numFmtId="0" fontId="40" fillId="4" borderId="4" xfId="0" applyFont="1" applyFill="1" applyBorder="1" applyAlignment="1">
      <alignment horizontal="center" vertical="top"/>
    </xf>
    <xf numFmtId="0" fontId="40" fillId="4" borderId="0" xfId="0" applyFont="1" applyFill="1" applyAlignment="1">
      <alignment horizontal="center" vertical="top"/>
    </xf>
    <xf numFmtId="0" fontId="40" fillId="4" borderId="5" xfId="0" applyFont="1" applyFill="1" applyBorder="1" applyAlignment="1">
      <alignment horizontal="center" vertical="top"/>
    </xf>
    <xf numFmtId="0" fontId="40" fillId="4" borderId="4" xfId="39" quotePrefix="1" applyFont="1" applyFill="1" applyBorder="1" applyAlignment="1">
      <alignment horizontal="center" vertical="center"/>
    </xf>
    <xf numFmtId="0" fontId="40" fillId="4" borderId="5" xfId="39" applyFont="1" applyFill="1" applyBorder="1" applyAlignment="1">
      <alignment horizontal="center" vertical="center"/>
    </xf>
    <xf numFmtId="0" fontId="28" fillId="2" borderId="0" xfId="0" applyFont="1" applyFill="1" applyAlignment="1">
      <alignment horizontal="left" vertical="center" wrapText="1"/>
    </xf>
    <xf numFmtId="0" fontId="1" fillId="3" borderId="6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1" fillId="3" borderId="66" xfId="0" applyFont="1" applyFill="1" applyBorder="1" applyAlignment="1">
      <alignment horizontal="center" vertical="center"/>
    </xf>
    <xf numFmtId="0" fontId="1" fillId="3" borderId="5" xfId="0" applyFont="1" applyFill="1" applyBorder="1" applyAlignment="1">
      <alignment horizontal="center" vertical="center"/>
    </xf>
    <xf numFmtId="0" fontId="40" fillId="3" borderId="64" xfId="44" applyFont="1" applyFill="1" applyBorder="1" applyAlignment="1">
      <alignment horizontal="center" vertical="center" wrapText="1"/>
    </xf>
    <xf numFmtId="0" fontId="40" fillId="3" borderId="66" xfId="44" applyFont="1" applyFill="1" applyBorder="1" applyAlignment="1">
      <alignment horizontal="center" vertical="center" wrapText="1"/>
    </xf>
    <xf numFmtId="0" fontId="40" fillId="3" borderId="4" xfId="44" applyFont="1" applyFill="1" applyBorder="1" applyAlignment="1">
      <alignment horizontal="center" vertical="center" wrapText="1"/>
    </xf>
    <xf numFmtId="0" fontId="40" fillId="3" borderId="5" xfId="44" applyFont="1" applyFill="1" applyBorder="1" applyAlignment="1">
      <alignment horizontal="center" vertical="center" wrapText="1"/>
    </xf>
    <xf numFmtId="0" fontId="40" fillId="3" borderId="64" xfId="44" applyFont="1" applyFill="1" applyBorder="1" applyAlignment="1">
      <alignment horizontal="center" vertical="center"/>
    </xf>
    <xf numFmtId="0" fontId="40" fillId="3" borderId="65" xfId="44" applyFont="1" applyFill="1" applyBorder="1" applyAlignment="1">
      <alignment horizontal="center" vertical="center"/>
    </xf>
    <xf numFmtId="0" fontId="40" fillId="3" borderId="4" xfId="44" applyFont="1" applyFill="1" applyBorder="1" applyAlignment="1">
      <alignment horizontal="center" vertical="center"/>
    </xf>
    <xf numFmtId="0" fontId="40" fillId="3" borderId="0" xfId="44" applyFont="1" applyFill="1" applyAlignment="1">
      <alignment horizontal="center" vertical="center"/>
    </xf>
    <xf numFmtId="0" fontId="1" fillId="3" borderId="64" xfId="0" applyFont="1" applyFill="1" applyBorder="1" applyAlignment="1">
      <alignment horizontal="center"/>
    </xf>
    <xf numFmtId="0" fontId="1" fillId="3" borderId="66" xfId="0" applyFont="1" applyFill="1" applyBorder="1" applyAlignment="1">
      <alignment horizontal="center"/>
    </xf>
    <xf numFmtId="0" fontId="40" fillId="3" borderId="64" xfId="0" applyFont="1" applyFill="1" applyBorder="1" applyAlignment="1">
      <alignment horizontal="center"/>
    </xf>
    <xf numFmtId="0" fontId="40" fillId="3" borderId="65" xfId="0" applyFont="1" applyFill="1" applyBorder="1" applyAlignment="1">
      <alignment horizontal="center"/>
    </xf>
    <xf numFmtId="0" fontId="40" fillId="3" borderId="66" xfId="0" applyFont="1" applyFill="1" applyBorder="1" applyAlignment="1">
      <alignment horizontal="center"/>
    </xf>
    <xf numFmtId="0" fontId="40" fillId="3" borderId="64" xfId="0" applyFont="1" applyFill="1" applyBorder="1" applyAlignment="1">
      <alignment horizontal="center" vertical="top"/>
    </xf>
    <xf numFmtId="0" fontId="40" fillId="3" borderId="63" xfId="0" applyFont="1" applyFill="1" applyBorder="1" applyAlignment="1">
      <alignment horizontal="center" vertical="top"/>
    </xf>
    <xf numFmtId="1" fontId="40" fillId="3" borderId="0" xfId="14" applyNumberFormat="1" applyFont="1" applyFill="1" applyBorder="1" applyAlignment="1">
      <alignment horizontal="center"/>
    </xf>
    <xf numFmtId="1" fontId="40" fillId="3" borderId="61" xfId="14" applyNumberFormat="1" applyFont="1" applyFill="1" applyBorder="1" applyAlignment="1">
      <alignment horizontal="center"/>
    </xf>
    <xf numFmtId="0" fontId="41" fillId="0" borderId="0" xfId="28" quotePrefix="1" applyFont="1" applyAlignment="1">
      <alignment horizontal="left" vertical="center" wrapText="1"/>
    </xf>
    <xf numFmtId="0" fontId="233" fillId="3" borderId="64" xfId="26" applyFont="1" applyFill="1" applyBorder="1" applyAlignment="1">
      <alignment horizontal="center" vertical="center"/>
    </xf>
    <xf numFmtId="0" fontId="233" fillId="3" borderId="65" xfId="26" applyFont="1" applyFill="1" applyBorder="1" applyAlignment="1">
      <alignment horizontal="center" vertical="center"/>
    </xf>
    <xf numFmtId="0" fontId="233" fillId="3" borderId="66" xfId="26" applyFont="1" applyFill="1" applyBorder="1" applyAlignment="1">
      <alignment horizontal="center" vertical="center"/>
    </xf>
    <xf numFmtId="0" fontId="233" fillId="3" borderId="64" xfId="26" quotePrefix="1" applyFont="1" applyFill="1" applyBorder="1" applyAlignment="1">
      <alignment horizontal="center" vertical="center"/>
    </xf>
    <xf numFmtId="0" fontId="40" fillId="3" borderId="65" xfId="0" applyFont="1" applyFill="1" applyBorder="1" applyAlignment="1">
      <alignment horizontal="center" vertical="top"/>
    </xf>
    <xf numFmtId="0" fontId="40" fillId="3" borderId="66" xfId="0" applyFont="1" applyFill="1" applyBorder="1" applyAlignment="1">
      <alignment horizontal="center" vertical="top"/>
    </xf>
    <xf numFmtId="0" fontId="41" fillId="0" borderId="3" xfId="0" applyFont="1" applyBorder="1" applyAlignment="1">
      <alignment horizontal="center" vertical="center"/>
    </xf>
    <xf numFmtId="0" fontId="41" fillId="0" borderId="1" xfId="0" applyFont="1" applyBorder="1" applyAlignment="1">
      <alignment horizontal="center" vertical="center"/>
    </xf>
    <xf numFmtId="0" fontId="40" fillId="3" borderId="64" xfId="13" applyFont="1" applyFill="1" applyBorder="1" applyAlignment="1">
      <alignment horizontal="left" vertical="top" wrapText="1"/>
    </xf>
    <xf numFmtId="0" fontId="40" fillId="3" borderId="66" xfId="13" applyFont="1" applyFill="1" applyBorder="1" applyAlignment="1">
      <alignment horizontal="left" vertical="top" wrapText="1"/>
    </xf>
    <xf numFmtId="0" fontId="40" fillId="3" borderId="65" xfId="13" applyFont="1" applyFill="1" applyBorder="1" applyAlignment="1">
      <alignment horizontal="center" vertical="top" wrapText="1"/>
    </xf>
    <xf numFmtId="0" fontId="40" fillId="3" borderId="66" xfId="13" applyFont="1" applyFill="1" applyBorder="1" applyAlignment="1">
      <alignment horizontal="center" vertical="top" wrapText="1"/>
    </xf>
    <xf numFmtId="0" fontId="40" fillId="3" borderId="64" xfId="13" applyFont="1" applyFill="1" applyBorder="1" applyAlignment="1">
      <alignment horizontal="center" vertical="top" wrapText="1"/>
    </xf>
    <xf numFmtId="0" fontId="41" fillId="0" borderId="63" xfId="0" applyFont="1" applyBorder="1" applyAlignment="1">
      <alignment horizontal="center" vertical="center"/>
    </xf>
    <xf numFmtId="0" fontId="40" fillId="3" borderId="65" xfId="53493" applyFont="1" applyFill="1" applyBorder="1" applyAlignment="1">
      <alignment horizontal="center" vertical="top"/>
    </xf>
    <xf numFmtId="0" fontId="40" fillId="3" borderId="64" xfId="53493" applyFont="1" applyFill="1" applyBorder="1" applyAlignment="1">
      <alignment horizontal="center" vertical="top"/>
    </xf>
    <xf numFmtId="0" fontId="40" fillId="3" borderId="66" xfId="53493" applyFont="1" applyFill="1" applyBorder="1" applyAlignment="1">
      <alignment horizontal="center" vertical="top"/>
    </xf>
    <xf numFmtId="0" fontId="41" fillId="5" borderId="0" xfId="28" quotePrefix="1" applyFont="1" applyFill="1" applyAlignment="1">
      <alignment horizontal="left" vertical="center" wrapText="1"/>
    </xf>
    <xf numFmtId="0" fontId="41" fillId="5" borderId="0" xfId="28" applyFont="1" applyFill="1" applyAlignment="1">
      <alignment horizontal="left" vertical="center" wrapText="1"/>
    </xf>
    <xf numFmtId="0" fontId="230" fillId="3" borderId="63" xfId="0" applyFont="1" applyFill="1" applyBorder="1" applyAlignment="1">
      <alignment horizontal="center" vertical="center"/>
    </xf>
    <xf numFmtId="0" fontId="230" fillId="3" borderId="3" xfId="0" applyFont="1" applyFill="1" applyBorder="1" applyAlignment="1">
      <alignment horizontal="center" vertical="center"/>
    </xf>
    <xf numFmtId="0" fontId="41" fillId="5" borderId="0" xfId="0" quotePrefix="1" applyFont="1" applyFill="1" applyAlignment="1">
      <alignment horizontal="left" vertical="center" wrapText="1"/>
    </xf>
    <xf numFmtId="0" fontId="43" fillId="0" borderId="0" xfId="0" applyFont="1" applyAlignment="1">
      <alignment horizontal="left" vertical="center" wrapText="1"/>
    </xf>
    <xf numFmtId="0" fontId="2" fillId="0" borderId="0" xfId="0" applyFont="1" applyAlignment="1">
      <alignment horizontal="center"/>
    </xf>
    <xf numFmtId="17" fontId="40" fillId="3" borderId="64" xfId="47697" quotePrefix="1" applyNumberFormat="1" applyFont="1" applyFill="1" applyBorder="1" applyAlignment="1">
      <alignment horizontal="center" vertical="center"/>
    </xf>
    <xf numFmtId="17" fontId="40" fillId="3" borderId="66" xfId="47697" quotePrefix="1" applyNumberFormat="1" applyFont="1" applyFill="1" applyBorder="1" applyAlignment="1">
      <alignment horizontal="center" vertical="center"/>
    </xf>
    <xf numFmtId="9" fontId="40" fillId="3" borderId="64" xfId="32498" quotePrefix="1" applyFont="1" applyFill="1" applyBorder="1" applyAlignment="1">
      <alignment horizontal="center" vertical="center" wrapText="1"/>
    </xf>
    <xf numFmtId="9" fontId="40" fillId="3" borderId="65" xfId="32498" quotePrefix="1" applyFont="1" applyFill="1" applyBorder="1" applyAlignment="1">
      <alignment horizontal="center" vertical="center" wrapText="1"/>
    </xf>
    <xf numFmtId="9" fontId="40" fillId="3" borderId="66" xfId="32498" quotePrefix="1" applyFont="1" applyFill="1" applyBorder="1" applyAlignment="1">
      <alignment horizontal="center" vertical="center" wrapText="1"/>
    </xf>
    <xf numFmtId="17" fontId="40" fillId="3" borderId="64" xfId="47697" applyNumberFormat="1" applyFont="1" applyFill="1" applyBorder="1" applyAlignment="1">
      <alignment horizontal="center" vertical="center"/>
    </xf>
    <xf numFmtId="17" fontId="40" fillId="3" borderId="66" xfId="47697" applyNumberFormat="1" applyFont="1" applyFill="1" applyBorder="1" applyAlignment="1">
      <alignment horizontal="center" vertical="center"/>
    </xf>
    <xf numFmtId="0" fontId="223" fillId="0" borderId="0" xfId="0" applyFont="1" applyAlignment="1">
      <alignment horizontal="center"/>
    </xf>
    <xf numFmtId="0" fontId="233" fillId="4" borderId="66" xfId="0" applyFont="1" applyFill="1" applyBorder="1" applyAlignment="1">
      <alignment horizontal="center" vertical="center" wrapText="1"/>
    </xf>
    <xf numFmtId="0" fontId="233" fillId="4" borderId="76" xfId="0" applyFont="1" applyFill="1" applyBorder="1" applyAlignment="1">
      <alignment horizontal="center" vertical="center" wrapText="1"/>
    </xf>
    <xf numFmtId="0" fontId="233" fillId="4" borderId="65" xfId="0" applyFont="1" applyFill="1" applyBorder="1" applyAlignment="1">
      <alignment horizontal="center" vertical="center" wrapText="1"/>
    </xf>
    <xf numFmtId="0" fontId="233" fillId="4" borderId="61" xfId="0" applyFont="1" applyFill="1" applyBorder="1" applyAlignment="1">
      <alignment horizontal="center" vertical="center" wrapText="1"/>
    </xf>
    <xf numFmtId="0" fontId="233" fillId="4" borderId="64" xfId="0" applyFont="1" applyFill="1" applyBorder="1" applyAlignment="1">
      <alignment horizontal="center" vertical="center" wrapText="1"/>
    </xf>
    <xf numFmtId="0" fontId="233" fillId="4" borderId="75" xfId="0" applyFont="1" applyFill="1" applyBorder="1" applyAlignment="1">
      <alignment horizontal="center" vertical="center" wrapText="1"/>
    </xf>
    <xf numFmtId="0" fontId="40" fillId="4" borderId="64" xfId="0" applyFont="1" applyFill="1" applyBorder="1" applyAlignment="1">
      <alignment horizontal="center" vertical="top"/>
    </xf>
    <xf numFmtId="0" fontId="40" fillId="4" borderId="65" xfId="0" applyFont="1" applyFill="1" applyBorder="1" applyAlignment="1">
      <alignment horizontal="center" vertical="top"/>
    </xf>
    <xf numFmtId="0" fontId="40" fillId="4" borderId="66" xfId="0" applyFont="1" applyFill="1" applyBorder="1" applyAlignment="1">
      <alignment horizontal="center" vertical="top"/>
    </xf>
    <xf numFmtId="0" fontId="42" fillId="0" borderId="4" xfId="0" applyFont="1" applyBorder="1" applyAlignment="1">
      <alignment horizontal="center"/>
    </xf>
    <xf numFmtId="0" fontId="42" fillId="0" borderId="0" xfId="0" applyFont="1" applyAlignment="1">
      <alignment horizontal="center"/>
    </xf>
    <xf numFmtId="0" fontId="42" fillId="5" borderId="4" xfId="0" applyFont="1" applyFill="1" applyBorder="1" applyAlignment="1">
      <alignment horizontal="center"/>
    </xf>
    <xf numFmtId="0" fontId="42" fillId="5" borderId="0" xfId="0" applyFont="1" applyFill="1" applyAlignment="1">
      <alignment horizontal="center"/>
    </xf>
    <xf numFmtId="0" fontId="42" fillId="5" borderId="4" xfId="0" applyFont="1" applyFill="1" applyBorder="1" applyAlignment="1">
      <alignment horizontal="left"/>
    </xf>
    <xf numFmtId="0" fontId="42" fillId="5" borderId="0" xfId="0" applyFont="1" applyFill="1" applyAlignment="1">
      <alignment horizontal="left"/>
    </xf>
    <xf numFmtId="0" fontId="41" fillId="0" borderId="0" xfId="13" applyFont="1" applyAlignment="1">
      <alignment horizontal="left" vertical="top" wrapText="1"/>
    </xf>
    <xf numFmtId="0" fontId="42" fillId="0" borderId="4" xfId="0" applyFont="1" applyBorder="1" applyAlignment="1">
      <alignment horizontal="left" vertical="center" wrapText="1"/>
    </xf>
    <xf numFmtId="0" fontId="42" fillId="0" borderId="0" xfId="0" applyFont="1" applyAlignment="1">
      <alignment horizontal="left" vertical="center" wrapText="1"/>
    </xf>
    <xf numFmtId="0" fontId="42" fillId="0" borderId="5" xfId="0" applyFont="1" applyBorder="1" applyAlignment="1">
      <alignment horizontal="left" vertical="center" wrapText="1"/>
    </xf>
    <xf numFmtId="0" fontId="41" fillId="0" borderId="0" xfId="13" applyFont="1" applyAlignment="1">
      <alignment horizontal="left"/>
    </xf>
    <xf numFmtId="0" fontId="40" fillId="3" borderId="64" xfId="28" applyFont="1" applyFill="1" applyBorder="1" applyAlignment="1">
      <alignment horizontal="center" vertical="center"/>
    </xf>
    <xf numFmtId="0" fontId="40" fillId="3" borderId="65" xfId="28" applyFont="1" applyFill="1" applyBorder="1" applyAlignment="1">
      <alignment horizontal="center" vertical="center"/>
    </xf>
    <xf numFmtId="0" fontId="40" fillId="3" borderId="66" xfId="28" applyFont="1" applyFill="1" applyBorder="1" applyAlignment="1">
      <alignment horizontal="center" vertical="center"/>
    </xf>
    <xf numFmtId="0" fontId="234" fillId="3" borderId="75" xfId="0" applyFont="1" applyFill="1" applyBorder="1" applyAlignment="1">
      <alignment horizontal="left" wrapText="1"/>
    </xf>
    <xf numFmtId="0" fontId="234" fillId="3" borderId="61" xfId="0" applyFont="1" applyFill="1" applyBorder="1" applyAlignment="1">
      <alignment horizontal="left" wrapText="1"/>
    </xf>
    <xf numFmtId="0" fontId="234" fillId="3" borderId="76" xfId="0" applyFont="1" applyFill="1" applyBorder="1" applyAlignment="1">
      <alignment horizontal="left" wrapText="1"/>
    </xf>
    <xf numFmtId="0" fontId="42" fillId="5" borderId="64" xfId="0" applyFont="1" applyFill="1" applyBorder="1" applyAlignment="1">
      <alignment horizontal="left"/>
    </xf>
    <xf numFmtId="0" fontId="42" fillId="5" borderId="65" xfId="0" applyFont="1" applyFill="1" applyBorder="1" applyAlignment="1">
      <alignment horizontal="left"/>
    </xf>
    <xf numFmtId="0" fontId="42" fillId="6" borderId="4" xfId="0" applyFont="1" applyFill="1" applyBorder="1" applyAlignment="1">
      <alignment horizontal="left" wrapText="1"/>
    </xf>
    <xf numFmtId="0" fontId="42" fillId="6" borderId="0" xfId="0" applyFont="1" applyFill="1" applyAlignment="1">
      <alignment horizontal="left" wrapText="1"/>
    </xf>
    <xf numFmtId="0" fontId="42" fillId="6" borderId="5" xfId="0" applyFont="1" applyFill="1" applyBorder="1" applyAlignment="1">
      <alignment horizontal="left" wrapText="1"/>
    </xf>
    <xf numFmtId="0" fontId="41" fillId="0" borderId="5" xfId="0" applyFont="1" applyBorder="1" applyAlignment="1">
      <alignment horizontal="left" vertical="center" wrapText="1"/>
    </xf>
    <xf numFmtId="0" fontId="42" fillId="6" borderId="0" xfId="0" applyFont="1" applyFill="1" applyAlignment="1">
      <alignment horizontal="center"/>
    </xf>
    <xf numFmtId="0" fontId="230" fillId="3" borderId="64" xfId="3" applyFont="1" applyFill="1" applyBorder="1" applyAlignment="1">
      <alignment horizontal="center" vertical="center"/>
    </xf>
    <xf numFmtId="0" fontId="230" fillId="3" borderId="65" xfId="3" applyFont="1" applyFill="1" applyBorder="1" applyAlignment="1">
      <alignment horizontal="center" vertical="center"/>
    </xf>
    <xf numFmtId="0" fontId="230" fillId="3" borderId="66" xfId="3" applyFont="1" applyFill="1" applyBorder="1" applyAlignment="1">
      <alignment horizontal="center" vertical="center"/>
    </xf>
    <xf numFmtId="0" fontId="225" fillId="3" borderId="64" xfId="26" applyFont="1" applyFill="1" applyBorder="1" applyAlignment="1">
      <alignment horizontal="center" vertical="center"/>
    </xf>
    <xf numFmtId="0" fontId="225" fillId="3" borderId="66" xfId="26" applyFont="1" applyFill="1" applyBorder="1" applyAlignment="1">
      <alignment horizontal="center" vertical="center"/>
    </xf>
    <xf numFmtId="0" fontId="229" fillId="5" borderId="0" xfId="3" applyFont="1" applyFill="1" applyAlignment="1">
      <alignment horizontal="center"/>
    </xf>
    <xf numFmtId="0" fontId="41" fillId="0" borderId="0" xfId="0" quotePrefix="1" applyFont="1" applyAlignment="1">
      <alignment horizontal="left" vertical="top" wrapText="1"/>
    </xf>
    <xf numFmtId="185" fontId="40" fillId="3" borderId="64" xfId="19978" applyFont="1" applyFill="1" applyBorder="1" applyAlignment="1">
      <alignment horizontal="center" vertical="center"/>
    </xf>
    <xf numFmtId="185" fontId="40" fillId="3" borderId="65" xfId="19978" applyFont="1" applyFill="1" applyBorder="1" applyAlignment="1">
      <alignment horizontal="center" vertical="center"/>
    </xf>
    <xf numFmtId="185" fontId="40" fillId="3" borderId="66" xfId="19978" applyFont="1" applyFill="1" applyBorder="1" applyAlignment="1">
      <alignment horizontal="center" vertical="center"/>
    </xf>
    <xf numFmtId="0" fontId="233" fillId="3" borderId="64" xfId="53513" applyFont="1" applyFill="1" applyBorder="1" applyAlignment="1">
      <alignment horizontal="center" vertical="center"/>
    </xf>
    <xf numFmtId="0" fontId="233" fillId="3" borderId="66" xfId="53513" applyFont="1" applyFill="1" applyBorder="1" applyAlignment="1">
      <alignment horizontal="center" vertical="center"/>
    </xf>
    <xf numFmtId="0" fontId="41" fillId="0" borderId="0" xfId="0" applyFont="1" applyAlignment="1">
      <alignment horizontal="left" vertical="top" wrapText="1"/>
    </xf>
    <xf numFmtId="0" fontId="233" fillId="3" borderId="65" xfId="53513" applyFont="1" applyFill="1" applyBorder="1" applyAlignment="1">
      <alignment horizontal="center" vertical="center"/>
    </xf>
    <xf numFmtId="0" fontId="42" fillId="6" borderId="0" xfId="31" applyFont="1" applyFill="1" applyAlignment="1">
      <alignment horizontal="center"/>
    </xf>
    <xf numFmtId="0" fontId="42" fillId="0" borderId="0" xfId="0" applyFont="1" applyAlignment="1">
      <alignment horizontal="center" wrapText="1"/>
    </xf>
    <xf numFmtId="0" fontId="223" fillId="0" borderId="0" xfId="0" applyFont="1" applyAlignment="1">
      <alignment horizontal="center" wrapText="1"/>
    </xf>
    <xf numFmtId="0" fontId="42" fillId="6" borderId="0" xfId="31" applyFont="1" applyFill="1" applyAlignment="1">
      <alignment horizontal="center" wrapText="1"/>
    </xf>
    <xf numFmtId="0" fontId="249" fillId="0" borderId="0" xfId="1" applyFont="1" applyFill="1" applyAlignment="1">
      <alignment horizontal="left"/>
    </xf>
    <xf numFmtId="0" fontId="41" fillId="5" borderId="0" xfId="31" applyFont="1" applyFill="1" applyAlignment="1">
      <alignment horizontal="center" vertical="top" wrapText="1"/>
    </xf>
    <xf numFmtId="0" fontId="41" fillId="5" borderId="0" xfId="31" applyFont="1" applyFill="1" applyAlignment="1">
      <alignment horizontal="left" wrapText="1"/>
    </xf>
    <xf numFmtId="0" fontId="41" fillId="5" borderId="0" xfId="31" applyFont="1" applyFill="1" applyAlignment="1">
      <alignment horizontal="left" vertical="top" wrapText="1"/>
    </xf>
    <xf numFmtId="0" fontId="40" fillId="3" borderId="75" xfId="0" applyFont="1" applyFill="1" applyBorder="1" applyAlignment="1">
      <alignment horizontal="left"/>
    </xf>
    <xf numFmtId="0" fontId="40" fillId="3" borderId="61" xfId="0" applyFont="1" applyFill="1" applyBorder="1" applyAlignment="1">
      <alignment horizontal="left"/>
    </xf>
    <xf numFmtId="0" fontId="40" fillId="3" borderId="76" xfId="0" applyFont="1" applyFill="1" applyBorder="1" applyAlignment="1">
      <alignment horizontal="left"/>
    </xf>
    <xf numFmtId="0" fontId="42" fillId="2" borderId="4" xfId="0" applyFont="1" applyFill="1" applyBorder="1" applyAlignment="1"/>
    <xf numFmtId="0" fontId="42" fillId="2" borderId="0" xfId="0" applyFont="1" applyFill="1" applyAlignment="1"/>
    <xf numFmtId="0" fontId="41" fillId="2" borderId="4" xfId="0" applyFont="1" applyFill="1" applyBorder="1" applyAlignment="1"/>
    <xf numFmtId="0" fontId="41" fillId="2" borderId="0" xfId="0" applyFont="1" applyFill="1" applyAlignment="1"/>
    <xf numFmtId="0" fontId="41" fillId="2" borderId="0" xfId="0" applyFont="1" applyFill="1" applyAlignment="1">
      <alignment horizontal="left"/>
    </xf>
    <xf numFmtId="0" fontId="41" fillId="2" borderId="5" xfId="0" applyFont="1" applyFill="1" applyBorder="1" applyAlignment="1">
      <alignment horizontal="left"/>
    </xf>
    <xf numFmtId="0" fontId="42" fillId="2" borderId="4" xfId="0" applyFont="1" applyFill="1" applyBorder="1" applyAlignment="1">
      <alignment horizontal="left"/>
    </xf>
    <xf numFmtId="0" fontId="42" fillId="2" borderId="0" xfId="0" applyFont="1" applyFill="1" applyAlignment="1">
      <alignment horizontal="left"/>
    </xf>
    <xf numFmtId="0" fontId="42" fillId="2" borderId="5" xfId="0" applyFont="1" applyFill="1" applyBorder="1" applyAlignment="1">
      <alignment horizontal="left"/>
    </xf>
    <xf numFmtId="0" fontId="42" fillId="2" borderId="64" xfId="0" applyFont="1" applyFill="1" applyBorder="1" applyAlignment="1">
      <alignment horizontal="left"/>
    </xf>
    <xf numFmtId="0" fontId="42" fillId="2" borderId="65" xfId="0" applyFont="1" applyFill="1" applyBorder="1" applyAlignment="1">
      <alignment horizontal="left"/>
    </xf>
    <xf numFmtId="0" fontId="42" fillId="2" borderId="66" xfId="0" applyFont="1" applyFill="1" applyBorder="1" applyAlignment="1">
      <alignment horizontal="left"/>
    </xf>
    <xf numFmtId="0" fontId="40" fillId="3" borderId="64" xfId="32" applyFont="1" applyFill="1" applyBorder="1" applyAlignment="1">
      <alignment horizontal="center"/>
    </xf>
    <xf numFmtId="0" fontId="40" fillId="3" borderId="65" xfId="32" applyFont="1" applyFill="1" applyBorder="1" applyAlignment="1">
      <alignment horizontal="center"/>
    </xf>
    <xf numFmtId="0" fontId="40" fillId="3" borderId="66" xfId="32" applyFont="1" applyFill="1" applyBorder="1" applyAlignment="1">
      <alignment horizontal="center"/>
    </xf>
    <xf numFmtId="0" fontId="40" fillId="4" borderId="64" xfId="0" applyFont="1" applyFill="1" applyBorder="1" applyAlignment="1">
      <alignment horizontal="center"/>
    </xf>
    <xf numFmtId="0" fontId="40" fillId="4" borderId="66" xfId="0" applyFont="1" applyFill="1" applyBorder="1" applyAlignment="1">
      <alignment horizontal="center"/>
    </xf>
    <xf numFmtId="0" fontId="42" fillId="0" borderId="5" xfId="0" applyFont="1" applyBorder="1" applyAlignment="1">
      <alignment horizontal="center"/>
    </xf>
    <xf numFmtId="0" fontId="41" fillId="2" borderId="65" xfId="0" applyFont="1" applyFill="1" applyBorder="1" applyAlignment="1"/>
    <xf numFmtId="0" fontId="41" fillId="2" borderId="75" xfId="0" applyFont="1" applyFill="1" applyBorder="1" applyAlignment="1"/>
    <xf numFmtId="0" fontId="41" fillId="2" borderId="61" xfId="0" applyFont="1" applyFill="1" applyBorder="1" applyAlignment="1"/>
    <xf numFmtId="0" fontId="41" fillId="2" borderId="5" xfId="0" applyFont="1" applyFill="1" applyBorder="1" applyAlignment="1"/>
    <xf numFmtId="0" fontId="41" fillId="0" borderId="4" xfId="0" applyFont="1" applyBorder="1" applyAlignment="1">
      <alignment horizontal="left"/>
    </xf>
    <xf numFmtId="0" fontId="41" fillId="0" borderId="0" xfId="0" applyFont="1" applyAlignment="1">
      <alignment horizontal="left"/>
    </xf>
    <xf numFmtId="0" fontId="41" fillId="0" borderId="0" xfId="0" applyFont="1" applyAlignment="1"/>
    <xf numFmtId="0" fontId="41" fillId="0" borderId="5" xfId="0" applyFont="1" applyBorder="1" applyAlignment="1"/>
    <xf numFmtId="0" fontId="41" fillId="0" borderId="4" xfId="0" applyFont="1" applyBorder="1" applyAlignment="1"/>
    <xf numFmtId="0" fontId="42" fillId="2" borderId="4" xfId="0" applyFont="1" applyFill="1" applyBorder="1" applyAlignment="1">
      <alignment horizontal="left" wrapText="1"/>
    </xf>
    <xf numFmtId="0" fontId="42" fillId="2" borderId="0" xfId="0" applyFont="1" applyFill="1" applyAlignment="1">
      <alignment horizontal="left" wrapText="1"/>
    </xf>
    <xf numFmtId="0" fontId="42" fillId="2" borderId="4" xfId="0" applyFont="1" applyFill="1" applyBorder="1" applyAlignment="1">
      <alignment horizontal="center"/>
    </xf>
    <xf numFmtId="0" fontId="42" fillId="2" borderId="0" xfId="0" applyFont="1" applyFill="1" applyAlignment="1">
      <alignment horizontal="center"/>
    </xf>
    <xf numFmtId="0" fontId="42" fillId="2" borderId="5" xfId="0" applyFont="1" applyFill="1" applyBorder="1" applyAlignment="1">
      <alignment horizontal="center"/>
    </xf>
    <xf numFmtId="0" fontId="42" fillId="0" borderId="4" xfId="0" applyFont="1" applyBorder="1" applyAlignment="1"/>
    <xf numFmtId="0" fontId="42" fillId="0" borderId="0" xfId="0" applyFont="1" applyAlignment="1"/>
    <xf numFmtId="0" fontId="42" fillId="2" borderId="5" xfId="0" applyFont="1" applyFill="1" applyBorder="1" applyAlignment="1"/>
    <xf numFmtId="0" fontId="41" fillId="2" borderId="0" xfId="0" applyFont="1" applyFill="1" applyAlignment="1">
      <alignment vertical="center"/>
    </xf>
    <xf numFmtId="0" fontId="227" fillId="0" borderId="0" xfId="0" applyFont="1" applyAlignment="1">
      <alignment horizontal="center" wrapText="1"/>
    </xf>
    <xf numFmtId="0" fontId="227" fillId="0" borderId="0" xfId="0" applyFont="1" applyAlignment="1">
      <alignment horizontal="center"/>
    </xf>
    <xf numFmtId="0" fontId="38" fillId="4" borderId="65" xfId="0" applyFont="1" applyFill="1" applyBorder="1" applyAlignment="1">
      <alignment horizontal="center" vertical="center"/>
    </xf>
    <xf numFmtId="0" fontId="38" fillId="4" borderId="66" xfId="0" applyFont="1" applyFill="1" applyBorder="1" applyAlignment="1">
      <alignment horizontal="center" vertical="center"/>
    </xf>
    <xf numFmtId="0" fontId="38" fillId="4" borderId="64" xfId="0" applyFont="1" applyFill="1" applyBorder="1" applyAlignment="1">
      <alignment horizontal="center" vertical="center"/>
    </xf>
    <xf numFmtId="0" fontId="38" fillId="4" borderId="64" xfId="0" applyFont="1" applyFill="1" applyBorder="1" applyAlignment="1">
      <alignment horizontal="center" vertical="top" wrapText="1"/>
    </xf>
    <xf numFmtId="0" fontId="38" fillId="4" borderId="66" xfId="0" applyFont="1" applyFill="1" applyBorder="1" applyAlignment="1">
      <alignment horizontal="center" vertical="top" wrapText="1"/>
    </xf>
    <xf numFmtId="0" fontId="45" fillId="0" borderId="65" xfId="0" applyFont="1" applyBorder="1" applyAlignment="1">
      <alignment horizontal="left" wrapText="1"/>
    </xf>
    <xf numFmtId="0" fontId="45" fillId="0" borderId="0" xfId="0" applyFont="1" applyAlignment="1">
      <alignment horizontal="left" wrapText="1"/>
    </xf>
    <xf numFmtId="0" fontId="1" fillId="3" borderId="64" xfId="3" quotePrefix="1" applyFont="1" applyFill="1" applyBorder="1" applyAlignment="1">
      <alignment horizontal="center"/>
    </xf>
    <xf numFmtId="0" fontId="1" fillId="3" borderId="65" xfId="3" quotePrefix="1" applyFont="1" applyFill="1" applyBorder="1" applyAlignment="1">
      <alignment horizontal="center"/>
    </xf>
    <xf numFmtId="0" fontId="1" fillId="3" borderId="66" xfId="3" quotePrefix="1" applyFont="1" applyFill="1" applyBorder="1" applyAlignment="1">
      <alignment horizontal="center"/>
    </xf>
    <xf numFmtId="0" fontId="32" fillId="0" borderId="0" xfId="2" applyFont="1" applyAlignment="1">
      <alignment horizontal="center"/>
    </xf>
    <xf numFmtId="0" fontId="252" fillId="0" borderId="0" xfId="1" applyFont="1" applyFill="1" applyBorder="1" applyAlignment="1">
      <alignment horizontal="left"/>
    </xf>
    <xf numFmtId="0" fontId="1" fillId="3" borderId="64" xfId="2" applyFont="1" applyFill="1" applyBorder="1" applyAlignment="1">
      <alignment horizontal="center" vertical="top"/>
    </xf>
    <xf numFmtId="0" fontId="1" fillId="3" borderId="65" xfId="2" applyFont="1" applyFill="1" applyBorder="1" applyAlignment="1">
      <alignment horizontal="center" vertical="top"/>
    </xf>
    <xf numFmtId="0" fontId="1" fillId="3" borderId="66" xfId="2" applyFont="1" applyFill="1" applyBorder="1" applyAlignment="1">
      <alignment horizontal="center" vertical="top"/>
    </xf>
    <xf numFmtId="0" fontId="1" fillId="3" borderId="64" xfId="2" applyFont="1" applyFill="1" applyBorder="1" applyAlignment="1">
      <alignment horizontal="center" vertical="top" wrapText="1"/>
    </xf>
    <xf numFmtId="0" fontId="1" fillId="3" borderId="66" xfId="2" applyFont="1" applyFill="1" applyBorder="1" applyAlignment="1">
      <alignment horizontal="center" vertical="top" wrapText="1"/>
    </xf>
    <xf numFmtId="0" fontId="43" fillId="0" borderId="0" xfId="0" applyFont="1" applyAlignment="1">
      <alignment horizontal="center"/>
    </xf>
    <xf numFmtId="0" fontId="212" fillId="0" borderId="65" xfId="0" applyFont="1" applyBorder="1" applyAlignment="1">
      <alignment horizontal="left" vertical="center" wrapText="1"/>
    </xf>
    <xf numFmtId="37" fontId="40" fillId="3" borderId="64" xfId="0" applyNumberFormat="1" applyFont="1" applyFill="1" applyBorder="1" applyAlignment="1">
      <alignment horizontal="center"/>
    </xf>
    <xf numFmtId="37" fontId="40" fillId="3" borderId="65" xfId="0" applyNumberFormat="1" applyFont="1" applyFill="1" applyBorder="1" applyAlignment="1">
      <alignment horizontal="center"/>
    </xf>
    <xf numFmtId="37" fontId="40" fillId="3" borderId="4" xfId="0" applyNumberFormat="1" applyFont="1" applyFill="1" applyBorder="1" applyAlignment="1">
      <alignment horizontal="center"/>
    </xf>
    <xf numFmtId="37" fontId="40" fillId="3" borderId="0" xfId="0" applyNumberFormat="1" applyFont="1" applyFill="1" applyAlignment="1">
      <alignment horizontal="center"/>
    </xf>
    <xf numFmtId="37" fontId="40" fillId="3" borderId="63" xfId="0" applyNumberFormat="1" applyFont="1" applyFill="1" applyBorder="1" applyAlignment="1">
      <alignment horizontal="center"/>
    </xf>
    <xf numFmtId="37" fontId="40" fillId="3" borderId="3" xfId="0" applyNumberFormat="1" applyFont="1" applyFill="1" applyBorder="1" applyAlignment="1">
      <alignment horizontal="center"/>
    </xf>
    <xf numFmtId="233" fontId="28" fillId="0" borderId="4" xfId="53512" applyNumberFormat="1" applyFont="1" applyBorder="1" applyAlignment="1">
      <alignment horizontal="center" vertical="center"/>
    </xf>
    <xf numFmtId="233" fontId="28" fillId="0" borderId="0" xfId="53512" applyNumberFormat="1" applyFont="1" applyBorder="1" applyAlignment="1">
      <alignment horizontal="center" vertical="center"/>
    </xf>
    <xf numFmtId="233" fontId="28" fillId="0" borderId="5" xfId="53512" applyNumberFormat="1" applyFont="1" applyBorder="1" applyAlignment="1">
      <alignment horizontal="center" vertical="center"/>
    </xf>
    <xf numFmtId="233" fontId="28" fillId="0" borderId="75" xfId="53512" applyNumberFormat="1" applyFont="1" applyBorder="1" applyAlignment="1">
      <alignment horizontal="center" vertical="center"/>
    </xf>
    <xf numFmtId="233" fontId="28" fillId="0" borderId="76" xfId="53512" applyNumberFormat="1" applyFont="1" applyBorder="1" applyAlignment="1">
      <alignment horizontal="center" vertical="center"/>
    </xf>
    <xf numFmtId="222" fontId="35" fillId="0" borderId="75" xfId="0" applyNumberFormat="1" applyFont="1" applyBorder="1" applyAlignment="1">
      <alignment horizontal="center"/>
    </xf>
    <xf numFmtId="222" fontId="35" fillId="0" borderId="61" xfId="0" applyNumberFormat="1" applyFont="1" applyBorder="1" applyAlignment="1">
      <alignment horizontal="center"/>
    </xf>
    <xf numFmtId="172" fontId="241" fillId="0" borderId="75" xfId="48867" applyNumberFormat="1" applyFont="1" applyBorder="1" applyAlignment="1">
      <alignment horizontal="center" vertical="center" wrapText="1"/>
    </xf>
    <xf numFmtId="172" fontId="241" fillId="0" borderId="76" xfId="48867" applyNumberFormat="1" applyFont="1" applyBorder="1" applyAlignment="1">
      <alignment horizontal="center" vertical="center" wrapText="1"/>
    </xf>
    <xf numFmtId="232" fontId="35" fillId="0" borderId="76" xfId="14" applyNumberFormat="1" applyFont="1" applyBorder="1"/>
    <xf numFmtId="172" fontId="241" fillId="0" borderId="1" xfId="48867" applyNumberFormat="1" applyFont="1" applyBorder="1" applyAlignment="1">
      <alignment horizontal="center" vertical="center" wrapText="1"/>
    </xf>
    <xf numFmtId="222" fontId="23" fillId="0" borderId="0" xfId="0" applyNumberFormat="1" applyFont="1" applyBorder="1" applyAlignment="1">
      <alignment horizontal="center"/>
    </xf>
    <xf numFmtId="0" fontId="40" fillId="3" borderId="0" xfId="0" applyFont="1" applyFill="1" applyBorder="1" applyAlignment="1">
      <alignment horizontal="center" vertical="center"/>
    </xf>
    <xf numFmtId="0" fontId="42" fillId="0" borderId="4" xfId="0" applyFont="1" applyBorder="1" applyAlignment="1">
      <alignment horizontal="center" vertical="center" wrapText="1"/>
    </xf>
    <xf numFmtId="172" fontId="239" fillId="0" borderId="4" xfId="48867" applyNumberFormat="1" applyFont="1" applyBorder="1" applyAlignment="1">
      <alignment horizontal="center" wrapText="1"/>
    </xf>
    <xf numFmtId="172" fontId="241" fillId="0" borderId="4" xfId="48867" applyNumberFormat="1" applyFont="1" applyBorder="1" applyAlignment="1">
      <alignment horizontal="center" wrapText="1"/>
    </xf>
    <xf numFmtId="172" fontId="239" fillId="0" borderId="4" xfId="48867" applyNumberFormat="1" applyFont="1" applyFill="1" applyBorder="1" applyAlignment="1">
      <alignment horizontal="center" wrapText="1"/>
    </xf>
    <xf numFmtId="232" fontId="23" fillId="0" borderId="4" xfId="14" applyNumberFormat="1" applyFont="1" applyBorder="1"/>
    <xf numFmtId="232" fontId="35" fillId="0" borderId="75" xfId="14" applyNumberFormat="1" applyFont="1" applyBorder="1"/>
    <xf numFmtId="0" fontId="40" fillId="3" borderId="63"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1" xfId="0" applyFont="1" applyFill="1" applyBorder="1" applyAlignment="1">
      <alignment horizontal="center" vertical="center"/>
    </xf>
    <xf numFmtId="0" fontId="223" fillId="0" borderId="63" xfId="0" applyFont="1" applyBorder="1"/>
    <xf numFmtId="0" fontId="43" fillId="0" borderId="3" xfId="0" applyFont="1" applyBorder="1"/>
    <xf numFmtId="0" fontId="223" fillId="0" borderId="3" xfId="0" applyFont="1" applyBorder="1"/>
    <xf numFmtId="0" fontId="223" fillId="0" borderId="1" xfId="0" applyFont="1" applyBorder="1"/>
    <xf numFmtId="172" fontId="23" fillId="0" borderId="4" xfId="15" applyNumberFormat="1" applyFont="1" applyBorder="1"/>
    <xf numFmtId="172" fontId="23" fillId="0" borderId="0" xfId="15" applyNumberFormat="1" applyFont="1"/>
    <xf numFmtId="172" fontId="23" fillId="0" borderId="5" xfId="15" applyNumberFormat="1" applyFont="1" applyBorder="1"/>
    <xf numFmtId="172" fontId="35" fillId="0" borderId="8" xfId="15" applyNumberFormat="1" applyFont="1" applyBorder="1"/>
    <xf numFmtId="172" fontId="35" fillId="0" borderId="7" xfId="15" applyNumberFormat="1" applyFont="1" applyBorder="1"/>
    <xf numFmtId="172" fontId="35" fillId="0" borderId="9" xfId="15" applyNumberFormat="1" applyFont="1" applyBorder="1"/>
  </cellXfs>
  <cellStyles count="53519">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7"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5"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18"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6"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2" xr:uid="{6A1CED79-1BF4-4F17-81B8-D550D6FDAC1E}"/>
    <cellStyle name="Millares 19 37 2" xfId="9356" xr:uid="{1C61ED7F-455E-4A47-AED6-63D624E389BC}"/>
    <cellStyle name="Millares 19 37 2 7" xfId="53511" xr:uid="{14A2F82F-FCDA-4E18-A1C0-561D4E8DBF86}"/>
    <cellStyle name="Millares 19 37 2 7 2" xfId="53515" xr:uid="{84F8FD7A-34D8-4CB3-B6F3-8C8D2EF7FDFE}"/>
    <cellStyle name="Millares 19 37 3" xfId="53498"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7" xr:uid="{14639A37-6E90-4761-816F-0D742ABFE799}"/>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1"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3"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6"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499" xr:uid="{B26BD32E-5229-44EB-860F-93DE2D1C4116}"/>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3"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6"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2"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0" xr:uid="{01C1B69D-82D7-497B-AE59-B27720F7FF87}"/>
    <cellStyle name="Normal 539 2" xfId="53514"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508"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09"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7"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1" xfId="53504"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0"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2AD2C9"/>
      <color rgb="FFE93CAC"/>
      <color rgb="FF00D274"/>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0.%20Overview%203Q2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7.%20Seguros%20&amp;%20Pacifico%20PG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7%20y%208.%20OPEX%20y%20Eficiency%20-%20Hist&#243;ric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0.%20Capital%20BAP,%20BCP%20y%20Mibanc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Transformaci&#243;n%203Q2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1%20BAP%20-%20BG%20-%20P&amp;L%203Q23%20hist&#243;rico%20VF.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2%20BAP%20Stand-alone%203Q23%20-%20hist&#243;ric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4%20BCP%20Consolidado%20Hist&#243;ricoV1%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4%20BCP%20Individual%203Q23%20-%20Hist&#243;ricoV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5%20BCP%20Bolivia-%20hist&#243;ric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7%20Prima%20AFP%20Historic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0.%20Contributions%20&amp;%20ROAE%203Q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9%20IB%20&amp;%20WM%203Q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0Colocaciones%20y%20Calidad%20de%20cartera%20&amp;%205.%20Provisio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0Colocaciones%20y%20Calidad%20de%20cartera%20&amp;%205.%20Provisiones%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2.%20Funding%20Sourc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3.%20AGI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12.6%20Mibanco%20-%20hist&#243;rico%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4.%20Net%20interest%20margin%20NIIF%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Hist&#243;rico%20Credicorp/Tablas%20Finales/5.%20Other%20Income%20-%20Hist&#243;ri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Balance 1"/>
      <sheetName val="Input (A)"/>
      <sheetName val="Input (B)"/>
      <sheetName val="Tabla - Overview"/>
      <sheetName val="0. Overview BAP"/>
      <sheetName val="Validación"/>
      <sheetName val="PL BG BAP"/>
    </sheetNames>
    <sheetDataSet>
      <sheetData sheetId="0" refreshError="1"/>
      <sheetData sheetId="1" refreshError="1"/>
      <sheetData sheetId="2" refreshError="1"/>
      <sheetData sheetId="3">
        <row r="14">
          <cell r="C14" t="str">
            <v>4T22</v>
          </cell>
          <cell r="D14" t="str">
            <v>3T23</v>
          </cell>
          <cell r="E14" t="str">
            <v>4T23</v>
          </cell>
          <cell r="F14" t="str">
            <v>TaT</v>
          </cell>
          <cell r="G14" t="str">
            <v>AaA</v>
          </cell>
          <cell r="J14" t="str">
            <v>Dic 23 / Dic 22</v>
          </cell>
        </row>
      </sheetData>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 PL (Anexos Reporte)"/>
      <sheetName val="EPS PL (Anexos Reporte)"/>
      <sheetName val="Resumen (Reporte)"/>
      <sheetName val="Resumen (Reporte) (2)"/>
      <sheetName val="Pcfco con elim x producto (Rep)"/>
      <sheetName val="PGA CON ELIM (REPORTE)"/>
      <sheetName val="EEFF Pacífico Consolidad (PPT)"/>
      <sheetName val="PGA sin eliminaciones (PPT)"/>
      <sheetName val="Graficos Seguros (Reporte)"/>
      <sheetName val="Cuadre"/>
      <sheetName val="3. Opex "/>
      <sheetName val="PGA"/>
    </sheetNames>
    <sheetDataSet>
      <sheetData sheetId="0">
        <row r="44">
          <cell r="AF44" t="str">
            <v>Dic 22</v>
          </cell>
          <cell r="AG44" t="str">
            <v>Set 23</v>
          </cell>
          <cell r="AH44" t="str">
            <v>Dic 23</v>
          </cell>
          <cell r="AI44" t="str">
            <v>TaT</v>
          </cell>
          <cell r="AJ44" t="str">
            <v>AaA</v>
          </cell>
        </row>
        <row r="45">
          <cell r="AF45">
            <v>15895360.510160364</v>
          </cell>
          <cell r="AG45">
            <v>15796121.22449201</v>
          </cell>
          <cell r="AH45">
            <v>16549171.227402793</v>
          </cell>
          <cell r="AI45">
            <v>4.7673095958720157E-2</v>
          </cell>
          <cell r="AJ45">
            <v>4.1132172927094812E-2</v>
          </cell>
        </row>
        <row r="46">
          <cell r="AF46">
            <v>10736289.248440001</v>
          </cell>
          <cell r="AG46">
            <v>11974671.690769507</v>
          </cell>
          <cell r="AH46">
            <v>12704842.445376016</v>
          </cell>
          <cell r="AI46">
            <v>6.0976265025232346E-2</v>
          </cell>
          <cell r="AJ46">
            <v>0.18335508213157059</v>
          </cell>
        </row>
        <row r="47">
          <cell r="AF47">
            <v>13486188.553838801</v>
          </cell>
          <cell r="AG47">
            <v>12822134.777726458</v>
          </cell>
          <cell r="AH47">
            <v>13443687.921379875</v>
          </cell>
          <cell r="AI47">
            <v>4.847501250206232E-2</v>
          </cell>
          <cell r="AJ47">
            <v>-3.1514191195871621E-3</v>
          </cell>
        </row>
        <row r="48">
          <cell r="AF48">
            <v>2390599.3801418259</v>
          </cell>
          <cell r="AG48">
            <v>2956944.13155</v>
          </cell>
          <cell r="AH48">
            <v>3086571.07241775</v>
          </cell>
          <cell r="AI48">
            <v>4.3838143401039087E-2</v>
          </cell>
          <cell r="AJ48">
            <v>0.29112853372974379</v>
          </cell>
        </row>
        <row r="51">
          <cell r="AF51" t="str">
            <v>4T22</v>
          </cell>
          <cell r="AG51" t="str">
            <v>3T23</v>
          </cell>
          <cell r="AH51" t="str">
            <v>4T23</v>
          </cell>
          <cell r="AI51" t="str">
            <v>TaT</v>
          </cell>
          <cell r="AJ51" t="str">
            <v>AaA</v>
          </cell>
          <cell r="AM51" t="str">
            <v>Dic 23 / Dic 22</v>
          </cell>
        </row>
        <row r="52">
          <cell r="AF52">
            <v>146137</v>
          </cell>
          <cell r="AG52">
            <v>324995</v>
          </cell>
          <cell r="AH52">
            <v>255886</v>
          </cell>
          <cell r="AI52">
            <v>-0.21264634840536012</v>
          </cell>
          <cell r="AJ52">
            <v>0.75100077324702164</v>
          </cell>
          <cell r="AK52">
            <v>852103</v>
          </cell>
          <cell r="AL52">
            <v>1152472</v>
          </cell>
          <cell r="AM52">
            <v>0.35250315982926939</v>
          </cell>
        </row>
        <row r="53">
          <cell r="AF53">
            <v>-113012</v>
          </cell>
          <cell r="AG53">
            <v>-118588</v>
          </cell>
          <cell r="AH53">
            <v>-96996</v>
          </cell>
          <cell r="AI53">
            <v>-0.18207575808682164</v>
          </cell>
          <cell r="AJ53">
            <v>-0.14171946341981378</v>
          </cell>
          <cell r="AK53">
            <v>-460899</v>
          </cell>
          <cell r="AL53">
            <v>-426290</v>
          </cell>
          <cell r="AM53">
            <v>-7.5090204144508843E-2</v>
          </cell>
        </row>
        <row r="54">
          <cell r="AF54">
            <v>33125</v>
          </cell>
          <cell r="AG54">
            <v>206407</v>
          </cell>
          <cell r="AH54">
            <v>158890</v>
          </cell>
          <cell r="AI54">
            <v>-0.23021021573880729</v>
          </cell>
          <cell r="AJ54">
            <v>3.7966792452830189</v>
          </cell>
          <cell r="AK54">
            <v>391204</v>
          </cell>
          <cell r="AL54">
            <v>726182</v>
          </cell>
          <cell r="AM54">
            <v>0.85627447572110715</v>
          </cell>
        </row>
        <row r="55">
          <cell r="AF55">
            <v>198145</v>
          </cell>
          <cell r="AG55">
            <v>195214</v>
          </cell>
          <cell r="AH55">
            <v>183933</v>
          </cell>
          <cell r="AI55">
            <v>-5.7787863575358367E-2</v>
          </cell>
          <cell r="AJ55">
            <v>-7.1725251709606641E-2</v>
          </cell>
          <cell r="AK55">
            <v>756602</v>
          </cell>
          <cell r="AL55">
            <v>778281</v>
          </cell>
          <cell r="AM55">
            <v>2.8653109560905277E-2</v>
          </cell>
        </row>
        <row r="56">
          <cell r="AF56">
            <v>-109852</v>
          </cell>
          <cell r="AG56">
            <v>-123388</v>
          </cell>
          <cell r="AH56">
            <v>-126387</v>
          </cell>
          <cell r="AI56">
            <v>2.4305442992835546E-2</v>
          </cell>
          <cell r="AJ56">
            <v>0.15052070057896083</v>
          </cell>
          <cell r="AK56">
            <v>-455794</v>
          </cell>
          <cell r="AL56">
            <v>-493247</v>
          </cell>
          <cell r="AM56">
            <v>8.2170892991132005E-2</v>
          </cell>
        </row>
        <row r="57">
          <cell r="AF57">
            <v>88293</v>
          </cell>
          <cell r="AG57">
            <v>71826</v>
          </cell>
          <cell r="AH57">
            <v>57546</v>
          </cell>
          <cell r="AI57">
            <v>-0.19881380001670701</v>
          </cell>
          <cell r="AJ57">
            <v>-0.34823825218307225</v>
          </cell>
          <cell r="AK57">
            <v>300808</v>
          </cell>
          <cell r="AL57">
            <v>285034</v>
          </cell>
          <cell r="AM57">
            <v>-5.2438764926464709E-2</v>
          </cell>
        </row>
        <row r="58">
          <cell r="AF58">
            <v>-2628</v>
          </cell>
          <cell r="AG58">
            <v>-2561</v>
          </cell>
          <cell r="AH58">
            <v>-2744</v>
          </cell>
          <cell r="AI58">
            <v>7.14564623194065E-2</v>
          </cell>
          <cell r="AJ58">
            <v>4.4140030441400357E-2</v>
          </cell>
          <cell r="AK58">
            <v>-10385</v>
          </cell>
          <cell r="AL58">
            <v>-11951</v>
          </cell>
          <cell r="AM58">
            <v>0.1507944150216658</v>
          </cell>
        </row>
        <row r="60">
          <cell r="AF60">
            <v>10768</v>
          </cell>
          <cell r="AG60">
            <v>20672</v>
          </cell>
          <cell r="AH60">
            <v>893</v>
          </cell>
          <cell r="AI60">
            <v>-0.95680147058823528</v>
          </cell>
          <cell r="AJ60">
            <v>-0.91706909361069833</v>
          </cell>
          <cell r="AK60">
            <v>12222</v>
          </cell>
          <cell r="AL60">
            <v>15888</v>
          </cell>
          <cell r="AM60">
            <v>0.29995090819833092</v>
          </cell>
        </row>
        <row r="61">
          <cell r="AF61">
            <v>17574</v>
          </cell>
          <cell r="AG61">
            <v>27460</v>
          </cell>
          <cell r="AH61">
            <v>39233</v>
          </cell>
          <cell r="AI61">
            <v>0.42873270211216319</v>
          </cell>
          <cell r="AJ61">
            <v>1.2324456583589392</v>
          </cell>
          <cell r="AK61">
            <v>20382</v>
          </cell>
          <cell r="AL61">
            <v>118319</v>
          </cell>
          <cell r="AM61">
            <v>4.8050731037189678</v>
          </cell>
        </row>
        <row r="62">
          <cell r="AF62">
            <v>-11517</v>
          </cell>
          <cell r="AG62">
            <v>25779</v>
          </cell>
          <cell r="AH62">
            <v>32649</v>
          </cell>
          <cell r="AI62">
            <v>0.26649598510415462</v>
          </cell>
          <cell r="AJ62">
            <v>-3.8348528262568378</v>
          </cell>
          <cell r="AK62">
            <v>32073</v>
          </cell>
          <cell r="AL62">
            <v>94611</v>
          </cell>
          <cell r="AM62">
            <v>1.9498643719015996</v>
          </cell>
        </row>
        <row r="63">
          <cell r="AF63">
            <v>14197</v>
          </cell>
          <cell r="AG63">
            <v>71350</v>
          </cell>
          <cell r="AH63">
            <v>70031</v>
          </cell>
          <cell r="AI63">
            <v>-1.8486334968465301E-2</v>
          </cell>
          <cell r="AJ63">
            <v>3.9328027047967877</v>
          </cell>
          <cell r="AK63">
            <v>54292</v>
          </cell>
          <cell r="AL63">
            <v>216867</v>
          </cell>
          <cell r="AM63">
            <v>2.9944559051057245</v>
          </cell>
        </row>
        <row r="64">
          <cell r="AF64">
            <v>-82114</v>
          </cell>
          <cell r="AG64">
            <v>-79355</v>
          </cell>
          <cell r="AH64">
            <v>-85485</v>
          </cell>
          <cell r="AI64">
            <v>7.7247810471929856E-2</v>
          </cell>
          <cell r="AJ64">
            <v>4.10526828555422E-2</v>
          </cell>
          <cell r="AK64">
            <v>-262796</v>
          </cell>
          <cell r="AL64">
            <v>-301816</v>
          </cell>
          <cell r="AM64">
            <v>0.14848018995722922</v>
          </cell>
        </row>
        <row r="65">
          <cell r="AF65">
            <v>6582</v>
          </cell>
          <cell r="AG65">
            <v>-19594</v>
          </cell>
          <cell r="AH65">
            <v>-35317</v>
          </cell>
          <cell r="AI65">
            <v>0.80243952230274584</v>
          </cell>
          <cell r="AJ65">
            <v>-6.3656943178365237</v>
          </cell>
          <cell r="AK65">
            <v>-4787</v>
          </cell>
          <cell r="AL65">
            <v>-75549</v>
          </cell>
          <cell r="AM65">
            <v>14.782118236891581</v>
          </cell>
        </row>
        <row r="66">
          <cell r="AF66">
            <v>-75532</v>
          </cell>
          <cell r="AG66">
            <v>-98949</v>
          </cell>
          <cell r="AH66">
            <v>-120802</v>
          </cell>
          <cell r="AI66">
            <v>0.22085114553962137</v>
          </cell>
          <cell r="AJ66">
            <v>0.59934862045225867</v>
          </cell>
          <cell r="AK66">
            <v>-267583</v>
          </cell>
          <cell r="AL66">
            <v>-377365</v>
          </cell>
          <cell r="AM66">
            <v>0.41027270043313657</v>
          </cell>
        </row>
        <row r="67">
          <cell r="AF67">
            <v>-3096</v>
          </cell>
          <cell r="AG67">
            <v>-4307</v>
          </cell>
          <cell r="AH67">
            <v>-29667</v>
          </cell>
          <cell r="AI67">
            <v>5.8880891571859761</v>
          </cell>
          <cell r="AJ67">
            <v>8.5823643410852721</v>
          </cell>
          <cell r="AK67">
            <v>-12317.90295</v>
          </cell>
          <cell r="AL67">
            <v>-40290</v>
          </cell>
          <cell r="AM67">
            <v>2.2708489556657856</v>
          </cell>
        </row>
        <row r="68">
          <cell r="AF68">
            <v>56987</v>
          </cell>
          <cell r="AG68">
            <v>246327</v>
          </cell>
          <cell r="AH68">
            <v>135998</v>
          </cell>
          <cell r="AI68">
            <v>-0.44789649530908104</v>
          </cell>
          <cell r="AJ68">
            <v>1.3864741081299243</v>
          </cell>
          <cell r="AK68">
            <v>466403</v>
          </cell>
          <cell r="AL68">
            <v>810428</v>
          </cell>
          <cell r="AM68">
            <v>0.73761318001813891</v>
          </cell>
        </row>
      </sheetData>
      <sheetData sheetId="1"/>
      <sheetData sheetId="2">
        <row r="32">
          <cell r="AF32" t="str">
            <v>4T22</v>
          </cell>
          <cell r="AG32" t="str">
            <v>3T23</v>
          </cell>
          <cell r="AH32" t="str">
            <v>4T23</v>
          </cell>
          <cell r="AI32" t="str">
            <v>TaT</v>
          </cell>
          <cell r="AJ32" t="str">
            <v>AaA</v>
          </cell>
          <cell r="AM32" t="str">
            <v>Dic 23 / Dic 22</v>
          </cell>
        </row>
        <row r="33">
          <cell r="AF33">
            <v>929.73754246556007</v>
          </cell>
          <cell r="AG33">
            <v>923.67382612034567</v>
          </cell>
          <cell r="AH33">
            <v>1019.6098086449329</v>
          </cell>
          <cell r="AI33">
            <v>0.10386348493552267</v>
          </cell>
          <cell r="AJ33">
            <v>9.6664125169175774E-2</v>
          </cell>
          <cell r="AK33">
            <v>3478.5127554455594</v>
          </cell>
          <cell r="AL33">
            <v>3843.1163424163378</v>
          </cell>
          <cell r="AM33">
            <v>0.10481594077813772</v>
          </cell>
        </row>
        <row r="34">
          <cell r="AF34">
            <v>-675.90168129556025</v>
          </cell>
          <cell r="AG34">
            <v>-505.41180927689862</v>
          </cell>
          <cell r="AH34">
            <v>-633.95650927059205</v>
          </cell>
          <cell r="AI34">
            <v>0.25433655809824574</v>
          </cell>
          <cell r="AJ34">
            <v>-6.2058096888541803E-2</v>
          </cell>
          <cell r="AK34">
            <v>-2216.7506329755597</v>
          </cell>
          <cell r="AL34">
            <v>-2234.9614196015809</v>
          </cell>
          <cell r="AM34">
            <v>8.2150812793844175E-3</v>
          </cell>
        </row>
        <row r="35">
          <cell r="AF35">
            <v>-117.01186117000002</v>
          </cell>
          <cell r="AG35">
            <v>-87.362016843447321</v>
          </cell>
          <cell r="AH35">
            <v>-98.358299374341087</v>
          </cell>
          <cell r="AI35">
            <v>0.12587029155472806</v>
          </cell>
          <cell r="AJ35">
            <v>-0.15941599090162495</v>
          </cell>
          <cell r="AK35">
            <v>-420.31412247000003</v>
          </cell>
          <cell r="AL35">
            <v>-397.05492281475739</v>
          </cell>
          <cell r="AM35">
            <v>-5.5337659173949727E-2</v>
          </cell>
        </row>
        <row r="36">
          <cell r="AF36">
            <v>136.82399999999978</v>
          </cell>
          <cell r="AG36">
            <v>330.89999999999964</v>
          </cell>
          <cell r="AH36">
            <v>287.29499999999973</v>
          </cell>
          <cell r="AI36">
            <v>-0.13177697189483228</v>
          </cell>
          <cell r="AJ36">
            <v>1.0997412734607974</v>
          </cell>
          <cell r="AK36">
            <v>841.44799999999975</v>
          </cell>
          <cell r="AL36">
            <v>1211.0999999999992</v>
          </cell>
          <cell r="AM36">
            <v>0.43930462726157726</v>
          </cell>
        </row>
        <row r="37">
          <cell r="AF37">
            <v>437.74417550483059</v>
          </cell>
          <cell r="AG37">
            <v>404.63783400393606</v>
          </cell>
          <cell r="AH37">
            <v>449.79869397962256</v>
          </cell>
          <cell r="AI37">
            <v>0.11160810033212853</v>
          </cell>
          <cell r="AJ37">
            <v>2.7537815805064758E-2</v>
          </cell>
          <cell r="AK37">
            <v>1659.9591081085198</v>
          </cell>
          <cell r="AL37">
            <v>1694.7252129119238</v>
          </cell>
          <cell r="AM37">
            <v>2.0943952554963285E-2</v>
          </cell>
        </row>
        <row r="38">
          <cell r="AF38">
            <v>-282.67022332178391</v>
          </cell>
          <cell r="AG38">
            <v>-256.17159514699989</v>
          </cell>
          <cell r="AH38">
            <v>-323.69106064292339</v>
          </cell>
          <cell r="AI38">
            <v>0.26357124199183213</v>
          </cell>
          <cell r="AJ38">
            <v>0.14511906078781611</v>
          </cell>
          <cell r="AK38">
            <v>-981.19092148130335</v>
          </cell>
          <cell r="AL38">
            <v>-1138.5499207732225</v>
          </cell>
          <cell r="AM38">
            <v>0.16037551494499613</v>
          </cell>
        </row>
        <row r="39">
          <cell r="AF39">
            <v>-92.723001804354169</v>
          </cell>
          <cell r="AG39">
            <v>-64.312856885221905</v>
          </cell>
          <cell r="AH39">
            <v>-76.769114043361682</v>
          </cell>
          <cell r="AI39">
            <v>0.19368222407488833</v>
          </cell>
          <cell r="AJ39">
            <v>-0.17205965564677506</v>
          </cell>
          <cell r="AK39">
            <v>-388.97479571100638</v>
          </cell>
          <cell r="AL39">
            <v>-293.07296569218101</v>
          </cell>
          <cell r="AM39">
            <v>-0.24655024201125053</v>
          </cell>
        </row>
        <row r="40">
          <cell r="AF40">
            <v>62.350950378692566</v>
          </cell>
          <cell r="AG40">
            <v>84.153381971714325</v>
          </cell>
          <cell r="AH40">
            <v>49.338519293337477</v>
          </cell>
          <cell r="AI40">
            <v>-0.41370723151778777</v>
          </cell>
          <cell r="AJ40">
            <v>-0.20869659574269894</v>
          </cell>
          <cell r="AK40">
            <v>289.79339091621</v>
          </cell>
          <cell r="AL40">
            <v>263.10232644652029</v>
          </cell>
          <cell r="AM40">
            <v>-9.2103772226493241E-2</v>
          </cell>
        </row>
        <row r="41">
          <cell r="AF41">
            <v>453.39649645305127</v>
          </cell>
          <cell r="AG41">
            <v>487.11578388451414</v>
          </cell>
          <cell r="AH41">
            <v>534.81766854981515</v>
          </cell>
          <cell r="AI41">
            <v>9.7927199740688975E-2</v>
          </cell>
          <cell r="AJ41">
            <v>0.17958050565835149</v>
          </cell>
          <cell r="AK41">
            <v>1738.2797079918269</v>
          </cell>
          <cell r="AL41">
            <v>2033.1041625829296</v>
          </cell>
          <cell r="AM41">
            <v>0.16960702770424851</v>
          </cell>
        </row>
        <row r="42">
          <cell r="AF42">
            <v>-372.13540483402767</v>
          </cell>
          <cell r="AG42">
            <v>-243.25567266343407</v>
          </cell>
          <cell r="AH42">
            <v>-305.08259138908807</v>
          </cell>
          <cell r="AI42">
            <v>0.25416434506420371</v>
          </cell>
          <cell r="AJ42">
            <v>-0.1801839130970222</v>
          </cell>
          <cell r="AK42">
            <v>-1211.9607594721158</v>
          </cell>
          <cell r="AL42">
            <v>-1076.2502163637803</v>
          </cell>
          <cell r="AM42">
            <v>-0.11197602071493296</v>
          </cell>
        </row>
        <row r="43">
          <cell r="AF43">
            <v>-20.161998333168079</v>
          </cell>
          <cell r="AG43">
            <v>-17.291283435683876</v>
          </cell>
          <cell r="AH43">
            <v>-14.497678588315935</v>
          </cell>
          <cell r="AI43">
            <v>-0.16156145133812339</v>
          </cell>
          <cell r="AJ43">
            <v>-0.28094039346952482</v>
          </cell>
          <cell r="AK43">
            <v>-27.066374522450175</v>
          </cell>
          <cell r="AL43">
            <v>-82.997668723793822</v>
          </cell>
          <cell r="AM43">
            <v>2.0664494298987659</v>
          </cell>
        </row>
        <row r="44">
          <cell r="AF44">
            <v>61.09909328585551</v>
          </cell>
          <cell r="AG44">
            <v>226.56882778539619</v>
          </cell>
          <cell r="AH44">
            <v>215.23739857241119</v>
          </cell>
          <cell r="AI44">
            <v>-5.0013187267394232E-2</v>
          </cell>
          <cell r="AJ44">
            <v>2.5227592914580752</v>
          </cell>
          <cell r="AK44">
            <v>499.25257399726075</v>
          </cell>
          <cell r="AL44">
            <v>873.85627749535547</v>
          </cell>
          <cell r="AM44">
            <v>0.75032903786320793</v>
          </cell>
        </row>
        <row r="45">
          <cell r="AF45">
            <v>23.454008439999999</v>
          </cell>
          <cell r="AG45">
            <v>33.904355704728303</v>
          </cell>
          <cell r="AH45">
            <v>37.123527385815684</v>
          </cell>
          <cell r="AI45">
            <v>9.4948616901115113E-2</v>
          </cell>
          <cell r="AJ45">
            <v>0.58282229158333543</v>
          </cell>
          <cell r="AK45">
            <v>78.118031419999994</v>
          </cell>
          <cell r="AL45">
            <v>123.61482604764399</v>
          </cell>
          <cell r="AM45">
            <v>0.58241092102067205</v>
          </cell>
        </row>
        <row r="46">
          <cell r="AF46">
            <v>-5.3452735749108795</v>
          </cell>
          <cell r="AG46">
            <v>-11.261185256898901</v>
          </cell>
          <cell r="AH46">
            <v>-11.48458283396149</v>
          </cell>
          <cell r="AI46">
            <v>1.9837838732448487E-2</v>
          </cell>
          <cell r="AJ46">
            <v>1.1485491197058084</v>
          </cell>
          <cell r="AK46">
            <v>-19.907602629999996</v>
          </cell>
          <cell r="AL46">
            <v>-39.207067667781097</v>
          </cell>
          <cell r="AM46">
            <v>0.96945199261198556</v>
          </cell>
        </row>
        <row r="47">
          <cell r="AF47">
            <v>-6.6887838924325829</v>
          </cell>
          <cell r="AG47">
            <v>-7.633507124452299</v>
          </cell>
          <cell r="AH47">
            <v>-9.0936130676688993</v>
          </cell>
          <cell r="AI47">
            <v>0.19127589971580239</v>
          </cell>
          <cell r="AJ47">
            <v>0.35953160005020379</v>
          </cell>
          <cell r="AK47">
            <v>-19.942776759999997</v>
          </cell>
          <cell r="AL47">
            <v>-29.975900732813297</v>
          </cell>
          <cell r="AM47">
            <v>0.50309563675892544</v>
          </cell>
        </row>
        <row r="48">
          <cell r="AF48">
            <v>11.419950972656535</v>
          </cell>
          <cell r="AG48">
            <v>15.009663323377103</v>
          </cell>
          <cell r="AH48">
            <v>16.545331484185297</v>
          </cell>
          <cell r="AI48">
            <v>0.10231196581314639</v>
          </cell>
          <cell r="AJ48">
            <v>0.44880932709788035</v>
          </cell>
          <cell r="AK48">
            <v>38.267652030000015</v>
          </cell>
          <cell r="AL48">
            <v>54.43185764704959</v>
          </cell>
          <cell r="AM48">
            <v>0.42239867772335771</v>
          </cell>
        </row>
      </sheetData>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Leyenda de pestañas"/>
      <sheetName val="Brecha Subsis"/>
      <sheetName val="Índice Gastos op &amp; activos "/>
      <sheetName val="Hoja1"/>
      <sheetName val="ef sin visanet"/>
      <sheetName val="Data Subsidiaria"/>
      <sheetName val="OPEX Disrupcion BAP"/>
      <sheetName val="Krealo Consolidado"/>
      <sheetName val="Detalle Gastos BCP"/>
      <sheetName val="Resumen Disrupción"/>
      <sheetName val="Explicaciones"/>
      <sheetName val="OPEX BAP- Tabla"/>
      <sheetName val="Gastos Generales BAP - Tabla"/>
      <sheetName val="Detalle BCP_Nuevo"/>
      <sheetName val="Detalle BCP"/>
      <sheetName val="2. Gastos generales anterior"/>
      <sheetName val="OPEX x Core Business - Tabla"/>
      <sheetName val="Eficiencia x Subs - Tabla"/>
      <sheetName val="Eficiencia BAP - Tabla"/>
      <sheetName val="Efficiency ratio - Subs."/>
      <sheetName val="2. Adm., General and Tax Antigu"/>
      <sheetName val="Ing vs Gas"/>
      <sheetName val="Cascadas GP"/>
      <sheetName val="IFRS 16"/>
      <sheetName val="OPEX opción 2"/>
      <sheetName val="OPEX 2018 x trimestre opción 1"/>
      <sheetName val="25 años"/>
      <sheetName val="2.2 Efficiency ratio - línea ne"/>
      <sheetName val="SUBS SIN UNIT LINK"/>
      <sheetName val="Ppto Transformación"/>
      <sheetName val="Planeamiento"/>
      <sheetName val="C-I BCP "/>
      <sheetName val="Gastos Transformación TWOW"/>
      <sheetName val="Resumen Transformación"/>
      <sheetName val="Calculo CC"/>
      <sheetName val="CC"/>
      <sheetName val="Fact Sheet"/>
      <sheetName val="Brechas de Ingreso y Gast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D27" t="str">
            <v>4T22</v>
          </cell>
          <cell r="E27" t="str">
            <v>3T23</v>
          </cell>
          <cell r="F27" t="str">
            <v>4T23</v>
          </cell>
          <cell r="G27" t="str">
            <v>TaT</v>
          </cell>
          <cell r="H27" t="str">
            <v>AaA</v>
          </cell>
          <cell r="I27" t="str">
            <v>2022</v>
          </cell>
          <cell r="J27" t="str">
            <v>2023</v>
          </cell>
          <cell r="K27" t="str">
            <v>2023 / 2022</v>
          </cell>
        </row>
        <row r="28">
          <cell r="D28">
            <v>1036148</v>
          </cell>
          <cell r="E28">
            <v>1061402</v>
          </cell>
          <cell r="F28">
            <v>1119758</v>
          </cell>
          <cell r="G28">
            <v>5.4980111211397675E-2</v>
          </cell>
          <cell r="H28">
            <v>8.0693105618116379E-2</v>
          </cell>
          <cell r="I28">
            <v>3902161</v>
          </cell>
          <cell r="J28">
            <v>4265453</v>
          </cell>
          <cell r="K28">
            <v>9.3100207807929936E-2</v>
          </cell>
        </row>
        <row r="29">
          <cell r="D29">
            <v>1029027</v>
          </cell>
          <cell r="E29">
            <v>1007894</v>
          </cell>
          <cell r="F29">
            <v>1089203</v>
          </cell>
          <cell r="G29">
            <v>8.0672173859552609E-2</v>
          </cell>
          <cell r="H29">
            <v>5.8478543322964205E-2</v>
          </cell>
          <cell r="I29">
            <v>3414065</v>
          </cell>
          <cell r="J29">
            <v>3803203</v>
          </cell>
          <cell r="K29">
            <v>0.11398084102089445</v>
          </cell>
        </row>
        <row r="30">
          <cell r="D30">
            <v>165694</v>
          </cell>
          <cell r="E30">
            <v>159761</v>
          </cell>
          <cell r="F30">
            <v>177618</v>
          </cell>
          <cell r="G30">
            <v>0.1117732112342813</v>
          </cell>
          <cell r="H30">
            <v>7.1963981797771748E-2</v>
          </cell>
          <cell r="I30">
            <v>636489</v>
          </cell>
          <cell r="J30">
            <v>659007</v>
          </cell>
          <cell r="K30">
            <v>3.5378459015002583E-2</v>
          </cell>
        </row>
        <row r="31">
          <cell r="D31">
            <v>12936</v>
          </cell>
          <cell r="E31">
            <v>14634</v>
          </cell>
          <cell r="F31">
            <v>9109</v>
          </cell>
          <cell r="G31">
            <v>-0.37754544212108787</v>
          </cell>
          <cell r="H31">
            <v>-0.29584106369820651</v>
          </cell>
          <cell r="I31">
            <v>40955</v>
          </cell>
          <cell r="J31">
            <v>53097</v>
          </cell>
          <cell r="K31">
            <v>0.29647173727261622</v>
          </cell>
        </row>
        <row r="32">
          <cell r="D32">
            <v>2243805</v>
          </cell>
          <cell r="E32">
            <v>2243691</v>
          </cell>
          <cell r="F32">
            <v>2395688</v>
          </cell>
          <cell r="G32">
            <v>6.7744176894233732E-2</v>
          </cell>
          <cell r="H32">
            <v>6.7689928492003615E-2</v>
          </cell>
          <cell r="I32">
            <v>7993670</v>
          </cell>
          <cell r="J32">
            <v>8780760</v>
          </cell>
          <cell r="K32">
            <v>9.8464159766415094E-2</v>
          </cell>
        </row>
      </sheetData>
      <sheetData sheetId="13">
        <row r="56">
          <cell r="D56" t="str">
            <v>4T22</v>
          </cell>
          <cell r="E56" t="str">
            <v>3T23</v>
          </cell>
          <cell r="F56" t="str">
            <v>4T23</v>
          </cell>
          <cell r="G56" t="str">
            <v>TaT</v>
          </cell>
          <cell r="H56" t="str">
            <v>AaA</v>
          </cell>
          <cell r="I56">
            <v>2022</v>
          </cell>
          <cell r="J56">
            <v>2023</v>
          </cell>
          <cell r="K56" t="str">
            <v>2023 / 2022</v>
          </cell>
        </row>
        <row r="57">
          <cell r="D57">
            <v>262822</v>
          </cell>
          <cell r="E57">
            <v>271304</v>
          </cell>
          <cell r="F57">
            <v>311417</v>
          </cell>
          <cell r="G57">
            <v>0.14785259340076085</v>
          </cell>
          <cell r="H57">
            <v>0.1848970025340344</v>
          </cell>
          <cell r="I57">
            <v>908339</v>
          </cell>
          <cell r="J57">
            <v>1080001</v>
          </cell>
          <cell r="K57">
            <v>0.18898450908746622</v>
          </cell>
        </row>
        <row r="58">
          <cell r="D58">
            <v>212707</v>
          </cell>
          <cell r="E58">
            <v>171902</v>
          </cell>
          <cell r="F58">
            <v>239028</v>
          </cell>
          <cell r="G58">
            <v>0.3904899303091296</v>
          </cell>
          <cell r="H58">
            <v>0.12374298918230231</v>
          </cell>
          <cell r="I58">
            <v>652587</v>
          </cell>
          <cell r="J58">
            <v>720718</v>
          </cell>
          <cell r="K58">
            <v>0.1044014054831004</v>
          </cell>
        </row>
        <row r="59">
          <cell r="D59">
            <v>94071</v>
          </cell>
          <cell r="E59">
            <v>65606.149999999994</v>
          </cell>
          <cell r="F59">
            <v>93089.85</v>
          </cell>
          <cell r="G59">
            <v>0.4189195677539379</v>
          </cell>
          <cell r="H59">
            <v>-1.0429888063271275E-2</v>
          </cell>
          <cell r="I59">
            <v>280171</v>
          </cell>
          <cell r="J59">
            <v>264326</v>
          </cell>
          <cell r="K59">
            <v>-5.6554746922415244E-2</v>
          </cell>
        </row>
        <row r="60">
          <cell r="D60">
            <v>139096</v>
          </cell>
          <cell r="E60">
            <v>112480</v>
          </cell>
          <cell r="F60">
            <v>105340</v>
          </cell>
          <cell r="G60">
            <v>-6.3477951635846352E-2</v>
          </cell>
          <cell r="H60">
            <v>-0.24268131362512224</v>
          </cell>
          <cell r="I60">
            <v>333325</v>
          </cell>
          <cell r="J60">
            <v>336715</v>
          </cell>
          <cell r="K60">
            <v>1.0170254256356426E-2</v>
          </cell>
        </row>
        <row r="61">
          <cell r="D61">
            <v>63981</v>
          </cell>
          <cell r="E61">
            <v>57518</v>
          </cell>
          <cell r="F61">
            <v>60869</v>
          </cell>
          <cell r="G61">
            <v>5.826002294933752E-2</v>
          </cell>
          <cell r="H61">
            <v>-4.8639439833700671E-2</v>
          </cell>
          <cell r="I61">
            <v>225491</v>
          </cell>
          <cell r="J61">
            <v>226860</v>
          </cell>
          <cell r="K61">
            <v>6.0711957461716537E-3</v>
          </cell>
        </row>
        <row r="62">
          <cell r="D62">
            <v>36079</v>
          </cell>
          <cell r="E62">
            <v>44084</v>
          </cell>
          <cell r="F62">
            <v>49698</v>
          </cell>
          <cell r="G62">
            <v>0.12734779058161694</v>
          </cell>
          <cell r="H62">
            <v>0.37747720280495578</v>
          </cell>
          <cell r="I62">
            <v>136105</v>
          </cell>
          <cell r="J62">
            <v>157127</v>
          </cell>
          <cell r="K62">
            <v>0.15445428162080743</v>
          </cell>
        </row>
        <row r="63">
          <cell r="D63">
            <v>27673</v>
          </cell>
          <cell r="E63">
            <v>29310</v>
          </cell>
          <cell r="F63">
            <v>31911</v>
          </cell>
          <cell r="G63">
            <v>8.8741044012282444E-2</v>
          </cell>
          <cell r="H63">
            <v>0.15314566545007779</v>
          </cell>
          <cell r="I63">
            <v>106356</v>
          </cell>
          <cell r="J63">
            <v>115120</v>
          </cell>
          <cell r="K63">
            <v>8.2402497273308617E-2</v>
          </cell>
        </row>
        <row r="64">
          <cell r="D64">
            <v>35338</v>
          </cell>
          <cell r="E64">
            <v>45426</v>
          </cell>
          <cell r="F64">
            <v>43936</v>
          </cell>
          <cell r="G64">
            <v>-3.2800598776031364E-2</v>
          </cell>
          <cell r="H64">
            <v>0.24330748769030497</v>
          </cell>
          <cell r="I64">
            <v>113211</v>
          </cell>
          <cell r="J64">
            <v>144534</v>
          </cell>
          <cell r="K64">
            <v>0.27667806131912975</v>
          </cell>
        </row>
        <row r="65">
          <cell r="D65">
            <v>23968</v>
          </cell>
          <cell r="E65">
            <v>27754</v>
          </cell>
          <cell r="F65">
            <v>30205</v>
          </cell>
          <cell r="G65">
            <v>8.8311594725084763E-2</v>
          </cell>
          <cell r="H65">
            <v>0.26022196261682251</v>
          </cell>
          <cell r="I65">
            <v>91680</v>
          </cell>
          <cell r="J65">
            <v>108357</v>
          </cell>
          <cell r="K65">
            <v>0.18190445026178015</v>
          </cell>
        </row>
        <row r="66">
          <cell r="D66">
            <v>22845</v>
          </cell>
          <cell r="E66">
            <v>27091</v>
          </cell>
          <cell r="F66">
            <v>30589</v>
          </cell>
          <cell r="G66">
            <v>0.12912037207928839</v>
          </cell>
          <cell r="H66">
            <v>0.3389800831691836</v>
          </cell>
          <cell r="I66">
            <v>87844</v>
          </cell>
          <cell r="J66">
            <v>118510</v>
          </cell>
          <cell r="K66">
            <v>0.34909612494877273</v>
          </cell>
        </row>
        <row r="67">
          <cell r="D67">
            <v>16365</v>
          </cell>
          <cell r="E67">
            <v>16064</v>
          </cell>
          <cell r="F67">
            <v>16575</v>
          </cell>
          <cell r="G67">
            <v>3.1810258964143356E-2</v>
          </cell>
          <cell r="H67">
            <v>1.2832263978001857E-2</v>
          </cell>
          <cell r="I67">
            <v>64480</v>
          </cell>
          <cell r="J67">
            <v>64432</v>
          </cell>
          <cell r="K67">
            <v>-7.4441687344917185E-4</v>
          </cell>
        </row>
        <row r="68">
          <cell r="D68">
            <v>14322</v>
          </cell>
          <cell r="E68">
            <v>14391</v>
          </cell>
          <cell r="F68">
            <v>18444</v>
          </cell>
          <cell r="G68">
            <v>0.28163435480508658</v>
          </cell>
          <cell r="H68">
            <v>0.28780896522832</v>
          </cell>
          <cell r="I68">
            <v>55914</v>
          </cell>
          <cell r="J68">
            <v>61945</v>
          </cell>
          <cell r="K68">
            <v>0.10786207389920244</v>
          </cell>
        </row>
        <row r="69">
          <cell r="D69">
            <v>14848</v>
          </cell>
          <cell r="E69">
            <v>13592</v>
          </cell>
          <cell r="F69">
            <v>16316</v>
          </cell>
          <cell r="G69">
            <v>0.20041200706297824</v>
          </cell>
          <cell r="H69">
            <v>9.8868534482758674E-2</v>
          </cell>
          <cell r="I69">
            <v>50566</v>
          </cell>
          <cell r="J69">
            <v>56359</v>
          </cell>
          <cell r="K69">
            <v>0.11456314519637711</v>
          </cell>
        </row>
        <row r="70">
          <cell r="D70">
            <v>12225</v>
          </cell>
          <cell r="E70">
            <v>9959</v>
          </cell>
          <cell r="F70">
            <v>11284</v>
          </cell>
          <cell r="G70">
            <v>0.133045486494628</v>
          </cell>
          <cell r="H70">
            <v>-7.6973415132924328E-2</v>
          </cell>
          <cell r="I70">
            <v>35896</v>
          </cell>
          <cell r="J70">
            <v>39764</v>
          </cell>
          <cell r="K70">
            <v>0.10775573880098066</v>
          </cell>
        </row>
        <row r="71">
          <cell r="D71">
            <v>8629</v>
          </cell>
          <cell r="E71">
            <v>38034</v>
          </cell>
          <cell r="F71">
            <v>4518</v>
          </cell>
          <cell r="G71">
            <v>-0.88121154756270703</v>
          </cell>
          <cell r="H71">
            <v>-0.47641673426816544</v>
          </cell>
          <cell r="I71">
            <v>62994</v>
          </cell>
          <cell r="J71">
            <v>56324</v>
          </cell>
          <cell r="K71">
            <v>-0.10588309997777567</v>
          </cell>
        </row>
        <row r="72">
          <cell r="D72">
            <v>5368</v>
          </cell>
          <cell r="E72">
            <v>5930</v>
          </cell>
          <cell r="F72">
            <v>6122</v>
          </cell>
          <cell r="G72">
            <v>3.2377740303541236E-2</v>
          </cell>
          <cell r="H72">
            <v>0.14046199701937412</v>
          </cell>
          <cell r="I72">
            <v>20435</v>
          </cell>
          <cell r="J72">
            <v>22677</v>
          </cell>
          <cell r="K72">
            <v>0.10971372644971855</v>
          </cell>
        </row>
        <row r="73">
          <cell r="D73">
            <v>38690</v>
          </cell>
          <cell r="E73">
            <v>57449</v>
          </cell>
          <cell r="F73">
            <v>19861</v>
          </cell>
          <cell r="G73">
            <v>-0.654284669881112</v>
          </cell>
          <cell r="H73">
            <v>-0.48666322047040578</v>
          </cell>
          <cell r="I73">
            <v>188671</v>
          </cell>
          <cell r="J73">
            <v>229434</v>
          </cell>
          <cell r="K73">
            <v>0.21605334153102485</v>
          </cell>
        </row>
        <row r="74">
          <cell r="D74">
            <v>1029027</v>
          </cell>
          <cell r="E74">
            <v>1007894.15</v>
          </cell>
          <cell r="F74">
            <v>1089202.8500000001</v>
          </cell>
          <cell r="G74">
            <v>8.0671864203200272E-2</v>
          </cell>
          <cell r="H74">
            <v>5.8478397554194483E-2</v>
          </cell>
          <cell r="I74">
            <v>3414065</v>
          </cell>
          <cell r="J74">
            <v>3803203</v>
          </cell>
          <cell r="K74">
            <v>0.11398084102089445</v>
          </cell>
        </row>
      </sheetData>
      <sheetData sheetId="14"/>
      <sheetData sheetId="15"/>
      <sheetData sheetId="16"/>
      <sheetData sheetId="17"/>
      <sheetData sheetId="18">
        <row r="19">
          <cell r="S19" t="str">
            <v>4T22</v>
          </cell>
          <cell r="T19" t="str">
            <v>3T23</v>
          </cell>
          <cell r="U19" t="str">
            <v>4T23</v>
          </cell>
          <cell r="V19" t="str">
            <v>TaT</v>
          </cell>
          <cell r="W19" t="str">
            <v>AaA</v>
          </cell>
          <cell r="X19">
            <v>2022</v>
          </cell>
          <cell r="Y19" t="str">
            <v>2023</v>
          </cell>
          <cell r="Z19" t="str">
            <v>2023 / 2022</v>
          </cell>
        </row>
        <row r="20">
          <cell r="S20">
            <v>0.41884227896986087</v>
          </cell>
          <cell r="T20">
            <v>0.39208602262625558</v>
          </cell>
          <cell r="U20">
            <v>0.41803856829503633</v>
          </cell>
          <cell r="V20" t="str">
            <v>260 pbs</v>
          </cell>
          <cell r="W20" t="str">
            <v>-10 pbs</v>
          </cell>
          <cell r="X20">
            <v>0.40719766857126471</v>
          </cell>
          <cell r="Y20">
            <v>0.38831691090537029</v>
          </cell>
          <cell r="Z20" t="str">
            <v>-190 pbs</v>
          </cell>
        </row>
        <row r="21">
          <cell r="S21">
            <v>0.64501047468192729</v>
          </cell>
          <cell r="T21">
            <v>0.65328369905956107</v>
          </cell>
          <cell r="U21">
            <v>0.59000152906429315</v>
          </cell>
          <cell r="V21" t="str">
            <v>-630 pbs</v>
          </cell>
          <cell r="W21" t="str">
            <v>-550 pbs</v>
          </cell>
          <cell r="X21">
            <v>0.60899117105687339</v>
          </cell>
          <cell r="Y21">
            <v>0.61321152687766967</v>
          </cell>
          <cell r="Z21" t="str">
            <v>40 pbs</v>
          </cell>
        </row>
        <row r="22">
          <cell r="S22">
            <v>0.5229791630730416</v>
          </cell>
          <cell r="T22">
            <v>0.51378831708310857</v>
          </cell>
          <cell r="U22">
            <v>0.52905451331048881</v>
          </cell>
          <cell r="V22" t="str">
            <v>150 pbs</v>
          </cell>
          <cell r="W22" t="str">
            <v>60 pbs</v>
          </cell>
          <cell r="X22">
            <v>0.51284090500133961</v>
          </cell>
          <cell r="Y22">
            <v>0.52670113705038579</v>
          </cell>
          <cell r="Z22" t="str">
            <v>140 pbs</v>
          </cell>
        </row>
        <row r="23">
          <cell r="S23">
            <v>0.93265504623982953</v>
          </cell>
          <cell r="T23">
            <v>0.85953517198636509</v>
          </cell>
          <cell r="U23">
            <v>0.9819986293993832</v>
          </cell>
          <cell r="V23" t="str">
            <v>1220 pbs</v>
          </cell>
          <cell r="W23" t="str">
            <v>490 pbs</v>
          </cell>
          <cell r="X23">
            <v>0.81829924256284536</v>
          </cell>
          <cell r="Y23">
            <v>0.91587254168107224</v>
          </cell>
          <cell r="Z23" t="str">
            <v>980 pbs</v>
          </cell>
        </row>
        <row r="24">
          <cell r="S24">
            <v>0.53678051969276031</v>
          </cell>
          <cell r="T24">
            <v>0.24744849435441371</v>
          </cell>
          <cell r="U24">
            <v>0.3489625217884712</v>
          </cell>
          <cell r="V24" t="str">
            <v>1020 pbs</v>
          </cell>
          <cell r="W24" t="str">
            <v>-1880 pbs</v>
          </cell>
          <cell r="X24">
            <v>0.34251544145151597</v>
          </cell>
          <cell r="Y24">
            <v>0.26534277779291876</v>
          </cell>
          <cell r="Z24" t="str">
            <v>-770 pbs</v>
          </cell>
        </row>
        <row r="25">
          <cell r="S25">
            <v>0.46131503425291615</v>
          </cell>
          <cell r="T25">
            <v>0.51585448432063885</v>
          </cell>
          <cell r="U25">
            <v>0.54226012208225693</v>
          </cell>
          <cell r="V25" t="str">
            <v>260 pbs</v>
          </cell>
          <cell r="W25" t="str">
            <v>810 pbs</v>
          </cell>
          <cell r="X25">
            <v>0.50951767066540088</v>
          </cell>
          <cell r="Y25">
            <v>0.51264053281619704</v>
          </cell>
          <cell r="Z25" t="str">
            <v>30 pbs</v>
          </cell>
        </row>
        <row r="26">
          <cell r="S26">
            <v>0.49530752462680389</v>
          </cell>
          <cell r="T26">
            <v>0.46312441907963842</v>
          </cell>
          <cell r="U26">
            <v>0.48955483738470923</v>
          </cell>
          <cell r="V26" t="str">
            <v>265 pbs</v>
          </cell>
          <cell r="W26" t="str">
            <v>-57 pbs</v>
          </cell>
          <cell r="X26">
            <v>0.47496252103893088</v>
          </cell>
          <cell r="Y26">
            <v>0.46078258354805363</v>
          </cell>
          <cell r="Z26" t="str">
            <v>-142 pbs</v>
          </cell>
        </row>
      </sheetData>
      <sheetData sheetId="19">
        <row r="15">
          <cell r="D15" t="str">
            <v>4T22</v>
          </cell>
          <cell r="E15" t="str">
            <v>3T23</v>
          </cell>
          <cell r="F15" t="str">
            <v>4T23</v>
          </cell>
          <cell r="G15" t="str">
            <v>TaT</v>
          </cell>
          <cell r="H15" t="str">
            <v>AaA</v>
          </cell>
          <cell r="I15">
            <v>2022</v>
          </cell>
          <cell r="J15" t="str">
            <v>2023</v>
          </cell>
          <cell r="K15" t="str">
            <v>2022 / 2023</v>
          </cell>
        </row>
        <row r="16">
          <cell r="D16">
            <v>2243805</v>
          </cell>
          <cell r="E16">
            <v>2243691</v>
          </cell>
          <cell r="F16">
            <v>2395688</v>
          </cell>
          <cell r="G16">
            <v>6.7744176894233732E-2</v>
          </cell>
          <cell r="H16">
            <v>6.7689928492003615E-2</v>
          </cell>
          <cell r="I16">
            <v>7993671</v>
          </cell>
          <cell r="J16">
            <v>8780760</v>
          </cell>
          <cell r="K16">
            <v>9.8464022349681324E-2</v>
          </cell>
        </row>
        <row r="17">
          <cell r="D17">
            <v>4530125</v>
          </cell>
          <cell r="E17">
            <v>4844683</v>
          </cell>
          <cell r="F17">
            <v>4893605</v>
          </cell>
          <cell r="G17">
            <v>1.0098080720658098E-2</v>
          </cell>
          <cell r="H17">
            <v>8.0236196572942342E-2</v>
          </cell>
          <cell r="I17">
            <v>16830109</v>
          </cell>
          <cell r="J17">
            <v>19056189</v>
          </cell>
          <cell r="K17">
            <v>0.13226771139747218</v>
          </cell>
        </row>
        <row r="18">
          <cell r="D18">
            <v>0.49530752462680389</v>
          </cell>
          <cell r="E18">
            <v>0.46312441907963842</v>
          </cell>
          <cell r="F18">
            <v>0.48955483738470923</v>
          </cell>
          <cell r="G18" t="str">
            <v>270 pbs</v>
          </cell>
          <cell r="H18" t="str">
            <v>-50 bps</v>
          </cell>
          <cell r="I18">
            <v>0.47496252103893088</v>
          </cell>
          <cell r="J18">
            <v>0.46078258354805363</v>
          </cell>
          <cell r="K18" t="str">
            <v>-140 pbs</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as - BAP"/>
      <sheetName val="Tablas BCP"/>
      <sheetName val="Tablas Mibanco"/>
      <sheetName val="Req de Cap x Subs"/>
    </sheetNames>
    <sheetDataSet>
      <sheetData sheetId="0">
        <row r="7">
          <cell r="N7">
            <v>1318992.8800799998</v>
          </cell>
        </row>
      </sheetData>
      <sheetData sheetId="1">
        <row r="8">
          <cell r="C8" t="str">
            <v>Dic 22</v>
          </cell>
          <cell r="D8" t="str">
            <v>Set 23</v>
          </cell>
          <cell r="E8" t="str">
            <v>Dic 23</v>
          </cell>
          <cell r="F8" t="str">
            <v>TaT</v>
          </cell>
          <cell r="G8" t="str">
            <v>AaA</v>
          </cell>
        </row>
        <row r="9">
          <cell r="C9">
            <v>1318992.8800799998</v>
          </cell>
          <cell r="D9">
            <v>1318992.8800799998</v>
          </cell>
          <cell r="E9">
            <v>1318992.8800799998</v>
          </cell>
          <cell r="F9">
            <v>0</v>
          </cell>
          <cell r="G9">
            <v>0</v>
          </cell>
        </row>
        <row r="10">
          <cell r="C10">
            <v>-207517.88443000001</v>
          </cell>
          <cell r="D10">
            <v>-208033.19131999998</v>
          </cell>
          <cell r="E10">
            <v>-208033.19131999998</v>
          </cell>
          <cell r="F10">
            <v>0</v>
          </cell>
          <cell r="G10">
            <v>2.4831926723587472E-3</v>
          </cell>
        </row>
        <row r="11">
          <cell r="C11">
            <v>231556.08759000001</v>
          </cell>
          <cell r="D11">
            <v>225338.44448000001</v>
          </cell>
          <cell r="E11">
            <v>228239.34550999998</v>
          </cell>
          <cell r="F11">
            <v>1.28735291338955E-2</v>
          </cell>
          <cell r="G11">
            <v>-1.4323709277178409E-2</v>
          </cell>
        </row>
        <row r="12">
          <cell r="C12">
            <v>23702589.999999996</v>
          </cell>
          <cell r="D12">
            <v>26239162.000000004</v>
          </cell>
          <cell r="E12">
            <v>26252578</v>
          </cell>
          <cell r="F12">
            <v>5.1129681656747472E-4</v>
          </cell>
          <cell r="G12">
            <v>0.10758267345467321</v>
          </cell>
        </row>
        <row r="13">
          <cell r="C13">
            <v>471171</v>
          </cell>
          <cell r="D13">
            <v>210282.66026370018</v>
          </cell>
          <cell r="E13">
            <v>205547.91247575259</v>
          </cell>
          <cell r="F13">
            <v>-2.2516111323730104E-2</v>
          </cell>
          <cell r="G13">
            <v>-0.56375092593611964</v>
          </cell>
        </row>
        <row r="14">
          <cell r="C14">
            <v>2128731.7944585658</v>
          </cell>
          <cell r="D14">
            <v>1946059.0847361267</v>
          </cell>
          <cell r="E14">
            <v>1969000.9775617642</v>
          </cell>
          <cell r="F14">
            <v>1.1788898397577796E-2</v>
          </cell>
          <cell r="G14">
            <v>-7.5035670211065053E-2</v>
          </cell>
        </row>
        <row r="15">
          <cell r="C15">
            <v>0</v>
          </cell>
          <cell r="D15">
            <v>0</v>
          </cell>
          <cell r="E15">
            <v>0</v>
          </cell>
          <cell r="F15" t="str">
            <v/>
          </cell>
          <cell r="G15" t="str">
            <v/>
          </cell>
        </row>
        <row r="16">
          <cell r="C16">
            <v>5770556.7109854231</v>
          </cell>
          <cell r="D16">
            <v>5844106.1296384847</v>
          </cell>
          <cell r="E16">
            <v>5720210.0097900871</v>
          </cell>
          <cell r="F16">
            <v>-2.1200183073345702E-2</v>
          </cell>
          <cell r="G16">
            <v>-8.7247563306137588E-3</v>
          </cell>
        </row>
        <row r="17">
          <cell r="C17">
            <v>-889245.7810723111</v>
          </cell>
          <cell r="D17">
            <v>-1259626.3905012961</v>
          </cell>
          <cell r="E17">
            <v>-1235433.9990607169</v>
          </cell>
          <cell r="F17">
            <v>-1.9206005544986526E-2</v>
          </cell>
          <cell r="G17">
            <v>0.38930543766083359</v>
          </cell>
        </row>
        <row r="18">
          <cell r="C18">
            <v>-772213</v>
          </cell>
          <cell r="D18">
            <v>-842678</v>
          </cell>
          <cell r="E18">
            <v>-798482</v>
          </cell>
          <cell r="F18">
            <v>-5.2447079430102628E-2</v>
          </cell>
          <cell r="G18">
            <v>3.401781632787837E-2</v>
          </cell>
        </row>
        <row r="19">
          <cell r="C19">
            <v>0</v>
          </cell>
          <cell r="D19">
            <v>0</v>
          </cell>
          <cell r="E19">
            <v>0</v>
          </cell>
          <cell r="F19" t="str">
            <v/>
          </cell>
          <cell r="G19" t="str">
            <v/>
          </cell>
        </row>
        <row r="20">
          <cell r="C20">
            <v>0</v>
          </cell>
          <cell r="D20">
            <v>0</v>
          </cell>
          <cell r="E20">
            <v>0</v>
          </cell>
          <cell r="F20" t="str">
            <v/>
          </cell>
          <cell r="G20" t="str">
            <v/>
          </cell>
        </row>
        <row r="21">
          <cell r="C21">
            <v>0</v>
          </cell>
          <cell r="D21">
            <v>0</v>
          </cell>
          <cell r="E21">
            <v>0</v>
          </cell>
          <cell r="F21" t="str">
            <v/>
          </cell>
          <cell r="G21" t="str">
            <v/>
          </cell>
        </row>
        <row r="22">
          <cell r="C22">
            <v>31754621.80761167</v>
          </cell>
          <cell r="D22">
            <v>33473603.617377013</v>
          </cell>
          <cell r="E22">
            <v>33452619.935036883</v>
          </cell>
          <cell r="F22">
            <v>-6.268725225997418E-4</v>
          </cell>
          <cell r="G22">
            <v>5.3472472061317333E-2</v>
          </cell>
        </row>
        <row r="24">
          <cell r="C24">
            <v>16955335.192703847</v>
          </cell>
          <cell r="D24">
            <v>17821986.598253049</v>
          </cell>
          <cell r="E24">
            <v>17876444.947215393</v>
          </cell>
          <cell r="F24">
            <v>3.0556834201458383E-3</v>
          </cell>
          <cell r="G24">
            <v>5.4325658799592169E-2</v>
          </cell>
        </row>
        <row r="25">
          <cell r="C25">
            <v>14799286.614907831</v>
          </cell>
          <cell r="D25">
            <v>15651617.019123964</v>
          </cell>
          <cell r="E25">
            <v>15576174.987821493</v>
          </cell>
          <cell r="F25">
            <v>-4.8200790506368607E-3</v>
          </cell>
          <cell r="G25">
            <v>5.2494987976722918E-2</v>
          </cell>
        </row>
        <row r="27">
          <cell r="C27">
            <v>22506112.50980572</v>
          </cell>
          <cell r="D27">
            <v>22387961.439688884</v>
          </cell>
          <cell r="E27">
            <v>24780032.354852803</v>
          </cell>
          <cell r="F27">
            <v>0.10684630316198906</v>
          </cell>
          <cell r="G27">
            <v>0.10103565616035892</v>
          </cell>
        </row>
        <row r="28">
          <cell r="C28">
            <v>1562892.5000206553</v>
          </cell>
          <cell r="D28">
            <v>1550764.8428099009</v>
          </cell>
          <cell r="E28">
            <v>1593589.7628823952</v>
          </cell>
          <cell r="F28">
            <v>2.7615353979071333E-2</v>
          </cell>
          <cell r="G28">
            <v>1.9641314333093352E-2</v>
          </cell>
        </row>
        <row r="29">
          <cell r="C29">
            <v>-471370.6772725</v>
          </cell>
          <cell r="D29">
            <v>-680628.27517040004</v>
          </cell>
          <cell r="E29">
            <v>-652893.13838679995</v>
          </cell>
          <cell r="F29">
            <v>-4.0749316176522887E-2</v>
          </cell>
          <cell r="G29">
            <v>0.38509493667414008</v>
          </cell>
        </row>
        <row r="30">
          <cell r="C30">
            <v>0</v>
          </cell>
          <cell r="D30">
            <v>0</v>
          </cell>
          <cell r="E30">
            <v>0</v>
          </cell>
          <cell r="F30" t="str">
            <v/>
          </cell>
          <cell r="G30" t="str">
            <v/>
          </cell>
        </row>
        <row r="31">
          <cell r="C31">
            <v>23597634.332553878</v>
          </cell>
          <cell r="D31">
            <v>23258098.007328384</v>
          </cell>
          <cell r="E31">
            <v>25720728.979348399</v>
          </cell>
          <cell r="F31">
            <v>0.10588273259679548</v>
          </cell>
          <cell r="G31">
            <v>8.9970656247758907E-2</v>
          </cell>
        </row>
        <row r="32">
          <cell r="C32">
            <v>1.3456697124849037</v>
          </cell>
          <cell r="D32">
            <v>1.4392236031867194</v>
          </cell>
          <cell r="E32">
            <v>1.3006093241718206</v>
          </cell>
        </row>
        <row r="33">
          <cell r="C33">
            <v>1</v>
          </cell>
          <cell r="D33">
            <v>1</v>
          </cell>
          <cell r="E33">
            <v>1</v>
          </cell>
        </row>
      </sheetData>
      <sheetData sheetId="2">
        <row r="5">
          <cell r="D5" t="str">
            <v>Set 23</v>
          </cell>
          <cell r="E5" t="str">
            <v>Dic 23</v>
          </cell>
          <cell r="F5" t="str">
            <v>TaT</v>
          </cell>
        </row>
        <row r="6">
          <cell r="D6">
            <v>12973174.633990001</v>
          </cell>
          <cell r="E6">
            <v>12973174.634000001</v>
          </cell>
          <cell r="F6">
            <v>7.709388682997087E-13</v>
          </cell>
        </row>
        <row r="7">
          <cell r="D7">
            <v>7039792.5408699997</v>
          </cell>
          <cell r="E7">
            <v>6590920.6985399993</v>
          </cell>
          <cell r="F7">
            <v>-6.3762083857449525E-2</v>
          </cell>
        </row>
        <row r="8">
          <cell r="D8">
            <v>4474350.7072299998</v>
          </cell>
          <cell r="E8">
            <v>5383865.0684600007</v>
          </cell>
          <cell r="F8">
            <v>0.20327292622823179</v>
          </cell>
        </row>
        <row r="9">
          <cell r="D9">
            <v>1667750.4065999999</v>
          </cell>
          <cell r="E9">
            <v>1695577.33</v>
          </cell>
          <cell r="F9">
            <v>1.6685304521514288E-2</v>
          </cell>
        </row>
        <row r="10">
          <cell r="D10">
            <v>0</v>
          </cell>
          <cell r="E10">
            <v>0</v>
          </cell>
          <cell r="F10" t="str">
            <v>n.a</v>
          </cell>
        </row>
        <row r="11">
          <cell r="D11">
            <v>5120550</v>
          </cell>
          <cell r="E11">
            <v>5007150</v>
          </cell>
          <cell r="F11">
            <v>-2.2146058528868973E-2</v>
          </cell>
        </row>
        <row r="12">
          <cell r="D12">
            <v>-916336.70297999494</v>
          </cell>
          <cell r="E12">
            <v>-668716.76031999756</v>
          </cell>
          <cell r="F12">
            <v>-0.27022811795568047</v>
          </cell>
        </row>
        <row r="13">
          <cell r="D13">
            <v>-2714749.2971499995</v>
          </cell>
          <cell r="E13">
            <v>-2772785.8399499995</v>
          </cell>
          <cell r="F13">
            <v>2.1378232922254714E-2</v>
          </cell>
        </row>
        <row r="14">
          <cell r="D14">
            <v>-1124983.0115531988</v>
          </cell>
          <cell r="E14">
            <v>-1294278.8893102172</v>
          </cell>
          <cell r="F14">
            <v>0.15048749716076282</v>
          </cell>
        </row>
        <row r="15">
          <cell r="D15">
            <v>-122083.18850999999</v>
          </cell>
          <cell r="E15">
            <v>-122083.18850999999</v>
          </cell>
          <cell r="F15">
            <v>0</v>
          </cell>
        </row>
        <row r="16">
          <cell r="D16">
            <v>26397466.088496804</v>
          </cell>
          <cell r="E16">
            <v>26792823.052909784</v>
          </cell>
          <cell r="F16">
            <v>1.4977080113960817E-2</v>
          </cell>
        </row>
        <row r="17">
          <cell r="D17">
            <v>19609165.681896806</v>
          </cell>
          <cell r="E17">
            <v>20090095.722909786</v>
          </cell>
          <cell r="F17">
            <v>2.4525777833422913E-2</v>
          </cell>
        </row>
        <row r="18">
          <cell r="D18">
            <v>19609165.681896806</v>
          </cell>
          <cell r="E18">
            <v>20090095.722909786</v>
          </cell>
          <cell r="F18">
            <v>2.4525777833422913E-2</v>
          </cell>
        </row>
        <row r="19">
          <cell r="D19">
            <v>6788300.4066000003</v>
          </cell>
          <cell r="E19">
            <v>6702727.3300000001</v>
          </cell>
          <cell r="F19">
            <v>-1.2605964891712951E-2</v>
          </cell>
        </row>
        <row r="21">
          <cell r="D21" t="str">
            <v>Trimestre</v>
          </cell>
          <cell r="E21"/>
          <cell r="F21" t="str">
            <v>Variaciòn %</v>
          </cell>
        </row>
        <row r="22">
          <cell r="D22" t="str">
            <v>Set 23</v>
          </cell>
          <cell r="E22" t="str">
            <v>Dic 23</v>
          </cell>
          <cell r="F22" t="str">
            <v>TaT</v>
          </cell>
        </row>
        <row r="23">
          <cell r="D23">
            <v>2576734.2842897442</v>
          </cell>
          <cell r="E23">
            <v>2680009.8977020127</v>
          </cell>
          <cell r="F23">
            <v>4.0080040088703139E-2</v>
          </cell>
        </row>
        <row r="24">
          <cell r="D24">
            <v>132297591.50114001</v>
          </cell>
          <cell r="E24">
            <v>134427146.36267</v>
          </cell>
          <cell r="F24">
            <v>1.6096701666043822E-2</v>
          </cell>
        </row>
        <row r="25">
          <cell r="D25">
            <v>15862960.427170001</v>
          </cell>
          <cell r="E25">
            <v>16365973.98457</v>
          </cell>
          <cell r="F25">
            <v>3.1709942145379033E-2</v>
          </cell>
        </row>
        <row r="26">
          <cell r="D26">
            <v>150737286.21259975</v>
          </cell>
          <cell r="E26">
            <v>153473130.24494201</v>
          </cell>
          <cell r="F26">
            <v>1.8149749813616944E-2</v>
          </cell>
        </row>
        <row r="28">
          <cell r="D28" t="str">
            <v>Trimestre</v>
          </cell>
          <cell r="E28"/>
          <cell r="F28" t="str">
            <v>Variaciòn %</v>
          </cell>
        </row>
        <row r="29">
          <cell r="D29" t="str">
            <v>Set 23</v>
          </cell>
          <cell r="E29" t="str">
            <v>Dic 23</v>
          </cell>
          <cell r="F29" t="str">
            <v>TaT</v>
          </cell>
        </row>
        <row r="30">
          <cell r="D30">
            <v>257673.428428977</v>
          </cell>
          <cell r="E30">
            <v>268000.98977020395</v>
          </cell>
          <cell r="F30">
            <v>4.0080040088702917E-2</v>
          </cell>
        </row>
        <row r="31">
          <cell r="D31">
            <v>11906783.235100001</v>
          </cell>
          <cell r="E31">
            <v>12098443.17264</v>
          </cell>
          <cell r="F31">
            <v>1.6096701666240554E-2</v>
          </cell>
        </row>
        <row r="32">
          <cell r="D32">
            <v>1586296.0427167497</v>
          </cell>
          <cell r="E32">
            <v>1636597.3984574999</v>
          </cell>
          <cell r="F32">
            <v>3.1709942145857095E-2</v>
          </cell>
        </row>
        <row r="33">
          <cell r="D33">
            <v>3595809.693843706</v>
          </cell>
          <cell r="E33">
            <v>5383836.7534477254</v>
          </cell>
          <cell r="F33">
            <v>0.49725297272134705</v>
          </cell>
        </row>
        <row r="34">
          <cell r="D34">
            <v>17346562.400089435</v>
          </cell>
          <cell r="E34">
            <v>19386878.314315427</v>
          </cell>
          <cell r="F34">
            <v>0.11762076353615014</v>
          </cell>
        </row>
        <row r="39">
          <cell r="D39" t="str">
            <v>Set 23</v>
          </cell>
          <cell r="E39" t="str">
            <v>Dic 23</v>
          </cell>
          <cell r="F39" t="str">
            <v>Variación</v>
          </cell>
        </row>
        <row r="40">
          <cell r="D40">
            <v>0.13008835553958464</v>
          </cell>
          <cell r="E40">
            <v>0.13090301664432163</v>
          </cell>
          <cell r="F40" t="str">
            <v>8 pbs</v>
          </cell>
        </row>
        <row r="41">
          <cell r="D41">
            <v>0.13008835553958464</v>
          </cell>
          <cell r="E41">
            <v>0.13090301664432163</v>
          </cell>
          <cell r="F41" t="str">
            <v>8 pbs</v>
          </cell>
        </row>
        <row r="42">
          <cell r="D42">
            <v>0.1751223386844436</v>
          </cell>
          <cell r="E42">
            <v>0.17457663768340836</v>
          </cell>
          <cell r="F42" t="str">
            <v>-5 pbs</v>
          </cell>
        </row>
        <row r="45">
          <cell r="D45"/>
          <cell r="E45" t="str">
            <v>Trimestre</v>
          </cell>
          <cell r="F45"/>
          <cell r="G45" t="str">
            <v>Variación %</v>
          </cell>
          <cell r="H45" t="str">
            <v>Variación %</v>
          </cell>
        </row>
        <row r="46">
          <cell r="D46" t="str">
            <v>Dic 22</v>
          </cell>
          <cell r="E46" t="str">
            <v>Set 23</v>
          </cell>
          <cell r="F46" t="str">
            <v>Dic 23</v>
          </cell>
          <cell r="G46" t="str">
            <v>TaT</v>
          </cell>
          <cell r="H46" t="str">
            <v>AaA</v>
          </cell>
        </row>
        <row r="47">
          <cell r="D47">
            <v>18423649.247699998</v>
          </cell>
          <cell r="E47">
            <v>19500724.786079999</v>
          </cell>
          <cell r="F47">
            <v>19051852.94376</v>
          </cell>
          <cell r="G47">
            <v>-2.3018213284073032E-2</v>
          </cell>
          <cell r="H47">
            <v>3.4097679977186199E-2</v>
          </cell>
        </row>
        <row r="48">
          <cell r="D48">
            <v>5249494.7595300004</v>
          </cell>
          <cell r="E48">
            <v>5104881.31274</v>
          </cell>
          <cell r="F48">
            <v>6058922.6995099997</v>
          </cell>
          <cell r="G48">
            <v>0.18688806425117971</v>
          </cell>
          <cell r="H48">
            <v>0.15419158929734209</v>
          </cell>
        </row>
        <row r="49">
          <cell r="D49">
            <v>-549318.88114999991</v>
          </cell>
          <cell r="E49">
            <v>-375085.86872999999</v>
          </cell>
          <cell r="F49">
            <v>-109202.46983</v>
          </cell>
          <cell r="G49">
            <v>-0.70886007996049616</v>
          </cell>
          <cell r="H49">
            <v>-0.8012038661380354</v>
          </cell>
        </row>
        <row r="50">
          <cell r="D50">
            <v>-1472073.1840899999</v>
          </cell>
          <cell r="E50">
            <v>-1573071.6750099999</v>
          </cell>
          <cell r="F50">
            <v>-1670115.99068</v>
          </cell>
          <cell r="G50">
            <v>6.1690968829747221E-2</v>
          </cell>
          <cell r="H50">
            <v>0.13453326147804631</v>
          </cell>
        </row>
        <row r="51">
          <cell r="D51">
            <v>-2702064.8050199999</v>
          </cell>
          <cell r="E51">
            <v>-2851284.7097200002</v>
          </cell>
          <cell r="F51">
            <v>-2917670.02819</v>
          </cell>
          <cell r="G51">
            <v>2.3282598978521141E-2</v>
          </cell>
          <cell r="H51">
            <v>7.9792765432361371E-2</v>
          </cell>
        </row>
        <row r="52">
          <cell r="D52">
            <v>18949687.136969998</v>
          </cell>
          <cell r="E52">
            <v>19806163.84536</v>
          </cell>
          <cell r="F52">
            <v>20413787.154569998</v>
          </cell>
          <cell r="G52">
            <v>3.0678495540788275E-2</v>
          </cell>
          <cell r="H52">
            <v>7.7262490246797044E-2</v>
          </cell>
        </row>
        <row r="54">
          <cell r="D54">
            <v>150535661.8893545</v>
          </cell>
          <cell r="E54">
            <v>151843248.5983167</v>
          </cell>
          <cell r="F54">
            <v>154627042.05604002</v>
          </cell>
          <cell r="G54">
            <v>1.8333337065828424E-2</v>
          </cell>
          <cell r="H54">
            <v>2.7178810092805348E-2</v>
          </cell>
        </row>
        <row r="55">
          <cell r="D55">
            <v>134564843.73635998</v>
          </cell>
          <cell r="E55">
            <v>133403553.886857</v>
          </cell>
          <cell r="F55">
            <v>135581058.17376801</v>
          </cell>
          <cell r="G55">
            <v>1.6322685741624307E-2</v>
          </cell>
          <cell r="H55">
            <v>7.5518568534810003E-3</v>
          </cell>
        </row>
        <row r="56">
          <cell r="D56">
            <v>15970818.152994517</v>
          </cell>
          <cell r="E56">
            <v>18439694.7114597</v>
          </cell>
          <cell r="F56">
            <v>19045983.882272001</v>
          </cell>
          <cell r="G56">
            <v>3.2879566625119414E-2</v>
          </cell>
          <cell r="H56">
            <v>0.19254904162194675</v>
          </cell>
        </row>
        <row r="58">
          <cell r="D58">
            <v>0.12588171400141879</v>
          </cell>
          <cell r="E58">
            <v>0.13043822513146341</v>
          </cell>
          <cell r="F58">
            <v>0.13201951536505252</v>
          </cell>
          <cell r="G58" t="str">
            <v>16 pbs</v>
          </cell>
          <cell r="H58" t="str">
            <v>61 pbs</v>
          </cell>
        </row>
      </sheetData>
      <sheetData sheetId="3">
        <row r="5">
          <cell r="C5" t="str">
            <v>Set 23</v>
          </cell>
          <cell r="D5" t="str">
            <v>Dic 23</v>
          </cell>
          <cell r="E5" t="str">
            <v>TaT</v>
          </cell>
        </row>
        <row r="6">
          <cell r="C6">
            <v>1840606.3130000001</v>
          </cell>
          <cell r="D6">
            <v>1840606.3130000001</v>
          </cell>
          <cell r="E6">
            <v>0</v>
          </cell>
        </row>
        <row r="7">
          <cell r="C7">
            <v>308055.96045000001</v>
          </cell>
          <cell r="D7">
            <v>308055.96045000001</v>
          </cell>
          <cell r="E7">
            <v>0</v>
          </cell>
        </row>
        <row r="8">
          <cell r="C8">
            <v>669894.25060999999</v>
          </cell>
          <cell r="D8">
            <v>717918.95877999999</v>
          </cell>
          <cell r="E8">
            <v>7.1689984092667025E-2</v>
          </cell>
        </row>
        <row r="9">
          <cell r="C9">
            <v>163157.70538999996</v>
          </cell>
          <cell r="D9">
            <v>157368.00815000001</v>
          </cell>
          <cell r="E9">
            <v>-3.5485282329514818E-2</v>
          </cell>
        </row>
        <row r="10">
          <cell r="C10">
            <v>0</v>
          </cell>
          <cell r="D10">
            <v>0</v>
          </cell>
          <cell r="E10" t="str">
            <v>n.a</v>
          </cell>
        </row>
        <row r="11">
          <cell r="C11">
            <v>173000</v>
          </cell>
          <cell r="D11">
            <v>173000</v>
          </cell>
          <cell r="E11">
            <v>0</v>
          </cell>
        </row>
        <row r="12">
          <cell r="C12">
            <v>-13583.678370000001</v>
          </cell>
          <cell r="D12">
            <v>-1694.861169999999</v>
          </cell>
          <cell r="E12">
            <v>-0.87522811392949684</v>
          </cell>
        </row>
        <row r="13">
          <cell r="C13">
            <v>-276.20566999999994</v>
          </cell>
          <cell r="D13">
            <v>-282.28940999999998</v>
          </cell>
          <cell r="E13">
            <v>2.2026122780173324E-2</v>
          </cell>
        </row>
        <row r="14">
          <cell r="C14">
            <v>-140573.29962999999</v>
          </cell>
          <cell r="D14">
            <v>-156884.33362999998</v>
          </cell>
          <cell r="E14">
            <v>0.1160322340226196</v>
          </cell>
        </row>
        <row r="15">
          <cell r="C15">
            <v>-139180.33346999998</v>
          </cell>
          <cell r="D15">
            <v>-139180.33346999998</v>
          </cell>
          <cell r="E15">
            <v>0</v>
          </cell>
        </row>
        <row r="16">
          <cell r="C16">
            <v>2861100.7123100003</v>
          </cell>
          <cell r="D16">
            <v>2898907.4227000005</v>
          </cell>
          <cell r="E16">
            <v>1.3214043891337084E-2</v>
          </cell>
        </row>
        <row r="17">
          <cell r="C17">
            <v>2524943.0069200005</v>
          </cell>
          <cell r="D17">
            <v>2568539.4145500003</v>
          </cell>
          <cell r="E17">
            <v>1.726629373832084E-2</v>
          </cell>
        </row>
        <row r="18">
          <cell r="C18">
            <v>2524943.0069200005</v>
          </cell>
          <cell r="D18">
            <v>2568539.4145500003</v>
          </cell>
          <cell r="E18">
            <v>1.726629373832084E-2</v>
          </cell>
        </row>
        <row r="19">
          <cell r="C19">
            <v>336157.70538999996</v>
          </cell>
          <cell r="D19">
            <v>330368.00815000001</v>
          </cell>
          <cell r="E19">
            <v>-1.7223157902279584E-2</v>
          </cell>
        </row>
        <row r="21">
          <cell r="C21" t="str">
            <v>Trimestre</v>
          </cell>
          <cell r="D21"/>
          <cell r="E21" t="str">
            <v>Variación %</v>
          </cell>
        </row>
        <row r="22">
          <cell r="C22" t="str">
            <v>Set 23</v>
          </cell>
          <cell r="D22" t="str">
            <v>Dic 23</v>
          </cell>
          <cell r="E22" t="str">
            <v>TaT</v>
          </cell>
        </row>
        <row r="23">
          <cell r="C23">
            <v>163852.83240000001</v>
          </cell>
          <cell r="D23">
            <v>220327</v>
          </cell>
          <cell r="E23">
            <v>0.34466396932421889</v>
          </cell>
        </row>
        <row r="24">
          <cell r="C24">
            <v>12799766.024530001</v>
          </cell>
          <cell r="D24">
            <v>12349400</v>
          </cell>
          <cell r="E24">
            <v>-3.5185488833694371E-2</v>
          </cell>
        </row>
        <row r="25">
          <cell r="C25">
            <v>1522681.4892999998</v>
          </cell>
          <cell r="D25">
            <v>1527140</v>
          </cell>
          <cell r="E25">
            <v>2.9280652134609344E-3</v>
          </cell>
        </row>
        <row r="26">
          <cell r="C26">
            <v>14486300.34623</v>
          </cell>
          <cell r="D26">
            <v>14096867</v>
          </cell>
          <cell r="E26">
            <v>-2.6882871190182709E-2</v>
          </cell>
        </row>
        <row r="28">
          <cell r="C28" t="str">
            <v>Trimestre</v>
          </cell>
          <cell r="D28"/>
          <cell r="E28" t="str">
            <v>Variación %</v>
          </cell>
        </row>
        <row r="29">
          <cell r="C29" t="str">
            <v>Set 23</v>
          </cell>
          <cell r="D29" t="str">
            <v>Dic 23</v>
          </cell>
          <cell r="E29" t="str">
            <v>TaT</v>
          </cell>
        </row>
        <row r="30">
          <cell r="C30">
            <v>16385.283240000001</v>
          </cell>
          <cell r="D30">
            <v>22032.7</v>
          </cell>
          <cell r="E30">
            <v>0.344663969324219</v>
          </cell>
        </row>
        <row r="31">
          <cell r="C31">
            <v>1215977.77233035</v>
          </cell>
          <cell r="D31">
            <v>1111446</v>
          </cell>
          <cell r="E31">
            <v>-8.5965199947710402E-2</v>
          </cell>
        </row>
        <row r="32">
          <cell r="C32">
            <v>152268.14892999997</v>
          </cell>
          <cell r="D32">
            <v>152714</v>
          </cell>
          <cell r="E32">
            <v>2.9280652134610111E-3</v>
          </cell>
        </row>
        <row r="33">
          <cell r="C33">
            <v>399691.17104300245</v>
          </cell>
          <cell r="D33">
            <v>557637.06963576062</v>
          </cell>
          <cell r="E33">
            <v>0.39516984621050061</v>
          </cell>
        </row>
        <row r="34">
          <cell r="C34">
            <v>1784322.3755433524</v>
          </cell>
          <cell r="D34">
            <v>1843829.7696357607</v>
          </cell>
          <cell r="E34">
            <v>3.3350136112196296E-2</v>
          </cell>
        </row>
        <row r="38">
          <cell r="C38" t="str">
            <v>Set 23</v>
          </cell>
          <cell r="D38" t="str">
            <v>Dic 23</v>
          </cell>
          <cell r="E38" t="str">
            <v>Variación %</v>
          </cell>
        </row>
        <row r="39">
          <cell r="C39">
            <v>0.17429867851505002</v>
          </cell>
          <cell r="D39">
            <v>0.18220640192959189</v>
          </cell>
          <cell r="E39" t="str">
            <v>79 pbs</v>
          </cell>
        </row>
        <row r="40">
          <cell r="C40">
            <v>0.17429867851505002</v>
          </cell>
          <cell r="D40">
            <v>0.18220640192959189</v>
          </cell>
          <cell r="E40" t="str">
            <v>79 pbs</v>
          </cell>
        </row>
        <row r="41">
          <cell r="C41">
            <v>0.19750389291456255</v>
          </cell>
          <cell r="D41">
            <v>0.20564196446628888</v>
          </cell>
          <cell r="E41" t="str">
            <v>81 pbs</v>
          </cell>
        </row>
        <row r="44">
          <cell r="F44" t="str">
            <v>Variación %</v>
          </cell>
          <cell r="G44" t="str">
            <v>Variación %</v>
          </cell>
        </row>
        <row r="45">
          <cell r="C45" t="str">
            <v>Dic 22</v>
          </cell>
          <cell r="D45" t="str">
            <v>Set 23</v>
          </cell>
          <cell r="E45" t="str">
            <v>Dic 23</v>
          </cell>
          <cell r="F45" t="str">
            <v>TaT</v>
          </cell>
          <cell r="G45" t="str">
            <v>AaA</v>
          </cell>
        </row>
        <row r="46">
          <cell r="C46">
            <v>2632955.7245800002</v>
          </cell>
          <cell r="D46">
            <v>2676791.1776910005</v>
          </cell>
          <cell r="E46">
            <v>2676791.1776910005</v>
          </cell>
          <cell r="F46">
            <v>0</v>
          </cell>
          <cell r="G46">
            <v>1.6648761960474268E-2</v>
          </cell>
        </row>
        <row r="47">
          <cell r="C47">
            <v>161295.22694481118</v>
          </cell>
          <cell r="D47">
            <v>267299.41475381114</v>
          </cell>
          <cell r="E47">
            <v>321189.4147538112</v>
          </cell>
          <cell r="F47">
            <v>0.20160912080422611</v>
          </cell>
          <cell r="G47">
            <v>0.99131382147910352</v>
          </cell>
        </row>
        <row r="48">
          <cell r="C48">
            <v>-12686.145939999999</v>
          </cell>
          <cell r="D48">
            <v>-13268.121439999999</v>
          </cell>
          <cell r="E48">
            <v>-1403.4070900000002</v>
          </cell>
          <cell r="F48">
            <v>-0.89422714463789232</v>
          </cell>
          <cell r="G48">
            <v>-0.88937482694606296</v>
          </cell>
        </row>
        <row r="49">
          <cell r="C49">
            <v>-349966.86972000002</v>
          </cell>
          <cell r="D49">
            <v>-345258.15429999999</v>
          </cell>
          <cell r="E49">
            <v>-360170.64319999999</v>
          </cell>
          <cell r="F49">
            <v>4.3192285871523017E-2</v>
          </cell>
          <cell r="G49">
            <v>2.91563983989791E-2</v>
          </cell>
        </row>
        <row r="50">
          <cell r="C50">
            <v>-261.17394999999999</v>
          </cell>
          <cell r="D50">
            <v>-276.20566999999994</v>
          </cell>
          <cell r="E50">
            <v>-282.28940999999998</v>
          </cell>
          <cell r="F50">
            <v>2.2026122780173241E-2</v>
          </cell>
          <cell r="G50">
            <v>8.0848262240548863E-2</v>
          </cell>
        </row>
        <row r="51">
          <cell r="C51">
            <v>2431336.7619148111</v>
          </cell>
          <cell r="D51">
            <v>2585288.1110348115</v>
          </cell>
          <cell r="E51">
            <v>2636124.2527448121</v>
          </cell>
          <cell r="F51">
            <v>1.9663627234820069E-2</v>
          </cell>
          <cell r="G51">
            <v>8.4228352911802862E-2</v>
          </cell>
        </row>
        <row r="53">
          <cell r="C53">
            <v>14772094.653758937</v>
          </cell>
          <cell r="D53">
            <v>14719636.676737815</v>
          </cell>
          <cell r="E53">
            <v>14351723.738926645</v>
          </cell>
          <cell r="F53">
            <v>-2.4994702375541689E-2</v>
          </cell>
          <cell r="G53">
            <v>-2.8457095942404087E-2</v>
          </cell>
        </row>
        <row r="54">
          <cell r="C54">
            <v>13255788.006458938</v>
          </cell>
          <cell r="D54">
            <v>13028635.227037815</v>
          </cell>
          <cell r="E54">
            <v>12597373.239593312</v>
          </cell>
          <cell r="F54">
            <v>-3.3101086946507041E-2</v>
          </cell>
          <cell r="G54">
            <v>-4.9669983145838703E-2</v>
          </cell>
        </row>
        <row r="55">
          <cell r="C55">
            <v>1516306.6472999998</v>
          </cell>
          <cell r="D55">
            <v>1691001.4496999998</v>
          </cell>
          <cell r="E55">
            <v>1754350.4993333332</v>
          </cell>
          <cell r="F55">
            <v>3.7462445490257901E-2</v>
          </cell>
          <cell r="G55">
            <v>0.15698925574006051</v>
          </cell>
        </row>
        <row r="57">
          <cell r="C57">
            <v>0.16458984449413397</v>
          </cell>
          <cell r="D57">
            <v>0.17563532088536349</v>
          </cell>
          <cell r="E57">
            <v>0.1836799746635846</v>
          </cell>
          <cell r="F57" t="str">
            <v>80 pbs</v>
          </cell>
          <cell r="G57" t="str">
            <v>191 pbs</v>
          </cell>
        </row>
      </sheetData>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Q14"/>
      <sheetName val="3Q15"/>
      <sheetName val="3Q15 (2)"/>
      <sheetName val="Var% Lima y Prov (3Q15)"/>
      <sheetName val="Leyenda de pestañas"/>
      <sheetName val="Hoja1"/>
      <sheetName val="con banco de la nacion"/>
      <sheetName val="bolivia"/>
      <sheetName val="Points of contact"/>
      <sheetName val="9.1 Clientes digitales"/>
      <sheetName val="Yape"/>
      <sheetName val="Transacciones y Costo"/>
      <sheetName val="VENTAS TOTALES"/>
      <sheetName val="9.3 Ventas por canal"/>
      <sheetName val="YAPE0"/>
      <sheetName val="Satisfacción"/>
      <sheetName val="Krealo"/>
      <sheetName val="Krealo Métricas"/>
      <sheetName val="Mibanco"/>
      <sheetName val="Soli"/>
      <sheetName val="Network Expansion"/>
      <sheetName val="# of transactions"/>
      <sheetName val="Teller vs other channels"/>
    </sheetNames>
    <sheetDataSet>
      <sheetData sheetId="0"/>
      <sheetData sheetId="1"/>
      <sheetData sheetId="2"/>
      <sheetData sheetId="3"/>
      <sheetData sheetId="4"/>
      <sheetData sheetId="5"/>
      <sheetData sheetId="6"/>
      <sheetData sheetId="7"/>
      <sheetData sheetId="8">
        <row r="6">
          <cell r="C6">
            <v>333</v>
          </cell>
          <cell r="D6">
            <v>323</v>
          </cell>
          <cell r="E6">
            <v>321</v>
          </cell>
          <cell r="F6">
            <v>-2</v>
          </cell>
          <cell r="G6">
            <v>-12</v>
          </cell>
        </row>
        <row r="7">
          <cell r="C7">
            <v>2313</v>
          </cell>
          <cell r="D7">
            <v>2363</v>
          </cell>
          <cell r="E7">
            <v>2431</v>
          </cell>
          <cell r="F7">
            <v>68</v>
          </cell>
          <cell r="G7">
            <v>118</v>
          </cell>
        </row>
        <row r="8">
          <cell r="C8">
            <v>9899</v>
          </cell>
          <cell r="D8">
            <v>10101</v>
          </cell>
          <cell r="E8">
            <v>10684</v>
          </cell>
          <cell r="F8">
            <v>583</v>
          </cell>
          <cell r="G8">
            <v>785</v>
          </cell>
        </row>
        <row r="9">
          <cell r="C9">
            <v>12545</v>
          </cell>
          <cell r="D9">
            <v>12787</v>
          </cell>
          <cell r="E9">
            <v>13436</v>
          </cell>
          <cell r="F9">
            <v>649</v>
          </cell>
          <cell r="G9">
            <v>891</v>
          </cell>
        </row>
        <row r="36">
          <cell r="C36">
            <v>674</v>
          </cell>
          <cell r="D36">
            <v>661</v>
          </cell>
          <cell r="E36">
            <v>659</v>
          </cell>
          <cell r="F36">
            <v>-2</v>
          </cell>
          <cell r="G36">
            <v>-15</v>
          </cell>
        </row>
        <row r="37">
          <cell r="C37">
            <v>2625</v>
          </cell>
          <cell r="D37">
            <v>2677</v>
          </cell>
          <cell r="E37">
            <v>2746</v>
          </cell>
          <cell r="F37">
            <v>69</v>
          </cell>
          <cell r="G37">
            <v>121</v>
          </cell>
        </row>
        <row r="38">
          <cell r="C38">
            <v>11254</v>
          </cell>
          <cell r="D38">
            <v>11452</v>
          </cell>
          <cell r="E38">
            <v>12034</v>
          </cell>
          <cell r="F38">
            <v>582</v>
          </cell>
          <cell r="G38">
            <v>780</v>
          </cell>
        </row>
        <row r="39">
          <cell r="C39">
            <v>14553</v>
          </cell>
          <cell r="D39">
            <v>14790</v>
          </cell>
          <cell r="E39">
            <v>15439</v>
          </cell>
          <cell r="F39">
            <v>649</v>
          </cell>
          <cell r="G39">
            <v>886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BG"/>
      <sheetName val="Input PL"/>
      <sheetName val="Histórico BG y PL"/>
      <sheetName val="Output- Tabla Final P&amp;L"/>
      <sheetName val="Output- Tabla Final BG"/>
      <sheetName val="BGPL - Input"/>
    </sheetNames>
    <sheetDataSet>
      <sheetData sheetId="0"/>
      <sheetData sheetId="1"/>
      <sheetData sheetId="2"/>
      <sheetData sheetId="3">
        <row r="94">
          <cell r="D94" t="str">
            <v>4T22</v>
          </cell>
          <cell r="E94" t="str">
            <v>3T23</v>
          </cell>
          <cell r="F94" t="str">
            <v>4T23</v>
          </cell>
          <cell r="G94" t="str">
            <v>TaT</v>
          </cell>
          <cell r="H94" t="str">
            <v>AaA</v>
          </cell>
          <cell r="K94" t="str">
            <v>Dic 23 / Dic 22</v>
          </cell>
        </row>
        <row r="96">
          <cell r="D96">
            <v>4362139</v>
          </cell>
          <cell r="E96">
            <v>4819101</v>
          </cell>
          <cell r="F96">
            <v>4870042</v>
          </cell>
          <cell r="G96">
            <v>1.0570643777750188E-2</v>
          </cell>
          <cell r="H96">
            <v>0.11643439147629175</v>
          </cell>
          <cell r="I96">
            <v>15011282</v>
          </cell>
          <cell r="J96">
            <v>18798495</v>
          </cell>
          <cell r="K96">
            <v>0.25229111011304695</v>
          </cell>
        </row>
        <row r="97">
          <cell r="D97">
            <v>-1221735</v>
          </cell>
          <cell r="E97">
            <v>-1565058</v>
          </cell>
          <cell r="F97">
            <v>-1522358</v>
          </cell>
          <cell r="G97">
            <v>-2.7283333908391882E-2</v>
          </cell>
          <cell r="H97">
            <v>0.24606236213254107</v>
          </cell>
          <cell r="I97">
            <v>-3919664</v>
          </cell>
          <cell r="J97">
            <v>-5860523</v>
          </cell>
          <cell r="K97">
            <v>0.49515953408251323</v>
          </cell>
        </row>
        <row r="98">
          <cell r="D98">
            <v>3140404</v>
          </cell>
          <cell r="E98">
            <v>3254043</v>
          </cell>
          <cell r="F98">
            <v>3347684</v>
          </cell>
          <cell r="G98">
            <v>2.8776817024237289E-2</v>
          </cell>
          <cell r="H98">
            <v>6.6004246587381799E-2</v>
          </cell>
          <cell r="I98">
            <v>11091618</v>
          </cell>
          <cell r="J98">
            <v>12937972</v>
          </cell>
          <cell r="K98">
            <v>0.16646390093852848</v>
          </cell>
        </row>
        <row r="100">
          <cell r="D100">
            <v>-815589</v>
          </cell>
          <cell r="E100">
            <v>-1008750</v>
          </cell>
          <cell r="F100">
            <v>-1260163</v>
          </cell>
          <cell r="G100">
            <v>0.24923221809169771</v>
          </cell>
          <cell r="I100">
            <v>-2158555</v>
          </cell>
          <cell r="J100">
            <v>-3957143</v>
          </cell>
          <cell r="K100">
            <v>0.83323704978562052</v>
          </cell>
        </row>
        <row r="101">
          <cell r="D101">
            <v>84908</v>
          </cell>
          <cell r="E101">
            <v>91108</v>
          </cell>
          <cell r="F101">
            <v>86709</v>
          </cell>
          <cell r="G101">
            <v>-4.8283356017034706E-2</v>
          </cell>
          <cell r="H101">
            <v>2.1211193291562624E-2</v>
          </cell>
          <cell r="I101">
            <v>347017</v>
          </cell>
          <cell r="J101">
            <v>334798</v>
          </cell>
          <cell r="K101">
            <v>-3.5211531423532616E-2</v>
          </cell>
        </row>
        <row r="102">
          <cell r="D102">
            <v>-730681</v>
          </cell>
          <cell r="E102">
            <v>-917642</v>
          </cell>
          <cell r="F102">
            <v>-1173454</v>
          </cell>
          <cell r="G102">
            <v>0.27877102399410658</v>
          </cell>
          <cell r="H102">
            <v>0.60597305801026713</v>
          </cell>
          <cell r="I102">
            <v>-1811538</v>
          </cell>
          <cell r="J102">
            <v>-3622345</v>
          </cell>
          <cell r="K102">
            <v>0.99959647548105535</v>
          </cell>
        </row>
        <row r="104">
          <cell r="D104">
            <v>2409723</v>
          </cell>
          <cell r="E104">
            <v>2336401</v>
          </cell>
          <cell r="F104">
            <v>2174230</v>
          </cell>
          <cell r="G104">
            <v>-6.9410602032784596E-2</v>
          </cell>
          <cell r="H104">
            <v>-9.7726170186365868E-2</v>
          </cell>
          <cell r="I104">
            <v>9280080</v>
          </cell>
          <cell r="J104">
            <v>9315627</v>
          </cell>
          <cell r="K104">
            <v>3.8304626684253495E-3</v>
          </cell>
        </row>
        <row r="107">
          <cell r="D107">
            <v>895295</v>
          </cell>
          <cell r="E107">
            <v>975955</v>
          </cell>
          <cell r="F107">
            <v>986173</v>
          </cell>
          <cell r="G107">
            <v>1.0469745018981458E-2</v>
          </cell>
          <cell r="H107">
            <v>0.10150620745117522</v>
          </cell>
          <cell r="I107">
            <v>3642857</v>
          </cell>
          <cell r="J107">
            <v>3804459</v>
          </cell>
          <cell r="K107">
            <v>4.4361335072993446E-2</v>
          </cell>
        </row>
        <row r="108">
          <cell r="D108">
            <v>293215</v>
          </cell>
          <cell r="E108">
            <v>208620</v>
          </cell>
          <cell r="F108">
            <v>218047</v>
          </cell>
          <cell r="G108">
            <v>4.518742210718063E-2</v>
          </cell>
          <cell r="H108">
            <v>-0.25635796258718002</v>
          </cell>
          <cell r="I108">
            <v>1084151</v>
          </cell>
          <cell r="J108">
            <v>886126</v>
          </cell>
          <cell r="K108">
            <v>-0.18265444573680234</v>
          </cell>
        </row>
        <row r="109">
          <cell r="D109">
            <v>77513</v>
          </cell>
          <cell r="E109">
            <v>53591</v>
          </cell>
          <cell r="F109">
            <v>115825</v>
          </cell>
          <cell r="G109">
            <v>1.1612770801067342</v>
          </cell>
          <cell r="H109">
            <v>0.49426547804884335</v>
          </cell>
          <cell r="I109">
            <v>-98993</v>
          </cell>
          <cell r="J109">
            <v>308055</v>
          </cell>
          <cell r="K109">
            <v>-4.1118866990595295</v>
          </cell>
        </row>
        <row r="111">
          <cell r="D111">
            <v>25422</v>
          </cell>
          <cell r="E111">
            <v>32056</v>
          </cell>
          <cell r="F111">
            <v>34132</v>
          </cell>
          <cell r="G111">
            <v>6.4761667082605445E-2</v>
          </cell>
          <cell r="H111">
            <v>0.34261663126425934</v>
          </cell>
          <cell r="I111">
            <v>104461</v>
          </cell>
          <cell r="J111">
            <v>117089</v>
          </cell>
          <cell r="K111">
            <v>0.12088722106814975</v>
          </cell>
        </row>
        <row r="112">
          <cell r="D112">
            <v>5857</v>
          </cell>
          <cell r="E112">
            <v>38545</v>
          </cell>
          <cell r="F112">
            <v>5019</v>
          </cell>
          <cell r="G112">
            <v>-0.86978855882734463</v>
          </cell>
          <cell r="H112">
            <v>-0.14307666040635136</v>
          </cell>
          <cell r="I112">
            <v>65187</v>
          </cell>
          <cell r="J112">
            <v>53665</v>
          </cell>
          <cell r="K112">
            <v>-0.17675303358031513</v>
          </cell>
        </row>
        <row r="113">
          <cell r="D113">
            <v>33108</v>
          </cell>
          <cell r="E113">
            <v>4564</v>
          </cell>
          <cell r="F113">
            <v>15255</v>
          </cell>
          <cell r="G113">
            <v>2.3424627519719543</v>
          </cell>
          <cell r="H113">
            <v>-0.53923523015585362</v>
          </cell>
          <cell r="I113">
            <v>387</v>
          </cell>
          <cell r="J113">
            <v>45778</v>
          </cell>
          <cell r="K113">
            <v>117.28940568475453</v>
          </cell>
        </row>
        <row r="115">
          <cell r="D115">
            <v>-2548</v>
          </cell>
          <cell r="E115">
            <v>89272</v>
          </cell>
          <cell r="F115">
            <v>112372</v>
          </cell>
          <cell r="G115">
            <v>0.25875974549690839</v>
          </cell>
          <cell r="H115">
            <v>-45.102040816326529</v>
          </cell>
          <cell r="I115">
            <v>268046</v>
          </cell>
          <cell r="J115">
            <v>440653</v>
          </cell>
          <cell r="K115">
            <v>0.64394544220021932</v>
          </cell>
        </row>
        <row r="116">
          <cell r="D116">
            <v>1327862</v>
          </cell>
          <cell r="E116">
            <v>1402603</v>
          </cell>
          <cell r="F116">
            <v>1486823</v>
          </cell>
          <cell r="G116">
            <v>6.0045501114713185E-2</v>
          </cell>
          <cell r="H116">
            <v>0.11971198814334616</v>
          </cell>
          <cell r="I116">
            <v>5066096</v>
          </cell>
          <cell r="J116">
            <v>5655825</v>
          </cell>
          <cell r="K116">
            <v>0.11640699268233368</v>
          </cell>
        </row>
        <row r="122">
          <cell r="D122">
            <v>249836</v>
          </cell>
          <cell r="E122">
            <v>417014</v>
          </cell>
          <cell r="F122">
            <v>385043</v>
          </cell>
          <cell r="G122">
            <v>-7.6666490813258048E-2</v>
          </cell>
          <cell r="H122">
            <v>0.54118301605853447</v>
          </cell>
          <cell r="I122">
            <v>1302347</v>
          </cell>
          <cell r="J122">
            <v>1602421</v>
          </cell>
          <cell r="K122">
            <v>0.23041017486123128</v>
          </cell>
        </row>
        <row r="123">
          <cell r="D123">
            <v>-113012</v>
          </cell>
          <cell r="E123">
            <v>-86114</v>
          </cell>
          <cell r="F123">
            <v>-97748</v>
          </cell>
          <cell r="G123">
            <v>0.13509998374248089</v>
          </cell>
          <cell r="H123">
            <v>-0.13506530279970264</v>
          </cell>
          <cell r="I123">
            <v>-460899</v>
          </cell>
          <cell r="J123">
            <v>-391321</v>
          </cell>
          <cell r="K123">
            <v>-0.15096149047839114</v>
          </cell>
        </row>
        <row r="129">
          <cell r="D129">
            <v>136824</v>
          </cell>
          <cell r="E129">
            <v>330900</v>
          </cell>
          <cell r="F129">
            <v>287295</v>
          </cell>
          <cell r="G129">
            <v>-0.13177697189483228</v>
          </cell>
          <cell r="H129">
            <v>1.0997412734607965</v>
          </cell>
          <cell r="I129">
            <v>841448</v>
          </cell>
          <cell r="J129">
            <v>1211100</v>
          </cell>
          <cell r="K129">
            <v>0.43930462726157771</v>
          </cell>
        </row>
        <row r="132">
          <cell r="D132">
            <v>-1036148</v>
          </cell>
          <cell r="E132">
            <v>-1061402</v>
          </cell>
          <cell r="F132">
            <v>-1119758</v>
          </cell>
          <cell r="G132">
            <v>5.4980111211397675E-2</v>
          </cell>
          <cell r="H132">
            <v>8.0693105618116379E-2</v>
          </cell>
          <cell r="I132">
            <v>-3902161</v>
          </cell>
          <cell r="J132">
            <v>-4265453</v>
          </cell>
          <cell r="K132">
            <v>9.3100207807929936E-2</v>
          </cell>
        </row>
        <row r="133">
          <cell r="D133">
            <v>-1029027</v>
          </cell>
          <cell r="E133">
            <v>-1007894</v>
          </cell>
          <cell r="F133">
            <v>-1089203</v>
          </cell>
          <cell r="G133">
            <v>8.0672173859552609E-2</v>
          </cell>
          <cell r="H133">
            <v>5.8478543322964205E-2</v>
          </cell>
          <cell r="I133">
            <v>-3414065</v>
          </cell>
          <cell r="J133">
            <v>-3803203</v>
          </cell>
          <cell r="K133">
            <v>0.11398084102089445</v>
          </cell>
        </row>
        <row r="134">
          <cell r="D134">
            <v>-165694</v>
          </cell>
          <cell r="E134">
            <v>-159761</v>
          </cell>
          <cell r="F134">
            <v>-177618</v>
          </cell>
          <cell r="G134">
            <v>0.1117732112342813</v>
          </cell>
          <cell r="H134">
            <v>7.1963981797771748E-2</v>
          </cell>
          <cell r="I134">
            <v>-636489</v>
          </cell>
          <cell r="J134">
            <v>-659007</v>
          </cell>
          <cell r="K134">
            <v>3.5378459015002583E-2</v>
          </cell>
        </row>
        <row r="135">
          <cell r="V135">
            <v>0</v>
          </cell>
          <cell r="W135">
            <v>0</v>
          </cell>
          <cell r="X135">
            <v>-71959</v>
          </cell>
          <cell r="Y135" t="str">
            <v>n.a</v>
          </cell>
          <cell r="Z135" t="str">
            <v>n.a</v>
          </cell>
          <cell r="AA135">
            <v>0</v>
          </cell>
          <cell r="AB135">
            <v>-71959</v>
          </cell>
          <cell r="AC135" t="str">
            <v>n.a</v>
          </cell>
        </row>
        <row r="137">
          <cell r="D137">
            <v>-12936</v>
          </cell>
          <cell r="E137">
            <v>-14634</v>
          </cell>
          <cell r="F137">
            <v>-9109</v>
          </cell>
          <cell r="G137">
            <v>-0.37754544212108787</v>
          </cell>
          <cell r="H137">
            <v>-0.29584106369820651</v>
          </cell>
          <cell r="I137">
            <v>-40955</v>
          </cell>
          <cell r="J137">
            <v>-53097</v>
          </cell>
          <cell r="K137">
            <v>0.29647173727261622</v>
          </cell>
        </row>
        <row r="138">
          <cell r="D138">
            <v>-119982</v>
          </cell>
          <cell r="E138">
            <v>-106778</v>
          </cell>
          <cell r="F138">
            <v>-193895</v>
          </cell>
          <cell r="G138">
            <v>0.81587031036355806</v>
          </cell>
          <cell r="H138">
            <v>0.6160340717774333</v>
          </cell>
          <cell r="I138">
            <v>-323343</v>
          </cell>
          <cell r="J138">
            <v>-481504</v>
          </cell>
          <cell r="K138">
            <v>0.48914310809264472</v>
          </cell>
        </row>
        <row r="139">
          <cell r="D139">
            <v>-2363787</v>
          </cell>
          <cell r="E139">
            <v>-2350469</v>
          </cell>
          <cell r="F139">
            <v>-2661542</v>
          </cell>
          <cell r="G139">
            <v>0.13234507666342332</v>
          </cell>
          <cell r="H139">
            <v>0.12596524136904041</v>
          </cell>
          <cell r="I139">
            <v>-8317013</v>
          </cell>
          <cell r="J139">
            <v>-9334223</v>
          </cell>
          <cell r="K139">
            <v>0.12230472646850488</v>
          </cell>
        </row>
        <row r="141">
          <cell r="D141">
            <v>1510622</v>
          </cell>
          <cell r="E141">
            <v>1719435</v>
          </cell>
          <cell r="F141">
            <v>1286806</v>
          </cell>
          <cell r="G141">
            <v>-0.25161113970577542</v>
          </cell>
          <cell r="H141">
            <v>-0.14816148579856514</v>
          </cell>
          <cell r="I141">
            <v>6870611</v>
          </cell>
          <cell r="J141">
            <v>6848329</v>
          </cell>
          <cell r="K141">
            <v>-3.2430885695610145E-3</v>
          </cell>
        </row>
        <row r="143">
          <cell r="D143">
            <v>-476236</v>
          </cell>
          <cell r="E143">
            <v>-455865</v>
          </cell>
          <cell r="F143">
            <v>-434648.23401114997</v>
          </cell>
          <cell r="G143">
            <v>-4.6541774404374125E-2</v>
          </cell>
          <cell r="H143">
            <v>-8.7325960214788556E-2</v>
          </cell>
          <cell r="I143">
            <v>-2110501</v>
          </cell>
          <cell r="J143">
            <v>-1888451</v>
          </cell>
          <cell r="K143">
            <v>-0.10521198521109443</v>
          </cell>
        </row>
        <row r="145">
          <cell r="D145">
            <v>1034386</v>
          </cell>
          <cell r="E145">
            <v>1263570</v>
          </cell>
          <cell r="F145">
            <v>852157.76598885003</v>
          </cell>
          <cell r="G145">
            <v>-0.32559512651546807</v>
          </cell>
          <cell r="H145">
            <v>-0.17617043735235194</v>
          </cell>
          <cell r="I145">
            <v>4760110</v>
          </cell>
          <cell r="J145">
            <v>4959878</v>
          </cell>
          <cell r="K145">
            <v>4.1967097399009612E-2</v>
          </cell>
        </row>
        <row r="146">
          <cell r="D146">
            <v>24231</v>
          </cell>
          <cell r="E146">
            <v>25397</v>
          </cell>
          <cell r="F146">
            <v>10331</v>
          </cell>
          <cell r="G146">
            <v>-0.59321967161475764</v>
          </cell>
          <cell r="H146">
            <v>-0.5736453303619331</v>
          </cell>
          <cell r="I146">
            <v>112292</v>
          </cell>
          <cell r="J146">
            <v>94338</v>
          </cell>
          <cell r="K146">
            <v>-0.15988672389840775</v>
          </cell>
        </row>
        <row r="147">
          <cell r="D147">
            <v>1010155</v>
          </cell>
          <cell r="E147">
            <v>1238173</v>
          </cell>
          <cell r="F147">
            <v>841826.76598885003</v>
          </cell>
          <cell r="G147">
            <v>-0.32010569929335397</v>
          </cell>
          <cell r="H147">
            <v>-0.16663604497443463</v>
          </cell>
          <cell r="I147">
            <v>4647818</v>
          </cell>
          <cell r="J147">
            <v>4865540</v>
          </cell>
          <cell r="K147">
            <v>4.6843916865935809E-2</v>
          </cell>
        </row>
      </sheetData>
      <sheetData sheetId="4">
        <row r="13">
          <cell r="E13" t="str">
            <v>Dic 22</v>
          </cell>
          <cell r="F13" t="str">
            <v>Set 23</v>
          </cell>
          <cell r="G13" t="str">
            <v>Dic 23</v>
          </cell>
        </row>
        <row r="16">
          <cell r="E16">
            <v>7286624</v>
          </cell>
          <cell r="F16">
            <v>8047624</v>
          </cell>
          <cell r="G16">
            <v>8196692</v>
          </cell>
          <cell r="H16">
            <v>1.8523231204638835E-2</v>
          </cell>
          <cell r="I16">
            <v>0.12489569929778188</v>
          </cell>
        </row>
        <row r="17">
          <cell r="E17">
            <v>26897216</v>
          </cell>
          <cell r="F17">
            <v>24907836</v>
          </cell>
          <cell r="G17">
            <v>25734256</v>
          </cell>
          <cell r="H17">
            <v>3.3179116804848086E-2</v>
          </cell>
          <cell r="I17">
            <v>-4.3237188562563533E-2</v>
          </cell>
        </row>
        <row r="19">
          <cell r="E19">
            <v>34183840</v>
          </cell>
          <cell r="F19">
            <v>32955460</v>
          </cell>
          <cell r="G19">
            <v>33930948</v>
          </cell>
          <cell r="H19">
            <v>2.9600193716003309E-2</v>
          </cell>
          <cell r="I19">
            <v>-7.3979985864666142E-3</v>
          </cell>
        </row>
        <row r="21">
          <cell r="E21">
            <v>1101856</v>
          </cell>
          <cell r="F21">
            <v>1513622</v>
          </cell>
          <cell r="G21">
            <v>1410647</v>
          </cell>
          <cell r="H21">
            <v>-6.8032177122161253E-2</v>
          </cell>
          <cell r="I21">
            <v>0.28024623907298229</v>
          </cell>
        </row>
        <row r="23">
          <cell r="E23">
            <v>4199334</v>
          </cell>
          <cell r="F23">
            <v>5558973</v>
          </cell>
          <cell r="G23">
            <v>4982661</v>
          </cell>
          <cell r="H23">
            <v>-0.10367238696788061</v>
          </cell>
          <cell r="I23">
            <v>0.18653600785267388</v>
          </cell>
        </row>
        <row r="24">
          <cell r="E24">
            <v>30786161</v>
          </cell>
          <cell r="F24">
            <v>35475821</v>
          </cell>
          <cell r="G24">
            <v>37043940</v>
          </cell>
          <cell r="H24">
            <v>4.4202472438904294E-2</v>
          </cell>
          <cell r="I24">
            <v>0.2032659739549858</v>
          </cell>
        </row>
        <row r="25">
          <cell r="E25">
            <v>10445729</v>
          </cell>
          <cell r="F25">
            <v>10082119</v>
          </cell>
          <cell r="G25">
            <v>10188927</v>
          </cell>
          <cell r="H25">
            <v>1.0593804734897461E-2</v>
          </cell>
          <cell r="I25">
            <v>-2.4584401912015941E-2</v>
          </cell>
        </row>
        <row r="27">
          <cell r="E27">
            <v>148626374</v>
          </cell>
          <cell r="F27">
            <v>145129260</v>
          </cell>
          <cell r="G27">
            <v>144976051</v>
          </cell>
          <cell r="H27">
            <v>-1.0556727154813483E-3</v>
          </cell>
          <cell r="I27">
            <v>-2.4560398681326867E-2</v>
          </cell>
        </row>
        <row r="28">
          <cell r="E28">
            <v>142686630</v>
          </cell>
          <cell r="F28">
            <v>138722915</v>
          </cell>
          <cell r="G28">
            <v>138849564</v>
          </cell>
          <cell r="H28">
            <v>9.1296380269989541E-4</v>
          </cell>
          <cell r="I28">
            <v>-2.6891559496499462E-2</v>
          </cell>
        </row>
        <row r="29">
          <cell r="E29">
            <v>5939744</v>
          </cell>
          <cell r="F29">
            <v>6406345</v>
          </cell>
          <cell r="G29">
            <v>6126487</v>
          </cell>
          <cell r="H29">
            <v>-4.3684503410290842E-2</v>
          </cell>
          <cell r="I29">
            <v>3.1439570459602217E-2</v>
          </cell>
        </row>
        <row r="30">
          <cell r="E30">
            <v>-7872402</v>
          </cell>
          <cell r="F30">
            <v>-8056216</v>
          </cell>
          <cell r="G30">
            <v>-8277916</v>
          </cell>
          <cell r="H30">
            <v>2.751912312182303E-2</v>
          </cell>
          <cell r="I30">
            <v>5.1510834939577421E-2</v>
          </cell>
        </row>
        <row r="31">
          <cell r="E31">
            <v>140753972</v>
          </cell>
          <cell r="F31">
            <v>137073044</v>
          </cell>
          <cell r="G31">
            <v>136698135</v>
          </cell>
          <cell r="H31">
            <v>-2.7351037743058582E-3</v>
          </cell>
          <cell r="I31">
            <v>-2.8815080259333659E-2</v>
          </cell>
        </row>
        <row r="33">
          <cell r="E33">
            <v>768801</v>
          </cell>
          <cell r="F33">
            <v>797545</v>
          </cell>
          <cell r="G33">
            <v>810932</v>
          </cell>
          <cell r="H33">
            <v>1.6785259765906613E-2</v>
          </cell>
          <cell r="I33">
            <v>5.4800917272480154E-2</v>
          </cell>
        </row>
        <row r="34">
          <cell r="E34">
            <v>1824931</v>
          </cell>
          <cell r="F34">
            <v>1752950</v>
          </cell>
          <cell r="G34">
            <v>1857240</v>
          </cell>
          <cell r="H34">
            <v>5.949399583559134E-2</v>
          </cell>
          <cell r="I34">
            <v>1.770423100928209E-2</v>
          </cell>
        </row>
        <row r="35">
          <cell r="E35">
            <v>699678</v>
          </cell>
          <cell r="F35">
            <v>325771</v>
          </cell>
          <cell r="G35">
            <v>412401</v>
          </cell>
          <cell r="H35">
            <v>0.26592299498727634</v>
          </cell>
          <cell r="I35">
            <v>-0.4105845831939835</v>
          </cell>
        </row>
        <row r="36">
          <cell r="E36">
            <v>726993</v>
          </cell>
          <cell r="F36">
            <v>707457</v>
          </cell>
          <cell r="G36">
            <v>748663</v>
          </cell>
          <cell r="H36">
            <v>5.8245236106222675E-2</v>
          </cell>
          <cell r="I36">
            <v>2.9807714792301931E-2</v>
          </cell>
        </row>
        <row r="37">
          <cell r="E37">
            <v>2899429</v>
          </cell>
          <cell r="F37">
            <v>3118496</v>
          </cell>
          <cell r="G37">
            <v>3225499</v>
          </cell>
          <cell r="H37">
            <v>3.4312373657044981E-2</v>
          </cell>
          <cell r="I37">
            <v>0.11246007403526703</v>
          </cell>
        </row>
        <row r="38">
          <cell r="E38">
            <v>744008</v>
          </cell>
          <cell r="F38">
            <v>803868</v>
          </cell>
          <cell r="G38">
            <v>872046</v>
          </cell>
          <cell r="H38">
            <v>8.4812431891803097E-2</v>
          </cell>
          <cell r="I38">
            <v>0.17209223556735953</v>
          </cell>
        </row>
        <row r="39">
          <cell r="E39">
            <v>6279425</v>
          </cell>
          <cell r="F39">
            <v>8293532</v>
          </cell>
          <cell r="G39">
            <v>6658149</v>
          </cell>
          <cell r="H39">
            <v>-0.19718776029320195</v>
          </cell>
          <cell r="I39">
            <v>6.0311891614279967E-2</v>
          </cell>
        </row>
        <row r="41">
          <cell r="E41">
            <v>235414157</v>
          </cell>
          <cell r="F41">
            <v>238458658</v>
          </cell>
          <cell r="G41">
            <v>238840188</v>
          </cell>
          <cell r="H41">
            <v>1.5999838429014979E-3</v>
          </cell>
          <cell r="I41">
            <v>1.4553207180314054E-2</v>
          </cell>
        </row>
        <row r="45">
          <cell r="E45">
            <v>43346151</v>
          </cell>
          <cell r="F45">
            <v>40363636</v>
          </cell>
          <cell r="G45">
            <v>42234498</v>
          </cell>
          <cell r="H45">
            <v>4.635018510225386E-2</v>
          </cell>
          <cell r="I45">
            <v>-2.5645944896007022E-2</v>
          </cell>
        </row>
        <row r="46">
          <cell r="E46">
            <v>103674636</v>
          </cell>
          <cell r="F46">
            <v>108107899</v>
          </cell>
          <cell r="G46">
            <v>105470496</v>
          </cell>
          <cell r="H46">
            <v>-2.4396024938011185E-2</v>
          </cell>
          <cell r="I46">
            <v>1.7322076732442016E-2</v>
          </cell>
        </row>
        <row r="47">
          <cell r="E47">
            <v>147020787</v>
          </cell>
          <cell r="F47">
            <v>148471535</v>
          </cell>
          <cell r="G47">
            <v>147704994</v>
          </cell>
          <cell r="H47">
            <v>-5.1628818951726663E-3</v>
          </cell>
          <cell r="I47">
            <v>4.6538113008469661E-3</v>
          </cell>
        </row>
        <row r="49">
          <cell r="E49">
            <v>12966725</v>
          </cell>
          <cell r="F49">
            <v>11738020</v>
          </cell>
          <cell r="G49">
            <v>10168427</v>
          </cell>
          <cell r="H49">
            <v>-0.13371871917069489</v>
          </cell>
          <cell r="I49">
            <v>-0.21580607285185738</v>
          </cell>
        </row>
        <row r="50">
          <cell r="E50">
            <v>11297658.642349999</v>
          </cell>
          <cell r="F50">
            <v>9616150</v>
          </cell>
          <cell r="G50">
            <v>7461674</v>
          </cell>
          <cell r="H50">
            <v>-0.22404766980548352</v>
          </cell>
          <cell r="I50">
            <v>-0.33953801967166586</v>
          </cell>
        </row>
        <row r="51">
          <cell r="E51">
            <v>976020.2585130462</v>
          </cell>
          <cell r="F51">
            <v>1266852</v>
          </cell>
          <cell r="G51">
            <v>1134886</v>
          </cell>
          <cell r="H51">
            <v>-0.10416844272259107</v>
          </cell>
          <cell r="I51">
            <v>0.16276889757286761</v>
          </cell>
        </row>
        <row r="52">
          <cell r="E52">
            <v>693046.09913695441</v>
          </cell>
          <cell r="F52">
            <v>855018</v>
          </cell>
          <cell r="G52">
            <v>1571867</v>
          </cell>
          <cell r="H52">
            <v>0.83840223246762058</v>
          </cell>
          <cell r="I52">
            <v>1.2680554756132891</v>
          </cell>
        </row>
        <row r="54">
          <cell r="E54">
            <v>8937411</v>
          </cell>
          <cell r="F54">
            <v>10493411</v>
          </cell>
          <cell r="G54">
            <v>12278681</v>
          </cell>
          <cell r="H54">
            <v>0.1701324764654697</v>
          </cell>
          <cell r="I54">
            <v>0.37385211444343325</v>
          </cell>
        </row>
        <row r="55">
          <cell r="E55">
            <v>17007194</v>
          </cell>
          <cell r="F55">
            <v>14914632</v>
          </cell>
          <cell r="G55">
            <v>14594785</v>
          </cell>
          <cell r="H55">
            <v>-2.1445182154008258E-2</v>
          </cell>
          <cell r="I55">
            <v>-0.14184638571183461</v>
          </cell>
        </row>
        <row r="56">
          <cell r="E56">
            <v>699678</v>
          </cell>
          <cell r="F56">
            <v>325771</v>
          </cell>
          <cell r="G56">
            <v>412401</v>
          </cell>
          <cell r="H56">
            <v>0.26592299498727634</v>
          </cell>
          <cell r="I56">
            <v>-0.4105845831939835</v>
          </cell>
        </row>
        <row r="57">
          <cell r="E57">
            <v>11154008</v>
          </cell>
          <cell r="F57">
            <v>11653015</v>
          </cell>
          <cell r="G57">
            <v>12318133</v>
          </cell>
          <cell r="H57">
            <v>5.7076902415383435E-2</v>
          </cell>
          <cell r="I57">
            <v>0.10436831316599382</v>
          </cell>
        </row>
        <row r="58">
          <cell r="E58">
            <v>191010</v>
          </cell>
          <cell r="F58">
            <v>455350</v>
          </cell>
          <cell r="G58">
            <v>641915</v>
          </cell>
          <cell r="H58">
            <v>0.40971779949489395</v>
          </cell>
          <cell r="I58">
            <v>2.3606355688183864</v>
          </cell>
        </row>
        <row r="59">
          <cell r="E59">
            <v>7842131</v>
          </cell>
          <cell r="F59">
            <v>8499868</v>
          </cell>
          <cell r="G59">
            <v>7613787</v>
          </cell>
          <cell r="H59">
            <v>-0.10424644241534109</v>
          </cell>
          <cell r="I59">
            <v>-2.9117595714736266E-2</v>
          </cell>
        </row>
        <row r="61">
          <cell r="E61">
            <v>205818944</v>
          </cell>
          <cell r="F61">
            <v>206551602</v>
          </cell>
          <cell r="G61">
            <v>205733123</v>
          </cell>
          <cell r="H61">
            <v>-3.9625884867259265E-3</v>
          </cell>
          <cell r="I61">
            <v>-4.1697327919432148E-4</v>
          </cell>
        </row>
        <row r="64">
          <cell r="E64">
            <v>29003644</v>
          </cell>
          <cell r="F64">
            <v>31267592</v>
          </cell>
          <cell r="G64">
            <v>32460004</v>
          </cell>
          <cell r="H64">
            <v>3.8135715727645403E-2</v>
          </cell>
          <cell r="I64">
            <v>0.11916985327774676</v>
          </cell>
        </row>
        <row r="65">
          <cell r="E65">
            <v>1318993</v>
          </cell>
          <cell r="F65">
            <v>1318993</v>
          </cell>
          <cell r="G65">
            <v>1318993</v>
          </cell>
          <cell r="H65">
            <v>0</v>
          </cell>
          <cell r="I65">
            <v>0</v>
          </cell>
        </row>
        <row r="66">
          <cell r="E66">
            <v>-207518</v>
          </cell>
          <cell r="F66">
            <v>-208033</v>
          </cell>
          <cell r="G66">
            <v>-208033</v>
          </cell>
          <cell r="H66">
            <v>0</v>
          </cell>
          <cell r="I66">
            <v>2.4817124297651372E-3</v>
          </cell>
        </row>
        <row r="67">
          <cell r="E67">
            <v>231556</v>
          </cell>
          <cell r="F67">
            <v>225338</v>
          </cell>
          <cell r="G67">
            <v>228239</v>
          </cell>
          <cell r="H67">
            <v>1.2873993733857558E-2</v>
          </cell>
          <cell r="I67">
            <v>-1.432482855119277E-2</v>
          </cell>
        </row>
        <row r="68">
          <cell r="E68">
            <v>23659626</v>
          </cell>
          <cell r="F68">
            <v>26239162</v>
          </cell>
          <cell r="G68">
            <v>26252578</v>
          </cell>
          <cell r="H68">
            <v>5.1129681656747472E-4</v>
          </cell>
          <cell r="I68">
            <v>0.10959395554266149</v>
          </cell>
        </row>
        <row r="69">
          <cell r="E69">
            <v>-276172</v>
          </cell>
          <cell r="F69">
            <v>-29526</v>
          </cell>
          <cell r="G69">
            <v>295783</v>
          </cell>
          <cell r="H69" t="str">
            <v>n.a</v>
          </cell>
          <cell r="I69">
            <v>-2.0710100951580896</v>
          </cell>
        </row>
        <row r="70">
          <cell r="E70">
            <v>4277159</v>
          </cell>
          <cell r="F70">
            <v>3721658</v>
          </cell>
          <cell r="G70">
            <v>4572444</v>
          </cell>
          <cell r="H70">
            <v>0.22860402541017999</v>
          </cell>
          <cell r="I70">
            <v>6.9037648588700984E-2</v>
          </cell>
        </row>
        <row r="72">
          <cell r="E72">
            <v>591569</v>
          </cell>
          <cell r="F72">
            <v>639464</v>
          </cell>
          <cell r="G72">
            <v>647061</v>
          </cell>
          <cell r="H72">
            <v>1.1880262219609028E-2</v>
          </cell>
          <cell r="I72">
            <v>9.3804780169346236E-2</v>
          </cell>
        </row>
        <row r="74">
          <cell r="E74">
            <v>29595213</v>
          </cell>
          <cell r="F74">
            <v>31907056</v>
          </cell>
          <cell r="G74">
            <v>33107065</v>
          </cell>
          <cell r="H74">
            <v>3.760951809530777E-2</v>
          </cell>
          <cell r="I74">
            <v>0.11866283915577824</v>
          </cell>
        </row>
        <row r="76">
          <cell r="E76">
            <v>235414157</v>
          </cell>
          <cell r="F76">
            <v>238458658</v>
          </cell>
          <cell r="G76">
            <v>238840188</v>
          </cell>
          <cell r="H76">
            <v>1.5999838429014979E-3</v>
          </cell>
          <cell r="I76">
            <v>1.4553207180314054E-2</v>
          </cell>
        </row>
        <row r="78">
          <cell r="E78">
            <v>150977864</v>
          </cell>
          <cell r="F78">
            <v>151484019</v>
          </cell>
          <cell r="G78">
            <v>149769480</v>
          </cell>
          <cell r="H78">
            <v>-1.131828301967619E-2</v>
          </cell>
          <cell r="I78">
            <v>-8.0037163593730254E-3</v>
          </cell>
        </row>
        <row r="79">
          <cell r="E79">
            <v>20928054</v>
          </cell>
          <cell r="F79">
            <v>18945883</v>
          </cell>
          <cell r="G79">
            <v>20051616</v>
          </cell>
          <cell r="H79">
            <v>5.8362706029589706E-2</v>
          </cell>
          <cell r="I79">
            <v>-4.1878619005856876E-2</v>
          </cell>
        </row>
        <row r="80">
          <cell r="E80">
            <v>86597041</v>
          </cell>
          <cell r="F80">
            <v>88183227</v>
          </cell>
          <cell r="G80">
            <v>87091701</v>
          </cell>
          <cell r="H80">
            <v>-1.2377932143490256E-2</v>
          </cell>
          <cell r="I80">
            <v>5.7122044158530727E-3</v>
          </cell>
        </row>
        <row r="81">
          <cell r="E81">
            <v>43452769</v>
          </cell>
          <cell r="F81">
            <v>44354909</v>
          </cell>
          <cell r="G81">
            <v>42626163</v>
          </cell>
          <cell r="H81">
            <v>-3.8975302598411421E-2</v>
          </cell>
          <cell r="I81">
            <v>-1.9023091485838362E-2</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yenda"/>
      <sheetName val="Histórico"/>
      <sheetName val="Input"/>
      <sheetName val="BG &amp; PL "/>
      <sheetName val="Double Leverage"/>
    </sheetNames>
    <sheetDataSet>
      <sheetData sheetId="0"/>
      <sheetData sheetId="1"/>
      <sheetData sheetId="2"/>
      <sheetData sheetId="3">
        <row r="17">
          <cell r="C17" t="str">
            <v>Dec 22</v>
          </cell>
          <cell r="O17" t="str">
            <v>Dic 22</v>
          </cell>
          <cell r="P17" t="str">
            <v>Set 23</v>
          </cell>
          <cell r="Q17" t="str">
            <v>Dic 23</v>
          </cell>
        </row>
        <row r="19">
          <cell r="O19">
            <v>136399</v>
          </cell>
          <cell r="P19">
            <v>79883</v>
          </cell>
          <cell r="Q19">
            <v>529773</v>
          </cell>
          <cell r="R19">
            <v>5.6318615975864699</v>
          </cell>
          <cell r="S19">
            <v>2.8839947506946531</v>
          </cell>
        </row>
        <row r="20">
          <cell r="O20">
            <v>958939</v>
          </cell>
          <cell r="P20">
            <v>937279</v>
          </cell>
          <cell r="Q20">
            <v>501026</v>
          </cell>
          <cell r="R20">
            <v>-0.46544625453040134</v>
          </cell>
          <cell r="S20">
            <v>-0.47752046793383107</v>
          </cell>
        </row>
        <row r="21">
          <cell r="O21">
            <v>306343</v>
          </cell>
          <cell r="P21">
            <v>303303</v>
          </cell>
          <cell r="Q21">
            <v>1418293</v>
          </cell>
          <cell r="R21">
            <v>3.6761588246736761</v>
          </cell>
          <cell r="S21">
            <v>3.6297548825989168</v>
          </cell>
        </row>
        <row r="22">
          <cell r="O22">
            <v>33878318</v>
          </cell>
          <cell r="P22">
            <v>36167571</v>
          </cell>
          <cell r="Q22">
            <v>36150565</v>
          </cell>
          <cell r="R22">
            <v>-4.7020022439436815E-4</v>
          </cell>
          <cell r="S22">
            <v>6.7070832737327724E-2</v>
          </cell>
        </row>
        <row r="23">
          <cell r="O23">
            <v>0</v>
          </cell>
          <cell r="P23">
            <v>0</v>
          </cell>
          <cell r="Q23">
            <v>166977</v>
          </cell>
          <cell r="R23" t="str">
            <v>n.a</v>
          </cell>
          <cell r="S23" t="str">
            <v>n.a</v>
          </cell>
        </row>
        <row r="24">
          <cell r="O24">
            <v>135</v>
          </cell>
          <cell r="P24">
            <v>324</v>
          </cell>
          <cell r="Q24">
            <v>99</v>
          </cell>
          <cell r="R24">
            <v>-0.69444444444444442</v>
          </cell>
          <cell r="S24">
            <v>-0.26666666666666672</v>
          </cell>
        </row>
        <row r="26">
          <cell r="O26">
            <v>35280134</v>
          </cell>
          <cell r="P26">
            <v>37488360</v>
          </cell>
          <cell r="Q26">
            <v>38766733</v>
          </cell>
          <cell r="R26">
            <v>3.4100531471635387E-2</v>
          </cell>
          <cell r="S26">
            <v>9.8826126907567868E-2</v>
          </cell>
        </row>
        <row r="30">
          <cell r="O30">
            <v>0</v>
          </cell>
          <cell r="P30">
            <v>30165</v>
          </cell>
          <cell r="Q30">
            <v>30866</v>
          </cell>
          <cell r="R30">
            <v>2.3238852975302482E-2</v>
          </cell>
          <cell r="S30" t="str">
            <v>n.a</v>
          </cell>
        </row>
        <row r="31">
          <cell r="O31">
            <v>1898066</v>
          </cell>
          <cell r="P31">
            <v>1851185</v>
          </cell>
          <cell r="Q31">
            <v>1798858</v>
          </cell>
          <cell r="R31">
            <v>-2.8266758859865404E-2</v>
          </cell>
          <cell r="S31">
            <v>-5.2267940103241983E-2</v>
          </cell>
        </row>
        <row r="32">
          <cell r="O32">
            <v>220642</v>
          </cell>
          <cell r="P32">
            <v>206963</v>
          </cell>
          <cell r="Q32">
            <v>255707</v>
          </cell>
          <cell r="R32">
            <v>0.23552035871146049</v>
          </cell>
          <cell r="S32">
            <v>0.15892259859863489</v>
          </cell>
        </row>
        <row r="34">
          <cell r="O34">
            <v>2118708</v>
          </cell>
          <cell r="P34">
            <v>2088313</v>
          </cell>
          <cell r="Q34">
            <v>2085431</v>
          </cell>
          <cell r="R34">
            <v>-1.3800613222251235E-3</v>
          </cell>
          <cell r="S34">
            <v>-1.5706270047595061E-2</v>
          </cell>
        </row>
        <row r="37">
          <cell r="O37">
            <v>1318993</v>
          </cell>
          <cell r="P37">
            <v>1318993</v>
          </cell>
          <cell r="Q37">
            <v>1318993</v>
          </cell>
          <cell r="R37">
            <v>0</v>
          </cell>
          <cell r="S37">
            <v>0</v>
          </cell>
        </row>
        <row r="38">
          <cell r="O38">
            <v>384542</v>
          </cell>
          <cell r="P38">
            <v>384542</v>
          </cell>
          <cell r="Q38">
            <v>384542</v>
          </cell>
          <cell r="R38">
            <v>0</v>
          </cell>
          <cell r="S38">
            <v>0</v>
          </cell>
        </row>
        <row r="39">
          <cell r="O39">
            <v>23300350</v>
          </cell>
          <cell r="P39">
            <v>25905576</v>
          </cell>
          <cell r="Q39">
            <v>25905526</v>
          </cell>
          <cell r="R39">
            <v>-1.9300864030347142E-6</v>
          </cell>
          <cell r="S39">
            <v>0.11180844922930344</v>
          </cell>
        </row>
        <row r="40">
          <cell r="O40">
            <v>-835079</v>
          </cell>
          <cell r="P40">
            <v>-215370</v>
          </cell>
          <cell r="Q40">
            <v>68056</v>
          </cell>
          <cell r="R40">
            <v>-1.315995728281562</v>
          </cell>
          <cell r="S40">
            <v>-1.0814964811712424</v>
          </cell>
        </row>
        <row r="41">
          <cell r="O41">
            <v>8992620</v>
          </cell>
          <cell r="P41">
            <v>8006306</v>
          </cell>
          <cell r="Q41">
            <v>9004185</v>
          </cell>
          <cell r="R41">
            <v>0.12463663017626359</v>
          </cell>
          <cell r="S41">
            <v>1.2860545647430666E-3</v>
          </cell>
        </row>
        <row r="43">
          <cell r="O43">
            <v>33161426</v>
          </cell>
          <cell r="P43">
            <v>35400047</v>
          </cell>
          <cell r="Q43">
            <v>36681302</v>
          </cell>
          <cell r="R43">
            <v>3.6193596014152174E-2</v>
          </cell>
          <cell r="S43">
            <v>0.10614368634207705</v>
          </cell>
        </row>
        <row r="45">
          <cell r="O45">
            <v>35280134</v>
          </cell>
          <cell r="P45">
            <v>37488360</v>
          </cell>
          <cell r="Q45">
            <v>38766733</v>
          </cell>
          <cell r="R45">
            <v>3.4100531471635387E-2</v>
          </cell>
          <cell r="S45">
            <v>9.8826126907567868E-2</v>
          </cell>
        </row>
        <row r="50">
          <cell r="O50" t="str">
            <v>4T22</v>
          </cell>
          <cell r="P50" t="str">
            <v>3T23</v>
          </cell>
          <cell r="Q50" t="str">
            <v>4T23</v>
          </cell>
          <cell r="R50" t="str">
            <v>TaT</v>
          </cell>
          <cell r="S50" t="str">
            <v>AaA</v>
          </cell>
          <cell r="V50" t="str">
            <v>Dic 22 / Dic 23</v>
          </cell>
        </row>
        <row r="53">
          <cell r="O53">
            <v>1115614</v>
          </cell>
          <cell r="P53">
            <v>1288466</v>
          </cell>
          <cell r="Q53">
            <v>906901</v>
          </cell>
          <cell r="R53">
            <v>-0.29613897456355076</v>
          </cell>
          <cell r="S53">
            <v>-0.18708352530534755</v>
          </cell>
          <cell r="T53">
            <v>5156494</v>
          </cell>
          <cell r="U53">
            <v>5439451</v>
          </cell>
          <cell r="V53">
            <v>5.4873912390860813E-2</v>
          </cell>
        </row>
        <row r="54">
          <cell r="O54">
            <v>1040</v>
          </cell>
          <cell r="P54">
            <v>429</v>
          </cell>
          <cell r="Q54">
            <v>1170</v>
          </cell>
          <cell r="R54">
            <v>1.7272727272727271</v>
          </cell>
          <cell r="S54">
            <v>0.125</v>
          </cell>
          <cell r="T54">
            <v>8701</v>
          </cell>
          <cell r="U54">
            <v>10895</v>
          </cell>
          <cell r="V54">
            <v>0.25215492472129641</v>
          </cell>
        </row>
        <row r="55">
          <cell r="O55">
            <v>35329</v>
          </cell>
          <cell r="P55">
            <v>8845</v>
          </cell>
          <cell r="Q55">
            <v>32430</v>
          </cell>
          <cell r="R55">
            <v>2.6664782362916903</v>
          </cell>
          <cell r="S55">
            <v>-8.2057233434289056E-2</v>
          </cell>
          <cell r="T55">
            <v>-43099</v>
          </cell>
          <cell r="U55">
            <v>67652</v>
          </cell>
          <cell r="V55">
            <v>-2.5696883918420381</v>
          </cell>
        </row>
        <row r="56">
          <cell r="O56">
            <v>1151983</v>
          </cell>
          <cell r="P56">
            <v>1297740</v>
          </cell>
          <cell r="Q56">
            <v>940501</v>
          </cell>
          <cell r="R56">
            <v>-0.27527779062061741</v>
          </cell>
          <cell r="S56">
            <v>-0.18358083409216974</v>
          </cell>
          <cell r="T56">
            <v>5122096</v>
          </cell>
          <cell r="U56">
            <v>5517998</v>
          </cell>
          <cell r="V56">
            <v>7.7292967566402471E-2</v>
          </cell>
        </row>
        <row r="58">
          <cell r="O58">
            <v>-20550</v>
          </cell>
          <cell r="P58">
            <v>-13880</v>
          </cell>
          <cell r="Q58">
            <v>-14444</v>
          </cell>
          <cell r="R58">
            <v>4.0634005763688696E-2</v>
          </cell>
          <cell r="S58">
            <v>-0.29712895377128956</v>
          </cell>
          <cell r="T58">
            <v>-68134</v>
          </cell>
          <cell r="U58">
            <v>-56276</v>
          </cell>
          <cell r="V58">
            <v>-0.17403939296092996</v>
          </cell>
        </row>
        <row r="59">
          <cell r="O59">
            <v>-9272</v>
          </cell>
          <cell r="P59">
            <v>-4097</v>
          </cell>
          <cell r="Q59">
            <v>-9274</v>
          </cell>
          <cell r="R59">
            <v>1.263607517695875</v>
          </cell>
          <cell r="S59">
            <v>2.1570319240726832E-4</v>
          </cell>
          <cell r="T59">
            <v>-23205</v>
          </cell>
          <cell r="U59">
            <v>-25362</v>
          </cell>
          <cell r="V59">
            <v>9.2954104718810493E-2</v>
          </cell>
        </row>
        <row r="60">
          <cell r="O60">
            <v>-29822</v>
          </cell>
          <cell r="P60">
            <v>-17977</v>
          </cell>
          <cell r="Q60">
            <v>-23718</v>
          </cell>
          <cell r="R60">
            <v>0.3193525059798632</v>
          </cell>
          <cell r="S60">
            <v>-0.20468110790691441</v>
          </cell>
          <cell r="T60">
            <v>-91339</v>
          </cell>
          <cell r="U60">
            <v>-81638</v>
          </cell>
          <cell r="V60">
            <v>-0.1062087388738655</v>
          </cell>
        </row>
        <row r="62">
          <cell r="O62">
            <v>1122161</v>
          </cell>
          <cell r="P62">
            <v>1279763</v>
          </cell>
          <cell r="Q62">
            <v>916783</v>
          </cell>
          <cell r="R62">
            <v>-0.28363064098586999</v>
          </cell>
          <cell r="S62">
            <v>-0.18302008357089583</v>
          </cell>
          <cell r="T62">
            <v>5030757</v>
          </cell>
          <cell r="U62">
            <v>5436360</v>
          </cell>
          <cell r="V62">
            <v>8.0624645555330998E-2</v>
          </cell>
        </row>
        <row r="64">
          <cell r="O64">
            <v>-2647</v>
          </cell>
          <cell r="P64">
            <v>1383</v>
          </cell>
          <cell r="Q64">
            <v>510</v>
          </cell>
          <cell r="R64">
            <v>-0.63123644251626898</v>
          </cell>
          <cell r="S64">
            <v>-1.1926709482432942</v>
          </cell>
          <cell r="T64">
            <v>-3513</v>
          </cell>
          <cell r="U64">
            <v>-1549</v>
          </cell>
          <cell r="V64">
            <v>-0.55906632507828069</v>
          </cell>
        </row>
        <row r="65">
          <cell r="O65">
            <v>106</v>
          </cell>
          <cell r="P65">
            <v>2665</v>
          </cell>
          <cell r="Q65">
            <v>111</v>
          </cell>
          <cell r="R65">
            <v>-0.95834896810506565</v>
          </cell>
          <cell r="S65">
            <v>4.7169811320754818E-2</v>
          </cell>
          <cell r="T65">
            <v>556</v>
          </cell>
          <cell r="U65">
            <v>2977</v>
          </cell>
          <cell r="V65">
            <v>4.3543165467625897</v>
          </cell>
        </row>
        <row r="67">
          <cell r="O67">
            <v>1119620</v>
          </cell>
          <cell r="P67">
            <v>1283811</v>
          </cell>
          <cell r="Q67">
            <v>917404</v>
          </cell>
          <cell r="R67">
            <v>-0.28540571781983481</v>
          </cell>
          <cell r="S67">
            <v>-0.18061127882674477</v>
          </cell>
          <cell r="T67">
            <v>5027800</v>
          </cell>
          <cell r="U67">
            <v>5437788</v>
          </cell>
          <cell r="V67">
            <v>8.1544214169219087E-2</v>
          </cell>
        </row>
        <row r="68">
          <cell r="O68">
            <v>-42000</v>
          </cell>
          <cell r="P68">
            <v>-46850</v>
          </cell>
          <cell r="Q68">
            <v>-68500</v>
          </cell>
          <cell r="R68">
            <v>0.46211312700106721</v>
          </cell>
          <cell r="S68">
            <v>0.63095238095238093</v>
          </cell>
          <cell r="T68">
            <v>-168290</v>
          </cell>
          <cell r="U68">
            <v>-209238</v>
          </cell>
          <cell r="V68">
            <v>0.24331808188246473</v>
          </cell>
        </row>
        <row r="69">
          <cell r="O69">
            <v>1077620</v>
          </cell>
          <cell r="P69">
            <v>1236961</v>
          </cell>
          <cell r="Q69">
            <v>848904</v>
          </cell>
          <cell r="R69">
            <v>-0.31371805578348877</v>
          </cell>
          <cell r="S69">
            <v>-0.2122417920973998</v>
          </cell>
          <cell r="T69">
            <v>4859510</v>
          </cell>
          <cell r="U69">
            <v>5228550</v>
          </cell>
          <cell r="V69">
            <v>7.5941813063457042E-2</v>
          </cell>
        </row>
        <row r="71">
          <cell r="O71">
            <v>1.0216182500716344</v>
          </cell>
          <cell r="P71">
            <v>1.0216814401404608</v>
          </cell>
          <cell r="Q71">
            <v>0.9855311297292555</v>
          </cell>
          <cell r="R71" t="str">
            <v>-362pbs</v>
          </cell>
          <cell r="S71" t="str">
            <v>-361pbs</v>
          </cell>
          <cell r="T71">
            <v>1.0216182500716344</v>
          </cell>
          <cell r="U71">
            <v>0.9855311297292555</v>
          </cell>
          <cell r="V71" t="str">
            <v>-360 pbs</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put"/>
      <sheetName val="BG "/>
      <sheetName val="PL "/>
      <sheetName val="Ratios"/>
    </sheetNames>
    <sheetDataSet>
      <sheetData sheetId="0"/>
      <sheetData sheetId="1"/>
      <sheetData sheetId="2">
        <row r="17">
          <cell r="D17" t="str">
            <v>Dic 22</v>
          </cell>
          <cell r="E17" t="str">
            <v>Set 23</v>
          </cell>
          <cell r="F17" t="str">
            <v>Dic 23</v>
          </cell>
        </row>
        <row r="20">
          <cell r="D20">
            <v>5780728</v>
          </cell>
          <cell r="E20">
            <v>6041081</v>
          </cell>
          <cell r="F20">
            <v>6025352</v>
          </cell>
        </row>
        <row r="21">
          <cell r="D21">
            <v>25594929</v>
          </cell>
          <cell r="E21">
            <v>23912271</v>
          </cell>
          <cell r="F21">
            <v>24668794</v>
          </cell>
        </row>
        <row r="22">
          <cell r="D22">
            <v>31375657</v>
          </cell>
          <cell r="E22">
            <v>29953352</v>
          </cell>
          <cell r="F22">
            <v>30694146</v>
          </cell>
        </row>
        <row r="24">
          <cell r="D24">
            <v>244017</v>
          </cell>
          <cell r="E24">
            <v>207284</v>
          </cell>
          <cell r="F24">
            <v>100211</v>
          </cell>
        </row>
        <row r="26">
          <cell r="D26">
            <v>1011</v>
          </cell>
          <cell r="E26">
            <v>1229265</v>
          </cell>
          <cell r="F26">
            <v>362360</v>
          </cell>
          <cell r="H26" t="str">
            <v>n.a</v>
          </cell>
        </row>
        <row r="27">
          <cell r="D27">
            <v>15260159</v>
          </cell>
          <cell r="E27">
            <v>19717481</v>
          </cell>
          <cell r="F27">
            <v>20592731</v>
          </cell>
        </row>
        <row r="28">
          <cell r="D28">
            <v>9831983</v>
          </cell>
          <cell r="E28">
            <v>9450388</v>
          </cell>
          <cell r="F28">
            <v>9557451</v>
          </cell>
        </row>
        <row r="30">
          <cell r="D30">
            <v>136046442</v>
          </cell>
          <cell r="E30">
            <v>131843710</v>
          </cell>
          <cell r="F30">
            <v>131767137</v>
          </cell>
        </row>
        <row r="31">
          <cell r="D31">
            <v>130396010</v>
          </cell>
          <cell r="E31">
            <v>125761669</v>
          </cell>
          <cell r="F31">
            <v>125948604</v>
          </cell>
        </row>
        <row r="32">
          <cell r="D32">
            <v>5650432</v>
          </cell>
          <cell r="E32">
            <v>6082041</v>
          </cell>
          <cell r="F32">
            <v>5818533</v>
          </cell>
        </row>
        <row r="33">
          <cell r="D33">
            <v>-7408223</v>
          </cell>
          <cell r="E33">
            <v>-7570703</v>
          </cell>
          <cell r="F33">
            <v>-7772720</v>
          </cell>
        </row>
        <row r="34">
          <cell r="D34">
            <v>128638219</v>
          </cell>
          <cell r="E34">
            <v>124273007</v>
          </cell>
          <cell r="F34">
            <v>123994417</v>
          </cell>
        </row>
        <row r="36">
          <cell r="D36">
            <v>1536875</v>
          </cell>
          <cell r="E36">
            <v>1449222</v>
          </cell>
          <cell r="F36">
            <v>1559485</v>
          </cell>
        </row>
        <row r="37">
          <cell r="D37">
            <v>699678</v>
          </cell>
          <cell r="E37">
            <v>325771</v>
          </cell>
          <cell r="F37">
            <v>412401</v>
          </cell>
        </row>
        <row r="38">
          <cell r="D38">
            <v>28578</v>
          </cell>
          <cell r="E38">
            <v>17941</v>
          </cell>
          <cell r="F38">
            <v>21426</v>
          </cell>
        </row>
        <row r="39">
          <cell r="D39">
            <v>5662055</v>
          </cell>
          <cell r="E39">
            <v>7736054</v>
          </cell>
          <cell r="F39">
            <v>6510227</v>
          </cell>
        </row>
        <row r="41">
          <cell r="D41">
            <v>193278232</v>
          </cell>
          <cell r="E41">
            <v>194359765</v>
          </cell>
          <cell r="F41">
            <v>193804855</v>
          </cell>
        </row>
        <row r="45">
          <cell r="D45">
            <v>39399007</v>
          </cell>
          <cell r="E45">
            <v>36743810</v>
          </cell>
          <cell r="F45">
            <v>39377289</v>
          </cell>
        </row>
        <row r="46">
          <cell r="D46">
            <v>90420659</v>
          </cell>
          <cell r="E46">
            <v>95597397</v>
          </cell>
          <cell r="F46">
            <v>92931227</v>
          </cell>
        </row>
        <row r="47">
          <cell r="D47">
            <v>129819666</v>
          </cell>
          <cell r="E47">
            <v>132341207</v>
          </cell>
          <cell r="F47">
            <v>132308516</v>
          </cell>
        </row>
        <row r="49">
          <cell r="D49">
            <v>11843594</v>
          </cell>
          <cell r="E49">
            <v>10155810</v>
          </cell>
          <cell r="F49">
            <v>8005844</v>
          </cell>
        </row>
        <row r="50">
          <cell r="D50">
            <v>11297659</v>
          </cell>
          <cell r="E50">
            <v>9616150</v>
          </cell>
          <cell r="F50">
            <v>7461674</v>
          </cell>
        </row>
        <row r="51">
          <cell r="D51">
            <v>545935</v>
          </cell>
          <cell r="E51">
            <v>539660</v>
          </cell>
          <cell r="F51">
            <v>544170</v>
          </cell>
        </row>
        <row r="52">
          <cell r="D52"/>
          <cell r="E52"/>
          <cell r="F52"/>
        </row>
        <row r="53">
          <cell r="D53">
            <v>8539195</v>
          </cell>
          <cell r="E53">
            <v>10116035</v>
          </cell>
          <cell r="F53">
            <v>11870116</v>
          </cell>
        </row>
        <row r="54">
          <cell r="D54">
            <v>13840114</v>
          </cell>
          <cell r="E54">
            <v>11250454</v>
          </cell>
          <cell r="F54">
            <v>10961427</v>
          </cell>
        </row>
        <row r="55">
          <cell r="D55">
            <v>699678</v>
          </cell>
          <cell r="E55">
            <v>325771</v>
          </cell>
          <cell r="F55">
            <v>412401</v>
          </cell>
        </row>
        <row r="56">
          <cell r="D56">
            <v>7669</v>
          </cell>
          <cell r="E56">
            <v>42768</v>
          </cell>
          <cell r="F56">
            <v>91966</v>
          </cell>
        </row>
        <row r="57">
          <cell r="D57">
            <v>5256079</v>
          </cell>
          <cell r="E57">
            <v>5741077</v>
          </cell>
          <cell r="F57">
            <v>4995178</v>
          </cell>
        </row>
        <row r="58">
          <cell r="D58">
            <v>170005995</v>
          </cell>
          <cell r="E58">
            <v>169973122</v>
          </cell>
          <cell r="F58">
            <v>168645448</v>
          </cell>
        </row>
        <row r="59">
          <cell r="D59">
            <v>23121902</v>
          </cell>
          <cell r="E59">
            <v>24228926</v>
          </cell>
          <cell r="F59">
            <v>24998419</v>
          </cell>
        </row>
        <row r="60">
          <cell r="D60">
            <v>11882984</v>
          </cell>
          <cell r="E60">
            <v>12679794</v>
          </cell>
          <cell r="F60">
            <v>12679794</v>
          </cell>
        </row>
        <row r="61">
          <cell r="D61">
            <v>6540665</v>
          </cell>
          <cell r="E61">
            <v>6820930</v>
          </cell>
          <cell r="F61">
            <v>6372059</v>
          </cell>
        </row>
        <row r="62">
          <cell r="D62">
            <v>-549319</v>
          </cell>
          <cell r="E62">
            <v>-373385</v>
          </cell>
          <cell r="F62">
            <v>-108012</v>
          </cell>
        </row>
        <row r="63">
          <cell r="D63">
            <v>5247572</v>
          </cell>
          <cell r="E63">
            <v>5101587</v>
          </cell>
          <cell r="F63">
            <v>6054578</v>
          </cell>
        </row>
        <row r="65">
          <cell r="D65">
            <v>150335</v>
          </cell>
          <cell r="E65">
            <v>157717</v>
          </cell>
          <cell r="F65">
            <v>160988</v>
          </cell>
        </row>
        <row r="67">
          <cell r="D67">
            <v>23272237</v>
          </cell>
          <cell r="E67">
            <v>24386643</v>
          </cell>
          <cell r="F67">
            <v>25159407</v>
          </cell>
        </row>
        <row r="69">
          <cell r="D69">
            <v>193278232</v>
          </cell>
          <cell r="E69">
            <v>194359765</v>
          </cell>
          <cell r="F69">
            <v>193804855</v>
          </cell>
        </row>
        <row r="71">
          <cell r="D71">
            <v>137999722</v>
          </cell>
          <cell r="E71">
            <v>141192730</v>
          </cell>
          <cell r="F71">
            <v>138140917</v>
          </cell>
        </row>
        <row r="72">
          <cell r="D72">
            <v>19737892</v>
          </cell>
          <cell r="E72">
            <v>18226797</v>
          </cell>
          <cell r="F72">
            <v>19328506</v>
          </cell>
        </row>
        <row r="73">
          <cell r="D73">
            <v>75276664</v>
          </cell>
          <cell r="E73">
            <v>79083109</v>
          </cell>
          <cell r="F73">
            <v>76719565</v>
          </cell>
        </row>
        <row r="74">
          <cell r="D74">
            <v>42985166</v>
          </cell>
          <cell r="E74">
            <v>43882824</v>
          </cell>
          <cell r="F74">
            <v>42092846</v>
          </cell>
        </row>
      </sheetData>
      <sheetData sheetId="3">
        <row r="19">
          <cell r="C19" t="str">
            <v>4Q22</v>
          </cell>
          <cell r="O19" t="str">
            <v>4T22</v>
          </cell>
          <cell r="P19" t="str">
            <v>3T23</v>
          </cell>
          <cell r="Q19" t="str">
            <v>4T23</v>
          </cell>
          <cell r="V19" t="str">
            <v>Dic 22 / Dic 23</v>
          </cell>
        </row>
        <row r="21">
          <cell r="O21">
            <v>3821770</v>
          </cell>
          <cell r="P21">
            <v>4227671</v>
          </cell>
          <cell r="Q21">
            <v>4265959</v>
          </cell>
          <cell r="R21">
            <v>9.0565230832768684E-3</v>
          </cell>
          <cell r="S21">
            <v>0.11622598952841212</v>
          </cell>
          <cell r="T21">
            <v>12985696</v>
          </cell>
          <cell r="U21">
            <v>16463174</v>
          </cell>
          <cell r="V21">
            <v>0.26779296234872585</v>
          </cell>
        </row>
        <row r="22">
          <cell r="O22">
            <v>-913761</v>
          </cell>
          <cell r="P22">
            <v>-1216744</v>
          </cell>
          <cell r="Q22">
            <v>-1153770</v>
          </cell>
          <cell r="R22">
            <v>-5.1756162348037038E-2</v>
          </cell>
          <cell r="S22">
            <v>0.26266058630210742</v>
          </cell>
          <cell r="T22">
            <v>-2798234</v>
          </cell>
          <cell r="U22">
            <v>-4477974</v>
          </cell>
          <cell r="V22">
            <v>0.60028575165622322</v>
          </cell>
        </row>
        <row r="23">
          <cell r="O23">
            <v>2908009</v>
          </cell>
          <cell r="P23">
            <v>3010927</v>
          </cell>
          <cell r="Q23">
            <v>3112189</v>
          </cell>
          <cell r="R23">
            <v>3.3631502856097173E-2</v>
          </cell>
          <cell r="S23">
            <v>7.0212987648937908E-2</v>
          </cell>
          <cell r="T23">
            <v>10187462</v>
          </cell>
          <cell r="U23">
            <v>11985200</v>
          </cell>
          <cell r="V23">
            <v>0.17646573798262999</v>
          </cell>
        </row>
        <row r="25">
          <cell r="O25">
            <v>-783402</v>
          </cell>
          <cell r="P25">
            <v>-961880</v>
          </cell>
          <cell r="Q25">
            <v>-1160527</v>
          </cell>
          <cell r="R25">
            <v>0.2065195242649811</v>
          </cell>
          <cell r="S25">
            <v>0.48139397142207963</v>
          </cell>
          <cell r="T25">
            <v>-2045832</v>
          </cell>
          <cell r="U25">
            <v>-3768729</v>
          </cell>
          <cell r="V25">
            <v>0.842149795291109</v>
          </cell>
        </row>
        <row r="26">
          <cell r="O26">
            <v>79076</v>
          </cell>
          <cell r="P26">
            <v>85160</v>
          </cell>
          <cell r="Q26">
            <v>81398</v>
          </cell>
          <cell r="R26">
            <v>-4.4175669328323175E-2</v>
          </cell>
          <cell r="S26">
            <v>2.9364156001820962E-2</v>
          </cell>
          <cell r="T26">
            <v>321151</v>
          </cell>
          <cell r="U26">
            <v>313405</v>
          </cell>
          <cell r="V26">
            <v>-2.4119495190735862E-2</v>
          </cell>
        </row>
        <row r="27">
          <cell r="O27">
            <v>-704326</v>
          </cell>
          <cell r="P27">
            <v>-876720</v>
          </cell>
          <cell r="Q27">
            <v>-1079129</v>
          </cell>
          <cell r="R27">
            <v>0.23087074550597686</v>
          </cell>
          <cell r="S27">
            <v>0.5321442059500856</v>
          </cell>
          <cell r="T27">
            <v>-1724681</v>
          </cell>
          <cell r="U27">
            <v>-3455324</v>
          </cell>
          <cell r="V27">
            <v>1.0034568711547238</v>
          </cell>
        </row>
        <row r="29">
          <cell r="O29">
            <v>2203683</v>
          </cell>
          <cell r="P29">
            <v>2134207</v>
          </cell>
          <cell r="Q29">
            <v>2033060</v>
          </cell>
          <cell r="R29">
            <v>-4.7393247234218561E-2</v>
          </cell>
          <cell r="S29">
            <v>-7.7426290441955592E-2</v>
          </cell>
          <cell r="T29">
            <v>8462781</v>
          </cell>
          <cell r="U29">
            <v>8529876</v>
          </cell>
          <cell r="V29">
            <v>7.9282448641881942E-3</v>
          </cell>
        </row>
        <row r="32">
          <cell r="O32">
            <v>766960</v>
          </cell>
          <cell r="P32">
            <v>784742</v>
          </cell>
          <cell r="Q32">
            <v>773261</v>
          </cell>
          <cell r="R32">
            <v>-1.4630286132257475E-2</v>
          </cell>
          <cell r="S32">
            <v>8.2155523104203709E-3</v>
          </cell>
          <cell r="T32">
            <v>3036631</v>
          </cell>
          <cell r="U32">
            <v>3039965</v>
          </cell>
          <cell r="V32">
            <v>1.0979272753257607E-3</v>
          </cell>
        </row>
        <row r="33">
          <cell r="O33">
            <v>271267</v>
          </cell>
          <cell r="P33">
            <v>240236</v>
          </cell>
          <cell r="Q33">
            <v>268615</v>
          </cell>
          <cell r="R33">
            <v>0.11812967248871953</v>
          </cell>
          <cell r="S33">
            <v>-9.7763458142715587E-3</v>
          </cell>
          <cell r="T33">
            <v>1003855</v>
          </cell>
          <cell r="U33">
            <v>997648</v>
          </cell>
          <cell r="V33">
            <v>-6.1831639031533214E-3</v>
          </cell>
        </row>
        <row r="34">
          <cell r="O34">
            <v>-9162</v>
          </cell>
          <cell r="P34">
            <v>-2166</v>
          </cell>
          <cell r="Q34">
            <v>10759</v>
          </cell>
          <cell r="R34">
            <v>-5.9672206832871657</v>
          </cell>
          <cell r="S34">
            <v>-2.1743069198864875</v>
          </cell>
          <cell r="T34">
            <v>-19258</v>
          </cell>
          <cell r="U34">
            <v>-23102</v>
          </cell>
          <cell r="V34">
            <v>0.19960535881192243</v>
          </cell>
        </row>
        <row r="35">
          <cell r="O35">
            <v>17756</v>
          </cell>
          <cell r="P35">
            <v>16774</v>
          </cell>
          <cell r="Q35">
            <v>21750</v>
          </cell>
          <cell r="R35">
            <v>0.29664957672588521</v>
          </cell>
          <cell r="S35">
            <v>0.22493804911016002</v>
          </cell>
          <cell r="T35">
            <v>4778</v>
          </cell>
          <cell r="U35">
            <v>99156</v>
          </cell>
          <cell r="V35" t="str">
            <v>n.a</v>
          </cell>
        </row>
        <row r="36">
          <cell r="O36">
            <v>3265</v>
          </cell>
          <cell r="P36">
            <v>-9335</v>
          </cell>
          <cell r="Q36">
            <v>8795</v>
          </cell>
          <cell r="R36">
            <v>-1.9421531869309052</v>
          </cell>
          <cell r="S36">
            <v>1.693721286370597</v>
          </cell>
          <cell r="T36">
            <v>6219</v>
          </cell>
          <cell r="U36">
            <v>9431</v>
          </cell>
          <cell r="V36">
            <v>0.51648174947740788</v>
          </cell>
        </row>
        <row r="37">
          <cell r="O37">
            <v>8862</v>
          </cell>
          <cell r="P37">
            <v>54370</v>
          </cell>
          <cell r="Q37">
            <v>101244</v>
          </cell>
          <cell r="R37">
            <v>0.86212985102078354</v>
          </cell>
          <cell r="S37" t="str">
            <v>n.a</v>
          </cell>
          <cell r="T37">
            <v>212490</v>
          </cell>
          <cell r="U37">
            <v>345103</v>
          </cell>
          <cell r="V37">
            <v>0.62409054543743236</v>
          </cell>
        </row>
        <row r="38">
          <cell r="O38">
            <v>1058948</v>
          </cell>
          <cell r="P38">
            <v>1084621</v>
          </cell>
          <cell r="Q38">
            <v>1184424</v>
          </cell>
          <cell r="R38">
            <v>9.2016473957262424E-2</v>
          </cell>
          <cell r="S38">
            <v>0.11849118181440454</v>
          </cell>
          <cell r="T38">
            <v>4244715</v>
          </cell>
          <cell r="U38">
            <v>4468201</v>
          </cell>
          <cell r="V38">
            <v>5.2650413514217176E-2</v>
          </cell>
        </row>
        <row r="41">
          <cell r="O41">
            <v>-768578</v>
          </cell>
          <cell r="P41">
            <v>-757403</v>
          </cell>
          <cell r="Q41">
            <v>-788885</v>
          </cell>
          <cell r="R41">
            <v>4.1565718646480176E-2</v>
          </cell>
          <cell r="S41">
            <v>2.6421521302977702E-2</v>
          </cell>
          <cell r="T41">
            <v>-2883985</v>
          </cell>
          <cell r="U41">
            <v>-3071184</v>
          </cell>
          <cell r="V41">
            <v>6.4909838296662414E-2</v>
          </cell>
        </row>
        <row r="42">
          <cell r="O42">
            <v>-810501</v>
          </cell>
          <cell r="P42">
            <v>-767623</v>
          </cell>
          <cell r="Q42">
            <v>-874101</v>
          </cell>
          <cell r="R42">
            <v>0.13871132053104196</v>
          </cell>
          <cell r="S42">
            <v>7.8469983380649699E-2</v>
          </cell>
          <cell r="T42">
            <v>-2622756</v>
          </cell>
          <cell r="U42">
            <v>-2954789</v>
          </cell>
          <cell r="V42">
            <v>0.12659698424100441</v>
          </cell>
        </row>
        <row r="43">
          <cell r="O43">
            <v>-139688</v>
          </cell>
          <cell r="P43">
            <v>-132205</v>
          </cell>
          <cell r="Q43">
            <v>-146657</v>
          </cell>
          <cell r="R43">
            <v>0.10931507885480873</v>
          </cell>
          <cell r="S43">
            <v>4.9889754309604184E-2</v>
          </cell>
          <cell r="T43">
            <v>-530005</v>
          </cell>
          <cell r="U43">
            <v>-547006</v>
          </cell>
          <cell r="V43">
            <v>3.2077055876831295E-2</v>
          </cell>
        </row>
        <row r="44">
          <cell r="O44">
            <v>-76515</v>
          </cell>
          <cell r="P44">
            <v>-78749</v>
          </cell>
          <cell r="Q44">
            <v>-124472</v>
          </cell>
          <cell r="R44">
            <v>0.58061689672249805</v>
          </cell>
          <cell r="S44">
            <v>0.62676599359602703</v>
          </cell>
          <cell r="T44">
            <v>-226318</v>
          </cell>
          <cell r="U44">
            <v>-296430</v>
          </cell>
          <cell r="V44">
            <v>0.30979418340565035</v>
          </cell>
        </row>
        <row r="45">
          <cell r="O45">
            <v>-1795282</v>
          </cell>
          <cell r="P45">
            <v>-1735980</v>
          </cell>
          <cell r="Q45">
            <v>-1934115</v>
          </cell>
          <cell r="R45">
            <v>0.11413437942833449</v>
          </cell>
          <cell r="S45">
            <v>7.7332140577357711E-2</v>
          </cell>
          <cell r="T45">
            <v>-6263064</v>
          </cell>
          <cell r="U45">
            <v>-6869409</v>
          </cell>
          <cell r="V45">
            <v>9.6812837933637486E-2</v>
          </cell>
        </row>
        <row r="47">
          <cell r="O47">
            <v>1467349</v>
          </cell>
          <cell r="P47">
            <v>1482848</v>
          </cell>
          <cell r="Q47">
            <v>1283369</v>
          </cell>
          <cell r="R47">
            <v>-0.13452423984117046</v>
          </cell>
          <cell r="S47">
            <v>-0.12538257769623995</v>
          </cell>
          <cell r="T47">
            <v>6444432</v>
          </cell>
          <cell r="U47">
            <v>6128668</v>
          </cell>
          <cell r="V47">
            <v>-4.8997956685709498E-2</v>
          </cell>
        </row>
        <row r="49">
          <cell r="O49">
            <v>-403338</v>
          </cell>
          <cell r="P49">
            <v>-378054</v>
          </cell>
          <cell r="Q49">
            <v>-327708</v>
          </cell>
          <cell r="R49">
            <v>-0.13317145169737654</v>
          </cell>
          <cell r="S49">
            <v>-0.18751022715439658</v>
          </cell>
          <cell r="T49">
            <v>-1760657</v>
          </cell>
          <cell r="U49">
            <v>-1545006</v>
          </cell>
          <cell r="V49">
            <v>-0.12248325483044109</v>
          </cell>
        </row>
        <row r="51">
          <cell r="O51">
            <v>1064011</v>
          </cell>
          <cell r="P51">
            <v>1104794</v>
          </cell>
          <cell r="Q51">
            <v>955661</v>
          </cell>
          <cell r="R51">
            <v>-0.13498715597658928</v>
          </cell>
          <cell r="S51">
            <v>-0.10183165399605831</v>
          </cell>
          <cell r="T51">
            <v>4683775</v>
          </cell>
          <cell r="U51">
            <v>4583662</v>
          </cell>
          <cell r="V51">
            <v>-2.1374425543498554E-2</v>
          </cell>
        </row>
        <row r="52">
          <cell r="O52">
            <v>-2318</v>
          </cell>
          <cell r="P52">
            <v>-2998</v>
          </cell>
          <cell r="Q52">
            <v>-2670</v>
          </cell>
          <cell r="R52">
            <v>-0.10940627084723153</v>
          </cell>
          <cell r="S52">
            <v>0.15185504745470224</v>
          </cell>
          <cell r="T52">
            <v>-21286</v>
          </cell>
          <cell r="U52">
            <v>-10081</v>
          </cell>
          <cell r="V52">
            <v>-0.52640233017006488</v>
          </cell>
        </row>
        <row r="53">
          <cell r="O53">
            <v>1061693</v>
          </cell>
          <cell r="P53">
            <v>1101796</v>
          </cell>
          <cell r="Q53">
            <v>952991</v>
          </cell>
          <cell r="R53">
            <v>-0.13505676186880333</v>
          </cell>
          <cell r="S53">
            <v>-0.10238552952689717</v>
          </cell>
          <cell r="T53">
            <v>4662489</v>
          </cell>
          <cell r="U53">
            <v>4573581</v>
          </cell>
          <cell r="V53">
            <v>-1.9068784934398786E-2</v>
          </cell>
        </row>
      </sheetData>
      <sheetData sheetId="4">
        <row r="21">
          <cell r="C21" t="str">
            <v>4Q22</v>
          </cell>
          <cell r="O21" t="str">
            <v>4T22</v>
          </cell>
          <cell r="P21" t="str">
            <v>3T23</v>
          </cell>
          <cell r="Q21" t="str">
            <v>4T23</v>
          </cell>
        </row>
        <row r="23">
          <cell r="O23">
            <v>2.1603948986578591E-2</v>
          </cell>
          <cell r="P23">
            <v>2.2929609319286354E-2</v>
          </cell>
          <cell r="Q23">
            <v>1.9640965732528638E-2</v>
          </cell>
          <cell r="R23">
            <v>2.3752697204731166E-2</v>
          </cell>
          <cell r="S23">
            <v>2.3565161605918643E-2</v>
          </cell>
        </row>
        <row r="24">
          <cell r="O24">
            <v>0.18785257147351339</v>
          </cell>
          <cell r="P24">
            <v>0.18574165872176931</v>
          </cell>
          <cell r="Q24">
            <v>0.15487180956031651</v>
          </cell>
          <cell r="R24">
            <v>0.21311621527745878</v>
          </cell>
          <cell r="S24">
            <v>0.18581465240508097</v>
          </cell>
        </row>
        <row r="25">
          <cell r="O25">
            <v>6.1211850757602583E-2</v>
          </cell>
          <cell r="P25">
            <v>6.5231780760353547E-2</v>
          </cell>
          <cell r="Q25">
            <v>6.6676235617975046E-2</v>
          </cell>
          <cell r="R25">
            <v>5.3499153898863255E-2</v>
          </cell>
          <cell r="S25">
            <v>6.4193403672507879E-2</v>
          </cell>
        </row>
        <row r="26">
          <cell r="O26">
            <v>4.6386209572620282E-2</v>
          </cell>
          <cell r="P26">
            <v>4.6237628186007788E-2</v>
          </cell>
          <cell r="Q26">
            <v>4.3556733728407994E-2</v>
          </cell>
          <cell r="R26">
            <v>4.4442042888736752E-2</v>
          </cell>
          <cell r="S26">
            <v>4.5686494455197811E-2</v>
          </cell>
        </row>
        <row r="27">
          <cell r="O27">
            <v>2.1773552059762016E-2</v>
          </cell>
          <cell r="P27">
            <v>3.0020579001749884E-2</v>
          </cell>
          <cell r="Q27">
            <v>2.8225976825027685E-2</v>
          </cell>
          <cell r="R27">
            <v>1.6576670760321602E-2</v>
          </cell>
          <cell r="S27">
            <v>2.7387432145721532E-2</v>
          </cell>
        </row>
        <row r="30">
          <cell r="O30">
            <v>4.153311117096322E-2</v>
          </cell>
          <cell r="P30">
            <v>4.6130687614904041E-2</v>
          </cell>
          <cell r="Q30">
            <v>4.4157694645820526E-2</v>
          </cell>
          <cell r="R30">
            <v>4.153311117096322E-2</v>
          </cell>
          <cell r="S30">
            <v>4.4157694645820526E-2</v>
          </cell>
        </row>
        <row r="31">
          <cell r="O31">
            <v>5.6713241527551313E-2</v>
          </cell>
          <cell r="P31">
            <v>6.2683437273723566E-2</v>
          </cell>
          <cell r="Q31">
            <v>6.1903715269536447E-2</v>
          </cell>
          <cell r="R31">
            <v>5.6713241527551313E-2</v>
          </cell>
          <cell r="S31">
            <v>6.1903715269536447E-2</v>
          </cell>
        </row>
        <row r="32">
          <cell r="O32">
            <v>1.3110896653565602</v>
          </cell>
          <cell r="P32">
            <v>1.2447635588119186</v>
          </cell>
          <cell r="Q32">
            <v>1.3358556185897716</v>
          </cell>
          <cell r="R32">
            <v>1.3110896653565602</v>
          </cell>
          <cell r="S32">
            <v>1.3358556185897716</v>
          </cell>
        </row>
        <row r="33">
          <cell r="O33">
            <v>0.96015729941836236</v>
          </cell>
          <cell r="P33">
            <v>0.91606014895484433</v>
          </cell>
          <cell r="Q33">
            <v>0.95290410663961678</v>
          </cell>
          <cell r="R33">
            <v>0.96015729941836236</v>
          </cell>
          <cell r="S33">
            <v>0.95290410663961678</v>
          </cell>
        </row>
        <row r="34">
          <cell r="O34">
            <v>2.0708398974520776E-2</v>
          </cell>
          <cell r="P34">
            <v>2.6598766069310397E-2</v>
          </cell>
          <cell r="Q34">
            <v>3.2758668802221905E-2</v>
          </cell>
          <cell r="R34">
            <v>1.2677148881262179E-2</v>
          </cell>
          <cell r="S34">
            <v>2.6222957246160701E-2</v>
          </cell>
        </row>
        <row r="37">
          <cell r="O37">
            <v>0.43323812901458109</v>
          </cell>
          <cell r="P37">
            <v>0.40986643728557354</v>
          </cell>
          <cell r="Q37">
            <v>0.43245200866986411</v>
          </cell>
          <cell r="R37">
            <v>0.42396020210767021</v>
          </cell>
          <cell r="S37">
            <v>0.40746488215529958</v>
          </cell>
        </row>
        <row r="38">
          <cell r="O38">
            <v>3.497447434222014E-2</v>
          </cell>
          <cell r="P38">
            <v>3.4488834032625135E-2</v>
          </cell>
          <cell r="Q38">
            <v>3.7296402747885676E-2</v>
          </cell>
          <cell r="R38">
            <v>3.0753745443661541E-2</v>
          </cell>
          <cell r="S38">
            <v>3.386696603106177E-2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put"/>
      <sheetName val="BG "/>
      <sheetName val="PL "/>
      <sheetName val="Ratios"/>
    </sheetNames>
    <sheetDataSet>
      <sheetData sheetId="0"/>
      <sheetData sheetId="1"/>
      <sheetData sheetId="2">
        <row r="17">
          <cell r="D17" t="str">
            <v>Dic 22</v>
          </cell>
          <cell r="E17" t="str">
            <v>Set 23</v>
          </cell>
          <cell r="F17" t="str">
            <v>Dic 23</v>
          </cell>
          <cell r="G17" t="str">
            <v>TaT</v>
          </cell>
          <cell r="H17" t="str">
            <v>AaA</v>
          </cell>
        </row>
        <row r="20">
          <cell r="D20">
            <v>5070067</v>
          </cell>
          <cell r="E20">
            <v>5281567</v>
          </cell>
          <cell r="F20">
            <v>5236016</v>
          </cell>
        </row>
        <row r="21">
          <cell r="D21">
            <v>24573419</v>
          </cell>
          <cell r="E21">
            <v>23133255</v>
          </cell>
          <cell r="F21">
            <v>24554369</v>
          </cell>
        </row>
        <row r="22">
          <cell r="D22">
            <v>29643486</v>
          </cell>
          <cell r="E22">
            <v>28414822</v>
          </cell>
          <cell r="F22">
            <v>29790385</v>
          </cell>
        </row>
        <row r="24">
          <cell r="D24">
            <v>244017</v>
          </cell>
          <cell r="E24">
            <v>207284</v>
          </cell>
          <cell r="F24">
            <v>100211</v>
          </cell>
        </row>
        <row r="26">
          <cell r="D26">
            <v>1011</v>
          </cell>
          <cell r="E26">
            <v>1229265</v>
          </cell>
          <cell r="F26">
            <v>362360</v>
          </cell>
          <cell r="H26" t="str">
            <v>n.a</v>
          </cell>
        </row>
        <row r="27">
          <cell r="D27">
            <v>14098087</v>
          </cell>
          <cell r="E27">
            <v>18068208</v>
          </cell>
          <cell r="F27">
            <v>18178514</v>
          </cell>
        </row>
        <row r="28">
          <cell r="D28">
            <v>9534621</v>
          </cell>
          <cell r="E28">
            <v>9310033</v>
          </cell>
          <cell r="F28">
            <v>9415232</v>
          </cell>
        </row>
        <row r="30">
          <cell r="D30">
            <v>123707601</v>
          </cell>
          <cell r="E30">
            <v>119635051</v>
          </cell>
          <cell r="F30">
            <v>119425134</v>
          </cell>
        </row>
        <row r="31">
          <cell r="D31">
            <v>118841510</v>
          </cell>
          <cell r="E31">
            <v>114403780</v>
          </cell>
          <cell r="F31">
            <v>114445408</v>
          </cell>
        </row>
        <row r="32">
          <cell r="D32">
            <v>4866091</v>
          </cell>
          <cell r="E32">
            <v>5231271</v>
          </cell>
          <cell r="F32">
            <v>4979726</v>
          </cell>
        </row>
        <row r="33">
          <cell r="D33">
            <v>-6402939</v>
          </cell>
          <cell r="E33">
            <v>-6534389</v>
          </cell>
          <cell r="F33">
            <v>-6764601</v>
          </cell>
        </row>
        <row r="34">
          <cell r="D34">
            <v>117304662</v>
          </cell>
          <cell r="E34">
            <v>113100662</v>
          </cell>
          <cell r="F34">
            <v>112660533</v>
          </cell>
        </row>
        <row r="36">
          <cell r="D36">
            <v>1281645</v>
          </cell>
          <cell r="E36">
            <v>1213395</v>
          </cell>
          <cell r="F36">
            <v>1300690</v>
          </cell>
        </row>
        <row r="37">
          <cell r="D37">
            <v>699678</v>
          </cell>
          <cell r="E37">
            <v>325771</v>
          </cell>
          <cell r="F37">
            <v>412401</v>
          </cell>
        </row>
        <row r="38">
          <cell r="D38">
            <v>2730184</v>
          </cell>
          <cell r="E38">
            <v>2851285</v>
          </cell>
          <cell r="F38">
            <v>2917670</v>
          </cell>
        </row>
        <row r="39">
          <cell r="D39">
            <v>5071892</v>
          </cell>
          <cell r="E39">
            <v>7119911</v>
          </cell>
          <cell r="F39">
            <v>5776165</v>
          </cell>
        </row>
        <row r="41">
          <cell r="D41">
            <v>180609283</v>
          </cell>
          <cell r="E41">
            <v>181840636</v>
          </cell>
          <cell r="F41">
            <v>180914161</v>
          </cell>
        </row>
        <row r="45">
          <cell r="D45">
            <v>39395493</v>
          </cell>
          <cell r="E45">
            <v>36740398</v>
          </cell>
          <cell r="F45">
            <v>39385047</v>
          </cell>
        </row>
        <row r="46">
          <cell r="D46">
            <v>81232946</v>
          </cell>
          <cell r="E46">
            <v>85638878</v>
          </cell>
          <cell r="F46">
            <v>83047645</v>
          </cell>
        </row>
        <row r="47">
          <cell r="D47">
            <v>120628439</v>
          </cell>
          <cell r="E47">
            <v>122379276</v>
          </cell>
          <cell r="F47">
            <v>122432692</v>
          </cell>
        </row>
        <row r="49">
          <cell r="D49">
            <v>10879734</v>
          </cell>
          <cell r="E49">
            <v>9926108</v>
          </cell>
          <cell r="F49">
            <v>7583520</v>
          </cell>
        </row>
        <row r="50">
          <cell r="D50">
            <v>10333799</v>
          </cell>
          <cell r="E50">
            <v>9386448</v>
          </cell>
          <cell r="F50">
            <v>7039350</v>
          </cell>
        </row>
        <row r="51">
          <cell r="D51">
            <v>545935</v>
          </cell>
          <cell r="E51">
            <v>539660</v>
          </cell>
          <cell r="F51">
            <v>544170</v>
          </cell>
        </row>
        <row r="53">
          <cell r="D53">
            <v>7251352</v>
          </cell>
          <cell r="E53">
            <v>9030671</v>
          </cell>
          <cell r="F53">
            <v>10497414</v>
          </cell>
        </row>
        <row r="54">
          <cell r="D54">
            <v>13287386</v>
          </cell>
          <cell r="E54">
            <v>10549221</v>
          </cell>
          <cell r="F54">
            <v>10350260</v>
          </cell>
        </row>
        <row r="55">
          <cell r="D55">
            <v>699678</v>
          </cell>
          <cell r="E55">
            <v>325771</v>
          </cell>
          <cell r="F55">
            <v>412401</v>
          </cell>
        </row>
        <row r="56">
          <cell r="D56">
            <v>7669</v>
          </cell>
          <cell r="E56">
            <v>42768</v>
          </cell>
          <cell r="F56">
            <v>91966</v>
          </cell>
        </row>
        <row r="57">
          <cell r="D57">
            <v>4731200</v>
          </cell>
          <cell r="E57">
            <v>5356302</v>
          </cell>
          <cell r="F57">
            <v>4544335</v>
          </cell>
        </row>
        <row r="58">
          <cell r="D58">
            <v>157485458</v>
          </cell>
          <cell r="E58">
            <v>157610117</v>
          </cell>
          <cell r="F58">
            <v>155912588</v>
          </cell>
        </row>
        <row r="61">
          <cell r="D61">
            <v>23123825</v>
          </cell>
          <cell r="E61">
            <v>24230519</v>
          </cell>
          <cell r="F61">
            <v>25001573</v>
          </cell>
        </row>
        <row r="62">
          <cell r="D62">
            <v>11882984</v>
          </cell>
          <cell r="E62">
            <v>12679794</v>
          </cell>
          <cell r="F62">
            <v>12679794</v>
          </cell>
        </row>
        <row r="63">
          <cell r="D63">
            <v>6540665</v>
          </cell>
          <cell r="E63">
            <v>6820930</v>
          </cell>
          <cell r="F63">
            <v>6372059</v>
          </cell>
        </row>
        <row r="64">
          <cell r="D64">
            <v>-549319</v>
          </cell>
          <cell r="E64">
            <v>-375086</v>
          </cell>
          <cell r="F64">
            <v>-109202</v>
          </cell>
        </row>
        <row r="65">
          <cell r="D65">
            <v>5249495</v>
          </cell>
          <cell r="E65">
            <v>5104881</v>
          </cell>
          <cell r="F65">
            <v>6058922</v>
          </cell>
        </row>
        <row r="68">
          <cell r="D68">
            <v>23123825</v>
          </cell>
          <cell r="E68">
            <v>24230519</v>
          </cell>
          <cell r="F68">
            <v>25001573</v>
          </cell>
        </row>
        <row r="70">
          <cell r="D70">
            <v>180609283</v>
          </cell>
          <cell r="E70">
            <v>181840636</v>
          </cell>
          <cell r="F70">
            <v>180914161</v>
          </cell>
        </row>
        <row r="72">
          <cell r="D72">
            <v>134450003</v>
          </cell>
          <cell r="E72">
            <v>138269632</v>
          </cell>
          <cell r="F72">
            <v>134844989</v>
          </cell>
        </row>
        <row r="73">
          <cell r="D73">
            <v>19738086</v>
          </cell>
          <cell r="E73">
            <v>18226992</v>
          </cell>
          <cell r="F73">
            <v>19328506</v>
          </cell>
        </row>
        <row r="74">
          <cell r="D74">
            <v>73473563</v>
          </cell>
          <cell r="E74">
            <v>76290046</v>
          </cell>
          <cell r="F74">
            <v>74091027</v>
          </cell>
        </row>
        <row r="75">
          <cell r="D75">
            <v>41238354</v>
          </cell>
          <cell r="E75">
            <v>43752594</v>
          </cell>
          <cell r="F75">
            <v>41425456</v>
          </cell>
        </row>
      </sheetData>
      <sheetData sheetId="3">
        <row r="19">
          <cell r="C19" t="str">
            <v>4Q22</v>
          </cell>
          <cell r="O19" t="str">
            <v>4T22</v>
          </cell>
          <cell r="P19" t="str">
            <v>3T23</v>
          </cell>
          <cell r="Q19" t="str">
            <v>4T23</v>
          </cell>
          <cell r="R19" t="str">
            <v>TaT</v>
          </cell>
          <cell r="S19" t="str">
            <v>AaA</v>
          </cell>
          <cell r="V19" t="str">
            <v>Dic 22 / Dic 23</v>
          </cell>
        </row>
        <row r="21">
          <cell r="O21">
            <v>3119180</v>
          </cell>
          <cell r="P21">
            <v>3450119</v>
          </cell>
          <cell r="Q21">
            <v>3507996</v>
          </cell>
          <cell r="R21">
            <v>1.677536340050878E-2</v>
          </cell>
          <cell r="S21">
            <v>0.12465327425797801</v>
          </cell>
          <cell r="T21">
            <v>10352579</v>
          </cell>
          <cell r="U21">
            <v>13486861</v>
          </cell>
          <cell r="V21">
            <v>0.30275373894756075</v>
          </cell>
        </row>
        <row r="22">
          <cell r="O22">
            <v>-751858</v>
          </cell>
          <cell r="P22">
            <v>-1002366</v>
          </cell>
          <cell r="Q22">
            <v>-936600</v>
          </cell>
          <cell r="R22">
            <v>-6.5610764930175258E-2</v>
          </cell>
          <cell r="S22">
            <v>0.24571395130463469</v>
          </cell>
          <cell r="T22">
            <v>-2309386</v>
          </cell>
          <cell r="U22">
            <v>-3668766</v>
          </cell>
          <cell r="V22">
            <v>0.5886326495440779</v>
          </cell>
        </row>
        <row r="23">
          <cell r="O23">
            <v>2367322</v>
          </cell>
          <cell r="P23">
            <v>2447753</v>
          </cell>
          <cell r="Q23">
            <v>2571396</v>
          </cell>
          <cell r="R23">
            <v>5.0512858119262871E-2</v>
          </cell>
          <cell r="S23">
            <v>8.6204580534460451E-2</v>
          </cell>
          <cell r="T23">
            <v>8043193</v>
          </cell>
          <cell r="U23">
            <v>9818095</v>
          </cell>
          <cell r="V23">
            <v>0.22067131797036321</v>
          </cell>
        </row>
        <row r="25">
          <cell r="O25">
            <v>-564240</v>
          </cell>
          <cell r="P25">
            <v>-733594</v>
          </cell>
          <cell r="Q25">
            <v>-922169</v>
          </cell>
          <cell r="R25">
            <v>0.25705635542275429</v>
          </cell>
          <cell r="S25">
            <v>0.63435594782362115</v>
          </cell>
          <cell r="T25">
            <v>-1448323</v>
          </cell>
          <cell r="U25">
            <v>-2845501</v>
          </cell>
          <cell r="V25">
            <v>0.96468674460047921</v>
          </cell>
        </row>
        <row r="26">
          <cell r="O26">
            <v>53602</v>
          </cell>
          <cell r="P26">
            <v>59331</v>
          </cell>
          <cell r="Q26">
            <v>52943</v>
          </cell>
          <cell r="R26">
            <v>-0.10766715544993344</v>
          </cell>
          <cell r="S26">
            <v>-1.2294317376217334E-2</v>
          </cell>
          <cell r="T26">
            <v>214429</v>
          </cell>
          <cell r="U26">
            <v>213583</v>
          </cell>
          <cell r="V26">
            <v>-3.945361868030961E-3</v>
          </cell>
        </row>
        <row r="27">
          <cell r="O27">
            <v>-510638</v>
          </cell>
          <cell r="P27">
            <v>-674263</v>
          </cell>
          <cell r="Q27">
            <v>-869226</v>
          </cell>
          <cell r="R27">
            <v>0.28914978279988679</v>
          </cell>
          <cell r="S27">
            <v>0.7022352429705585</v>
          </cell>
          <cell r="T27">
            <v>-1233894</v>
          </cell>
          <cell r="U27">
            <v>-2631918</v>
          </cell>
          <cell r="V27">
            <v>1.1330179091558916</v>
          </cell>
        </row>
        <row r="29">
          <cell r="O29">
            <v>1856684</v>
          </cell>
          <cell r="P29">
            <v>1773490</v>
          </cell>
          <cell r="Q29">
            <v>1702170</v>
          </cell>
          <cell r="R29">
            <v>-4.0214492328685236E-2</v>
          </cell>
          <cell r="S29">
            <v>-8.3220407996191015E-2</v>
          </cell>
          <cell r="T29">
            <v>6809299</v>
          </cell>
          <cell r="U29">
            <v>7186177</v>
          </cell>
          <cell r="V29">
            <v>5.5347547522880181E-2</v>
          </cell>
        </row>
        <row r="32">
          <cell r="O32">
            <v>741992</v>
          </cell>
          <cell r="P32">
            <v>757688</v>
          </cell>
          <cell r="Q32">
            <v>748269</v>
          </cell>
          <cell r="R32">
            <v>-1.2431238187750049E-2</v>
          </cell>
          <cell r="S32">
            <v>8.4596599424251462E-3</v>
          </cell>
          <cell r="T32">
            <v>2938465</v>
          </cell>
          <cell r="U32">
            <v>2927395</v>
          </cell>
          <cell r="V32">
            <v>-3.7672730490239115E-3</v>
          </cell>
        </row>
        <row r="33">
          <cell r="O33">
            <v>267859</v>
          </cell>
          <cell r="P33">
            <v>238376</v>
          </cell>
          <cell r="Q33">
            <v>266027</v>
          </cell>
          <cell r="R33">
            <v>0.115997415847233</v>
          </cell>
          <cell r="S33">
            <v>-6.8394192466931791E-3</v>
          </cell>
          <cell r="T33">
            <v>989379</v>
          </cell>
          <cell r="U33">
            <v>988264</v>
          </cell>
          <cell r="V33">
            <v>-1.1269695435217608E-3</v>
          </cell>
        </row>
        <row r="34">
          <cell r="O34">
            <v>37096</v>
          </cell>
          <cell r="P34">
            <v>54382</v>
          </cell>
          <cell r="Q34">
            <v>63754</v>
          </cell>
          <cell r="R34">
            <v>0.17233643484976646</v>
          </cell>
          <cell r="S34">
            <v>0.71862195384947158</v>
          </cell>
          <cell r="T34">
            <v>372490</v>
          </cell>
          <cell r="U34">
            <v>181511</v>
          </cell>
          <cell r="V34">
            <v>-0.51270906601519506</v>
          </cell>
        </row>
        <row r="35">
          <cell r="O35">
            <v>-864</v>
          </cell>
          <cell r="P35">
            <v>817</v>
          </cell>
          <cell r="Q35">
            <v>-1373</v>
          </cell>
          <cell r="R35">
            <v>-2.6805385556915544</v>
          </cell>
          <cell r="S35">
            <v>0.58912037037037046</v>
          </cell>
          <cell r="T35">
            <v>15216</v>
          </cell>
          <cell r="U35">
            <v>-9180</v>
          </cell>
          <cell r="V35">
            <v>-1.6033123028391167</v>
          </cell>
        </row>
        <row r="36">
          <cell r="O36">
            <v>9957</v>
          </cell>
          <cell r="P36">
            <v>3288</v>
          </cell>
          <cell r="Q36">
            <v>29594</v>
          </cell>
          <cell r="R36">
            <v>8.0006082725060832</v>
          </cell>
          <cell r="S36">
            <v>1.972180375615145</v>
          </cell>
          <cell r="T36">
            <v>-1297</v>
          </cell>
          <cell r="U36">
            <v>89706</v>
          </cell>
          <cell r="V36" t="str">
            <v>n.a</v>
          </cell>
        </row>
        <row r="37">
          <cell r="O37">
            <v>4812</v>
          </cell>
          <cell r="P37">
            <v>5587</v>
          </cell>
          <cell r="Q37">
            <v>-13</v>
          </cell>
          <cell r="R37">
            <v>-1.0023268301413997</v>
          </cell>
          <cell r="S37">
            <v>-1.0027015793848713</v>
          </cell>
          <cell r="T37">
            <v>12153</v>
          </cell>
          <cell r="U37">
            <v>18226</v>
          </cell>
          <cell r="V37">
            <v>0.49971200526618942</v>
          </cell>
        </row>
        <row r="38">
          <cell r="O38">
            <v>9937</v>
          </cell>
          <cell r="P38">
            <v>55726</v>
          </cell>
          <cell r="Q38">
            <v>77366</v>
          </cell>
          <cell r="R38">
            <v>0.38832860783117407</v>
          </cell>
          <cell r="S38">
            <v>6.7856495924323239</v>
          </cell>
          <cell r="T38">
            <v>202755</v>
          </cell>
          <cell r="U38">
            <v>315309</v>
          </cell>
          <cell r="V38">
            <v>0.55512317822001922</v>
          </cell>
        </row>
        <row r="39">
          <cell r="O39">
            <v>1070789</v>
          </cell>
          <cell r="P39">
            <v>1115864</v>
          </cell>
          <cell r="Q39">
            <v>1183624</v>
          </cell>
          <cell r="R39">
            <v>6.0724245965458223E-2</v>
          </cell>
          <cell r="S39">
            <v>0.10537556885623589</v>
          </cell>
          <cell r="T39">
            <v>4529161</v>
          </cell>
          <cell r="U39">
            <v>4511231</v>
          </cell>
          <cell r="V39">
            <v>-3.9587906016147478E-3</v>
          </cell>
        </row>
        <row r="42">
          <cell r="O42">
            <v>-564902</v>
          </cell>
          <cell r="P42">
            <v>-552835</v>
          </cell>
          <cell r="Q42">
            <v>-592595</v>
          </cell>
          <cell r="R42">
            <v>7.1920193186032044E-2</v>
          </cell>
          <cell r="S42">
            <v>4.9022662337892209E-2</v>
          </cell>
          <cell r="T42">
            <v>-2090339</v>
          </cell>
          <cell r="U42">
            <v>-2254885</v>
          </cell>
          <cell r="V42">
            <v>7.8717375507034948E-2</v>
          </cell>
        </row>
        <row r="43">
          <cell r="O43">
            <v>-736377</v>
          </cell>
          <cell r="P43">
            <v>-690092</v>
          </cell>
          <cell r="Q43">
            <v>-794793</v>
          </cell>
          <cell r="R43">
            <v>0.15172035033010101</v>
          </cell>
          <cell r="S43">
            <v>7.9328930697183608E-2</v>
          </cell>
          <cell r="T43">
            <v>-2346996</v>
          </cell>
          <cell r="U43">
            <v>-2656468</v>
          </cell>
          <cell r="V43">
            <v>0.13185876754796344</v>
          </cell>
        </row>
        <row r="44">
          <cell r="O44">
            <v>-119047</v>
          </cell>
          <cell r="P44">
            <v>-111147</v>
          </cell>
          <cell r="Q44">
            <v>-123363</v>
          </cell>
          <cell r="R44">
            <v>0.10990849955464377</v>
          </cell>
          <cell r="S44">
            <v>3.625458852386032E-2</v>
          </cell>
          <cell r="T44">
            <v>-447859</v>
          </cell>
          <cell r="U44">
            <v>-460043</v>
          </cell>
          <cell r="V44">
            <v>2.7204990856497302E-2</v>
          </cell>
        </row>
        <row r="45">
          <cell r="O45">
            <v>-59997</v>
          </cell>
          <cell r="P45">
            <v>-68474</v>
          </cell>
          <cell r="Q45">
            <v>-100066</v>
          </cell>
          <cell r="R45">
            <v>0.46137219966702681</v>
          </cell>
          <cell r="S45">
            <v>0.66785005916962525</v>
          </cell>
          <cell r="T45">
            <v>-193654</v>
          </cell>
          <cell r="U45">
            <v>-252114</v>
          </cell>
          <cell r="V45">
            <v>0.30187860823943735</v>
          </cell>
        </row>
        <row r="46">
          <cell r="O46">
            <v>-1480323</v>
          </cell>
          <cell r="P46">
            <v>-1422548</v>
          </cell>
          <cell r="Q46">
            <v>-1610817</v>
          </cell>
          <cell r="R46">
            <v>0.1323463250449195</v>
          </cell>
          <cell r="S46">
            <v>8.8152382959664877E-2</v>
          </cell>
          <cell r="T46">
            <v>-5078848</v>
          </cell>
          <cell r="U46">
            <v>-5623510</v>
          </cell>
          <cell r="V46">
            <v>0.10724124840908811</v>
          </cell>
        </row>
        <row r="48">
          <cell r="O48">
            <v>1447150</v>
          </cell>
          <cell r="P48">
            <v>1466806</v>
          </cell>
          <cell r="Q48">
            <v>1274977</v>
          </cell>
          <cell r="R48">
            <v>-0.13078007589279017</v>
          </cell>
          <cell r="S48">
            <v>-0.11897384514390352</v>
          </cell>
          <cell r="T48">
            <v>6259612</v>
          </cell>
          <cell r="U48">
            <v>6073898</v>
          </cell>
          <cell r="V48">
            <v>-2.9668612048158849E-2</v>
          </cell>
        </row>
        <row r="50">
          <cell r="O50">
            <v>-385123</v>
          </cell>
          <cell r="P50">
            <v>-362413</v>
          </cell>
          <cell r="Q50">
            <v>-320936</v>
          </cell>
          <cell r="R50">
            <v>-0.11444677757144472</v>
          </cell>
          <cell r="S50">
            <v>-0.16666623390449287</v>
          </cell>
          <cell r="T50">
            <v>-1594986</v>
          </cell>
          <cell r="U50">
            <v>-1497896</v>
          </cell>
          <cell r="V50">
            <v>-6.0872007653985705E-2</v>
          </cell>
        </row>
        <row r="52">
          <cell r="O52">
            <v>1062027</v>
          </cell>
          <cell r="P52">
            <v>1104393</v>
          </cell>
          <cell r="Q52">
            <v>954041</v>
          </cell>
          <cell r="R52">
            <v>-0.13613994293697984</v>
          </cell>
          <cell r="S52">
            <v>-0.10167914751696516</v>
          </cell>
          <cell r="T52">
            <v>4798644</v>
          </cell>
          <cell r="U52">
            <v>4576003</v>
          </cell>
          <cell r="V52">
            <v>-4.63966487199301E-2</v>
          </cell>
        </row>
      </sheetData>
      <sheetData sheetId="4">
        <row r="21">
          <cell r="C21" t="str">
            <v>4Q22</v>
          </cell>
          <cell r="O21" t="str">
            <v>4T22</v>
          </cell>
          <cell r="P21" t="str">
            <v>3T23</v>
          </cell>
          <cell r="Q21" t="str">
            <v>4T23</v>
          </cell>
        </row>
        <row r="23">
          <cell r="O23">
            <v>2.3115955374389648E-2</v>
          </cell>
          <cell r="P23">
            <v>2.4596101021129954E-2</v>
          </cell>
          <cell r="Q23">
            <v>2.1039909225514665E-2</v>
          </cell>
          <cell r="R23">
            <v>2.5376747131576789E-2</v>
          </cell>
          <cell r="S23">
            <v>2.5315105152627391E-2</v>
          </cell>
        </row>
        <row r="24">
          <cell r="O24">
            <v>0.188</v>
          </cell>
          <cell r="P24">
            <v>0.18617047526408911</v>
          </cell>
          <cell r="Q24">
            <v>0.15502749710493716</v>
          </cell>
          <cell r="R24">
            <v>0.21320556732825491</v>
          </cell>
          <cell r="S24">
            <v>0.1901699389582191</v>
          </cell>
        </row>
        <row r="25">
          <cell r="O25">
            <v>5.4110076611258169E-2</v>
          </cell>
          <cell r="P25">
            <v>5.7684305711551712E-2</v>
          </cell>
          <cell r="Q25">
            <v>5.9866226922152328E-2</v>
          </cell>
          <cell r="R25">
            <v>4.5711873494712459E-2</v>
          </cell>
          <cell r="S25">
            <v>5.7049678784014304E-2</v>
          </cell>
        </row>
        <row r="26">
          <cell r="O26">
            <v>4.2438381210032801E-2</v>
          </cell>
          <cell r="P26">
            <v>4.1794470004277329E-2</v>
          </cell>
          <cell r="Q26">
            <v>3.962925021275604E-2</v>
          </cell>
          <cell r="R26">
            <v>3.8699284534844808E-2</v>
          </cell>
          <cell r="S26">
            <v>4.1756480206707268E-2</v>
          </cell>
        </row>
        <row r="27">
          <cell r="O27">
            <v>1.9310895081252277E-2</v>
          </cell>
          <cell r="P27">
            <v>2.6709275944031163E-2</v>
          </cell>
          <cell r="Q27">
            <v>2.4749201452785523E-2</v>
          </cell>
          <cell r="R27">
            <v>1.4708655804712195E-2</v>
          </cell>
          <cell r="S27">
            <v>2.4223408583220623E-2</v>
          </cell>
        </row>
        <row r="30">
          <cell r="O30">
            <v>3.9335424506372896E-2</v>
          </cell>
          <cell r="P30">
            <v>4.372690909790309E-2</v>
          </cell>
          <cell r="Q30">
            <v>4.169747048389328E-2</v>
          </cell>
          <cell r="R30">
            <v>3.9335424506372896E-2</v>
          </cell>
          <cell r="S30">
            <v>4.169747048389328E-2</v>
          </cell>
        </row>
        <row r="31">
          <cell r="O31">
            <v>5.5335468806076031E-2</v>
          </cell>
          <cell r="P31">
            <v>6.1161711499082332E-2</v>
          </cell>
          <cell r="Q31">
            <v>6.0412026447464566E-2</v>
          </cell>
          <cell r="R31">
            <v>5.5335468806076031E-2</v>
          </cell>
          <cell r="S31">
            <v>6.0412026447464566E-2</v>
          </cell>
        </row>
        <row r="32">
          <cell r="O32">
            <v>1.315828043495282</v>
          </cell>
          <cell r="P32">
            <v>1.2491016045622565</v>
          </cell>
          <cell r="Q32">
            <v>1.3584283552950505</v>
          </cell>
          <cell r="R32">
            <v>1.315828043495282</v>
          </cell>
          <cell r="S32">
            <v>1.3584283552950505</v>
          </cell>
        </row>
        <row r="33">
          <cell r="O33">
            <v>0.93536127523679224</v>
          </cell>
          <cell r="P33">
            <v>0.89303178374199332</v>
          </cell>
          <cell r="Q33">
            <v>0.9376117568023794</v>
          </cell>
          <cell r="R33">
            <v>0.93536127523679224</v>
          </cell>
          <cell r="S33">
            <v>0.9376117568023794</v>
          </cell>
        </row>
        <row r="34">
          <cell r="O34">
            <v>1.6511127719629773E-2</v>
          </cell>
          <cell r="P34">
            <v>2.254399507047479E-2</v>
          </cell>
          <cell r="Q34">
            <v>2.9113670494185923E-2</v>
          </cell>
          <cell r="R34">
            <v>9.9742779750453658E-3</v>
          </cell>
          <cell r="S34">
            <v>2.2038225219826842E-2</v>
          </cell>
        </row>
        <row r="37">
          <cell r="O37">
            <v>0.41873534394161221</v>
          </cell>
          <cell r="P37">
            <v>0.39217920393710182</v>
          </cell>
          <cell r="Q37">
            <v>0.41788019881209526</v>
          </cell>
          <cell r="R37">
            <v>0.40771470751741817</v>
          </cell>
          <cell r="S37">
            <v>0.3880593736919043</v>
          </cell>
        </row>
        <row r="38">
          <cell r="O38">
            <v>3.09E-2</v>
          </cell>
          <cell r="P38">
            <v>3.0156783766363531E-2</v>
          </cell>
          <cell r="Q38">
            <v>3.3317293389231187E-2</v>
          </cell>
          <cell r="R38">
            <v>2.6576692928156759E-2</v>
          </cell>
          <cell r="S38">
            <v>2.9715339843907881E-2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G "/>
      <sheetName val="PL "/>
      <sheetName val="Ratios"/>
    </sheetNames>
    <sheetDataSet>
      <sheetData sheetId="0"/>
      <sheetData sheetId="1">
        <row r="17">
          <cell r="D17" t="str">
            <v>Dic 22</v>
          </cell>
          <cell r="E17" t="str">
            <v>Set 23</v>
          </cell>
          <cell r="F17" t="str">
            <v>Dic 23</v>
          </cell>
          <cell r="G17" t="str">
            <v>TaT</v>
          </cell>
          <cell r="H17" t="str">
            <v>AaA</v>
          </cell>
        </row>
        <row r="19">
          <cell r="D19">
            <v>1945703.9676569635</v>
          </cell>
          <cell r="E19">
            <v>2514710.1416955516</v>
          </cell>
          <cell r="F19">
            <v>2552099.1146080084</v>
          </cell>
          <cell r="G19">
            <v>1.4868104396018822E-2</v>
          </cell>
          <cell r="H19">
            <v>0.31165848301233212</v>
          </cell>
        </row>
        <row r="20">
          <cell r="D20">
            <v>1526953.9572065689</v>
          </cell>
          <cell r="E20">
            <v>1530566.0991247192</v>
          </cell>
          <cell r="F20">
            <v>1522672.6289003142</v>
          </cell>
          <cell r="G20">
            <v>-5.1572226961769108E-3</v>
          </cell>
          <cell r="H20">
            <v>-2.8038358891233628E-3</v>
          </cell>
        </row>
        <row r="21">
          <cell r="D21">
            <v>9253907.9186398238</v>
          </cell>
          <cell r="E21">
            <v>9598392.8834478147</v>
          </cell>
          <cell r="F21">
            <v>9401799.9981121495</v>
          </cell>
          <cell r="G21">
            <v>-2.0481854381548037E-2</v>
          </cell>
          <cell r="H21">
            <v>1.5981581054468119E-2</v>
          </cell>
        </row>
        <row r="22">
          <cell r="D22">
            <v>8997604.1407410689</v>
          </cell>
          <cell r="E22">
            <v>9299718.6657760255</v>
          </cell>
          <cell r="F22">
            <v>9112231.4982613139</v>
          </cell>
          <cell r="G22">
            <v>-2.0160520361189538E-2</v>
          </cell>
          <cell r="H22">
            <v>1.2739764466988879E-2</v>
          </cell>
        </row>
        <row r="23">
          <cell r="D23">
            <v>231246.6437133936</v>
          </cell>
          <cell r="E23">
            <v>251779.10013784739</v>
          </cell>
          <cell r="F23">
            <v>240528.03996466703</v>
          </cell>
          <cell r="G23">
            <v>-4.468623554147455E-2</v>
          </cell>
          <cell r="H23">
            <v>4.0136350098887386E-2</v>
          </cell>
        </row>
        <row r="24">
          <cell r="D24">
            <v>25057.134185361097</v>
          </cell>
          <cell r="E24">
            <v>46895.117533941899</v>
          </cell>
          <cell r="F24">
            <v>49040.459886169498</v>
          </cell>
          <cell r="G24">
            <v>4.5747669801122326E-2</v>
          </cell>
          <cell r="H24">
            <v>0.95714559867025661</v>
          </cell>
        </row>
        <row r="25">
          <cell r="D25">
            <v>-397602.44667923346</v>
          </cell>
          <cell r="E25">
            <v>-377841.82234098989</v>
          </cell>
          <cell r="F25">
            <v>-351687.6341858845</v>
          </cell>
          <cell r="G25">
            <v>-6.9219939690800314E-2</v>
          </cell>
          <cell r="H25">
            <v>-0.11547920008246537</v>
          </cell>
        </row>
        <row r="26">
          <cell r="D26">
            <v>8856305.4719605912</v>
          </cell>
          <cell r="E26">
            <v>9220551.0611068252</v>
          </cell>
          <cell r="F26">
            <v>9050112.3639262654</v>
          </cell>
          <cell r="G26">
            <v>-1.8484654122190913E-2</v>
          </cell>
          <cell r="H26">
            <v>2.1883492228139012E-2</v>
          </cell>
        </row>
        <row r="27">
          <cell r="D27">
            <v>63956.886686680591</v>
          </cell>
          <cell r="E27">
            <v>65193.810118763096</v>
          </cell>
          <cell r="F27">
            <v>66128.614178193006</v>
          </cell>
          <cell r="G27">
            <v>1.433884685872755E-2</v>
          </cell>
          <cell r="H27">
            <v>3.3956116440619244E-2</v>
          </cell>
        </row>
        <row r="28">
          <cell r="D28">
            <v>304873.08384511148</v>
          </cell>
          <cell r="E28">
            <v>270614.34638668515</v>
          </cell>
          <cell r="F28">
            <v>309864.54800731805</v>
          </cell>
          <cell r="G28">
            <v>0.14504109684025268</v>
          </cell>
          <cell r="H28">
            <v>1.6372269074243606E-2</v>
          </cell>
        </row>
        <row r="29">
          <cell r="D29">
            <v>12697793.367355915</v>
          </cell>
          <cell r="E29">
            <v>13601635.458432546</v>
          </cell>
          <cell r="F29">
            <v>13500877.2696201</v>
          </cell>
          <cell r="G29">
            <v>-7.4077995341346181E-3</v>
          </cell>
          <cell r="H29">
            <v>6.3245941954670037E-2</v>
          </cell>
        </row>
        <row r="32">
          <cell r="D32">
            <v>10985891.734518165</v>
          </cell>
          <cell r="E32">
            <v>11422220.594427701</v>
          </cell>
          <cell r="F32">
            <v>11482143.353775481</v>
          </cell>
          <cell r="G32">
            <v>5.2461567216635085E-3</v>
          </cell>
          <cell r="H32">
            <v>4.5171719442498315E-2</v>
          </cell>
        </row>
        <row r="33">
          <cell r="D33">
            <v>77909.216812930594</v>
          </cell>
          <cell r="E33">
            <v>91032.695909618793</v>
          </cell>
          <cell r="F33">
            <v>78295.891346201402</v>
          </cell>
          <cell r="G33">
            <v>-0.13991461459147647</v>
          </cell>
          <cell r="H33">
            <v>4.9631423480902548E-3</v>
          </cell>
        </row>
        <row r="34">
          <cell r="D34">
            <v>99065.211106062503</v>
          </cell>
          <cell r="E34">
            <v>162809.0964282885</v>
          </cell>
          <cell r="F34">
            <v>161916.33924519341</v>
          </cell>
          <cell r="G34">
            <v>-5.4834600933266753E-3</v>
          </cell>
          <cell r="H34">
            <v>0.63444197450748274</v>
          </cell>
        </row>
        <row r="35">
          <cell r="D35">
            <v>675099.25635000551</v>
          </cell>
          <cell r="E35">
            <v>1035891.1559164104</v>
          </cell>
          <cell r="F35">
            <v>889949.10447088641</v>
          </cell>
          <cell r="G35">
            <v>-0.14088550772152797</v>
          </cell>
          <cell r="H35">
            <v>0.31824927386602231</v>
          </cell>
        </row>
        <row r="36">
          <cell r="D36">
            <v>11837965.418787163</v>
          </cell>
          <cell r="E36">
            <v>12711953.542682018</v>
          </cell>
          <cell r="F36">
            <v>12612304.688837761</v>
          </cell>
          <cell r="G36">
            <v>-7.83898820190565E-3</v>
          </cell>
          <cell r="H36">
            <v>6.5411516477460019E-2</v>
          </cell>
        </row>
        <row r="38">
          <cell r="D38">
            <v>859827.9486411002</v>
          </cell>
          <cell r="E38">
            <v>889681.915800335</v>
          </cell>
          <cell r="F38">
            <v>888572.58091210062</v>
          </cell>
          <cell r="G38">
            <v>-1.2468893303697604E-3</v>
          </cell>
          <cell r="H38">
            <v>3.3430679145088682E-2</v>
          </cell>
        </row>
        <row r="40">
          <cell r="D40">
            <v>12697793.367428264</v>
          </cell>
          <cell r="E40">
            <v>13601635.458482353</v>
          </cell>
          <cell r="F40">
            <v>13500877.269749861</v>
          </cell>
          <cell r="G40">
            <v>-7.4077995282292308E-3</v>
          </cell>
          <cell r="H40">
            <v>6.3245941958830931E-2</v>
          </cell>
        </row>
      </sheetData>
      <sheetData sheetId="2">
        <row r="23">
          <cell r="C23" t="str">
            <v>4Q22</v>
          </cell>
          <cell r="O23" t="str">
            <v>4T22</v>
          </cell>
          <cell r="P23" t="str">
            <v>3T23</v>
          </cell>
          <cell r="Q23" t="str">
            <v>4T23</v>
          </cell>
          <cell r="R23" t="str">
            <v>TaT</v>
          </cell>
          <cell r="S23" t="str">
            <v>AaA</v>
          </cell>
          <cell r="V23" t="str">
            <v>Dic 22 / Dic 23</v>
          </cell>
        </row>
        <row r="24">
          <cell r="O24">
            <v>78976.502502586009</v>
          </cell>
          <cell r="P24">
            <v>83227.290461001307</v>
          </cell>
          <cell r="Q24">
            <v>84160.405996738016</v>
          </cell>
          <cell r="R24">
            <v>1.1211653420027501E-2</v>
          </cell>
          <cell r="S24">
            <v>6.5638554885135258E-2</v>
          </cell>
          <cell r="T24">
            <v>324625.69719952048</v>
          </cell>
          <cell r="U24">
            <v>332337.22236837004</v>
          </cell>
          <cell r="V24">
            <v>2.3755128553824667E-2</v>
          </cell>
        </row>
        <row r="25">
          <cell r="O25">
            <v>-17126.126534108505</v>
          </cell>
          <cell r="P25">
            <v>-11497.067128921401</v>
          </cell>
          <cell r="Q25">
            <v>-27530.334561125197</v>
          </cell>
          <cell r="R25">
            <v>1.3945528239868561</v>
          </cell>
          <cell r="S25">
            <v>0.60750503076662454</v>
          </cell>
          <cell r="T25">
            <v>-52118.690466889908</v>
          </cell>
          <cell r="U25">
            <v>-38040.0417054555</v>
          </cell>
          <cell r="V25">
            <v>-0.27012667884236896</v>
          </cell>
        </row>
        <row r="26">
          <cell r="O26">
            <v>61850.3759684775</v>
          </cell>
          <cell r="P26">
            <v>71730.223332079913</v>
          </cell>
          <cell r="Q26">
            <v>56630.071435612816</v>
          </cell>
          <cell r="R26">
            <v>-0.2105131030550389</v>
          </cell>
          <cell r="S26">
            <v>-8.4402147135293926E-2</v>
          </cell>
          <cell r="T26">
            <v>353663.92715660349</v>
          </cell>
          <cell r="U26">
            <v>294297.18066291459</v>
          </cell>
          <cell r="V26">
            <v>-0.16786203492956497</v>
          </cell>
        </row>
        <row r="27">
          <cell r="O27">
            <v>46134.198435919803</v>
          </cell>
          <cell r="P27">
            <v>59540.885901561276</v>
          </cell>
          <cell r="Q27">
            <v>48426.628038725285</v>
          </cell>
          <cell r="R27">
            <v>-0.18666598077178687</v>
          </cell>
          <cell r="S27">
            <v>4.9690461317750234E-2</v>
          </cell>
          <cell r="T27">
            <v>216446.26059983959</v>
          </cell>
          <cell r="U27">
            <v>210717.12020384578</v>
          </cell>
          <cell r="V27">
            <v>-2.6469112379750026E-2</v>
          </cell>
        </row>
        <row r="28">
          <cell r="O28">
            <v>-84186.268001503908</v>
          </cell>
          <cell r="P28">
            <v>-91978.335811104596</v>
          </cell>
          <cell r="Q28">
            <v>-82729.567789421082</v>
          </cell>
          <cell r="R28">
            <v>-0.10055376562452334</v>
          </cell>
          <cell r="S28">
            <v>-1.7303299536413741E-2</v>
          </cell>
          <cell r="T28">
            <v>-339457.54961544171</v>
          </cell>
          <cell r="U28">
            <v>-359811.12422836607</v>
          </cell>
          <cell r="V28">
            <v>5.9959116054369987E-2</v>
          </cell>
        </row>
        <row r="29">
          <cell r="O29">
            <v>188.21068447889999</v>
          </cell>
          <cell r="P29">
            <v>-30.779542362599997</v>
          </cell>
          <cell r="Q29">
            <v>190.04477360600001</v>
          </cell>
          <cell r="R29">
            <v>-7.1743859400886372</v>
          </cell>
          <cell r="S29">
            <v>9.7448725197406549E-3</v>
          </cell>
          <cell r="T29">
            <v>111.51234158209999</v>
          </cell>
          <cell r="U29">
            <v>49.596672000899986</v>
          </cell>
          <cell r="V29">
            <v>-0.55523602771461067</v>
          </cell>
        </row>
        <row r="30">
          <cell r="O30">
            <v>-7227.8227463106959</v>
          </cell>
          <cell r="P30">
            <v>-18203.466627841994</v>
          </cell>
          <cell r="Q30">
            <v>-2864.840689855002</v>
          </cell>
          <cell r="R30">
            <v>-0.84262114747565386</v>
          </cell>
          <cell r="S30">
            <v>-0.60363711308259393</v>
          </cell>
          <cell r="T30">
            <v>-142277.50029250482</v>
          </cell>
          <cell r="U30">
            <v>-62201.823146384297</v>
          </cell>
          <cell r="V30">
            <v>-0.56281335405454058</v>
          </cell>
        </row>
        <row r="31">
          <cell r="O31">
            <v>16758.694341061608</v>
          </cell>
          <cell r="P31">
            <v>21058.527252331991</v>
          </cell>
          <cell r="Q31">
            <v>19652.33576866801</v>
          </cell>
          <cell r="R31">
            <v>-6.6775395392774217E-2</v>
          </cell>
          <cell r="S31">
            <v>0.1726650876683451</v>
          </cell>
          <cell r="T31">
            <v>88486.650190078639</v>
          </cell>
          <cell r="U31">
            <v>83050.95016401085</v>
          </cell>
          <cell r="V31">
            <v>-6.1429605645499485E-2</v>
          </cell>
        </row>
      </sheetData>
      <sheetData sheetId="3">
        <row r="22">
          <cell r="C22">
            <v>0.64501047468192729</v>
          </cell>
          <cell r="O22">
            <v>0.64501047468192729</v>
          </cell>
          <cell r="P22">
            <v>0.65328369905956107</v>
          </cell>
          <cell r="Q22">
            <v>0.59000152906429315</v>
          </cell>
          <cell r="R22">
            <v>-9.6867823407144837E-2</v>
          </cell>
          <cell r="S22">
            <v>-8.5283802010751253E-2</v>
          </cell>
          <cell r="T22">
            <v>0.60899117105687339</v>
          </cell>
          <cell r="U22">
            <v>0.61321152687766967</v>
          </cell>
          <cell r="V22" t="str">
            <v>40 pbs</v>
          </cell>
        </row>
        <row r="23">
          <cell r="O23">
            <v>7.7429087223406717E-2</v>
          </cell>
          <cell r="P23">
            <v>9.6552329463249528E-2</v>
          </cell>
          <cell r="Q23">
            <v>8.841180294496899E-2</v>
          </cell>
          <cell r="R23">
            <v>-8.4312067492675502E-2</v>
          </cell>
          <cell r="S23">
            <v>0.14184224708569482</v>
          </cell>
          <cell r="T23">
            <v>0.18043261306789216</v>
          </cell>
          <cell r="U23">
            <v>0.19750656534401517</v>
          </cell>
          <cell r="V23" t="str">
            <v>180 pbs</v>
          </cell>
        </row>
        <row r="24">
          <cell r="O24">
            <v>0.84234472196404686</v>
          </cell>
          <cell r="P24">
            <v>0.84032634496048553</v>
          </cell>
          <cell r="Q24">
            <v>0.81881924902293723</v>
          </cell>
          <cell r="R24">
            <v>-2.5593742319907409E-2</v>
          </cell>
          <cell r="S24">
            <v>-2.7928557427482459E-2</v>
          </cell>
        </row>
        <row r="25">
          <cell r="O25">
            <v>2.498907982946335E-2</v>
          </cell>
          <cell r="P25">
            <v>2.6231380940035708E-2</v>
          </cell>
          <cell r="Q25">
            <v>2.5583190454270911E-2</v>
          </cell>
          <cell r="R25">
            <v>-2.471049798127456E-2</v>
          </cell>
          <cell r="S25">
            <v>2.3774809991485846E-2</v>
          </cell>
        </row>
        <row r="26">
          <cell r="O26">
            <v>2.7696815243048931E-2</v>
          </cell>
          <cell r="P26">
            <v>3.1117106925977724E-2</v>
          </cell>
          <cell r="Q26">
            <v>3.0799261833795756E-2</v>
          </cell>
          <cell r="R26">
            <v>-1.02144808300485E-2</v>
          </cell>
          <cell r="S26">
            <v>0.11201456064611781</v>
          </cell>
        </row>
        <row r="27">
          <cell r="O27">
            <v>1.7193868862028576</v>
          </cell>
          <cell r="P27">
            <v>1.5006877939198449</v>
          </cell>
          <cell r="Q27">
            <v>1.4621481729845158</v>
          </cell>
          <cell r="R27">
            <v>-2.5681304993267373E-2</v>
          </cell>
          <cell r="S27">
            <v>-0.14961072186983759</v>
          </cell>
        </row>
        <row r="28">
          <cell r="O28">
            <v>1.5512937418983137</v>
          </cell>
          <cell r="P28">
            <v>1.2650634034846531</v>
          </cell>
          <cell r="Q28">
            <v>1.2145231071993223</v>
          </cell>
          <cell r="R28">
            <v>-3.9950801000262937E-2</v>
          </cell>
          <cell r="S28">
            <v>-0.21709017809024755</v>
          </cell>
        </row>
        <row r="29">
          <cell r="O29">
            <v>45</v>
          </cell>
          <cell r="P29">
            <v>46</v>
          </cell>
          <cell r="Q29">
            <v>46</v>
          </cell>
          <cell r="R29">
            <v>0</v>
          </cell>
          <cell r="S29">
            <v>2.2222222222222143E-2</v>
          </cell>
        </row>
        <row r="30">
          <cell r="O30">
            <v>1355</v>
          </cell>
          <cell r="P30">
            <v>1351</v>
          </cell>
          <cell r="Q30">
            <v>1350</v>
          </cell>
          <cell r="R30">
            <v>-7.4019245003698053E-4</v>
          </cell>
          <cell r="S30">
            <v>-3.6900369003689537E-3</v>
          </cell>
        </row>
        <row r="31">
          <cell r="O31">
            <v>312</v>
          </cell>
          <cell r="P31">
            <v>314</v>
          </cell>
          <cell r="Q31">
            <v>315</v>
          </cell>
          <cell r="R31">
            <v>3.1847133757962887E-3</v>
          </cell>
          <cell r="S31">
            <v>9.6153846153845812E-3</v>
          </cell>
        </row>
        <row r="32">
          <cell r="O32">
            <v>1696</v>
          </cell>
          <cell r="P32">
            <v>1732</v>
          </cell>
          <cell r="Q32">
            <v>1726</v>
          </cell>
          <cell r="R32">
            <v>-3.4642032332563577E-3</v>
          </cell>
          <cell r="S32">
            <v>1.7688679245283057E-2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 Tablas"/>
      <sheetName val="(7) OPEX - Prima AFP"/>
      <sheetName val="(6) Aspectos relevantes"/>
      <sheetName val="(8) Resumen Prima"/>
    </sheetNames>
    <sheetDataSet>
      <sheetData sheetId="0"/>
      <sheetData sheetId="1">
        <row r="12">
          <cell r="D12" t="str">
            <v>4T22</v>
          </cell>
          <cell r="E12" t="str">
            <v>3T23</v>
          </cell>
          <cell r="F12" t="str">
            <v>4T23</v>
          </cell>
          <cell r="K12" t="str">
            <v>Dic 23 / Dic 22</v>
          </cell>
        </row>
        <row r="13">
          <cell r="D13">
            <v>87868.147899999982</v>
          </cell>
          <cell r="E13">
            <v>85494.526459999965</v>
          </cell>
          <cell r="F13">
            <v>87477.303560000029</v>
          </cell>
          <cell r="G13">
            <v>2.3191860135370668E-2</v>
          </cell>
          <cell r="H13">
            <v>-4.4480775951344365E-3</v>
          </cell>
          <cell r="I13">
            <v>373731.36099999998</v>
          </cell>
          <cell r="J13">
            <v>350962.73910000001</v>
          </cell>
          <cell r="K13">
            <v>-6.0922427914739452E-2</v>
          </cell>
        </row>
        <row r="14">
          <cell r="D14">
            <v>-36063.151969999999</v>
          </cell>
          <cell r="E14">
            <v>-37755.572520000002</v>
          </cell>
          <cell r="F14">
            <v>-41048.730080000001</v>
          </cell>
          <cell r="G14">
            <v>8.722308629422959E-2</v>
          </cell>
          <cell r="H14">
            <v>0.13824576715167258</v>
          </cell>
          <cell r="I14">
            <v>-166209.99469000002</v>
          </cell>
          <cell r="J14">
            <v>-156069.62419999999</v>
          </cell>
          <cell r="K14">
            <v>-6.100939061404187E-2</v>
          </cell>
        </row>
        <row r="15">
          <cell r="D15">
            <v>-5603.3690200000001</v>
          </cell>
          <cell r="E15">
            <v>-6429.0794800000021</v>
          </cell>
          <cell r="F15">
            <v>-6388.4099800000013</v>
          </cell>
          <cell r="G15">
            <v>-6.3258667320131856E-3</v>
          </cell>
          <cell r="H15">
            <v>0.14010159909118403</v>
          </cell>
          <cell r="I15">
            <v>-24513.021000000001</v>
          </cell>
          <cell r="J15">
            <v>-25272.655500000004</v>
          </cell>
          <cell r="K15">
            <v>3.0989020080389285E-2</v>
          </cell>
        </row>
        <row r="16">
          <cell r="D16">
            <v>46201.626909999984</v>
          </cell>
          <cell r="E16">
            <v>41309.874459999963</v>
          </cell>
          <cell r="F16">
            <v>40040.163500000024</v>
          </cell>
          <cell r="G16">
            <v>-3.0736258015729101E-2</v>
          </cell>
          <cell r="H16">
            <v>-0.13336031265743931</v>
          </cell>
          <cell r="I16">
            <v>183008.34530999998</v>
          </cell>
          <cell r="J16">
            <v>169620.45939999999</v>
          </cell>
          <cell r="K16">
            <v>-7.315451045318222E-2</v>
          </cell>
        </row>
        <row r="17">
          <cell r="D17">
            <v>6203.418869999995</v>
          </cell>
          <cell r="E17">
            <v>4314.6299099999997</v>
          </cell>
          <cell r="F17">
            <v>13653.119450000002</v>
          </cell>
          <cell r="G17">
            <v>2.164377880558475</v>
          </cell>
          <cell r="H17">
            <v>1.2009023952948081</v>
          </cell>
          <cell r="I17">
            <v>-17051.48388</v>
          </cell>
          <cell r="J17">
            <v>33394.409549999997</v>
          </cell>
          <cell r="K17">
            <v>-2.9584459502183806</v>
          </cell>
        </row>
        <row r="18">
          <cell r="D18">
            <v>-12302.493559999999</v>
          </cell>
          <cell r="E18">
            <v>-13031.029009999998</v>
          </cell>
          <cell r="F18">
            <v>-12847.96574</v>
          </cell>
          <cell r="G18">
            <v>-1.4048258956335435E-2</v>
          </cell>
          <cell r="H18">
            <v>4.4338343063518026E-2</v>
          </cell>
          <cell r="I18">
            <v>-55759.444430000003</v>
          </cell>
          <cell r="J18">
            <v>-52673.138789999997</v>
          </cell>
          <cell r="K18">
            <v>-5.5350365692300452E-2</v>
          </cell>
        </row>
        <row r="19">
          <cell r="D19">
            <v>40102.552219999983</v>
          </cell>
          <cell r="E19">
            <v>32593.475359999968</v>
          </cell>
          <cell r="F19">
            <v>40845.317210000023</v>
          </cell>
          <cell r="G19">
            <v>0.25317465409432982</v>
          </cell>
          <cell r="H19">
            <v>1.8521638870396151E-2</v>
          </cell>
          <cell r="I19">
            <v>110197.41699999997</v>
          </cell>
          <cell r="J19">
            <v>150341.73016000001</v>
          </cell>
          <cell r="K19">
            <v>0.36429450211160619</v>
          </cell>
        </row>
        <row r="20">
          <cell r="D20">
            <v>151.21962000000002</v>
          </cell>
          <cell r="E20">
            <v>-595.55417999999997</v>
          </cell>
          <cell r="F20">
            <v>-465.85428999999999</v>
          </cell>
          <cell r="G20">
            <v>-0.21778016905195763</v>
          </cell>
          <cell r="H20">
            <v>-4.0806471408934897</v>
          </cell>
          <cell r="I20">
            <v>-686.36899999999991</v>
          </cell>
          <cell r="J20">
            <v>-792.91870999999992</v>
          </cell>
          <cell r="K20">
            <v>0.15523677497089761</v>
          </cell>
        </row>
        <row r="21">
          <cell r="D21">
            <v>40253.771839999987</v>
          </cell>
          <cell r="E21">
            <v>31997.921179999968</v>
          </cell>
          <cell r="F21">
            <v>40379.46292000002</v>
          </cell>
          <cell r="G21">
            <v>0.261940195828686</v>
          </cell>
          <cell r="H21">
            <v>3.122467144187846E-3</v>
          </cell>
          <cell r="I21">
            <v>109511.04799999998</v>
          </cell>
          <cell r="J21">
            <v>149548.81145000001</v>
          </cell>
          <cell r="K21">
            <v>0.36560478765576265</v>
          </cell>
        </row>
        <row r="22">
          <cell r="D22">
            <v>0.33783775304173302</v>
          </cell>
          <cell r="E22">
            <v>0.2885067877660219</v>
          </cell>
          <cell r="F22">
            <v>0.33661828897616214</v>
          </cell>
          <cell r="G22" t="str">
            <v>480 pbs</v>
          </cell>
          <cell r="H22" t="str">
            <v>-10 pbs</v>
          </cell>
          <cell r="I22">
            <v>0.20443074062949038</v>
          </cell>
          <cell r="J22">
            <v>0.30003966935034559</v>
          </cell>
          <cell r="K22" t="str">
            <v>960 pbs</v>
          </cell>
        </row>
        <row r="28">
          <cell r="D28" t="str">
            <v>Dic 22</v>
          </cell>
          <cell r="E28" t="str">
            <v>Set 23</v>
          </cell>
          <cell r="F28" t="str">
            <v>Dic 23</v>
          </cell>
        </row>
        <row r="29">
          <cell r="D29">
            <v>734966.85537360876</v>
          </cell>
          <cell r="E29">
            <v>684835.17995999998</v>
          </cell>
          <cell r="F29">
            <v>740728.51502000005</v>
          </cell>
          <cell r="G29">
            <v>8.1615747402557171E-2</v>
          </cell>
          <cell r="H29">
            <v>7.83934622937843E-3</v>
          </cell>
        </row>
        <row r="30">
          <cell r="D30">
            <v>238178.16389</v>
          </cell>
          <cell r="E30">
            <v>225256.68086000002</v>
          </cell>
          <cell r="F30">
            <v>240656.772</v>
          </cell>
          <cell r="G30">
            <v>6.8366856340084992E-2</v>
          </cell>
          <cell r="H30">
            <v>1.0406529589105151E-2</v>
          </cell>
        </row>
        <row r="31">
          <cell r="D31">
            <v>496788.69148360874</v>
          </cell>
          <cell r="E31">
            <v>459578.31928114989</v>
          </cell>
          <cell r="F31">
            <v>500071.56885334826</v>
          </cell>
          <cell r="G31">
            <v>8.8109573218196902E-2</v>
          </cell>
          <cell r="H31">
            <v>6.6081966558770855E-3</v>
          </cell>
        </row>
        <row r="65">
          <cell r="D65" t="str">
            <v>Set 23</v>
          </cell>
          <cell r="F65" t="str">
            <v>Dic 23</v>
          </cell>
        </row>
        <row r="66">
          <cell r="D66">
            <v>1482.5440268085999</v>
          </cell>
          <cell r="E66">
            <v>4.2780001961016598E-2</v>
          </cell>
          <cell r="F66">
            <v>1555.1930917105999</v>
          </cell>
          <cell r="G66">
            <v>4.2201890792606077E-2</v>
          </cell>
        </row>
        <row r="67">
          <cell r="D67">
            <v>5899.1596323204003</v>
          </cell>
          <cell r="E67">
            <v>0.17022500247919972</v>
          </cell>
          <cell r="F67">
            <v>6384.5982767213</v>
          </cell>
          <cell r="G67">
            <v>0.17325316108013727</v>
          </cell>
        </row>
        <row r="68">
          <cell r="D68">
            <v>23644.2209550509</v>
          </cell>
          <cell r="E68">
            <v>0.68227303913610804</v>
          </cell>
          <cell r="F68">
            <v>25292.256097922302</v>
          </cell>
          <cell r="G68">
            <v>0.68633344337268121</v>
          </cell>
        </row>
        <row r="69">
          <cell r="D69">
            <v>3629.1468876767999</v>
          </cell>
          <cell r="E69">
            <v>0.10472195642367561</v>
          </cell>
          <cell r="F69">
            <v>3619.2182589975</v>
          </cell>
          <cell r="G69">
            <v>9.8211504754575393E-2</v>
          </cell>
        </row>
        <row r="70">
          <cell r="D70">
            <v>34655.071501856699</v>
          </cell>
          <cell r="E70">
            <v>1</v>
          </cell>
          <cell r="F70">
            <v>36851.265725351703</v>
          </cell>
          <cell r="G70">
            <v>1</v>
          </cell>
        </row>
        <row r="89">
          <cell r="D89" t="str">
            <v>Set 23 / Set 22(1)</v>
          </cell>
          <cell r="E89" t="str">
            <v>Dic 23 / Dic 22(1)</v>
          </cell>
        </row>
        <row r="90">
          <cell r="D90">
            <v>7.7946000000000001E-2</v>
          </cell>
          <cell r="E90">
            <v>8.3930000000000005E-2</v>
          </cell>
        </row>
        <row r="91">
          <cell r="D91">
            <v>0.14283299999999999</v>
          </cell>
          <cell r="E91">
            <v>0.163691</v>
          </cell>
        </row>
        <row r="92">
          <cell r="D92">
            <v>0.101618</v>
          </cell>
          <cell r="E92">
            <v>0.103341</v>
          </cell>
        </row>
        <row r="93">
          <cell r="D93">
            <v>3.0165000000000001E-2</v>
          </cell>
          <cell r="E93">
            <v>4.9921E-2</v>
          </cell>
        </row>
        <row r="109">
          <cell r="D109" t="str">
            <v>Prima 
3T23</v>
          </cell>
          <cell r="E109" t="str">
            <v>Sistema 
3T23</v>
          </cell>
          <cell r="F109" t="str">
            <v>Part. %
3T23</v>
          </cell>
          <cell r="G109" t="str">
            <v>Prima 
4T23</v>
          </cell>
          <cell r="H109" t="str">
            <v>Sistema 
4T23</v>
          </cell>
          <cell r="I109" t="str">
            <v>Part. %
4T23</v>
          </cell>
        </row>
        <row r="110">
          <cell r="D110">
            <v>2342210</v>
          </cell>
          <cell r="E110">
            <v>9183319</v>
          </cell>
          <cell r="F110">
            <v>0.25505048882653431</v>
          </cell>
          <cell r="G110">
            <v>2342422</v>
          </cell>
          <cell r="H110">
            <v>9285783</v>
          </cell>
          <cell r="I110">
            <v>0.25225896405289677</v>
          </cell>
        </row>
        <row r="111">
          <cell r="D111">
            <v>0</v>
          </cell>
          <cell r="E111">
            <v>123295</v>
          </cell>
          <cell r="F111">
            <v>0</v>
          </cell>
          <cell r="G111">
            <v>0</v>
          </cell>
          <cell r="H111">
            <v>107451</v>
          </cell>
          <cell r="I111">
            <v>0</v>
          </cell>
        </row>
        <row r="112">
          <cell r="D112">
            <v>34655.071501856597</v>
          </cell>
          <cell r="E112">
            <v>115564.720347949</v>
          </cell>
          <cell r="F112">
            <v>0.29987587386111514</v>
          </cell>
          <cell r="G112">
            <v>36851.265725351703</v>
          </cell>
          <cell r="H112">
            <v>122806.226500921</v>
          </cell>
          <cell r="I112">
            <v>0.30007652523282552</v>
          </cell>
        </row>
        <row r="113">
          <cell r="D113">
            <v>997.21742365999989</v>
          </cell>
          <cell r="E113">
            <v>3689.96929421</v>
          </cell>
          <cell r="F113">
            <v>0.2702508731508288</v>
          </cell>
          <cell r="G113">
            <v>1030.0963930600001</v>
          </cell>
          <cell r="H113">
            <v>3783.0867315500009</v>
          </cell>
          <cell r="I113">
            <v>0.27228992253052325</v>
          </cell>
        </row>
        <row r="114">
          <cell r="D114">
            <v>796.36599000000001</v>
          </cell>
          <cell r="E114">
            <v>1946.7967000000001</v>
          </cell>
          <cell r="F114">
            <v>0.40906479346302566</v>
          </cell>
          <cell r="G114">
            <v>816.81835000000001</v>
          </cell>
          <cell r="H114">
            <v>1944.9907499999999</v>
          </cell>
          <cell r="I114">
            <v>0.41996001780471193</v>
          </cell>
        </row>
        <row r="115">
          <cell r="D115">
            <v>1383.0107585937501</v>
          </cell>
          <cell r="E115">
            <v>4570.7433249167098</v>
          </cell>
          <cell r="F115">
            <v>0.30257895932472906</v>
          </cell>
          <cell r="G115">
            <v>1399.3689265625001</v>
          </cell>
          <cell r="H115">
            <v>4626.924</v>
          </cell>
          <cell r="I115">
            <v>0.30244043916919749</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1. Contribution BAP"/>
      <sheetName val="2. ROAE"/>
      <sheetName val="Hoja1"/>
      <sheetName val="3. ROA"/>
      <sheetName val="Histórico Traslación Conta."/>
      <sheetName val="Data histórica"/>
      <sheetName val="ANEXO Traslación"/>
      <sheetName val="ANEXO ROAE impacto transf."/>
      <sheetName val="PPT Conference year"/>
      <sheetName val="Contributions - LoBs Year"/>
      <sheetName val="Solo contrib %Anual"/>
      <sheetName val="Solo contrib %YTD"/>
      <sheetName val="BCP indiv Year"/>
      <sheetName val="BCP Indiv YTD"/>
    </sheetNames>
    <sheetDataSet>
      <sheetData sheetId="0"/>
      <sheetData sheetId="1">
        <row r="40">
          <cell r="D40" t="str">
            <v>4T22</v>
          </cell>
          <cell r="E40" t="str">
            <v>3T23</v>
          </cell>
          <cell r="F40" t="str">
            <v>4T23</v>
          </cell>
          <cell r="G40" t="str">
            <v>TaT</v>
          </cell>
          <cell r="H40" t="str">
            <v>AaA</v>
          </cell>
          <cell r="K40" t="str">
            <v>Dic 23 / Dic 22</v>
          </cell>
        </row>
        <row r="58">
          <cell r="D58" t="str">
            <v>4T22</v>
          </cell>
          <cell r="E58" t="str">
            <v>3T23</v>
          </cell>
          <cell r="F58" t="str">
            <v>4T23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as"/>
      <sheetName val="062021"/>
      <sheetName val="092021"/>
      <sheetName val="122021"/>
    </sheetNames>
    <sheetDataSet>
      <sheetData sheetId="0"/>
      <sheetData sheetId="1">
        <row r="13">
          <cell r="C13" t="str">
            <v>4T22</v>
          </cell>
          <cell r="D13" t="str">
            <v>3T23</v>
          </cell>
          <cell r="E13" t="str">
            <v>4T23</v>
          </cell>
          <cell r="F13" t="str">
            <v>TaT</v>
          </cell>
          <cell r="G13" t="str">
            <v>AaA</v>
          </cell>
          <cell r="H13" t="str">
            <v>Dic 22</v>
          </cell>
          <cell r="I13" t="str">
            <v>Dic 23</v>
          </cell>
          <cell r="J13" t="str">
            <v>Dic 23 / Dic 22</v>
          </cell>
        </row>
        <row r="14">
          <cell r="C14">
            <v>22012</v>
          </cell>
          <cell r="D14">
            <v>20100</v>
          </cell>
          <cell r="E14">
            <v>18757</v>
          </cell>
          <cell r="F14">
            <v>-6.6815920398009987E-2</v>
          </cell>
          <cell r="G14">
            <v>-0.14787388697074322</v>
          </cell>
          <cell r="H14">
            <v>79307</v>
          </cell>
          <cell r="I14">
            <v>82105</v>
          </cell>
          <cell r="J14">
            <v>3.5280618356513305E-2</v>
          </cell>
        </row>
        <row r="15">
          <cell r="C15">
            <v>190667</v>
          </cell>
          <cell r="D15">
            <v>182989</v>
          </cell>
          <cell r="E15">
            <v>226078</v>
          </cell>
          <cell r="F15">
            <v>0.23547317051844652</v>
          </cell>
          <cell r="G15">
            <v>0.1857217032837355</v>
          </cell>
          <cell r="H15">
            <v>694501</v>
          </cell>
          <cell r="I15">
            <v>809387</v>
          </cell>
          <cell r="J15">
            <v>0.16542236800234988</v>
          </cell>
        </row>
        <row r="16">
          <cell r="C16">
            <v>124761</v>
          </cell>
          <cell r="D16">
            <v>127085</v>
          </cell>
          <cell r="E16">
            <v>147019</v>
          </cell>
          <cell r="F16">
            <v>0.15685564779478312</v>
          </cell>
          <cell r="G16">
            <v>0.17840511057141262</v>
          </cell>
          <cell r="H16">
            <v>534189</v>
          </cell>
          <cell r="I16">
            <v>530413</v>
          </cell>
          <cell r="J16">
            <v>-7.0686592198641041E-3</v>
          </cell>
        </row>
        <row r="17">
          <cell r="C17">
            <v>9758</v>
          </cell>
          <cell r="D17">
            <v>11709</v>
          </cell>
          <cell r="E17">
            <v>14844</v>
          </cell>
          <cell r="F17">
            <v>0.26774276197796576</v>
          </cell>
          <cell r="G17">
            <v>0.52121336339413804</v>
          </cell>
          <cell r="H17">
            <v>32759</v>
          </cell>
          <cell r="I17">
            <v>55473</v>
          </cell>
          <cell r="J17">
            <v>0.69336670838548176</v>
          </cell>
        </row>
        <row r="18">
          <cell r="C18">
            <v>42349</v>
          </cell>
          <cell r="D18">
            <v>28120</v>
          </cell>
          <cell r="E18">
            <v>64928</v>
          </cell>
          <cell r="F18">
            <v>1.3089615931721195</v>
          </cell>
          <cell r="G18">
            <v>0.53316489173298076</v>
          </cell>
          <cell r="H18">
            <v>50384</v>
          </cell>
          <cell r="I18">
            <v>209066</v>
          </cell>
          <cell r="J18">
            <v>3.1494522070498574</v>
          </cell>
        </row>
        <row r="19">
          <cell r="C19">
            <v>-11908</v>
          </cell>
          <cell r="D19">
            <v>21771</v>
          </cell>
          <cell r="E19">
            <v>-16731</v>
          </cell>
          <cell r="F19">
            <v>-1.7684993799090534</v>
          </cell>
          <cell r="G19">
            <v>0.40502183406113534</v>
          </cell>
          <cell r="H19">
            <v>60409</v>
          </cell>
          <cell r="I19">
            <v>-45497</v>
          </cell>
          <cell r="J19">
            <v>-1.7531493651608203</v>
          </cell>
        </row>
        <row r="20">
          <cell r="C20">
            <v>19483</v>
          </cell>
          <cell r="D20">
            <v>-7650</v>
          </cell>
          <cell r="E20">
            <v>9470</v>
          </cell>
          <cell r="F20">
            <v>-2.2379084967320262</v>
          </cell>
          <cell r="G20">
            <v>-0.51393522558127591</v>
          </cell>
          <cell r="H20">
            <v>-13836</v>
          </cell>
          <cell r="I20">
            <v>33330</v>
          </cell>
          <cell r="J20">
            <v>-3.408933217692975</v>
          </cell>
        </row>
        <row r="21">
          <cell r="C21">
            <v>6224</v>
          </cell>
          <cell r="D21">
            <v>1954</v>
          </cell>
          <cell r="E21">
            <v>6548</v>
          </cell>
          <cell r="F21">
            <v>2.3510747185261005</v>
          </cell>
          <cell r="G21">
            <v>5.2056555269922811E-2</v>
          </cell>
          <cell r="H21">
            <v>30596</v>
          </cell>
          <cell r="I21">
            <v>26602</v>
          </cell>
          <cell r="J21">
            <v>-0.13053993986141976</v>
          </cell>
        </row>
        <row r="22">
          <cell r="C22">
            <v>-163684</v>
          </cell>
          <cell r="D22">
            <v>-175514</v>
          </cell>
          <cell r="E22">
            <v>-192097</v>
          </cell>
          <cell r="F22">
            <v>9.4482491425185389E-2</v>
          </cell>
          <cell r="G22">
            <v>0.17358446763275581</v>
          </cell>
          <cell r="H22">
            <v>-646113</v>
          </cell>
          <cell r="I22">
            <v>-698702</v>
          </cell>
          <cell r="J22">
            <v>8.1392883288217366E-2</v>
          </cell>
        </row>
        <row r="23">
          <cell r="C23">
            <v>48995</v>
          </cell>
          <cell r="D23">
            <v>27575</v>
          </cell>
          <cell r="E23">
            <v>52738</v>
          </cell>
          <cell r="F23">
            <v>0.91252946509519495</v>
          </cell>
          <cell r="G23">
            <v>7.6395550566384252E-2</v>
          </cell>
          <cell r="H23">
            <v>127695</v>
          </cell>
          <cell r="I23">
            <v>192790</v>
          </cell>
          <cell r="J23">
            <v>0.50976937233251096</v>
          </cell>
        </row>
        <row r="24">
          <cell r="C24">
            <v>-12803</v>
          </cell>
          <cell r="D24">
            <v>-4937</v>
          </cell>
          <cell r="E24">
            <v>-10006</v>
          </cell>
          <cell r="F24">
            <v>1.0267368847478227</v>
          </cell>
          <cell r="G24">
            <v>-0.21846442240099972</v>
          </cell>
          <cell r="H24">
            <v>-22007</v>
          </cell>
          <cell r="I24">
            <v>-31394</v>
          </cell>
          <cell r="J24">
            <v>0.42654609896850992</v>
          </cell>
        </row>
        <row r="25">
          <cell r="C25">
            <v>-2829</v>
          </cell>
          <cell r="D25">
            <v>-3281</v>
          </cell>
          <cell r="E25">
            <v>-6818</v>
          </cell>
          <cell r="F25">
            <v>1.0780249923803717</v>
          </cell>
          <cell r="G25">
            <v>1.4100388829975254</v>
          </cell>
          <cell r="H25">
            <v>-850</v>
          </cell>
          <cell r="I25">
            <v>-11955</v>
          </cell>
          <cell r="J25" t="str">
            <v>n.a</v>
          </cell>
        </row>
        <row r="26">
          <cell r="C26">
            <v>39021</v>
          </cell>
          <cell r="D26">
            <v>25919</v>
          </cell>
          <cell r="E26">
            <v>49550</v>
          </cell>
          <cell r="F26">
            <v>0.91172498939002278</v>
          </cell>
          <cell r="G26">
            <v>0.26982906640014348</v>
          </cell>
          <cell r="H26">
            <v>106538</v>
          </cell>
          <cell r="I26">
            <v>173351</v>
          </cell>
          <cell r="J26">
            <v>0.62712834857046307</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 Provisiones - Conta Local"/>
      <sheetName val="Data Castigos"/>
      <sheetName val="Data Mora"/>
      <sheetName val="Provisiones BCP IFRS"/>
      <sheetName val="Data PG"/>
      <sheetName val="Cascadas"/>
      <sheetName val="Cascadas FEN (provisional)"/>
      <sheetName val="Base de datos"/>
      <sheetName val="Ratios x Segmento"/>
      <sheetName val="Tablas Morosidad"/>
      <sheetName val="Analisis Carteras"/>
      <sheetName val="Tablas Colocaciones"/>
      <sheetName val="Análisis de provisiones"/>
      <sheetName val="BAP Evol. Ratios"/>
      <sheetName val="Análisis de Cobertura"/>
      <sheetName val="Gráficas Conference Call"/>
      <sheetName val="Tablas 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t="str">
            <v>3Q22</v>
          </cell>
        </row>
        <row r="12">
          <cell r="C12" t="str">
            <v>4T22</v>
          </cell>
          <cell r="D12" t="str">
            <v>3T23</v>
          </cell>
          <cell r="E12" t="str">
            <v>4T23</v>
          </cell>
          <cell r="F12" t="str">
            <v>TaT</v>
          </cell>
          <cell r="G12" t="str">
            <v>AaA</v>
          </cell>
          <cell r="H12">
            <v>2022</v>
          </cell>
          <cell r="I12">
            <v>2023</v>
          </cell>
          <cell r="J12" t="str">
            <v>2023 / 2022</v>
          </cell>
        </row>
        <row r="13">
          <cell r="C13">
            <v>-815589</v>
          </cell>
          <cell r="D13">
            <v>-1008750</v>
          </cell>
          <cell r="E13">
            <v>-1260163</v>
          </cell>
          <cell r="F13">
            <v>0.24923221809169765</v>
          </cell>
          <cell r="G13">
            <v>0.54509563027456231</v>
          </cell>
          <cell r="H13">
            <v>-2158555</v>
          </cell>
          <cell r="I13">
            <v>-3957143</v>
          </cell>
          <cell r="J13">
            <v>0.83323704978562052</v>
          </cell>
        </row>
        <row r="14">
          <cell r="C14">
            <v>84908</v>
          </cell>
          <cell r="D14">
            <v>91108</v>
          </cell>
          <cell r="E14">
            <v>86709</v>
          </cell>
          <cell r="F14">
            <v>-4.8283356017034727E-2</v>
          </cell>
          <cell r="G14">
            <v>2.1211193291562631E-2</v>
          </cell>
          <cell r="H14">
            <v>347017</v>
          </cell>
          <cell r="I14">
            <v>334798</v>
          </cell>
          <cell r="J14">
            <v>-3.5211531423532616E-2</v>
          </cell>
        </row>
        <row r="15">
          <cell r="C15">
            <v>-730681</v>
          </cell>
          <cell r="D15">
            <v>-917642</v>
          </cell>
          <cell r="E15">
            <v>-1173454</v>
          </cell>
          <cell r="F15">
            <v>0.27877102399410664</v>
          </cell>
          <cell r="G15">
            <v>0.60597305801026713</v>
          </cell>
          <cell r="H15">
            <v>-1811538</v>
          </cell>
          <cell r="I15">
            <v>-3622345</v>
          </cell>
          <cell r="J15">
            <v>0.99959647548105535</v>
          </cell>
        </row>
        <row r="16">
          <cell r="C16">
            <v>1.9664908194557715E-2</v>
          </cell>
          <cell r="D16">
            <v>2.529171581251086E-2</v>
          </cell>
          <cell r="E16">
            <v>3.2376492307684669E-2</v>
          </cell>
          <cell r="F16" t="str">
            <v>71 pbs</v>
          </cell>
          <cell r="G16" t="str">
            <v>127 pbs</v>
          </cell>
          <cell r="H16">
            <v>1.2188536605219206E-2</v>
          </cell>
          <cell r="I16">
            <v>2.4985816450470155E-2</v>
          </cell>
          <cell r="J16" t="str">
            <v>128 pbs</v>
          </cell>
        </row>
        <row r="41">
          <cell r="C41" t="str">
            <v>4T22</v>
          </cell>
          <cell r="D41" t="str">
            <v>3T23</v>
          </cell>
          <cell r="E41" t="str">
            <v>4T23</v>
          </cell>
          <cell r="F41" t="str">
            <v>TaT</v>
          </cell>
          <cell r="G41" t="str">
            <v>AaA</v>
          </cell>
          <cell r="H41">
            <v>2022</v>
          </cell>
          <cell r="I41">
            <v>2023</v>
          </cell>
          <cell r="J41" t="str">
            <v>2023 / 2022</v>
          </cell>
        </row>
        <row r="42">
          <cell r="C42">
            <v>-799864.1986222975</v>
          </cell>
          <cell r="D42">
            <v>-990266.28532863548</v>
          </cell>
          <cell r="E42">
            <v>-1265091.7956538582</v>
          </cell>
          <cell r="F42">
            <v>0.27752687776704177</v>
          </cell>
          <cell r="G42">
            <v>0.58163322953181085</v>
          </cell>
          <cell r="H42">
            <v>-2100541.0249549584</v>
          </cell>
          <cell r="I42">
            <v>-3937527.963768071</v>
          </cell>
          <cell r="J42">
            <v>0.8745303790734118</v>
          </cell>
        </row>
        <row r="43">
          <cell r="C43">
            <v>84908</v>
          </cell>
          <cell r="D43">
            <v>91108</v>
          </cell>
          <cell r="E43">
            <v>86709</v>
          </cell>
          <cell r="F43">
            <v>-4.8283356017034727E-2</v>
          </cell>
          <cell r="G43">
            <v>2.1211193291562631E-2</v>
          </cell>
          <cell r="H43">
            <v>347017</v>
          </cell>
          <cell r="I43">
            <v>334798</v>
          </cell>
          <cell r="J43">
            <v>-3.5211531423532616E-2</v>
          </cell>
        </row>
        <row r="44">
          <cell r="C44">
            <v>-714956.1986222975</v>
          </cell>
          <cell r="D44">
            <v>-899158.28532863548</v>
          </cell>
          <cell r="E44">
            <v>-1178382.7956538582</v>
          </cell>
          <cell r="F44">
            <v>0.31053988478031797</v>
          </cell>
          <cell r="G44">
            <v>0.64818879523608863</v>
          </cell>
          <cell r="H44">
            <v>-1753524.0249549584</v>
          </cell>
          <cell r="I44">
            <v>-3602729.963768071</v>
          </cell>
          <cell r="J44">
            <v>1.0545654992440792</v>
          </cell>
        </row>
        <row r="45">
          <cell r="C45">
            <v>2.0557235518049544E-2</v>
          </cell>
          <cell r="D45">
            <v>2.6236583959863034E-2</v>
          </cell>
          <cell r="H45">
            <v>1.260483035080334E-2</v>
          </cell>
        </row>
        <row r="59">
          <cell r="C59" t="str">
            <v>4T22</v>
          </cell>
          <cell r="D59" t="str">
            <v>3T23</v>
          </cell>
          <cell r="E59" t="str">
            <v>4T23</v>
          </cell>
          <cell r="F59" t="str">
            <v>TaT</v>
          </cell>
          <cell r="G59" t="str">
            <v>AaA</v>
          </cell>
          <cell r="H59">
            <v>2022</v>
          </cell>
          <cell r="I59">
            <v>2023</v>
          </cell>
          <cell r="J59" t="str">
            <v>2023 / 2022</v>
          </cell>
        </row>
        <row r="60">
          <cell r="C60">
            <v>-15724.801377702504</v>
          </cell>
          <cell r="D60">
            <v>-18483.71467136452</v>
          </cell>
          <cell r="E60">
            <v>4928.7956538582221</v>
          </cell>
          <cell r="F60">
            <v>-1.2666561208875426</v>
          </cell>
          <cell r="G60">
            <v>-1.3134408845918504</v>
          </cell>
          <cell r="H60">
            <v>-58013.975045041647</v>
          </cell>
          <cell r="I60">
            <v>-19615.036231928971</v>
          </cell>
          <cell r="J60">
            <v>-0.66189118713723727</v>
          </cell>
        </row>
        <row r="61">
          <cell r="C61" t="str">
            <v>-</v>
          </cell>
          <cell r="D61" t="str">
            <v>-</v>
          </cell>
          <cell r="E61" t="str">
            <v>-</v>
          </cell>
          <cell r="F61" t="str">
            <v>-</v>
          </cell>
          <cell r="G61" t="str">
            <v>-</v>
          </cell>
          <cell r="H61">
            <v>0</v>
          </cell>
          <cell r="I61">
            <v>0</v>
          </cell>
          <cell r="J61" t="str">
            <v>-</v>
          </cell>
        </row>
        <row r="62">
          <cell r="C62">
            <v>-15724.801377702504</v>
          </cell>
          <cell r="D62">
            <v>-18483.71467136452</v>
          </cell>
          <cell r="E62">
            <v>4928.7956538582221</v>
          </cell>
          <cell r="F62">
            <v>-1.2666561208875426</v>
          </cell>
          <cell r="G62">
            <v>-1.3134408845918504</v>
          </cell>
          <cell r="H62">
            <v>-58013.975045041647</v>
          </cell>
          <cell r="I62">
            <v>-19615.036231928971</v>
          </cell>
          <cell r="J62">
            <v>-0.66189118713723727</v>
          </cell>
        </row>
        <row r="63">
          <cell r="C63">
            <v>6.6132197183310266E-3</v>
          </cell>
          <cell r="D63">
            <v>9.1906174372618169E-3</v>
          </cell>
          <cell r="E63">
            <v>-2.9844307732860356E-3</v>
          </cell>
          <cell r="F63" t="str">
            <v>-122 pbs</v>
          </cell>
          <cell r="G63" t="str">
            <v>-96 pbs</v>
          </cell>
          <cell r="H63">
            <v>6.0995868006742454E-3</v>
          </cell>
          <cell r="I63">
            <v>2.4382855020069994E-3</v>
          </cell>
          <cell r="J63" t="str">
            <v>-37 pbs</v>
          </cell>
        </row>
        <row r="88">
          <cell r="C88" t="str">
            <v>Dic 22</v>
          </cell>
          <cell r="D88" t="str">
            <v>Set 23</v>
          </cell>
          <cell r="E88" t="str">
            <v>Dic 23</v>
          </cell>
          <cell r="F88" t="str">
            <v>TaT</v>
          </cell>
          <cell r="G88" t="str">
            <v>AaA</v>
          </cell>
        </row>
        <row r="89">
          <cell r="C89">
            <v>148626374</v>
          </cell>
          <cell r="D89">
            <v>145129260</v>
          </cell>
          <cell r="E89">
            <v>144976051</v>
          </cell>
          <cell r="F89">
            <v>-1.0556727154813579E-3</v>
          </cell>
          <cell r="G89">
            <v>-2.4560398681326909E-2</v>
          </cell>
        </row>
        <row r="90">
          <cell r="C90">
            <v>7872402</v>
          </cell>
          <cell r="D90">
            <v>8056216</v>
          </cell>
          <cell r="E90">
            <v>8277916</v>
          </cell>
          <cell r="F90">
            <v>2.7519123121822951E-2</v>
          </cell>
          <cell r="G90">
            <v>5.1510834939577525E-2</v>
          </cell>
        </row>
        <row r="91">
          <cell r="C91">
            <v>754326.00700764952</v>
          </cell>
          <cell r="D91">
            <v>1018084</v>
          </cell>
          <cell r="E91">
            <v>879400.59139457066</v>
          </cell>
          <cell r="F91">
            <v>-0.13622000601662471</v>
          </cell>
          <cell r="G91">
            <v>0.16580972049880915</v>
          </cell>
        </row>
        <row r="92">
          <cell r="C92">
            <v>5939744</v>
          </cell>
          <cell r="D92">
            <v>6406345</v>
          </cell>
          <cell r="E92">
            <v>6126487</v>
          </cell>
          <cell r="F92">
            <v>-4.3684503410290891E-2</v>
          </cell>
          <cell r="G92">
            <v>3.1439570459602301E-2</v>
          </cell>
        </row>
        <row r="93">
          <cell r="C93">
            <v>4620461.1743096244</v>
          </cell>
          <cell r="D93">
            <v>5133831.6605127603</v>
          </cell>
          <cell r="E93">
            <v>5018488.9841590868</v>
          </cell>
          <cell r="F93">
            <v>-2.2467171497039928E-2</v>
          </cell>
          <cell r="G93">
            <v>8.6144606530306922E-2</v>
          </cell>
        </row>
        <row r="94">
          <cell r="C94">
            <v>2098748</v>
          </cell>
          <cell r="D94">
            <v>2253098</v>
          </cell>
          <cell r="E94">
            <v>2406058</v>
          </cell>
          <cell r="F94">
            <v>6.7888746960851232E-2</v>
          </cell>
          <cell r="G94">
            <v>0.14642539266267318</v>
          </cell>
        </row>
        <row r="95">
          <cell r="C95">
            <v>8038492</v>
          </cell>
          <cell r="D95">
            <v>8659443</v>
          </cell>
          <cell r="E95">
            <v>8532545</v>
          </cell>
          <cell r="F95">
            <v>-1.4654291274854514E-2</v>
          </cell>
          <cell r="G95">
            <v>6.146090585149553E-2</v>
          </cell>
        </row>
        <row r="96">
          <cell r="C96">
            <v>3.9964266369036223E-2</v>
          </cell>
          <cell r="D96">
            <v>4.414233904313989E-2</v>
          </cell>
          <cell r="E96">
            <v>4.2258614148622385E-2</v>
          </cell>
          <cell r="F96" t="str">
            <v>-18 pbs</v>
          </cell>
          <cell r="G96" t="str">
            <v>23 pbs</v>
          </cell>
        </row>
        <row r="97">
          <cell r="C97">
            <v>3.1087760872842287E-2</v>
          </cell>
          <cell r="D97">
            <v>3.5374201318967381E-2</v>
          </cell>
          <cell r="E97">
            <v>3.4615986223538994E-2</v>
          </cell>
          <cell r="F97" t="str">
            <v>-8 pbs</v>
          </cell>
          <cell r="G97" t="str">
            <v>35 pbs</v>
          </cell>
        </row>
        <row r="98">
          <cell r="C98">
            <v>5.4085232544258934E-2</v>
          </cell>
          <cell r="D98">
            <v>5.9667106412586962E-2</v>
          </cell>
          <cell r="E98">
            <v>5.8854858724217834E-2</v>
          </cell>
          <cell r="F98" t="str">
            <v>-8 pbs</v>
          </cell>
          <cell r="G98" t="str">
            <v>48 pbs</v>
          </cell>
        </row>
        <row r="99">
          <cell r="C99">
            <v>5.2967732362225295E-2</v>
          </cell>
          <cell r="D99">
            <v>5.5510625493439436E-2</v>
          </cell>
          <cell r="E99">
            <v>5.7098506566439722E-2</v>
          </cell>
          <cell r="F99" t="str">
            <v>16 pbs</v>
          </cell>
          <cell r="G99" t="str">
            <v>41 pbs</v>
          </cell>
        </row>
        <row r="100">
          <cell r="C100">
            <v>1.3253773226590237</v>
          </cell>
          <cell r="D100">
            <v>1.2575370199388263</v>
          </cell>
          <cell r="E100">
            <v>1.3511684591838684</v>
          </cell>
          <cell r="F100" t="str">
            <v>937 pbs</v>
          </cell>
          <cell r="G100" t="str">
            <v>260 pbs</v>
          </cell>
        </row>
        <row r="101">
          <cell r="C101">
            <v>1.703813040086041</v>
          </cell>
          <cell r="D101">
            <v>1.5692403905575969</v>
          </cell>
          <cell r="E101">
            <v>1.6494837442364283</v>
          </cell>
          <cell r="F101" t="str">
            <v>803 pbs</v>
          </cell>
          <cell r="G101" t="str">
            <v>-543 pbs</v>
          </cell>
        </row>
        <row r="102">
          <cell r="C102">
            <v>0.97933816442188415</v>
          </cell>
          <cell r="D102">
            <v>0.93033882202354123</v>
          </cell>
          <cell r="E102">
            <v>0.97015790716603312</v>
          </cell>
        </row>
        <row r="123">
          <cell r="C123" t="str">
            <v>Dic 22</v>
          </cell>
          <cell r="D123" t="str">
            <v>Set 23</v>
          </cell>
          <cell r="E123" t="str">
            <v>Dic 23</v>
          </cell>
          <cell r="F123" t="str">
            <v>TaT</v>
          </cell>
          <cell r="G123" t="str">
            <v>AaA</v>
          </cell>
        </row>
        <row r="148">
          <cell r="C148" t="str">
            <v>Dic 22</v>
          </cell>
          <cell r="D148" t="str">
            <v>Set 23</v>
          </cell>
          <cell r="E148" t="str">
            <v>Dic 23</v>
          </cell>
          <cell r="F148" t="str">
            <v>TaT</v>
          </cell>
          <cell r="G148" t="str">
            <v>AaA</v>
          </cell>
        </row>
        <row r="149">
          <cell r="C149">
            <v>9511131.9735016823</v>
          </cell>
          <cell r="D149">
            <v>8044601.9203999937</v>
          </cell>
          <cell r="E149">
            <v>6606011.0329599977</v>
          </cell>
          <cell r="F149">
            <v>-0.17882685826776951</v>
          </cell>
          <cell r="G149">
            <v>-0.30544428871720469</v>
          </cell>
        </row>
        <row r="150">
          <cell r="C150">
            <v>138827.2074610386</v>
          </cell>
          <cell r="D150">
            <v>114283.37557525095</v>
          </cell>
          <cell r="E150">
            <v>119212.17122910917</v>
          </cell>
          <cell r="F150">
            <v>4.312784452724544E-2</v>
          </cell>
          <cell r="G150">
            <v>-0.14129100909441206</v>
          </cell>
        </row>
        <row r="151">
          <cell r="C151">
            <v>1148498.8615199998</v>
          </cell>
          <cell r="D151">
            <v>827360.13831932098</v>
          </cell>
          <cell r="E151">
            <v>565973.85071999952</v>
          </cell>
          <cell r="F151">
            <v>-0.31592806505072279</v>
          </cell>
          <cell r="G151">
            <v>-0.50720556224935909</v>
          </cell>
        </row>
        <row r="152">
          <cell r="C152">
            <v>0.12075312010386927</v>
          </cell>
          <cell r="D152">
            <v>0.10284662268014164</v>
          </cell>
          <cell r="E152">
            <v>8.5675583630746677E-2</v>
          </cell>
          <cell r="F152" t="str">
            <v>-171 bps</v>
          </cell>
          <cell r="G152" t="str">
            <v>-351 bps</v>
          </cell>
        </row>
        <row r="153">
          <cell r="C153">
            <v>1.4596286524865353E-2</v>
          </cell>
          <cell r="D153">
            <v>1.4206218866522676E-2</v>
          </cell>
          <cell r="E153">
            <v>1.8046014551642824E-2</v>
          </cell>
          <cell r="F153" t="str">
            <v>38 bps</v>
          </cell>
          <cell r="G153" t="str">
            <v>34 bps</v>
          </cell>
        </row>
        <row r="154">
          <cell r="C154">
            <v>0.12087709627966496</v>
          </cell>
          <cell r="D154">
            <v>0.13813014463979784</v>
          </cell>
          <cell r="E154">
            <v>0.21063194187762257</v>
          </cell>
          <cell r="F154" t="str">
            <v>725 bps</v>
          </cell>
          <cell r="G154" t="str">
            <v>897 bps</v>
          </cell>
        </row>
      </sheetData>
      <sheetData sheetId="11" refreshError="1"/>
      <sheetData sheetId="12">
        <row r="6">
          <cell r="C6" t="str">
            <v>Dic 22</v>
          </cell>
          <cell r="D6" t="str">
            <v>Set 23</v>
          </cell>
          <cell r="E6" t="str">
            <v>Dic 23</v>
          </cell>
          <cell r="F6">
            <v>2022</v>
          </cell>
          <cell r="G6">
            <v>2023</v>
          </cell>
          <cell r="H6" t="str">
            <v>TaT</v>
          </cell>
          <cell r="I6" t="str">
            <v>AaA</v>
          </cell>
        </row>
        <row r="7">
          <cell r="C7">
            <v>121962.74178796001</v>
          </cell>
          <cell r="D7">
            <v>115851.18615539749</v>
          </cell>
          <cell r="E7">
            <v>115996.50357698133</v>
          </cell>
          <cell r="F7">
            <v>120363.65204872137</v>
          </cell>
          <cell r="G7">
            <v>116581.84428591472</v>
          </cell>
        </row>
        <row r="8">
          <cell r="C8">
            <v>57497.264467245317</v>
          </cell>
          <cell r="D8">
            <v>52796.316795134706</v>
          </cell>
          <cell r="E8">
            <v>52468.77158071618</v>
          </cell>
          <cell r="F8">
            <v>56440.657189472346</v>
          </cell>
          <cell r="G8">
            <v>53337.646370300325</v>
          </cell>
        </row>
        <row r="9">
          <cell r="C9">
            <v>33616.741343808688</v>
          </cell>
          <cell r="D9">
            <v>31134.210430876174</v>
          </cell>
          <cell r="E9">
            <v>30554.354839413136</v>
          </cell>
          <cell r="F9">
            <v>32647.871819094533</v>
          </cell>
          <cell r="G9">
            <v>31624.832415367582</v>
          </cell>
        </row>
        <row r="10">
          <cell r="C10">
            <v>23880.523123436633</v>
          </cell>
          <cell r="D10">
            <v>21662.106364258532</v>
          </cell>
          <cell r="E10">
            <v>21914.416741303041</v>
          </cell>
          <cell r="F10">
            <v>23792.785370377813</v>
          </cell>
          <cell r="G10">
            <v>21712.813954932735</v>
          </cell>
        </row>
        <row r="11">
          <cell r="C11">
            <v>64465.477320714701</v>
          </cell>
          <cell r="D11">
            <v>63054.869360262768</v>
          </cell>
          <cell r="E11">
            <v>63527.731996265153</v>
          </cell>
          <cell r="F11">
            <v>63922.994859249018</v>
          </cell>
          <cell r="G11">
            <v>63244.197915614408</v>
          </cell>
        </row>
        <row r="12">
          <cell r="C12">
            <v>8582.6043897605341</v>
          </cell>
          <cell r="D12">
            <v>7291.5601173651694</v>
          </cell>
          <cell r="E12">
            <v>7167.8889917416082</v>
          </cell>
          <cell r="F12">
            <v>9134.6987271826747</v>
          </cell>
          <cell r="G12">
            <v>7440.9276587176901</v>
          </cell>
        </row>
        <row r="13">
          <cell r="C13">
            <v>17946.615693793708</v>
          </cell>
          <cell r="D13">
            <v>16548.777488394975</v>
          </cell>
          <cell r="E13">
            <v>16743.835117643986</v>
          </cell>
          <cell r="F13">
            <v>18705.079526683126</v>
          </cell>
          <cell r="G13">
            <v>16696.413452720448</v>
          </cell>
        </row>
        <row r="14">
          <cell r="C14">
            <v>20072.764762562208</v>
          </cell>
          <cell r="D14">
            <v>20712.099166739587</v>
          </cell>
          <cell r="E14">
            <v>21061.415840980957</v>
          </cell>
          <cell r="F14">
            <v>19484.243114593275</v>
          </cell>
          <cell r="G14">
            <v>20625.798577040467</v>
          </cell>
        </row>
        <row r="15">
          <cell r="C15">
            <v>12737.77600564575</v>
          </cell>
          <cell r="D15">
            <v>12654.19653621267</v>
          </cell>
          <cell r="E15">
            <v>12604.0455533162</v>
          </cell>
          <cell r="F15">
            <v>12000.178010742542</v>
          </cell>
          <cell r="G15">
            <v>12753.331833252689</v>
          </cell>
        </row>
        <row r="16">
          <cell r="C16">
            <v>5125.7164689525007</v>
          </cell>
          <cell r="D16">
            <v>5848.2360515503742</v>
          </cell>
          <cell r="E16">
            <v>5950.5464925824008</v>
          </cell>
          <cell r="F16">
            <v>4598.7954800474099</v>
          </cell>
          <cell r="G16">
            <v>5727.7263938831093</v>
          </cell>
        </row>
        <row r="17">
          <cell r="C17">
            <v>14261.325135876867</v>
          </cell>
          <cell r="D17">
            <v>14121.087779091133</v>
          </cell>
          <cell r="E17">
            <v>13664.965976660103</v>
          </cell>
          <cell r="F17">
            <v>14075.228084595217</v>
          </cell>
          <cell r="G17">
            <v>14029.040249498843</v>
          </cell>
        </row>
        <row r="18">
          <cell r="C18">
            <v>1174.4480320629459</v>
          </cell>
          <cell r="D18">
            <v>1557.2187479394988</v>
          </cell>
          <cell r="E18">
            <v>1666.9678929606514</v>
          </cell>
          <cell r="F18">
            <v>1141.6457756326802</v>
          </cell>
          <cell r="G18">
            <v>1453.6890553446481</v>
          </cell>
        </row>
        <row r="19">
          <cell r="C19">
            <v>9033.7530371745215</v>
          </cell>
          <cell r="D19">
            <v>8956.979721133217</v>
          </cell>
          <cell r="E19">
            <v>9186.1812688186528</v>
          </cell>
          <cell r="F19">
            <v>8812.5771248877227</v>
          </cell>
          <cell r="G19">
            <v>8982.1856918552367</v>
          </cell>
        </row>
        <row r="20">
          <cell r="C20">
            <v>2039.2160856544815</v>
          </cell>
          <cell r="D20">
            <v>1732.6970325809398</v>
          </cell>
          <cell r="E20">
            <v>1748.7652368677536</v>
          </cell>
          <cell r="F20">
            <v>2056.3253648500208</v>
          </cell>
          <cell r="G20">
            <v>1817.7012041851794</v>
          </cell>
        </row>
        <row r="21">
          <cell r="C21">
            <v>148471.48407872886</v>
          </cell>
          <cell r="D21">
            <v>142219.16943614229</v>
          </cell>
          <cell r="E21">
            <v>142263.38395228851</v>
          </cell>
          <cell r="F21">
            <v>146449.42839868701</v>
          </cell>
          <cell r="G21">
            <v>142864.46048679863</v>
          </cell>
        </row>
        <row r="61">
          <cell r="C61" t="str">
            <v>Dic 22</v>
          </cell>
          <cell r="D61" t="str">
            <v>Set 23</v>
          </cell>
          <cell r="E61" t="str">
            <v>Dic 23</v>
          </cell>
          <cell r="F61">
            <v>2022</v>
          </cell>
          <cell r="G61">
            <v>2023</v>
          </cell>
          <cell r="H61" t="str">
            <v>TaT</v>
          </cell>
          <cell r="I61" t="str">
            <v>AaA</v>
          </cell>
        </row>
        <row r="62">
          <cell r="C62">
            <v>112565.55796884336</v>
          </cell>
          <cell r="D62">
            <v>111856.99811698648</v>
          </cell>
          <cell r="E62">
            <v>112643.64846916965</v>
          </cell>
          <cell r="F62">
            <v>107607.31630385388</v>
          </cell>
          <cell r="G62">
            <v>111748.64642779822</v>
          </cell>
        </row>
        <row r="63">
          <cell r="C63">
            <v>55621.575818125319</v>
          </cell>
          <cell r="D63">
            <v>52090.2474132567</v>
          </cell>
          <cell r="E63">
            <v>51879.769717289513</v>
          </cell>
          <cell r="F63">
            <v>53734.977171970677</v>
          </cell>
          <cell r="G63">
            <v>52442.097503148332</v>
          </cell>
        </row>
        <row r="64">
          <cell r="C64">
            <v>33399.616686385358</v>
          </cell>
          <cell r="D64">
            <v>31035.50045349251</v>
          </cell>
          <cell r="E64">
            <v>30472.303599764135</v>
          </cell>
          <cell r="F64">
            <v>32343.147537727029</v>
          </cell>
          <cell r="G64">
            <v>31504.32603656108</v>
          </cell>
        </row>
        <row r="65">
          <cell r="C65">
            <v>22221.959131739968</v>
          </cell>
          <cell r="D65">
            <v>21054.746959764198</v>
          </cell>
          <cell r="E65">
            <v>21407.466117525371</v>
          </cell>
          <cell r="F65">
            <v>21391.829634243648</v>
          </cell>
          <cell r="G65">
            <v>20937.771466587237</v>
          </cell>
        </row>
        <row r="66">
          <cell r="C66">
            <v>56943.982150718031</v>
          </cell>
          <cell r="D66">
            <v>59766.750703729776</v>
          </cell>
          <cell r="E66">
            <v>60763.878751880155</v>
          </cell>
          <cell r="F66">
            <v>53872.339131883193</v>
          </cell>
          <cell r="G66">
            <v>59306.548924649913</v>
          </cell>
        </row>
        <row r="67">
          <cell r="C67">
            <v>5827.4564233892779</v>
          </cell>
          <cell r="D67">
            <v>6172.4900743366716</v>
          </cell>
          <cell r="E67">
            <v>6245.3824877114002</v>
          </cell>
          <cell r="F67">
            <v>5323.1056656579012</v>
          </cell>
          <cell r="G67">
            <v>6022.1571641382807</v>
          </cell>
        </row>
        <row r="68">
          <cell r="C68">
            <v>13180.268490168293</v>
          </cell>
          <cell r="D68">
            <v>14379.728874890474</v>
          </cell>
          <cell r="E68">
            <v>14902.488377289194</v>
          </cell>
          <cell r="F68">
            <v>12466.016860842066</v>
          </cell>
          <cell r="G68">
            <v>14177.534956335357</v>
          </cell>
        </row>
        <row r="69">
          <cell r="C69">
            <v>20072.764762562205</v>
          </cell>
          <cell r="D69">
            <v>20712.099166739587</v>
          </cell>
          <cell r="E69">
            <v>21061.415840980953</v>
          </cell>
          <cell r="F69">
            <v>19484.243114593275</v>
          </cell>
          <cell r="G69">
            <v>20625.798577040467</v>
          </cell>
        </row>
        <row r="70">
          <cell r="C70">
            <v>12737.776005645752</v>
          </cell>
          <cell r="D70">
            <v>12654.196536212668</v>
          </cell>
          <cell r="E70">
            <v>12604.045553316198</v>
          </cell>
          <cell r="F70">
            <v>12000.178010742542</v>
          </cell>
          <cell r="G70">
            <v>12753.331833252689</v>
          </cell>
        </row>
        <row r="71">
          <cell r="C71">
            <v>5125.7164689525016</v>
          </cell>
          <cell r="D71">
            <v>5848.2360515503742</v>
          </cell>
          <cell r="E71">
            <v>5950.5464925824008</v>
          </cell>
          <cell r="F71">
            <v>4598.7954800474099</v>
          </cell>
          <cell r="G71">
            <v>5727.7263938831093</v>
          </cell>
        </row>
        <row r="72">
          <cell r="C72">
            <v>13121.349651174223</v>
          </cell>
          <cell r="D72">
            <v>13641.603390323031</v>
          </cell>
          <cell r="E72">
            <v>13102.114688202739</v>
          </cell>
          <cell r="F72">
            <v>12406.916023550015</v>
          </cell>
          <cell r="G72">
            <v>13451.765062453547</v>
          </cell>
        </row>
        <row r="73">
          <cell r="C73">
            <v>1174.4480320629459</v>
          </cell>
          <cell r="D73">
            <v>1557.2187479394988</v>
          </cell>
          <cell r="E73">
            <v>1666.9678929606514</v>
          </cell>
          <cell r="F73">
            <v>1141.6457756326802</v>
          </cell>
          <cell r="G73">
            <v>1453.6890553446481</v>
          </cell>
        </row>
        <row r="74">
          <cell r="C74">
            <v>9033.7530371745215</v>
          </cell>
          <cell r="D74">
            <v>8956.979721133217</v>
          </cell>
          <cell r="E74">
            <v>9186.1812688186528</v>
          </cell>
          <cell r="F74">
            <v>8812.5771248877227</v>
          </cell>
          <cell r="G74">
            <v>8982.1856918552367</v>
          </cell>
        </row>
        <row r="75">
          <cell r="C75">
            <v>2039.2160856544815</v>
          </cell>
          <cell r="D75">
            <v>1732.6970325809398</v>
          </cell>
          <cell r="E75">
            <v>1748.7652368677536</v>
          </cell>
          <cell r="F75">
            <v>2056.3253648500208</v>
          </cell>
          <cell r="G75">
            <v>1817.7012041851794</v>
          </cell>
        </row>
        <row r="76">
          <cell r="C76">
            <v>137934.32477490953</v>
          </cell>
          <cell r="D76">
            <v>137745.49700896317</v>
          </cell>
          <cell r="E76">
            <v>138347.67755601945</v>
          </cell>
          <cell r="F76">
            <v>132024.7805927743</v>
          </cell>
          <cell r="G76">
            <v>137453.98744163683</v>
          </cell>
        </row>
      </sheetData>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 Provisiones - Conta Local"/>
      <sheetName val="Data Castigos"/>
      <sheetName val="Data Mora"/>
      <sheetName val="Provisiones BCP IFRS"/>
      <sheetName val="Data PG"/>
      <sheetName val="Base de datos"/>
      <sheetName val="Cascadas FEN (provisional)"/>
      <sheetName val="Cascadas"/>
      <sheetName val="Ratios x Segmento"/>
      <sheetName val="Tablas Morosidad"/>
      <sheetName val="Analisis Carteras"/>
      <sheetName val="Tablas Colocaciones"/>
      <sheetName val="Análisis de provisiones"/>
      <sheetName val="BAP Evol. Ratios"/>
      <sheetName val="Análisis de Cobertura"/>
      <sheetName val="Gráficas Conference Call"/>
    </sheetNames>
    <sheetDataSet>
      <sheetData sheetId="0"/>
      <sheetData sheetId="1"/>
      <sheetData sheetId="2"/>
      <sheetData sheetId="3"/>
      <sheetData sheetId="4"/>
      <sheetData sheetId="5"/>
      <sheetData sheetId="6"/>
      <sheetData sheetId="7"/>
      <sheetData sheetId="8"/>
      <sheetData sheetId="9"/>
      <sheetData sheetId="10">
        <row r="45">
          <cell r="E45">
            <v>3.3339318861646206E-2</v>
          </cell>
          <cell r="F45" t="str">
            <v>78 pbs</v>
          </cell>
          <cell r="G45" t="str">
            <v>127 pbs</v>
          </cell>
          <cell r="I45">
            <v>2.5482500991501456E-2</v>
          </cell>
          <cell r="J45" t="str">
            <v>129 pbs</v>
          </cell>
        </row>
        <row r="102">
          <cell r="F102" t="str">
            <v>399 pbs</v>
          </cell>
          <cell r="G102" t="str">
            <v>-91 pbs</v>
          </cell>
        </row>
        <row r="108">
          <cell r="C108">
            <v>139115242.02649832</v>
          </cell>
          <cell r="D108">
            <v>140949490.07957</v>
          </cell>
          <cell r="E108">
            <v>141380548.36021</v>
          </cell>
          <cell r="F108">
            <v>3.0582464711057938E-3</v>
          </cell>
          <cell r="G108">
            <v>1.6283667416401387E-2</v>
          </cell>
        </row>
        <row r="109">
          <cell r="C109">
            <v>7733574.7925389614</v>
          </cell>
          <cell r="D109">
            <v>7941932.6244247491</v>
          </cell>
          <cell r="E109">
            <v>8158703.8287708908</v>
          </cell>
          <cell r="F109">
            <v>2.7294515654726167E-2</v>
          </cell>
          <cell r="G109">
            <v>5.4971865875284048E-2</v>
          </cell>
        </row>
        <row r="110">
          <cell r="C110">
            <v>754326.00700764952</v>
          </cell>
          <cell r="D110">
            <v>1018084</v>
          </cell>
          <cell r="E110">
            <v>879400.59139457066</v>
          </cell>
          <cell r="F110">
            <v>-0.13622000601662471</v>
          </cell>
          <cell r="G110">
            <v>0.16580972049880918</v>
          </cell>
        </row>
        <row r="111">
          <cell r="C111">
            <v>4791245.1384800002</v>
          </cell>
          <cell r="D111">
            <v>5578984.861680679</v>
          </cell>
          <cell r="E111">
            <v>5560513.1492800005</v>
          </cell>
          <cell r="F111">
            <v>-3.3109450659297738E-3</v>
          </cell>
          <cell r="G111">
            <v>0.16055701358750493</v>
          </cell>
        </row>
        <row r="112">
          <cell r="C112">
            <v>2098748</v>
          </cell>
          <cell r="D112">
            <v>2253098</v>
          </cell>
          <cell r="E112">
            <v>2406058</v>
          </cell>
          <cell r="F112">
            <v>6.7888746960851232E-2</v>
          </cell>
          <cell r="G112">
            <v>0.14642539266267318</v>
          </cell>
        </row>
        <row r="113">
          <cell r="C113">
            <v>6889993.1384800002</v>
          </cell>
          <cell r="D113">
            <v>7832082.861680679</v>
          </cell>
          <cell r="E113">
            <v>7966571.1492800005</v>
          </cell>
          <cell r="F113">
            <v>1.7171458726173608E-2</v>
          </cell>
          <cell r="G113">
            <v>0.15625240681117775</v>
          </cell>
        </row>
        <row r="114">
          <cell r="C114">
            <v>3.4440835300903805E-2</v>
          </cell>
          <cell r="D114">
            <v>3.9581447641500393E-2</v>
          </cell>
          <cell r="E114">
            <v>3.9330114458977057E-2</v>
          </cell>
          <cell r="F114" t="str">
            <v>-3 bps</v>
          </cell>
          <cell r="G114" t="str">
            <v>49 bps</v>
          </cell>
        </row>
        <row r="115">
          <cell r="C115">
            <v>4.9527233954476474E-2</v>
          </cell>
          <cell r="D115">
            <v>5.5566592381847184E-2</v>
          </cell>
          <cell r="E115">
            <v>5.6348424459231369E-2</v>
          </cell>
          <cell r="F115" t="str">
            <v>7 bps</v>
          </cell>
          <cell r="G115" t="str">
            <v>68 bps</v>
          </cell>
        </row>
        <row r="116">
          <cell r="C116">
            <v>5.5591139258959775E-2</v>
          </cell>
          <cell r="D116">
            <v>5.6345947899075779E-2</v>
          </cell>
          <cell r="E116">
            <v>5.7707399804279358E-2</v>
          </cell>
          <cell r="F116" t="str">
            <v>14 bps</v>
          </cell>
          <cell r="G116" t="str">
            <v>21 bps</v>
          </cell>
        </row>
        <row r="117">
          <cell r="C117">
            <v>1.1224357756392576</v>
          </cell>
          <cell r="D117">
            <v>1.0140256129415486</v>
          </cell>
          <cell r="E117">
            <v>1.0241173618976911</v>
          </cell>
          <cell r="F117" t="str">
            <v>101 bps</v>
          </cell>
          <cell r="G117" t="str">
            <v>-983 bps</v>
          </cell>
        </row>
      </sheetData>
      <sheetData sheetId="11"/>
      <sheetData sheetId="12">
        <row r="6">
          <cell r="N6" t="str">
            <v>Dic 22</v>
          </cell>
          <cell r="O6" t="str">
            <v>Set 23</v>
          </cell>
          <cell r="P6" t="str">
            <v>Dic 23</v>
          </cell>
          <cell r="Q6">
            <v>2022</v>
          </cell>
          <cell r="R6">
            <v>2023</v>
          </cell>
          <cell r="AB6" t="str">
            <v>Dic 22</v>
          </cell>
          <cell r="AC6" t="str">
            <v>Set 23</v>
          </cell>
          <cell r="AD6" t="str">
            <v>Dic 23</v>
          </cell>
          <cell r="AF6" t="str">
            <v>Dic 22</v>
          </cell>
          <cell r="AG6" t="str">
            <v>Set 23</v>
          </cell>
          <cell r="AH6" t="str">
            <v>Dic 23</v>
          </cell>
          <cell r="AM6" t="str">
            <v>Dic 22</v>
          </cell>
          <cell r="AN6" t="str">
            <v>Set 23</v>
          </cell>
          <cell r="AO6" t="str">
            <v>Dic 23</v>
          </cell>
        </row>
        <row r="7">
          <cell r="H7">
            <v>145.31742158383713</v>
          </cell>
          <cell r="I7">
            <v>-5966.2382109786849</v>
          </cell>
          <cell r="J7">
            <v>-3781.807762806653</v>
          </cell>
          <cell r="K7">
            <v>1.2543455652573865E-3</v>
          </cell>
          <cell r="L7">
            <v>-4.89185313769952E-2</v>
          </cell>
          <cell r="M7">
            <v>-3.1419848919803761E-2</v>
          </cell>
          <cell r="N7">
            <v>0.82145566567710571</v>
          </cell>
          <cell r="O7">
            <v>0.81459613788150931</v>
          </cell>
          <cell r="P7">
            <v>0.81536443429381367</v>
          </cell>
          <cell r="Q7">
            <v>0.821878605910629</v>
          </cell>
          <cell r="R7">
            <v>0.8160311101072435</v>
          </cell>
          <cell r="AB7">
            <v>85105.925216620642</v>
          </cell>
          <cell r="AC7">
            <v>79895.958059962664</v>
          </cell>
          <cell r="AD7">
            <v>79423.211536659335</v>
          </cell>
          <cell r="AF7">
            <v>75708.741397503982</v>
          </cell>
          <cell r="AG7">
            <v>75901.770021551667</v>
          </cell>
          <cell r="AH7">
            <v>76070.356428847663</v>
          </cell>
          <cell r="AI7">
            <v>-5.9170267781072372E-3</v>
          </cell>
          <cell r="AJ7">
            <v>-6.6772244887733256E-2</v>
          </cell>
          <cell r="AK7">
            <v>2.2211129891718251E-3</v>
          </cell>
          <cell r="AL7">
            <v>4.7763973441989904E-3</v>
          </cell>
          <cell r="AM7">
            <v>9489.6449242455437</v>
          </cell>
          <cell r="AN7">
            <v>9722.3362089116763</v>
          </cell>
          <cell r="AO7">
            <v>9724.8388515466722</v>
          </cell>
          <cell r="AP7">
            <v>2.5741165304515867E-4</v>
          </cell>
          <cell r="AQ7">
            <v>2.478427055792376E-2</v>
          </cell>
          <cell r="AR7">
            <v>0.69590162949263024</v>
          </cell>
          <cell r="AS7">
            <v>0.30409837050736976</v>
          </cell>
        </row>
        <row r="8">
          <cell r="H8">
            <v>-327.54521441852557</v>
          </cell>
          <cell r="I8">
            <v>-5028.4928865291367</v>
          </cell>
          <cell r="J8">
            <v>-3103.010819172021</v>
          </cell>
          <cell r="K8">
            <v>-6.2039406212652803E-3</v>
          </cell>
          <cell r="L8">
            <v>-8.745621088449762E-2</v>
          </cell>
          <cell r="M8">
            <v>-5.4978290007417052E-2</v>
          </cell>
          <cell r="N8">
            <v>0.38726133051082506</v>
          </cell>
          <cell r="O8">
            <v>0.3712320709258588</v>
          </cell>
          <cell r="P8">
            <v>0.36881430852448205</v>
          </cell>
          <cell r="Q8">
            <v>0.38539349594332978</v>
          </cell>
          <cell r="R8">
            <v>0.3733444006196977</v>
          </cell>
          <cell r="AB8">
            <v>28351.100218667638</v>
          </cell>
          <cell r="AC8">
            <v>24340.536189897335</v>
          </cell>
          <cell r="AD8">
            <v>23451.568002611337</v>
          </cell>
          <cell r="AF8">
            <v>26475.411569547636</v>
          </cell>
          <cell r="AG8">
            <v>23634.466808019333</v>
          </cell>
          <cell r="AH8">
            <v>22862.56613918467</v>
          </cell>
          <cell r="AI8">
            <v>-3.6522128368518425E-2</v>
          </cell>
          <cell r="AJ8">
            <v>-0.17281629913008556</v>
          </cell>
          <cell r="AK8">
            <v>-3.2659956964747439E-2</v>
          </cell>
          <cell r="AL8">
            <v>-0.13646040670123172</v>
          </cell>
          <cell r="AM8">
            <v>7504.6914902866665</v>
          </cell>
          <cell r="AN8">
            <v>7694.5174253920004</v>
          </cell>
          <cell r="AO8">
            <v>7715.634643000667</v>
          </cell>
          <cell r="AP8">
            <v>2.7444499038991044E-3</v>
          </cell>
          <cell r="AQ8">
            <v>2.8108171133620186E-2</v>
          </cell>
          <cell r="AR8">
            <v>0.47338771834459764</v>
          </cell>
          <cell r="AS8">
            <v>0.52661228165540241</v>
          </cell>
        </row>
        <row r="9">
          <cell r="H9">
            <v>-579.85559146303785</v>
          </cell>
          <cell r="I9">
            <v>-3062.386504395552</v>
          </cell>
          <cell r="J9">
            <v>-1023.0394037269507</v>
          </cell>
          <cell r="K9">
            <v>-1.8624387239574491E-2</v>
          </cell>
          <cell r="L9">
            <v>-9.1097065984938608E-2</v>
          </cell>
          <cell r="M9">
            <v>-3.1335561760219011E-2</v>
          </cell>
          <cell r="N9">
            <v>0.22641884098082424</v>
          </cell>
          <cell r="O9">
            <v>0.21891711612656914</v>
          </cell>
          <cell r="P9">
            <v>0.21477314816059967</v>
          </cell>
          <cell r="Q9">
            <v>0.22292932226553666</v>
          </cell>
          <cell r="R9">
            <v>0.22136248796662672</v>
          </cell>
          <cell r="AB9">
            <v>16044.462342955301</v>
          </cell>
          <cell r="AC9">
            <v>14592.269306693333</v>
          </cell>
          <cell r="AD9">
            <v>14017.224490648005</v>
          </cell>
          <cell r="AF9">
            <v>15827.337685531968</v>
          </cell>
          <cell r="AG9">
            <v>14493.559329309666</v>
          </cell>
          <cell r="AH9">
            <v>13935.173250999003</v>
          </cell>
          <cell r="AI9">
            <v>-3.9407497487835008E-2</v>
          </cell>
          <cell r="AJ9">
            <v>-0.12635124873457682</v>
          </cell>
          <cell r="AK9">
            <v>-3.8526497572025975E-2</v>
          </cell>
          <cell r="AL9">
            <v>-0.11955039262621048</v>
          </cell>
          <cell r="AM9">
            <v>4524.9172635640007</v>
          </cell>
          <cell r="AN9">
            <v>4474.6683587426669</v>
          </cell>
          <cell r="AO9">
            <v>4397.1690680806669</v>
          </cell>
          <cell r="AP9">
            <v>-1.7319560791713373E-2</v>
          </cell>
          <cell r="AQ9">
            <v>-2.8232161615859952E-2</v>
          </cell>
          <cell r="AR9">
            <v>0.47573645440287271</v>
          </cell>
          <cell r="AS9">
            <v>0.52426354559712729</v>
          </cell>
        </row>
        <row r="10">
          <cell r="H10">
            <v>252.31037704450864</v>
          </cell>
          <cell r="I10">
            <v>-1966.106382133592</v>
          </cell>
          <cell r="J10">
            <v>-2079.9714154450776</v>
          </cell>
          <cell r="K10">
            <v>1.1647545848118002E-2</v>
          </cell>
          <cell r="L10">
            <v>-8.2330959500800494E-2</v>
          </cell>
          <cell r="M10">
            <v>-8.7420257152180936E-2</v>
          </cell>
          <cell r="N10">
            <v>0.16084248953000085</v>
          </cell>
          <cell r="O10">
            <v>0.15231495479928966</v>
          </cell>
          <cell r="P10">
            <v>0.15404116036388235</v>
          </cell>
          <cell r="Q10">
            <v>0.16246417367779312</v>
          </cell>
          <cell r="R10">
            <v>0.15198191265307096</v>
          </cell>
          <cell r="AB10">
            <v>12306.637875712338</v>
          </cell>
          <cell r="AC10">
            <v>9748.2668832040017</v>
          </cell>
          <cell r="AD10">
            <v>9434.3435119633341</v>
          </cell>
          <cell r="AF10">
            <v>10648.073884015672</v>
          </cell>
          <cell r="AG10">
            <v>9140.907478709667</v>
          </cell>
          <cell r="AH10">
            <v>8927.3928881856682</v>
          </cell>
          <cell r="AI10">
            <v>-3.2202993106554056E-2</v>
          </cell>
          <cell r="AJ10">
            <v>-0.23339391251753627</v>
          </cell>
          <cell r="AK10">
            <v>-2.3358139333682248E-2</v>
          </cell>
          <cell r="AL10">
            <v>-0.16159551620063417</v>
          </cell>
          <cell r="AM10">
            <v>2979.7742267226672</v>
          </cell>
          <cell r="AN10">
            <v>3219.8490666493344</v>
          </cell>
          <cell r="AO10">
            <v>3318.4655749200006</v>
          </cell>
          <cell r="AP10">
            <v>3.0627680437607996E-2</v>
          </cell>
          <cell r="AQ10">
            <v>0.11366342629583936</v>
          </cell>
          <cell r="AR10">
            <v>0.46977268047286158</v>
          </cell>
          <cell r="AS10">
            <v>0.53022731952713842</v>
          </cell>
        </row>
        <row r="11">
          <cell r="H11">
            <v>472.86263600238453</v>
          </cell>
          <cell r="I11">
            <v>-937.74532444954821</v>
          </cell>
          <cell r="J11">
            <v>-678.79694363461022</v>
          </cell>
          <cell r="K11">
            <v>7.4992247355345487E-3</v>
          </cell>
          <cell r="L11">
            <v>-1.4546472987150616E-2</v>
          </cell>
          <cell r="M11">
            <v>-1.061897905642939E-2</v>
          </cell>
          <cell r="N11">
            <v>0.43419433516628064</v>
          </cell>
          <cell r="O11">
            <v>0.44336406695565034</v>
          </cell>
          <cell r="P11">
            <v>0.44655012576933167</v>
          </cell>
          <cell r="Q11">
            <v>0.43648510996729922</v>
          </cell>
          <cell r="R11">
            <v>0.4426867094875459</v>
          </cell>
          <cell r="AB11">
            <v>56754.824997953001</v>
          </cell>
          <cell r="AC11">
            <v>55555.421870065329</v>
          </cell>
          <cell r="AD11">
            <v>55971.643534047995</v>
          </cell>
          <cell r="AF11">
            <v>49233.329827956331</v>
          </cell>
          <cell r="AG11">
            <v>52267.303213532337</v>
          </cell>
          <cell r="AH11">
            <v>53207.790289663004</v>
          </cell>
          <cell r="AI11">
            <v>7.4920079799976058E-3</v>
          </cell>
          <cell r="AJ11">
            <v>-1.3799381179190551E-2</v>
          </cell>
          <cell r="AK11">
            <v>1.799379379281163E-2</v>
          </cell>
          <cell r="AL11">
            <v>8.0727029343642842E-2</v>
          </cell>
          <cell r="AM11">
            <v>1984.9534339588756</v>
          </cell>
          <cell r="AN11">
            <v>2027.8187835196752</v>
          </cell>
          <cell r="AO11">
            <v>2009.2042085460009</v>
          </cell>
          <cell r="AP11">
            <v>-9.1796047679196802E-3</v>
          </cell>
          <cell r="AQ11">
            <v>1.2217301510574208E-2</v>
          </cell>
          <cell r="AR11">
            <v>0.88341967390348874</v>
          </cell>
          <cell r="AS11">
            <v>0.11658032609651126</v>
          </cell>
        </row>
        <row r="12">
          <cell r="H12">
            <v>-123.67112562356124</v>
          </cell>
          <cell r="I12">
            <v>-1414.715398018926</v>
          </cell>
          <cell r="J12">
            <v>-1693.7710684649846</v>
          </cell>
          <cell r="K12">
            <v>-1.6960859354232416E-2</v>
          </cell>
          <cell r="L12">
            <v>-0.16483521012651481</v>
          </cell>
          <cell r="M12">
            <v>-0.18542166732053544</v>
          </cell>
          <cell r="N12">
            <v>5.7806416114285629E-2</v>
          </cell>
          <cell r="O12">
            <v>5.1269882578235323E-2</v>
          </cell>
          <cell r="P12">
            <v>5.0384637231359088E-2</v>
          </cell>
          <cell r="Q12">
            <v>6.2374423902255199E-2</v>
          </cell>
          <cell r="R12">
            <v>5.2083825699991128E-2</v>
          </cell>
          <cell r="AB12">
            <v>5529.9741869750005</v>
          </cell>
          <cell r="AC12">
            <v>4302.1895173652001</v>
          </cell>
          <cell r="AD12">
            <v>4242.4646229301334</v>
          </cell>
          <cell r="AF12">
            <v>2774.8262206037434</v>
          </cell>
          <cell r="AG12">
            <v>3183.1194743367028</v>
          </cell>
          <cell r="AH12">
            <v>3319.958118899925</v>
          </cell>
          <cell r="AI12">
            <v>-1.3882441532153678E-2</v>
          </cell>
          <cell r="AJ12">
            <v>-0.23282379275429477</v>
          </cell>
          <cell r="AK12">
            <v>4.2988849669783891E-2</v>
          </cell>
          <cell r="AL12">
            <v>0.19645623003287471</v>
          </cell>
          <cell r="AM12">
            <v>785.97116221173326</v>
          </cell>
          <cell r="AN12">
            <v>808.50079962413349</v>
          </cell>
          <cell r="AO12">
            <v>777.92608663859994</v>
          </cell>
          <cell r="AP12">
            <v>-3.7816552562158878E-2</v>
          </cell>
          <cell r="AQ12">
            <v>-1.0235840651576011E-2</v>
          </cell>
          <cell r="AR12">
            <v>0.60460144850093045</v>
          </cell>
          <cell r="AS12">
            <v>0.39539855149906955</v>
          </cell>
        </row>
        <row r="13">
          <cell r="H13">
            <v>195.05762924901137</v>
          </cell>
          <cell r="I13">
            <v>-1202.780576149722</v>
          </cell>
          <cell r="J13">
            <v>-2008.6660739626786</v>
          </cell>
          <cell r="K13">
            <v>1.178683013810522E-2</v>
          </cell>
          <cell r="L13">
            <v>-6.701991042052946E-2</v>
          </cell>
          <cell r="M13">
            <v>-0.10738612851644291</v>
          </cell>
          <cell r="N13">
            <v>0.12087584228818843</v>
          </cell>
          <cell r="O13">
            <v>0.11636108939467213</v>
          </cell>
          <cell r="P13">
            <v>0.11769602727332452</v>
          </cell>
          <cell r="Q13">
            <v>0.12772381381893347</v>
          </cell>
          <cell r="R13">
            <v>0.11686890774534704</v>
          </cell>
          <cell r="AB13">
            <v>17779.192716729664</v>
          </cell>
          <cell r="AC13">
            <v>16378.070328464333</v>
          </cell>
          <cell r="AD13">
            <v>16588.584034806332</v>
          </cell>
          <cell r="AF13">
            <v>13012.845513104252</v>
          </cell>
          <cell r="AG13">
            <v>14209.02171495983</v>
          </cell>
          <cell r="AH13">
            <v>14747.237294451543</v>
          </cell>
          <cell r="AI13">
            <v>1.2853388837642088E-2</v>
          </cell>
          <cell r="AJ13">
            <v>-6.6966408480572115E-2</v>
          </cell>
          <cell r="AK13">
            <v>3.7878440211338127E-2</v>
          </cell>
          <cell r="AL13">
            <v>0.13328305324156164</v>
          </cell>
          <cell r="AM13">
            <v>43.12119963554229</v>
          </cell>
          <cell r="AN13">
            <v>46.155748248341915</v>
          </cell>
          <cell r="AO13">
            <v>41.280101633000008</v>
          </cell>
          <cell r="AP13">
            <v>-0.10563465657859983</v>
          </cell>
          <cell r="AQ13">
            <v>-4.2695890144595405E-2</v>
          </cell>
          <cell r="AR13">
            <v>0.99045410684991475</v>
          </cell>
          <cell r="AS13">
            <v>9.5458931500852495E-3</v>
          </cell>
        </row>
        <row r="14">
          <cell r="H14">
            <v>349.31667424137049</v>
          </cell>
          <cell r="I14">
            <v>988.65107841874851</v>
          </cell>
          <cell r="J14">
            <v>1141.5554624471915</v>
          </cell>
          <cell r="K14">
            <v>1.6865343847055181E-2</v>
          </cell>
          <cell r="L14">
            <v>4.9253358474199205E-2</v>
          </cell>
          <cell r="M14">
            <v>5.8588648054395787E-2</v>
          </cell>
          <cell r="N14">
            <v>0.13519609430130283</v>
          </cell>
          <cell r="O14">
            <v>0.14563507330873218</v>
          </cell>
          <cell r="P14">
            <v>0.14804523311525061</v>
          </cell>
          <cell r="Q14">
            <v>0.13304417318414033</v>
          </cell>
          <cell r="R14">
            <v>0.14437319475228333</v>
          </cell>
          <cell r="AB14">
            <v>18005.270268490334</v>
          </cell>
          <cell r="AC14">
            <v>18767.794180044133</v>
          </cell>
          <cell r="AD14">
            <v>19094.503917876533</v>
          </cell>
          <cell r="AF14">
            <v>18005.270268490334</v>
          </cell>
          <cell r="AG14">
            <v>18767.794180044133</v>
          </cell>
          <cell r="AH14">
            <v>19094.503917876533</v>
          </cell>
          <cell r="AI14">
            <v>1.7407998760972765E-2</v>
          </cell>
          <cell r="AJ14">
            <v>6.0495267948984077E-2</v>
          </cell>
          <cell r="AK14">
            <v>1.7407998760972765E-2</v>
          </cell>
          <cell r="AL14">
            <v>6.0495267948984077E-2</v>
          </cell>
          <cell r="AM14">
            <v>532.19985507926674</v>
          </cell>
          <cell r="AN14">
            <v>525.69844206486675</v>
          </cell>
          <cell r="AO14">
            <v>522.9755865564</v>
          </cell>
          <cell r="AP14">
            <v>-5.1795008137588416E-3</v>
          </cell>
          <cell r="AQ14">
            <v>-1.7332339411277875E-2</v>
          </cell>
          <cell r="AR14">
            <v>0.90449927284425935</v>
          </cell>
          <cell r="AS14">
            <v>9.550072715574065E-2</v>
          </cell>
        </row>
        <row r="15">
          <cell r="H15">
            <v>-50.150982896469941</v>
          </cell>
          <cell r="I15">
            <v>-133.73045232954973</v>
          </cell>
          <cell r="J15">
            <v>753.15382251014671</v>
          </cell>
          <cell r="K15">
            <v>-3.9631898203060789E-3</v>
          </cell>
          <cell r="L15">
            <v>-1.0498728527670531E-2</v>
          </cell>
          <cell r="M15">
            <v>6.2761887518328896E-2</v>
          </cell>
          <cell r="N15">
            <v>8.579274387054274E-2</v>
          </cell>
          <cell r="O15">
            <v>8.8976729272030528E-2</v>
          </cell>
          <cell r="P15">
            <v>8.8596553822614499E-2</v>
          </cell>
          <cell r="Q15">
            <v>8.1940763729536889E-2</v>
          </cell>
          <cell r="R15">
            <v>8.9268750183193094E-2</v>
          </cell>
          <cell r="AB15">
            <v>11191.772717635</v>
          </cell>
          <cell r="AC15">
            <v>11209.719394196329</v>
          </cell>
          <cell r="AD15">
            <v>11074.916077784665</v>
          </cell>
          <cell r="AF15">
            <v>11191.772717635</v>
          </cell>
          <cell r="AG15">
            <v>11209.719394196329</v>
          </cell>
          <cell r="AH15">
            <v>11074.916077784665</v>
          </cell>
          <cell r="AI15">
            <v>-1.2025574563575336E-2</v>
          </cell>
          <cell r="AJ15">
            <v>-1.0441298514416997E-2</v>
          </cell>
          <cell r="AK15">
            <v>-1.2025574563575336E-2</v>
          </cell>
          <cell r="AL15">
            <v>-1.0441298514416997E-2</v>
          </cell>
          <cell r="AM15">
            <v>397.87232055933322</v>
          </cell>
          <cell r="AN15">
            <v>390.47413716400007</v>
          </cell>
          <cell r="AO15">
            <v>406.60291602499984</v>
          </cell>
          <cell r="AP15">
            <v>4.1305626483081559E-2</v>
          </cell>
          <cell r="AQ15">
            <v>2.1943208950532256E-2</v>
          </cell>
          <cell r="AR15">
            <v>0.89170985759566146</v>
          </cell>
          <cell r="AS15">
            <v>0.10829014240433854</v>
          </cell>
        </row>
        <row r="16">
          <cell r="H16">
            <v>102.31044103202657</v>
          </cell>
          <cell r="I16">
            <v>824.8300236299001</v>
          </cell>
          <cell r="J16">
            <v>1128.9309138356994</v>
          </cell>
          <cell r="K16">
            <v>1.7494239310826609E-2</v>
          </cell>
          <cell r="L16">
            <v>0.16091994721636715</v>
          </cell>
          <cell r="M16">
            <v>0.24548404440548444</v>
          </cell>
          <cell r="N16">
            <v>3.4523238591961034E-2</v>
          </cell>
          <cell r="O16">
            <v>4.112129240198021E-2</v>
          </cell>
          <cell r="P16">
            <v>4.1827674326782929E-2</v>
          </cell>
          <cell r="Q16">
            <v>3.1401935332433434E-2</v>
          </cell>
          <cell r="R16">
            <v>4.0092031106731256E-2</v>
          </cell>
          <cell r="AB16">
            <v>4248.6151081230009</v>
          </cell>
          <cell r="AC16">
            <v>4897.6484499953358</v>
          </cell>
          <cell r="AD16">
            <v>4971.1748806503338</v>
          </cell>
          <cell r="AF16">
            <v>4248.6151081230009</v>
          </cell>
          <cell r="AG16">
            <v>4897.6484499953358</v>
          </cell>
          <cell r="AH16">
            <v>4971.1748806503338</v>
          </cell>
          <cell r="AI16">
            <v>1.5012598679896572E-2</v>
          </cell>
          <cell r="AJ16">
            <v>0.1700694824404918</v>
          </cell>
          <cell r="AK16">
            <v>1.5012598679896572E-2</v>
          </cell>
          <cell r="AL16">
            <v>0.1700694824404918</v>
          </cell>
          <cell r="AM16">
            <v>225.78889647300005</v>
          </cell>
          <cell r="AN16">
            <v>256.98965641833325</v>
          </cell>
          <cell r="AO16">
            <v>260.41951769299993</v>
          </cell>
          <cell r="AP16">
            <v>1.3346300868559036E-2</v>
          </cell>
          <cell r="AQ16">
            <v>0.15337610378967881</v>
          </cell>
          <cell r="AR16">
            <v>0.84250099391319111</v>
          </cell>
          <cell r="AS16">
            <v>0.15749900608680889</v>
          </cell>
        </row>
        <row r="17">
          <cell r="H17">
            <v>-456.12180243102921</v>
          </cell>
          <cell r="I17">
            <v>-596.35915921676315</v>
          </cell>
          <cell r="J17">
            <v>-46.187835096374329</v>
          </cell>
          <cell r="K17">
            <v>-3.2300755406846293E-2</v>
          </cell>
          <cell r="L17">
            <v>-4.181653202173452E-2</v>
          </cell>
          <cell r="M17">
            <v>-3.2814981625004513E-3</v>
          </cell>
          <cell r="N17">
            <v>9.6054304463708468E-2</v>
          </cell>
          <cell r="O17">
            <v>9.929102971896929E-2</v>
          </cell>
          <cell r="P17">
            <v>9.605399222925122E-2</v>
          </cell>
          <cell r="Q17">
            <v>9.6109819194906521E-2</v>
          </cell>
          <cell r="R17">
            <v>9.8198251697420538E-2</v>
          </cell>
          <cell r="AB17">
            <v>13784.089741333335</v>
          </cell>
          <cell r="AC17">
            <v>13632.569593666667</v>
          </cell>
          <cell r="AD17">
            <v>13181.060689863334</v>
          </cell>
          <cell r="AF17">
            <v>12644.11425663069</v>
          </cell>
          <cell r="AG17">
            <v>13153.085204898563</v>
          </cell>
          <cell r="AH17">
            <v>12618.209401405969</v>
          </cell>
          <cell r="AI17">
            <v>-3.3119867879720322E-2</v>
          </cell>
          <cell r="AJ17">
            <v>-4.3748195403991219E-2</v>
          </cell>
          <cell r="AK17">
            <v>-4.066542527173711E-2</v>
          </cell>
          <cell r="AL17">
            <v>-2.0487678851158764E-3</v>
          </cell>
          <cell r="AM17">
            <v>122.90652110000001</v>
          </cell>
          <cell r="AN17">
            <v>132.14029616666667</v>
          </cell>
          <cell r="AO17">
            <v>128.68434505999997</v>
          </cell>
          <cell r="AP17">
            <v>-2.6153650377079174E-2</v>
          </cell>
          <cell r="AQ17">
            <v>4.7009905644461059E-2</v>
          </cell>
          <cell r="AR17">
            <v>0.96582280894832606</v>
          </cell>
          <cell r="AS17">
            <v>3.4177191051673939E-2</v>
          </cell>
        </row>
        <row r="18">
          <cell r="H18">
            <v>109.74914502115257</v>
          </cell>
          <cell r="I18">
            <v>492.51986089770548</v>
          </cell>
          <cell r="J18">
            <v>312.0432797119679</v>
          </cell>
          <cell r="K18">
            <v>7.0477667422365498E-2</v>
          </cell>
          <cell r="L18">
            <v>0.41936283892662551</v>
          </cell>
          <cell r="M18">
            <v>0.27332758231338339</v>
          </cell>
          <cell r="N18">
            <v>7.9102599354377041E-3</v>
          </cell>
          <cell r="O18">
            <v>1.0949429349878916E-2</v>
          </cell>
          <cell r="P18">
            <v>1.1717476743838103E-2</v>
          </cell>
          <cell r="Q18">
            <v>7.795494923508459E-3</v>
          </cell>
          <cell r="R18">
            <v>1.0175302173761934E-2</v>
          </cell>
          <cell r="AB18">
            <v>0</v>
          </cell>
          <cell r="AC18">
            <v>0</v>
          </cell>
          <cell r="AD18">
            <v>0</v>
          </cell>
          <cell r="AF18">
            <v>0</v>
          </cell>
          <cell r="AG18">
            <v>0</v>
          </cell>
          <cell r="AH18">
            <v>0</v>
          </cell>
          <cell r="AI18" t="str">
            <v>-</v>
          </cell>
          <cell r="AJ18" t="str">
            <v>-</v>
          </cell>
          <cell r="AK18" t="str">
            <v>-</v>
          </cell>
          <cell r="AL18" t="str">
            <v>-</v>
          </cell>
          <cell r="AM18">
            <v>302.50164140773597</v>
          </cell>
          <cell r="AN18">
            <v>421.0286848491055</v>
          </cell>
          <cell r="AO18">
            <v>443.39850033027028</v>
          </cell>
          <cell r="AP18">
            <v>5.3131333531780678E-2</v>
          </cell>
          <cell r="AQ18">
            <v>0.46577221289395321</v>
          </cell>
          <cell r="AR18">
            <v>0</v>
          </cell>
          <cell r="AS18">
            <v>1</v>
          </cell>
        </row>
        <row r="19">
          <cell r="H19">
            <v>229.2015476854358</v>
          </cell>
          <cell r="I19">
            <v>152.4282316441313</v>
          </cell>
          <cell r="J19">
            <v>169.60856696751398</v>
          </cell>
          <cell r="K19">
            <v>2.5589155588312318E-2</v>
          </cell>
          <cell r="L19">
            <v>1.6873190025992413E-2</v>
          </cell>
          <cell r="M19">
            <v>1.9246193771004894E-2</v>
          </cell>
          <cell r="N19">
            <v>6.0845037639579741E-2</v>
          </cell>
          <cell r="O19">
            <v>6.2980115526233491E-2</v>
          </cell>
          <cell r="P19">
            <v>6.4571648822155547E-2</v>
          </cell>
          <cell r="Q19">
            <v>6.0174882355271325E-2</v>
          </cell>
          <cell r="R19">
            <v>6.2872079320841545E-2</v>
          </cell>
          <cell r="AB19">
            <v>0</v>
          </cell>
          <cell r="AC19">
            <v>0</v>
          </cell>
          <cell r="AD19">
            <v>0</v>
          </cell>
          <cell r="AF19">
            <v>0</v>
          </cell>
          <cell r="AG19">
            <v>0</v>
          </cell>
          <cell r="AH19">
            <v>0</v>
          </cell>
          <cell r="AI19" t="str">
            <v>-</v>
          </cell>
          <cell r="AJ19" t="str">
            <v>-</v>
          </cell>
          <cell r="AK19" t="str">
            <v>-</v>
          </cell>
          <cell r="AL19" t="str">
            <v>-</v>
          </cell>
          <cell r="AM19">
            <v>2325.5159341466665</v>
          </cell>
          <cell r="AN19">
            <v>2421.5191104683367</v>
          </cell>
          <cell r="AO19">
            <v>2442.5643966416328</v>
          </cell>
          <cell r="AP19">
            <v>8.6909436652042871E-3</v>
          </cell>
          <cell r="AQ19">
            <v>5.0332255641119206E-2</v>
          </cell>
          <cell r="AR19">
            <v>0</v>
          </cell>
          <cell r="AS19">
            <v>1</v>
          </cell>
        </row>
        <row r="20">
          <cell r="H20">
            <v>16.068204286813852</v>
          </cell>
          <cell r="I20">
            <v>-290.45084878672787</v>
          </cell>
          <cell r="J20">
            <v>-238.62416066484138</v>
          </cell>
          <cell r="K20">
            <v>9.2735221361113229E-3</v>
          </cell>
          <cell r="L20">
            <v>-0.14243259987501933</v>
          </cell>
          <cell r="M20">
            <v>-0.11604397083447227</v>
          </cell>
          <cell r="N20">
            <v>1.3734732284168195E-2</v>
          </cell>
          <cell r="O20">
            <v>1.2183287523408979E-2</v>
          </cell>
          <cell r="P20">
            <v>1.2292447910941333E-2</v>
          </cell>
          <cell r="Q20">
            <v>1.4041197615684628E-2</v>
          </cell>
          <cell r="R20">
            <v>1.2723256700732396E-2</v>
          </cell>
          <cell r="AB20">
            <v>0</v>
          </cell>
          <cell r="AC20">
            <v>0</v>
          </cell>
          <cell r="AD20">
            <v>0</v>
          </cell>
          <cell r="AF20">
            <v>0</v>
          </cell>
          <cell r="AG20">
            <v>0</v>
          </cell>
          <cell r="AH20">
            <v>0</v>
          </cell>
          <cell r="AI20" t="str">
            <v>-</v>
          </cell>
          <cell r="AJ20" t="str">
            <v>-</v>
          </cell>
          <cell r="AK20" t="str">
            <v>-</v>
          </cell>
          <cell r="AL20" t="str">
            <v>-</v>
          </cell>
          <cell r="AM20">
            <v>524.96715968473995</v>
          </cell>
          <cell r="AN20">
            <v>468.54148302575987</v>
          </cell>
          <cell r="AO20">
            <v>465.01035413132263</v>
          </cell>
          <cell r="AP20">
            <v>-7.5364274506364293E-3</v>
          </cell>
          <cell r="AQ20">
            <v>-0.11421058336186851</v>
          </cell>
          <cell r="AR20">
            <v>0</v>
          </cell>
          <cell r="AS20">
            <v>1</v>
          </cell>
        </row>
        <row r="21">
          <cell r="H21">
            <v>44.214516146224923</v>
          </cell>
          <cell r="I21">
            <v>-6208.1001264403458</v>
          </cell>
          <cell r="J21">
            <v>-3584.9679118883796</v>
          </cell>
          <cell r="K21">
            <v>3.1088998987627292E-4</v>
          </cell>
          <cell r="L21">
            <v>-4.1813417337085546E-2</v>
          </cell>
          <cell r="M21">
            <v>-2.4479220923476985E-2</v>
          </cell>
          <cell r="N21">
            <v>1</v>
          </cell>
          <cell r="O21">
            <v>1</v>
          </cell>
          <cell r="P21">
            <v>1</v>
          </cell>
          <cell r="Q21">
            <v>1</v>
          </cell>
          <cell r="R21">
            <v>1</v>
          </cell>
          <cell r="AB21">
            <v>98890.014957953987</v>
          </cell>
          <cell r="AC21">
            <v>93528.527653629353</v>
          </cell>
          <cell r="AD21">
            <v>92604.272226522677</v>
          </cell>
          <cell r="AF21">
            <v>88352.855654134648</v>
          </cell>
          <cell r="AG21">
            <v>89054.855226450236</v>
          </cell>
          <cell r="AH21">
            <v>88688.565830253632</v>
          </cell>
          <cell r="AI21">
            <v>-9.8820696774949424E-3</v>
          </cell>
          <cell r="AJ21">
            <v>-6.3562966737378712E-2</v>
          </cell>
          <cell r="AK21">
            <v>-4.1130760952359235E-3</v>
          </cell>
          <cell r="AL21">
            <v>3.7996528084294212E-3</v>
          </cell>
          <cell r="AM21">
            <v>12765.536180584686</v>
          </cell>
          <cell r="AN21">
            <v>13165.565783421544</v>
          </cell>
          <cell r="AO21">
            <v>13204.496447709897</v>
          </cell>
          <cell r="AP21">
            <v>2.9570065524548994E-3</v>
          </cell>
          <cell r="AQ21">
            <v>3.4386355646606637E-2</v>
          </cell>
          <cell r="AR21">
            <v>0.6641181400881957</v>
          </cell>
          <cell r="AS21">
            <v>0.3358818599118043</v>
          </cell>
        </row>
        <row r="61">
          <cell r="N61" t="str">
            <v>Dic 22</v>
          </cell>
          <cell r="O61" t="str">
            <v>Set 23</v>
          </cell>
          <cell r="P61" t="str">
            <v>Dic 23</v>
          </cell>
          <cell r="Q61">
            <v>2022</v>
          </cell>
          <cell r="R61">
            <v>2023</v>
          </cell>
        </row>
        <row r="62">
          <cell r="H62">
            <v>786.65035218317644</v>
          </cell>
          <cell r="I62">
            <v>78.090500326288748</v>
          </cell>
          <cell r="J62">
            <v>4141.330123944339</v>
          </cell>
          <cell r="K62">
            <v>7.0326431553298097E-3</v>
          </cell>
          <cell r="L62">
            <v>6.9373351614276935E-4</v>
          </cell>
          <cell r="M62">
            <v>3.8485581335848451E-2</v>
          </cell>
          <cell r="N62">
            <v>0.81608082797762904</v>
          </cell>
          <cell r="O62">
            <v>0.81205557020646479</v>
          </cell>
          <cell r="P62">
            <v>0.81420700700637516</v>
          </cell>
          <cell r="Q62">
            <v>0.8150539301842491</v>
          </cell>
          <cell r="R62">
            <v>0.81298948475573951</v>
          </cell>
        </row>
        <row r="63">
          <cell r="H63">
            <v>-210.47769596718717</v>
          </cell>
          <cell r="I63">
            <v>-3741.8061008358054</v>
          </cell>
          <cell r="J63">
            <v>-1292.8796688223447</v>
          </cell>
          <cell r="K63">
            <v>-4.0406353668733797E-3</v>
          </cell>
          <cell r="L63">
            <v>-6.7272565471193757E-2</v>
          </cell>
          <cell r="M63">
            <v>-2.4060299954807407E-2</v>
          </cell>
          <cell r="N63">
            <v>0.4032468053828685</v>
          </cell>
          <cell r="O63">
            <v>0.37816297842293284</v>
          </cell>
          <cell r="P63">
            <v>0.37499559539973099</v>
          </cell>
          <cell r="Q63">
            <v>0.40700675229837557</v>
          </cell>
          <cell r="R63">
            <v>0.38152474496540401</v>
          </cell>
        </row>
        <row r="64">
          <cell r="H64">
            <v>-563.19685372837557</v>
          </cell>
          <cell r="I64">
            <v>-2927.3130866212232</v>
          </cell>
          <cell r="J64">
            <v>-838.82150116594858</v>
          </cell>
          <cell r="K64">
            <v>-1.8146859096805579E-2</v>
          </cell>
          <cell r="L64">
            <v>-8.7645110245066937E-2</v>
          </cell>
          <cell r="M64">
            <v>-2.5935060902390394E-2</v>
          </cell>
          <cell r="N64">
            <v>0.24214144478460375</v>
          </cell>
          <cell r="O64">
            <v>0.22531045389798124</v>
          </cell>
          <cell r="P64">
            <v>0.22025887342724168</v>
          </cell>
          <cell r="Q64">
            <v>0.24497785485808385</v>
          </cell>
          <cell r="R64">
            <v>0.22919906961548034</v>
          </cell>
        </row>
        <row r="65">
          <cell r="H65">
            <v>352.71915776117385</v>
          </cell>
          <cell r="I65">
            <v>-814.49301421459677</v>
          </cell>
          <cell r="J65">
            <v>-454.05816765641066</v>
          </cell>
          <cell r="K65">
            <v>1.6752476694933627E-2</v>
          </cell>
          <cell r="L65">
            <v>-3.6652619572647982E-2</v>
          </cell>
          <cell r="M65">
            <v>-2.1225775233809974E-2</v>
          </cell>
          <cell r="N65">
            <v>0.16110536059826477</v>
          </cell>
          <cell r="O65">
            <v>0.15285252452495166</v>
          </cell>
          <cell r="P65">
            <v>0.15473672197248925</v>
          </cell>
          <cell r="Q65">
            <v>0.16202889744029175</v>
          </cell>
          <cell r="R65">
            <v>0.15232567534992353</v>
          </cell>
        </row>
        <row r="66">
          <cell r="H66">
            <v>997.12804815037816</v>
          </cell>
          <cell r="I66">
            <v>3819.8966011621233</v>
          </cell>
          <cell r="J66">
            <v>5434.2097927667201</v>
          </cell>
          <cell r="K66">
            <v>1.6683658328578765E-2</v>
          </cell>
          <cell r="L66">
            <v>6.7081655635738757E-2</v>
          </cell>
          <cell r="M66">
            <v>0.10087198514739448</v>
          </cell>
          <cell r="N66">
            <v>0.41283402259476049</v>
          </cell>
          <cell r="O66">
            <v>0.43389259178353196</v>
          </cell>
          <cell r="P66">
            <v>0.43921141160664423</v>
          </cell>
          <cell r="Q66">
            <v>0.40804717788587347</v>
          </cell>
          <cell r="R66">
            <v>0.43146473979033578</v>
          </cell>
        </row>
        <row r="67">
          <cell r="H67">
            <v>72.892413374728676</v>
          </cell>
          <cell r="I67">
            <v>417.92606432212233</v>
          </cell>
          <cell r="J67">
            <v>699.05149848037945</v>
          </cell>
          <cell r="K67">
            <v>1.1809239463631327E-2</v>
          </cell>
          <cell r="L67">
            <v>7.1716720633846265E-2</v>
          </cell>
          <cell r="M67">
            <v>0.13132399437236808</v>
          </cell>
          <cell r="N67">
            <v>4.2248051258444275E-2</v>
          </cell>
          <cell r="O67">
            <v>4.4810830178608485E-2</v>
          </cell>
          <cell r="P67">
            <v>4.514266229863189E-2</v>
          </cell>
          <cell r="Q67">
            <v>4.0318988918276101E-2</v>
          </cell>
          <cell r="R67">
            <v>4.3812167811394326E-2</v>
          </cell>
        </row>
        <row r="68">
          <cell r="H68">
            <v>522.75950239871963</v>
          </cell>
          <cell r="I68">
            <v>1722.2198871209002</v>
          </cell>
          <cell r="J68">
            <v>1711.5180954932912</v>
          </cell>
          <cell r="K68">
            <v>3.6353919253063971E-2</v>
          </cell>
          <cell r="L68">
            <v>0.13066652537507673</v>
          </cell>
          <cell r="M68">
            <v>0.13729470404211219</v>
          </cell>
          <cell r="N68">
            <v>9.5554667133628549E-2</v>
          </cell>
          <cell r="O68">
            <v>0.10439345885807634</v>
          </cell>
          <cell r="P68">
            <v>0.10771766205655971</v>
          </cell>
          <cell r="Q68">
            <v>9.4421795702831338E-2</v>
          </cell>
          <cell r="R68">
            <v>0.10314386086729685</v>
          </cell>
        </row>
        <row r="69">
          <cell r="H69">
            <v>349.31667424136685</v>
          </cell>
          <cell r="I69">
            <v>988.65107841874851</v>
          </cell>
          <cell r="J69">
            <v>1141.5554624471915</v>
          </cell>
          <cell r="K69">
            <v>1.6865343847055181E-2</v>
          </cell>
          <cell r="L69">
            <v>4.9253358474199205E-2</v>
          </cell>
          <cell r="M69">
            <v>5.8588648054395787E-2</v>
          </cell>
          <cell r="N69">
            <v>0.14552407310738852</v>
          </cell>
          <cell r="O69">
            <v>0.15036498191582873</v>
          </cell>
          <cell r="P69">
            <v>0.15223541307697636</v>
          </cell>
          <cell r="Q69">
            <v>0.14758019689267066</v>
          </cell>
          <cell r="R69">
            <v>0.15005602209829097</v>
          </cell>
        </row>
        <row r="70">
          <cell r="H70">
            <v>-50.150982896469941</v>
          </cell>
          <cell r="I70">
            <v>-133.73045232955337</v>
          </cell>
          <cell r="J70">
            <v>753.15382251014671</v>
          </cell>
          <cell r="K70">
            <v>-3.9631898203060789E-3</v>
          </cell>
          <cell r="L70">
            <v>-1.0498728527670753E-2</v>
          </cell>
          <cell r="M70">
            <v>6.2761887518328896E-2</v>
          </cell>
          <cell r="N70">
            <v>9.2346673146311536E-2</v>
          </cell>
          <cell r="O70">
            <v>9.1866498803872002E-2</v>
          </cell>
          <cell r="P70">
            <v>9.1104135435975023E-2</v>
          </cell>
          <cell r="Q70">
            <v>9.0893375901579115E-2</v>
          </cell>
          <cell r="R70">
            <v>9.2782552697263682E-2</v>
          </cell>
        </row>
        <row r="71">
          <cell r="H71">
            <v>102.31044103202657</v>
          </cell>
          <cell r="I71">
            <v>824.83002362989919</v>
          </cell>
          <cell r="J71">
            <v>1128.9309138356994</v>
          </cell>
          <cell r="K71">
            <v>1.7494239310826609E-2</v>
          </cell>
          <cell r="L71">
            <v>0.16091994721636693</v>
          </cell>
          <cell r="M71">
            <v>0.24548404440548444</v>
          </cell>
          <cell r="N71">
            <v>3.7160557948987601E-2</v>
          </cell>
          <cell r="O71">
            <v>4.2456822027146388E-2</v>
          </cell>
          <cell r="P71">
            <v>4.3011538738501179E-2</v>
          </cell>
          <cell r="Q71">
            <v>3.4832820470516286E-2</v>
          </cell>
          <cell r="R71">
            <v>4.1670136316089852E-2</v>
          </cell>
        </row>
        <row r="72">
          <cell r="H72">
            <v>-539.48870212029215</v>
          </cell>
          <cell r="I72">
            <v>-19.234962971484492</v>
          </cell>
          <cell r="J72">
            <v>1044.8490389035323</v>
          </cell>
          <cell r="K72">
            <v>-3.9547308823168814E-2</v>
          </cell>
          <cell r="L72">
            <v>-1.4659286950533534E-3</v>
          </cell>
          <cell r="M72">
            <v>8.4215048842134932E-2</v>
          </cell>
          <cell r="N72">
            <v>9.5127515740454888E-2</v>
          </cell>
          <cell r="O72">
            <v>9.9034840967871102E-2</v>
          </cell>
          <cell r="P72">
            <v>9.4704261897692196E-2</v>
          </cell>
          <cell r="Q72">
            <v>9.3974146125027108E-2</v>
          </cell>
          <cell r="R72">
            <v>9.7863767452837175E-2</v>
          </cell>
        </row>
        <row r="73">
          <cell r="H73">
            <v>109.74914502115257</v>
          </cell>
          <cell r="I73">
            <v>492.51986089770548</v>
          </cell>
          <cell r="J73">
            <v>312.0432797119679</v>
          </cell>
          <cell r="K73">
            <v>7.0477667422365498E-2</v>
          </cell>
          <cell r="L73">
            <v>0.41936283892662551</v>
          </cell>
          <cell r="M73">
            <v>0.27332758231338339</v>
          </cell>
          <cell r="N73">
            <v>8.514545121234245E-3</v>
          </cell>
          <cell r="O73">
            <v>1.1305042863493171E-2</v>
          </cell>
          <cell r="P73">
            <v>1.2049120898944374E-2</v>
          </cell>
          <cell r="Q73">
            <v>8.6472082779220482E-3</v>
          </cell>
          <cell r="R73">
            <v>1.0575823098343267E-2</v>
          </cell>
        </row>
        <row r="74">
          <cell r="H74">
            <v>229.2015476854358</v>
          </cell>
          <cell r="I74">
            <v>152.4282316441313</v>
          </cell>
          <cell r="J74">
            <v>169.60856696751398</v>
          </cell>
          <cell r="K74">
            <v>2.5589155588312318E-2</v>
          </cell>
          <cell r="L74">
            <v>1.6873190025992413E-2</v>
          </cell>
          <cell r="M74">
            <v>1.9246193771004894E-2</v>
          </cell>
          <cell r="N74">
            <v>6.549314720550091E-2</v>
          </cell>
          <cell r="O74">
            <v>6.5025571910712857E-2</v>
          </cell>
          <cell r="P74">
            <v>6.639924450556102E-2</v>
          </cell>
          <cell r="Q74">
            <v>6.6749416930067099E-2</v>
          </cell>
          <cell r="R74">
            <v>6.5346854311295166E-2</v>
          </cell>
        </row>
        <row r="75">
          <cell r="H75">
            <v>16.068204286813852</v>
          </cell>
          <cell r="I75">
            <v>-290.45084878672787</v>
          </cell>
          <cell r="J75">
            <v>-238.62416066484138</v>
          </cell>
          <cell r="K75">
            <v>9.2735221361113229E-3</v>
          </cell>
          <cell r="L75">
            <v>-0.14243259987501933</v>
          </cell>
          <cell r="M75">
            <v>-0.11604397083447227</v>
          </cell>
          <cell r="N75">
            <v>1.4783963955180923E-2</v>
          </cell>
          <cell r="O75">
            <v>1.2578974051458048E-2</v>
          </cell>
          <cell r="P75">
            <v>1.2640365691427291E-2</v>
          </cell>
          <cell r="Q75">
            <v>1.5575298482734711E-2</v>
          </cell>
          <cell r="R75">
            <v>1.3224070381784874E-2</v>
          </cell>
        </row>
        <row r="76">
          <cell r="H76">
            <v>602.1805470562831</v>
          </cell>
          <cell r="I76">
            <v>413.35278110991931</v>
          </cell>
          <cell r="J76">
            <v>5429.2068488625227</v>
          </cell>
          <cell r="K76">
            <v>4.3716895298371306E-3</v>
          </cell>
          <cell r="L76">
            <v>2.9967361770499856E-3</v>
          </cell>
          <cell r="M76">
            <v>4.1122634890859766E-2</v>
          </cell>
          <cell r="N76">
            <v>1</v>
          </cell>
          <cell r="O76">
            <v>1</v>
          </cell>
          <cell r="P76">
            <v>1</v>
          </cell>
          <cell r="Q76">
            <v>1</v>
          </cell>
          <cell r="R76">
            <v>1</v>
          </cell>
        </row>
      </sheetData>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yenda de pestañas"/>
      <sheetName val="2. Fondeo"/>
      <sheetName val="1. Estructura de fondeo BAP"/>
      <sheetName val="2.5 Funding cost x Moneda BAP"/>
      <sheetName val="2.5 Funding cost - Subs"/>
      <sheetName val="2.2 Históricos Depósit x Moneda"/>
      <sheetName val="2.4 Loan-Deposit (L-D) (2)"/>
      <sheetName val="2.4 Loan-Deposit (L-D)"/>
      <sheetName val="Histórico pasivos x moneda "/>
      <sheetName val="Dep por tipo y por subs"/>
      <sheetName val="Tablas Depositos"/>
      <sheetName val="Fondeo por tipo y subs"/>
      <sheetName val="2.3 Otras fuentes de fondeo"/>
      <sheetName val="2.2.2 Market share in Deposits"/>
      <sheetName val="ANEXO Análisis de otro pasivos"/>
    </sheetNames>
    <sheetDataSet>
      <sheetData sheetId="0"/>
      <sheetData sheetId="1"/>
      <sheetData sheetId="2"/>
      <sheetData sheetId="3"/>
      <sheetData sheetId="4"/>
      <sheetData sheetId="5"/>
      <sheetData sheetId="6"/>
      <sheetData sheetId="7"/>
      <sheetData sheetId="8"/>
      <sheetData sheetId="9"/>
      <sheetData sheetId="10">
        <row r="11">
          <cell r="C11" t="str">
            <v>Dic 22</v>
          </cell>
          <cell r="D11" t="str">
            <v>Set 23</v>
          </cell>
          <cell r="E11" t="str">
            <v>Dic 23</v>
          </cell>
          <cell r="F11" t="str">
            <v>TaT</v>
          </cell>
          <cell r="G11" t="str">
            <v>AaA</v>
          </cell>
          <cell r="H11" t="str">
            <v>MN</v>
          </cell>
          <cell r="I11" t="str">
            <v>ME</v>
          </cell>
        </row>
        <row r="12">
          <cell r="C12">
            <v>48467247</v>
          </cell>
          <cell r="D12">
            <v>45120127</v>
          </cell>
          <cell r="E12">
            <v>48229322</v>
          </cell>
          <cell r="F12">
            <v>6.8909269692436811E-2</v>
          </cell>
          <cell r="G12">
            <v>-4.9089852369786965E-3</v>
          </cell>
          <cell r="H12">
            <v>0.46442442213888058</v>
          </cell>
          <cell r="I12">
            <v>0.53557557786111942</v>
          </cell>
        </row>
        <row r="13">
          <cell r="C13">
            <v>54769045</v>
          </cell>
          <cell r="D13">
            <v>49395543</v>
          </cell>
          <cell r="E13">
            <v>52375813</v>
          </cell>
          <cell r="F13">
            <v>6.0334795793215594E-2</v>
          </cell>
          <cell r="G13">
            <v>-4.3696799898555835E-2</v>
          </cell>
          <cell r="H13">
            <v>0.57814149825225625</v>
          </cell>
          <cell r="I13">
            <v>0.42185850174774375</v>
          </cell>
        </row>
        <row r="14">
          <cell r="C14">
            <v>38897010</v>
          </cell>
          <cell r="D14">
            <v>49213763</v>
          </cell>
          <cell r="E14">
            <v>42484664</v>
          </cell>
          <cell r="F14">
            <v>-0.13673205603074895</v>
          </cell>
          <cell r="G14">
            <v>9.2234698759621883E-2</v>
          </cell>
          <cell r="H14">
            <v>0.46534097574597744</v>
          </cell>
          <cell r="I14">
            <v>0.53465902425402256</v>
          </cell>
        </row>
        <row r="15">
          <cell r="C15">
            <v>3824629</v>
          </cell>
          <cell r="D15">
            <v>3245358</v>
          </cell>
          <cell r="E15">
            <v>3185603</v>
          </cell>
          <cell r="F15">
            <v>-1.8412452493684825E-2</v>
          </cell>
          <cell r="G15">
            <v>-0.16708182676019034</v>
          </cell>
          <cell r="H15">
            <v>0.72070468291246581</v>
          </cell>
          <cell r="I15">
            <v>0.27929531708753419</v>
          </cell>
        </row>
        <row r="16">
          <cell r="C16">
            <v>1062856</v>
          </cell>
          <cell r="D16">
            <v>1496744</v>
          </cell>
          <cell r="E16">
            <v>1429592</v>
          </cell>
          <cell r="F16">
            <v>-4.4865387801788413E-2</v>
          </cell>
          <cell r="G16">
            <v>0.34504768284697079</v>
          </cell>
          <cell r="H16">
            <v>0.50927319356581813</v>
          </cell>
          <cell r="I16">
            <v>0.49072680643418193</v>
          </cell>
        </row>
        <row r="17">
          <cell r="C17">
            <v>147020787</v>
          </cell>
          <cell r="D17">
            <v>148471535</v>
          </cell>
          <cell r="E17">
            <v>147704994</v>
          </cell>
          <cell r="F17">
            <v>-5.162881895172701E-3</v>
          </cell>
          <cell r="G17">
            <v>4.6538113008468655E-3</v>
          </cell>
          <cell r="H17">
            <v>0.50927319356581813</v>
          </cell>
          <cell r="I17">
            <v>0.49072680643418193</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yenda de pestañas"/>
      <sheetName val="1 AGI para pegar"/>
      <sheetName val="Hoja1"/>
      <sheetName val="1.2.1 tablas para pegar"/>
      <sheetName val="1.2.2 dollarization"/>
      <sheetName val="1.2.1 tablas"/>
      <sheetName val="1 AGI"/>
      <sheetName val="Histórico"/>
      <sheetName val="Colocaciones entre hermanas"/>
      <sheetName val="Composicion de la cartera"/>
      <sheetName val="Pequeña Empresa"/>
      <sheetName val="Hipotecario"/>
      <sheetName val="Cuentas Especiales M.N."/>
      <sheetName val="Cuentas Especiales M.E."/>
      <sheetName val="Resumen CCEE"/>
      <sheetName val="PPT Corporativa"/>
      <sheetName val="Hoja5"/>
      <sheetName val="Hoja2"/>
      <sheetName val="Tablas Anuales Mayorista"/>
      <sheetName val="Tablas Anuales Mibanco"/>
      <sheetName val="Tabla Anual Originado en Soles"/>
      <sheetName val="Tabla Anual Originado en Dólare"/>
      <sheetName val="Histórico ajustando TC 2009"/>
      <sheetName val="Tabla Anual ajustando TC 2009"/>
      <sheetName val="Tabla Anual desde 2016"/>
      <sheetName val="Resumen préstamos"/>
      <sheetName val="Colocaciones"/>
      <sheetName val="1.2 Graf - 1.2.1 tablas complet"/>
      <sheetName val="1.2 Graf - 1.2.1 tablas ajustad"/>
      <sheetName val=" 1.2.3 Metas"/>
      <sheetName val="Data metas"/>
      <sheetName val="Data metas 2Q16"/>
      <sheetName val="Hoja3"/>
      <sheetName val="Hoja4"/>
    </sheetNames>
    <sheetDataSet>
      <sheetData sheetId="0" refreshError="1"/>
      <sheetData sheetId="1">
        <row r="5">
          <cell r="C5" t="str">
            <v>Dec 22</v>
          </cell>
        </row>
        <row r="30">
          <cell r="C30" t="str">
            <v>Dic 22</v>
          </cell>
          <cell r="D30" t="str">
            <v>Set 23</v>
          </cell>
          <cell r="E30" t="str">
            <v>Dic 23</v>
          </cell>
          <cell r="F30" t="str">
            <v>TaT</v>
          </cell>
          <cell r="G30" t="str">
            <v>AaA</v>
          </cell>
        </row>
        <row r="31">
          <cell r="C31">
            <v>26897216</v>
          </cell>
          <cell r="D31">
            <v>24907836</v>
          </cell>
          <cell r="E31">
            <v>25734256</v>
          </cell>
          <cell r="F31">
            <v>3.3179116804848086E-2</v>
          </cell>
          <cell r="G31">
            <v>-4.3237188562563533E-2</v>
          </cell>
        </row>
        <row r="35">
          <cell r="C35">
            <v>45431224</v>
          </cell>
          <cell r="D35">
            <v>51116913</v>
          </cell>
          <cell r="E35">
            <v>52215528</v>
          </cell>
          <cell r="F35">
            <v>2.1492201612409501E-2</v>
          </cell>
          <cell r="G35">
            <v>0.14933130571168407</v>
          </cell>
        </row>
        <row r="36">
          <cell r="C36">
            <v>1101856</v>
          </cell>
          <cell r="D36">
            <v>1513622</v>
          </cell>
          <cell r="E36">
            <v>1410647</v>
          </cell>
          <cell r="F36">
            <v>-6.8032177122161253E-2</v>
          </cell>
          <cell r="G36">
            <v>0.28024623907298229</v>
          </cell>
        </row>
        <row r="37">
          <cell r="C37">
            <v>148626374</v>
          </cell>
          <cell r="D37">
            <v>145129260</v>
          </cell>
          <cell r="E37">
            <v>144976051</v>
          </cell>
          <cell r="F37">
            <v>-1.0556727154813483E-3</v>
          </cell>
          <cell r="G37">
            <v>-2.4560398681326867E-2</v>
          </cell>
        </row>
        <row r="38">
          <cell r="C38">
            <v>222056670</v>
          </cell>
          <cell r="D38">
            <v>222667631</v>
          </cell>
          <cell r="E38">
            <v>224336482</v>
          </cell>
          <cell r="F38">
            <v>7.494807361560385E-3</v>
          </cell>
          <cell r="G38">
            <v>1.0266802613945414E-2</v>
          </cell>
        </row>
        <row r="46">
          <cell r="C46" t="str">
            <v>Dic 22</v>
          </cell>
          <cell r="D46" t="str">
            <v>Set 23</v>
          </cell>
          <cell r="E46" t="str">
            <v>Dic 23</v>
          </cell>
          <cell r="F46" t="str">
            <v>TaT</v>
          </cell>
          <cell r="G46" t="str">
            <v>AaA</v>
          </cell>
        </row>
        <row r="47">
          <cell r="C47">
            <v>4199334</v>
          </cell>
          <cell r="D47">
            <v>5558973</v>
          </cell>
          <cell r="E47">
            <v>4981384</v>
          </cell>
          <cell r="F47">
            <v>-0.10390210565872504</v>
          </cell>
          <cell r="G47">
            <v>0.1862319120127145</v>
          </cell>
        </row>
        <row r="48">
          <cell r="C48">
            <v>30786161</v>
          </cell>
          <cell r="D48">
            <v>35475821</v>
          </cell>
          <cell r="E48">
            <v>37045217</v>
          </cell>
          <cell r="F48">
            <v>4.4238468786952145E-2</v>
          </cell>
          <cell r="G48">
            <v>0.20330745363151959</v>
          </cell>
        </row>
        <row r="49">
          <cell r="C49">
            <v>10445729</v>
          </cell>
          <cell r="D49">
            <v>10082119</v>
          </cell>
          <cell r="E49">
            <v>10188927</v>
          </cell>
          <cell r="F49">
            <v>1.0593804734897461E-2</v>
          </cell>
          <cell r="G49">
            <v>-2.4584401912015941E-2</v>
          </cell>
        </row>
        <row r="50">
          <cell r="C50">
            <v>45431224</v>
          </cell>
          <cell r="D50">
            <v>51116913</v>
          </cell>
          <cell r="E50">
            <v>52215528</v>
          </cell>
          <cell r="F50">
            <v>2.1492201612409501E-2</v>
          </cell>
          <cell r="G50">
            <v>0.14933130571168407</v>
          </cell>
        </row>
        <row r="55">
          <cell r="F55" t="str">
            <v>TaT</v>
          </cell>
          <cell r="G55" t="str">
            <v>AaA</v>
          </cell>
        </row>
        <row r="56">
          <cell r="C56">
            <v>147020787</v>
          </cell>
          <cell r="D56">
            <v>148471535</v>
          </cell>
          <cell r="E56">
            <v>147704994</v>
          </cell>
          <cell r="F56">
            <v>-5.1628818951726663E-3</v>
          </cell>
          <cell r="G56">
            <v>4.6538113008469661E-3</v>
          </cell>
        </row>
        <row r="57">
          <cell r="C57">
            <v>8937411</v>
          </cell>
          <cell r="D57">
            <v>10493411</v>
          </cell>
          <cell r="E57">
            <v>12278681</v>
          </cell>
          <cell r="F57">
            <v>0.1701324764654697</v>
          </cell>
          <cell r="G57">
            <v>0.37385211444343325</v>
          </cell>
        </row>
        <row r="58">
          <cell r="C58">
            <v>11297658.642349999</v>
          </cell>
          <cell r="D58">
            <v>9616150</v>
          </cell>
          <cell r="E58">
            <v>7461674</v>
          </cell>
          <cell r="F58">
            <v>-0.22404766980548352</v>
          </cell>
          <cell r="G58">
            <v>-0.33953801967166586</v>
          </cell>
        </row>
        <row r="59">
          <cell r="C59">
            <v>1669066.3576500006</v>
          </cell>
          <cell r="D59">
            <v>2121870</v>
          </cell>
          <cell r="E59">
            <v>2706753</v>
          </cell>
          <cell r="F59">
            <v>0.27564506779397413</v>
          </cell>
          <cell r="G59">
            <v>0.62171682844954912</v>
          </cell>
        </row>
        <row r="60">
          <cell r="C60">
            <v>17007194</v>
          </cell>
          <cell r="D60">
            <v>14914632</v>
          </cell>
          <cell r="E60">
            <v>14594785</v>
          </cell>
          <cell r="F60">
            <v>-2.1445182154008258E-2</v>
          </cell>
          <cell r="G60">
            <v>-0.14184638571183461</v>
          </cell>
        </row>
        <row r="61">
          <cell r="C61">
            <v>185932117</v>
          </cell>
          <cell r="D61">
            <v>185617598</v>
          </cell>
          <cell r="E61">
            <v>184746887</v>
          </cell>
          <cell r="F61">
            <v>-4.6908860441131628E-3</v>
          </cell>
          <cell r="G61">
            <v>-6.3745307649027971E-3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G "/>
      <sheetName val="PL "/>
      <sheetName val="Ratios"/>
    </sheetNames>
    <sheetDataSet>
      <sheetData sheetId="0"/>
      <sheetData sheetId="1">
        <row r="18">
          <cell r="D18" t="str">
            <v>Dic 22</v>
          </cell>
          <cell r="E18" t="str">
            <v>Set 23</v>
          </cell>
          <cell r="F18" t="str">
            <v>Dic 23</v>
          </cell>
        </row>
        <row r="20">
          <cell r="D20">
            <v>1850880.53247</v>
          </cell>
          <cell r="E20">
            <v>1618194.3077199999</v>
          </cell>
          <cell r="F20">
            <v>1121452.2306600001</v>
          </cell>
          <cell r="G20">
            <v>-0.30697307158365827</v>
          </cell>
          <cell r="H20">
            <v>-0.39409799228725895</v>
          </cell>
        </row>
        <row r="21">
          <cell r="D21">
            <v>1459433.6097800001</v>
          </cell>
          <cell r="E21">
            <v>1789628.2967699999</v>
          </cell>
          <cell r="F21">
            <v>2556435.8200100004</v>
          </cell>
          <cell r="G21">
            <v>0.42847306595675128</v>
          </cell>
          <cell r="H21">
            <v>0.75166297588238096</v>
          </cell>
        </row>
        <row r="22">
          <cell r="D22">
            <v>14089071.090329999</v>
          </cell>
          <cell r="E22">
            <v>13562314.025979999</v>
          </cell>
          <cell r="F22">
            <v>13269017.524969999</v>
          </cell>
          <cell r="G22">
            <v>-2.1625845003158117E-2</v>
          </cell>
          <cell r="H22">
            <v>-5.8204941979662639E-2</v>
          </cell>
        </row>
        <row r="23">
          <cell r="D23">
            <v>13228543.40928</v>
          </cell>
          <cell r="E23">
            <v>12622778.19775</v>
          </cell>
          <cell r="F23">
            <v>12333980.04173</v>
          </cell>
          <cell r="G23">
            <v>-2.2879127835065516E-2</v>
          </cell>
          <cell r="H23">
            <v>-6.762372393338878E-2</v>
          </cell>
        </row>
        <row r="24">
          <cell r="D24">
            <v>776022.69583999994</v>
          </cell>
          <cell r="E24">
            <v>845479.07472999999</v>
          </cell>
          <cell r="F24">
            <v>834355.87582000007</v>
          </cell>
          <cell r="G24">
            <v>-1.3156090129790687E-2</v>
          </cell>
          <cell r="H24">
            <v>7.5169425189114847E-2</v>
          </cell>
        </row>
        <row r="25">
          <cell r="D25">
            <v>84504.985209999999</v>
          </cell>
          <cell r="E25">
            <v>94056.753500000006</v>
          </cell>
          <cell r="F25">
            <v>100681.60742</v>
          </cell>
          <cell r="G25">
            <v>7.0434643696265731E-2</v>
          </cell>
          <cell r="H25">
            <v>0.19142802249831914</v>
          </cell>
        </row>
        <row r="26">
          <cell r="D26">
            <v>-998261.14639999997</v>
          </cell>
          <cell r="E26">
            <v>-1031936.916</v>
          </cell>
          <cell r="F26">
            <v>-1002846.59589</v>
          </cell>
          <cell r="G26">
            <v>-2.8190017877023021E-2</v>
          </cell>
          <cell r="H26">
            <v>4.5934368041231632E-3</v>
          </cell>
        </row>
        <row r="27">
          <cell r="D27">
            <v>13090809.94393</v>
          </cell>
          <cell r="E27">
            <v>12530377.10998</v>
          </cell>
          <cell r="F27">
            <v>12266170.929079998</v>
          </cell>
          <cell r="G27">
            <v>-2.1085253746239707E-2</v>
          </cell>
          <cell r="H27">
            <v>-6.2993735176208432E-2</v>
          </cell>
        </row>
        <row r="28">
          <cell r="D28">
            <v>133756.00982000001</v>
          </cell>
          <cell r="E28">
            <v>131899.46791000001</v>
          </cell>
          <cell r="F28">
            <v>139064.28511000003</v>
          </cell>
          <cell r="G28">
            <v>5.4320288880079781E-2</v>
          </cell>
          <cell r="H28">
            <v>3.9686256319574342E-2</v>
          </cell>
        </row>
        <row r="29">
          <cell r="D29">
            <v>691092.64843999734</v>
          </cell>
          <cell r="E29">
            <v>709081.50155000295</v>
          </cell>
          <cell r="F29">
            <v>815262.82026999933</v>
          </cell>
          <cell r="G29">
            <v>0.14974487204628995</v>
          </cell>
          <cell r="H29">
            <v>0.17967225105098605</v>
          </cell>
        </row>
        <row r="30">
          <cell r="D30">
            <v>17225972.744439997</v>
          </cell>
          <cell r="E30">
            <v>16779180.683930002</v>
          </cell>
          <cell r="F30">
            <v>16898386.085129999</v>
          </cell>
          <cell r="G30">
            <v>7.1043636423895329E-3</v>
          </cell>
          <cell r="H30">
            <v>-1.9017019483891451E-2</v>
          </cell>
        </row>
        <row r="33">
          <cell r="D33">
            <v>9315188.3466400001</v>
          </cell>
          <cell r="E33">
            <v>10036767.313370001</v>
          </cell>
          <cell r="F33">
            <v>9999229.6446800008</v>
          </cell>
          <cell r="G33">
            <v>-3.7400158355764823E-3</v>
          </cell>
          <cell r="H33">
            <v>7.343290039720296E-2</v>
          </cell>
        </row>
        <row r="34">
          <cell r="D34">
            <v>3074233.9525700002</v>
          </cell>
          <cell r="E34">
            <v>2466912.80559</v>
          </cell>
          <cell r="F34">
            <v>2411642.0167700001</v>
          </cell>
          <cell r="G34">
            <v>-2.2404840858078479E-2</v>
          </cell>
          <cell r="H34">
            <v>-0.21553074555242813</v>
          </cell>
        </row>
        <row r="35">
          <cell r="D35">
            <v>552727.97407</v>
          </cell>
          <cell r="E35">
            <v>701232.59761000006</v>
          </cell>
          <cell r="F35">
            <v>611166.21935000003</v>
          </cell>
          <cell r="G35">
            <v>-0.12844009044498483</v>
          </cell>
          <cell r="H35">
            <v>0.10572695434553703</v>
          </cell>
        </row>
        <row r="36">
          <cell r="D36">
            <v>1502257.6655599996</v>
          </cell>
          <cell r="E36">
            <v>643403.07846000046</v>
          </cell>
          <cell r="F36">
            <v>879725.4777999986</v>
          </cell>
          <cell r="G36">
            <v>0.36730069726374492</v>
          </cell>
          <cell r="H36">
            <v>-0.41439774416324149</v>
          </cell>
        </row>
        <row r="37">
          <cell r="D37">
            <v>14444407.93884</v>
          </cell>
          <cell r="E37">
            <v>13848315.795030002</v>
          </cell>
          <cell r="F37">
            <v>13901763.3586</v>
          </cell>
          <cell r="G37">
            <v>3.8594991882825447E-3</v>
          </cell>
          <cell r="H37">
            <v>-3.7567796654431662E-2</v>
          </cell>
        </row>
        <row r="39">
          <cell r="D39">
            <v>2781564.80559</v>
          </cell>
          <cell r="E39">
            <v>2930864.8889099997</v>
          </cell>
          <cell r="F39">
            <v>2996622.7265300001</v>
          </cell>
          <cell r="G39">
            <v>2.2436325150579028E-2</v>
          </cell>
          <cell r="H39">
            <v>7.731544507171173E-2</v>
          </cell>
        </row>
        <row r="41">
          <cell r="D41">
            <v>17225972.744429998</v>
          </cell>
          <cell r="E41">
            <v>16779180.683940001</v>
          </cell>
          <cell r="F41">
            <v>16898386.085129999</v>
          </cell>
          <cell r="G41">
            <v>7.1043636417893463E-3</v>
          </cell>
          <cell r="H41">
            <v>-1.9017019483322017E-2</v>
          </cell>
        </row>
      </sheetData>
      <sheetData sheetId="2">
        <row r="25">
          <cell r="C25" t="str">
            <v>4Q22</v>
          </cell>
          <cell r="H25" t="str">
            <v>Dec 22</v>
          </cell>
          <cell r="I25" t="str">
            <v>Dec 23</v>
          </cell>
          <cell r="O25" t="str">
            <v>4T22</v>
          </cell>
          <cell r="P25" t="str">
            <v>3T23</v>
          </cell>
          <cell r="Q25" t="str">
            <v>4T23</v>
          </cell>
          <cell r="R25" t="str">
            <v>TaT</v>
          </cell>
          <cell r="S25" t="str">
            <v>AaA</v>
          </cell>
          <cell r="V25" t="str">
            <v>Dic 22 / Dic 23</v>
          </cell>
        </row>
        <row r="26">
          <cell r="O26">
            <v>539510.49025000003</v>
          </cell>
          <cell r="P26">
            <v>560301.58728999994</v>
          </cell>
          <cell r="Q26">
            <v>538521.89413000015</v>
          </cell>
          <cell r="R26">
            <v>-3.8871375084516879E-2</v>
          </cell>
          <cell r="S26">
            <v>-1.8323946204303887E-3</v>
          </cell>
          <cell r="T26">
            <v>2139116.01346</v>
          </cell>
          <cell r="U26">
            <v>2160466.6722300001</v>
          </cell>
          <cell r="V26">
            <v>9.9810663076032036E-3</v>
          </cell>
        </row>
        <row r="27">
          <cell r="O27">
            <v>-194244.62660000002</v>
          </cell>
          <cell r="P27">
            <v>-201898.46345000004</v>
          </cell>
          <cell r="Q27">
            <v>-208880.37707999992</v>
          </cell>
          <cell r="R27">
            <v>3.4581311371539636E-2</v>
          </cell>
          <cell r="S27">
            <v>7.5347003086673192E-2</v>
          </cell>
          <cell r="T27">
            <v>-490035.38425</v>
          </cell>
          <cell r="U27">
            <v>-822663.10267999989</v>
          </cell>
          <cell r="V27">
            <v>0.67878306163357394</v>
          </cell>
        </row>
        <row r="28">
          <cell r="O28">
            <v>345265.86365000001</v>
          </cell>
          <cell r="P28">
            <v>358403.1238399999</v>
          </cell>
          <cell r="Q28">
            <v>329641.51705000026</v>
          </cell>
          <cell r="R28">
            <v>-8.0249319486510817E-2</v>
          </cell>
          <cell r="S28">
            <v>-4.5253088257338758E-2</v>
          </cell>
          <cell r="T28">
            <v>1649080.6292100002</v>
          </cell>
          <cell r="U28">
            <v>1337803.5695500001</v>
          </cell>
          <cell r="V28">
            <v>-0.18875793829991128</v>
          </cell>
        </row>
        <row r="29">
          <cell r="O29">
            <v>35736</v>
          </cell>
          <cell r="P29">
            <v>31716</v>
          </cell>
          <cell r="Q29">
            <v>55766</v>
          </cell>
          <cell r="R29">
            <v>0.75829234455795191</v>
          </cell>
          <cell r="S29">
            <v>0.56049921647638246</v>
          </cell>
          <cell r="T29">
            <v>127702</v>
          </cell>
          <cell r="U29">
            <v>161438</v>
          </cell>
          <cell r="V29">
            <v>0.26417753833142776</v>
          </cell>
        </row>
        <row r="30">
          <cell r="O30">
            <v>-316253</v>
          </cell>
          <cell r="P30">
            <v>-314070</v>
          </cell>
          <cell r="Q30">
            <v>-324854</v>
          </cell>
          <cell r="R30">
            <v>3.4336294456649874E-2</v>
          </cell>
          <cell r="S30">
            <v>2.7196579953391753E-2</v>
          </cell>
          <cell r="T30">
            <v>-1186391.9338999998</v>
          </cell>
          <cell r="U30">
            <v>-1248582.3155</v>
          </cell>
          <cell r="V30">
            <v>5.2419760976933683E-2</v>
          </cell>
        </row>
        <row r="31">
          <cell r="O31">
            <v>0</v>
          </cell>
          <cell r="P31">
            <v>0</v>
          </cell>
          <cell r="Q31">
            <v>0</v>
          </cell>
          <cell r="R31" t="str">
            <v>n.a</v>
          </cell>
          <cell r="S31" t="str">
            <v>n.a</v>
          </cell>
          <cell r="T31">
            <v>0</v>
          </cell>
          <cell r="U31">
            <v>0</v>
          </cell>
          <cell r="V31" t="str">
            <v>n.a</v>
          </cell>
        </row>
        <row r="32">
          <cell r="O32">
            <v>-17813.644819999994</v>
          </cell>
          <cell r="P32">
            <v>-15679.982869999998</v>
          </cell>
          <cell r="Q32">
            <v>-6670.2417800000012</v>
          </cell>
          <cell r="R32">
            <v>-0.57460146255886801</v>
          </cell>
          <cell r="S32">
            <v>-0.62555435188024577</v>
          </cell>
          <cell r="T32">
            <v>-164701.53397999998</v>
          </cell>
          <cell r="U32">
            <v>-46891.767250000004</v>
          </cell>
          <cell r="V32">
            <v>-0.71529246803679336</v>
          </cell>
        </row>
        <row r="33">
          <cell r="O33">
            <v>61719.21883000002</v>
          </cell>
          <cell r="P33">
            <v>70005.140969999906</v>
          </cell>
          <cell r="Q33">
            <v>51898.275270000253</v>
          </cell>
          <cell r="R33">
            <v>-0.25865051407809025</v>
          </cell>
          <cell r="S33">
            <v>-0.1591229400853349</v>
          </cell>
          <cell r="T33">
            <v>439678.8970900001</v>
          </cell>
          <cell r="U33">
            <v>211405.61936000004</v>
          </cell>
          <cell r="V33">
            <v>-0.51918179207785276</v>
          </cell>
        </row>
      </sheetData>
      <sheetData sheetId="3">
        <row r="22">
          <cell r="C22">
            <v>0.5229791630730416</v>
          </cell>
          <cell r="O22">
            <v>0.5229791630730416</v>
          </cell>
          <cell r="P22">
            <v>0.51378831708310857</v>
          </cell>
          <cell r="Q22">
            <v>0.52905451331048881</v>
          </cell>
          <cell r="R22" t="str">
            <v>150 bps</v>
          </cell>
          <cell r="S22" t="str">
            <v>60 bps</v>
          </cell>
          <cell r="T22">
            <v>0.51284090500133961</v>
          </cell>
          <cell r="U22">
            <v>0.52670113705038579</v>
          </cell>
          <cell r="V22" t="str">
            <v>140 bps</v>
          </cell>
        </row>
        <row r="23">
          <cell r="O23">
            <v>6.8138305240658462E-2</v>
          </cell>
          <cell r="P23">
            <v>8.3149211262552619E-2</v>
          </cell>
          <cell r="Q23">
            <v>7.2826010126517349E-2</v>
          </cell>
          <cell r="R23" t="str">
            <v>-100 bps</v>
          </cell>
          <cell r="S23" t="str">
            <v>50 bps</v>
          </cell>
          <cell r="T23">
            <v>0.16420854983105379</v>
          </cell>
          <cell r="U23">
            <v>7.0868350016532258E-2</v>
          </cell>
          <cell r="V23" t="str">
            <v>-930 bps</v>
          </cell>
        </row>
        <row r="24">
          <cell r="O24">
            <v>6.4813446010204029E-2</v>
          </cell>
          <cell r="P24">
            <v>7.9289309328693949E-2</v>
          </cell>
          <cell r="Q24">
            <v>6.9505630510409935E-2</v>
          </cell>
          <cell r="R24" t="str">
            <v>-100 bps</v>
          </cell>
          <cell r="S24" t="str">
            <v>50 bps</v>
          </cell>
          <cell r="T24">
            <v>0.155689943813375</v>
          </cell>
          <cell r="U24">
            <v>6.7545992730035906E-2</v>
          </cell>
          <cell r="V24" t="str">
            <v>-880 bps</v>
          </cell>
        </row>
        <row r="25">
          <cell r="O25">
            <v>1.5124837594305802</v>
          </cell>
          <cell r="P25">
            <v>1.3512631709528236</v>
          </cell>
          <cell r="Q25">
            <v>1.3270039789544847</v>
          </cell>
          <cell r="R25" t="str">
            <v>-240 bps</v>
          </cell>
          <cell r="S25" t="str">
            <v>-1850 bps</v>
          </cell>
        </row>
        <row r="26">
          <cell r="O26">
            <v>5.5079762949923741E-2</v>
          </cell>
          <cell r="P26">
            <v>6.2340325781455756E-2</v>
          </cell>
          <cell r="Q26">
            <v>6.2880004058317535E-2</v>
          </cell>
          <cell r="R26" t="str">
            <v>10 bps</v>
          </cell>
          <cell r="S26" t="str">
            <v>80 bps</v>
          </cell>
        </row>
        <row r="27">
          <cell r="O27">
            <v>6.1077673292501238E-2</v>
          </cell>
          <cell r="P27">
            <v>6.9275481044770312E-2</v>
          </cell>
          <cell r="Q27">
            <v>7.0467725397183406E-2</v>
          </cell>
          <cell r="R27" t="str">
            <v>10 bps</v>
          </cell>
          <cell r="S27" t="str">
            <v>90 bps</v>
          </cell>
        </row>
        <row r="28">
          <cell r="O28">
            <v>1.2863813800180672</v>
          </cell>
          <cell r="P28">
            <v>1.2205351342722994</v>
          </cell>
          <cell r="Q28">
            <v>1.2019410720927783</v>
          </cell>
          <cell r="R28" t="str">
            <v>-190 bps</v>
          </cell>
          <cell r="S28" t="str">
            <v>-840 bps</v>
          </cell>
        </row>
        <row r="29">
          <cell r="O29">
            <v>1.1600569840843937</v>
          </cell>
          <cell r="P29">
            <v>1.0983475935601894</v>
          </cell>
          <cell r="Q29">
            <v>1.0725202078691374</v>
          </cell>
          <cell r="R29" t="str">
            <v>-260 bps</v>
          </cell>
          <cell r="S29" t="str">
            <v>-880 bps</v>
          </cell>
        </row>
        <row r="30">
          <cell r="O30">
            <v>287</v>
          </cell>
          <cell r="P30">
            <v>292</v>
          </cell>
          <cell r="Q30">
            <v>292</v>
          </cell>
          <cell r="R30">
            <v>0</v>
          </cell>
          <cell r="S30">
            <v>5</v>
          </cell>
        </row>
        <row r="31">
          <cell r="O31">
            <v>9725</v>
          </cell>
          <cell r="P31">
            <v>9940</v>
          </cell>
          <cell r="Q31">
            <v>9842</v>
          </cell>
          <cell r="R31">
            <v>-98</v>
          </cell>
          <cell r="S31">
            <v>117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yenda de pestañas"/>
      <sheetName val="BD (análisis estructural)"/>
      <sheetName val="4. Tablas para pegar"/>
      <sheetName val="4. Tablas para pegar (2)"/>
      <sheetName val="BD"/>
      <sheetName val="Impactos en el Margen"/>
      <sheetName val="4.3.c NIM breakdown BY SUBS"/>
      <sheetName val="4.3.a NIM after prov &amp;NIM GRAPH"/>
      <sheetName val="4.3 d Por moneda"/>
      <sheetName val="4.3.b NIM on loans"/>
      <sheetName val="Análisis de Tasas Implicitas"/>
      <sheetName val="NIM &amp; ADJUSTED NIM GRAPH"/>
      <sheetName val="Conference 2"/>
      <sheetName val="Conference"/>
      <sheetName val="Gráficos Cascada QoQ"/>
      <sheetName val="Loans, IO, CofR NIM &amp; Coverage "/>
      <sheetName val="Hoja1"/>
    </sheetNames>
    <sheetDataSet>
      <sheetData sheetId="0"/>
      <sheetData sheetId="1">
        <row r="116">
          <cell r="O116">
            <v>2.0589173077591387E-2</v>
          </cell>
          <cell r="P116">
            <v>2.3476935405067786E-2</v>
          </cell>
          <cell r="S116">
            <v>3.1524545748300305E-2</v>
          </cell>
          <cell r="T116">
            <v>3.0303661540333707E-2</v>
          </cell>
          <cell r="X116">
            <v>1.8261621629066468E-2</v>
          </cell>
          <cell r="Y116">
            <v>2.9101777782064672E-2</v>
          </cell>
        </row>
        <row r="117">
          <cell r="P117">
            <v>2.4443886631985542E-2</v>
          </cell>
          <cell r="S117">
            <v>3.2057063504357761E-2</v>
          </cell>
          <cell r="T117">
            <v>3.0640410799594966E-2</v>
          </cell>
          <cell r="X117">
            <v>1.9147948400043444E-2</v>
          </cell>
          <cell r="Y117">
            <v>2.9869037241255503E-2</v>
          </cell>
        </row>
      </sheetData>
      <sheetData sheetId="2">
        <row r="5">
          <cell r="C5" t="str">
            <v>4T22</v>
          </cell>
          <cell r="D5" t="str">
            <v>3T23</v>
          </cell>
          <cell r="E5" t="str">
            <v>4T23</v>
          </cell>
          <cell r="F5" t="str">
            <v>TaT</v>
          </cell>
          <cell r="G5" t="str">
            <v>AaA</v>
          </cell>
          <cell r="H5">
            <v>2022</v>
          </cell>
          <cell r="I5">
            <v>2023</v>
          </cell>
          <cell r="J5" t="str">
            <v>2023 / 2022</v>
          </cell>
        </row>
        <row r="6">
          <cell r="C6">
            <v>4362139</v>
          </cell>
          <cell r="D6">
            <v>4819101</v>
          </cell>
          <cell r="E6">
            <v>4870042</v>
          </cell>
          <cell r="F6">
            <v>1.0570643777750249E-2</v>
          </cell>
          <cell r="G6">
            <v>0.1164343914762918</v>
          </cell>
          <cell r="H6">
            <v>15011282</v>
          </cell>
          <cell r="I6">
            <v>18798495</v>
          </cell>
          <cell r="J6">
            <v>0.252291110113047</v>
          </cell>
        </row>
        <row r="7">
          <cell r="C7">
            <v>3515083</v>
          </cell>
          <cell r="D7">
            <v>3853361</v>
          </cell>
          <cell r="E7">
            <v>3907705</v>
          </cell>
          <cell r="F7">
            <v>1.4103012928194374E-2</v>
          </cell>
          <cell r="G7">
            <v>0.11169636677142475</v>
          </cell>
          <cell r="H7">
            <v>12419281</v>
          </cell>
          <cell r="I7">
            <v>15044863</v>
          </cell>
          <cell r="J7">
            <v>0.21141175564028222</v>
          </cell>
        </row>
        <row r="8">
          <cell r="C8">
            <v>3725</v>
          </cell>
          <cell r="D8">
            <v>10464</v>
          </cell>
          <cell r="E8">
            <v>11647</v>
          </cell>
          <cell r="F8">
            <v>0.11305428134556575</v>
          </cell>
          <cell r="G8">
            <v>2.1267114093959734</v>
          </cell>
          <cell r="H8">
            <v>29226</v>
          </cell>
          <cell r="I8">
            <v>46080</v>
          </cell>
          <cell r="J8">
            <v>0.57667830014370769</v>
          </cell>
        </row>
        <row r="9">
          <cell r="C9">
            <v>238132</v>
          </cell>
          <cell r="D9">
            <v>289934</v>
          </cell>
          <cell r="E9">
            <v>279446</v>
          </cell>
          <cell r="F9">
            <v>-3.6173749887905525E-2</v>
          </cell>
          <cell r="G9">
            <v>0.17349201283321855</v>
          </cell>
          <cell r="H9">
            <v>467388</v>
          </cell>
          <cell r="I9">
            <v>1133210</v>
          </cell>
          <cell r="J9">
            <v>1.4245594666529735</v>
          </cell>
        </row>
        <row r="10">
          <cell r="C10">
            <v>560287</v>
          </cell>
          <cell r="D10">
            <v>641370</v>
          </cell>
          <cell r="E10">
            <v>643737</v>
          </cell>
          <cell r="F10">
            <v>3.6905374432854672E-3</v>
          </cell>
          <cell r="G10">
            <v>0.14894152461149376</v>
          </cell>
          <cell r="H10">
            <v>2016217</v>
          </cell>
          <cell r="I10">
            <v>2489327</v>
          </cell>
          <cell r="J10">
            <v>0.23465232164990177</v>
          </cell>
        </row>
        <row r="11">
          <cell r="C11">
            <v>44912</v>
          </cell>
          <cell r="D11">
            <v>23972</v>
          </cell>
          <cell r="E11">
            <v>27507</v>
          </cell>
          <cell r="F11">
            <v>0.14746370765893543</v>
          </cell>
          <cell r="G11">
            <v>-0.38753562522265766</v>
          </cell>
          <cell r="H11">
            <v>79170</v>
          </cell>
          <cell r="I11">
            <v>85015</v>
          </cell>
          <cell r="J11">
            <v>7.3828470380194522E-2</v>
          </cell>
        </row>
        <row r="12">
          <cell r="C12">
            <v>-1221735</v>
          </cell>
          <cell r="D12">
            <v>-1565058</v>
          </cell>
          <cell r="E12">
            <v>-1522358</v>
          </cell>
          <cell r="F12">
            <v>-2.7283333908391893E-2</v>
          </cell>
          <cell r="G12">
            <v>0.24606236213254101</v>
          </cell>
          <cell r="H12">
            <v>-3919664</v>
          </cell>
          <cell r="I12">
            <v>-5860523</v>
          </cell>
          <cell r="J12">
            <v>0.49515953408251318</v>
          </cell>
        </row>
        <row r="13">
          <cell r="C13">
            <v>-1118966</v>
          </cell>
          <cell r="D13">
            <v>-1448593</v>
          </cell>
          <cell r="E13">
            <v>-1402925</v>
          </cell>
          <cell r="F13">
            <v>-3.1525763275122826E-2</v>
          </cell>
          <cell r="G13">
            <v>0.25376910469129538</v>
          </cell>
          <cell r="H13">
            <v>-3493187</v>
          </cell>
          <cell r="I13">
            <v>-5393709</v>
          </cell>
          <cell r="J13">
            <v>0.54406534777554139</v>
          </cell>
        </row>
        <row r="14">
          <cell r="C14">
            <v>582237</v>
          </cell>
          <cell r="D14">
            <v>859659</v>
          </cell>
          <cell r="E14">
            <v>827124</v>
          </cell>
          <cell r="F14">
            <v>-3.7846401887259948E-2</v>
          </cell>
          <cell r="G14">
            <v>0.42059676729579193</v>
          </cell>
          <cell r="H14">
            <v>1688245</v>
          </cell>
          <cell r="I14">
            <v>3141307</v>
          </cell>
          <cell r="J14">
            <v>0.86069379740499752</v>
          </cell>
        </row>
        <row r="15">
          <cell r="C15">
            <v>239425</v>
          </cell>
          <cell r="D15">
            <v>325619</v>
          </cell>
          <cell r="E15">
            <v>297260</v>
          </cell>
          <cell r="F15">
            <v>-8.7092583663729697E-2</v>
          </cell>
          <cell r="G15">
            <v>0.2415578991333403</v>
          </cell>
          <cell r="H15">
            <v>683078</v>
          </cell>
          <cell r="I15">
            <v>1158666</v>
          </cell>
          <cell r="J15">
            <v>0.69624259601392524</v>
          </cell>
        </row>
        <row r="16">
          <cell r="C16">
            <v>170772</v>
          </cell>
          <cell r="D16">
            <v>149449</v>
          </cell>
          <cell r="E16">
            <v>152960</v>
          </cell>
          <cell r="F16">
            <v>2.3492964154996018E-2</v>
          </cell>
          <cell r="G16">
            <v>-0.1043028131075352</v>
          </cell>
          <cell r="H16">
            <v>728218</v>
          </cell>
          <cell r="I16">
            <v>634299</v>
          </cell>
          <cell r="J16">
            <v>-0.12897099494931463</v>
          </cell>
        </row>
        <row r="17">
          <cell r="C17">
            <v>126532</v>
          </cell>
          <cell r="D17">
            <v>113866</v>
          </cell>
          <cell r="E17">
            <v>125581</v>
          </cell>
          <cell r="F17">
            <v>0.10288409182723553</v>
          </cell>
          <cell r="G17">
            <v>-7.515885309644991E-3</v>
          </cell>
          <cell r="H17">
            <v>393646</v>
          </cell>
          <cell r="I17">
            <v>459437</v>
          </cell>
          <cell r="J17">
            <v>0.1671323981445258</v>
          </cell>
        </row>
        <row r="18">
          <cell r="C18">
            <v>-102769</v>
          </cell>
          <cell r="D18">
            <v>-116465</v>
          </cell>
          <cell r="E18">
            <v>-119433</v>
          </cell>
          <cell r="F18">
            <v>2.5484051002447088E-2</v>
          </cell>
          <cell r="G18">
            <v>0.16215006470822912</v>
          </cell>
          <cell r="H18">
            <v>-426477</v>
          </cell>
          <cell r="I18">
            <v>-466814</v>
          </cell>
          <cell r="J18">
            <v>9.4581888355057833E-2</v>
          </cell>
        </row>
        <row r="19">
          <cell r="C19">
            <v>3140404</v>
          </cell>
          <cell r="D19">
            <v>3254043</v>
          </cell>
          <cell r="E19">
            <v>3347684</v>
          </cell>
          <cell r="F19">
            <v>2.8776817024237233E-2</v>
          </cell>
          <cell r="G19">
            <v>6.6004246587381757E-2</v>
          </cell>
          <cell r="H19">
            <v>11091618</v>
          </cell>
          <cell r="I19">
            <v>12937972</v>
          </cell>
          <cell r="J19">
            <v>0.16646390093852853</v>
          </cell>
        </row>
        <row r="20">
          <cell r="C20">
            <v>2409723</v>
          </cell>
          <cell r="D20">
            <v>2336401</v>
          </cell>
          <cell r="E20">
            <v>2174230</v>
          </cell>
          <cell r="F20">
            <v>-6.941060203278461E-2</v>
          </cell>
          <cell r="G20">
            <v>-9.7726170186365813E-2</v>
          </cell>
          <cell r="H20">
            <v>9280080</v>
          </cell>
          <cell r="I20">
            <v>9315627</v>
          </cell>
          <cell r="J20">
            <v>3.8304626684252724E-3</v>
          </cell>
        </row>
        <row r="21">
          <cell r="C21">
            <v>225604595.5</v>
          </cell>
          <cell r="D21">
            <v>220724334</v>
          </cell>
          <cell r="E21">
            <v>223502056.5</v>
          </cell>
          <cell r="F21">
            <v>1.2584577557271054E-2</v>
          </cell>
          <cell r="G21">
            <v>-9.3195752300178659E-3</v>
          </cell>
          <cell r="H21">
            <v>226384489</v>
          </cell>
          <cell r="I21">
            <v>223196576</v>
          </cell>
          <cell r="J21">
            <v>-1.4081852577806248E-2</v>
          </cell>
        </row>
        <row r="22">
          <cell r="C22">
            <v>5.7501896055127122E-2</v>
          </cell>
          <cell r="D22">
            <v>6.1080859349200711E-2</v>
          </cell>
          <cell r="E22">
            <v>6.205074001187099E-2</v>
          </cell>
          <cell r="F22" t="str">
            <v>10pbs</v>
          </cell>
          <cell r="G22" t="str">
            <v>46pbs</v>
          </cell>
          <cell r="H22">
            <v>5.0878463674249343E-2</v>
          </cell>
          <cell r="I22">
            <v>6.0058206269257466E-2</v>
          </cell>
          <cell r="J22" t="str">
            <v>92pbs</v>
          </cell>
        </row>
        <row r="23">
          <cell r="C23">
            <v>4.4546823072139058E-2</v>
          </cell>
          <cell r="D23">
            <v>4.4451211256118228E-2</v>
          </cell>
          <cell r="E23">
            <v>4.1049519381044265E-2</v>
          </cell>
          <cell r="F23" t="str">
            <v>-35pbs</v>
          </cell>
          <cell r="G23" t="str">
            <v>-35pbs</v>
          </cell>
          <cell r="H23">
            <v>4.2876422509671143E-2</v>
          </cell>
          <cell r="I23">
            <v>4.3828813036988525E-2</v>
          </cell>
          <cell r="J23" t="str">
            <v>9pbs</v>
          </cell>
        </row>
        <row r="24">
          <cell r="C24">
            <v>0.23267101939750426</v>
          </cell>
          <cell r="D24">
            <v>0.28200057589896632</v>
          </cell>
          <cell r="E24">
            <v>0.35052711068308717</v>
          </cell>
          <cell r="F24" t="str">
            <v>685pbs</v>
          </cell>
          <cell r="G24" t="str">
            <v>1178pbs</v>
          </cell>
          <cell r="H24">
            <v>0.16332495403285616</v>
          </cell>
          <cell r="I24">
            <v>0.27997780486771806</v>
          </cell>
          <cell r="J24" t="str">
            <v>1167pbs</v>
          </cell>
        </row>
        <row r="67">
          <cell r="C67" t="str">
            <v>4T22</v>
          </cell>
          <cell r="D67" t="str">
            <v>3T23</v>
          </cell>
          <cell r="E67" t="str">
            <v>4T23</v>
          </cell>
          <cell r="F67" t="str">
            <v>TaT</v>
          </cell>
          <cell r="G67" t="str">
            <v>AaA</v>
          </cell>
          <cell r="H67">
            <v>2022</v>
          </cell>
          <cell r="I67">
            <v>2023</v>
          </cell>
          <cell r="J67" t="str">
            <v>2023 / 2022</v>
          </cell>
        </row>
        <row r="68">
          <cell r="C68">
            <v>4362139</v>
          </cell>
          <cell r="D68">
            <v>4819101</v>
          </cell>
          <cell r="E68">
            <v>4870042</v>
          </cell>
          <cell r="F68">
            <v>1.0570643777750249E-2</v>
          </cell>
          <cell r="G68">
            <v>0.1164343914762918</v>
          </cell>
          <cell r="H68">
            <v>15011282</v>
          </cell>
          <cell r="I68">
            <v>18798495</v>
          </cell>
          <cell r="J68">
            <v>0.252291110113047</v>
          </cell>
        </row>
        <row r="69">
          <cell r="C69">
            <v>-1221735</v>
          </cell>
          <cell r="D69">
            <v>-1565058</v>
          </cell>
          <cell r="E69">
            <v>-1522358</v>
          </cell>
          <cell r="F69">
            <v>-2.7283333908391893E-2</v>
          </cell>
          <cell r="G69">
            <v>0.24606236213254101</v>
          </cell>
          <cell r="H69">
            <v>-3919664</v>
          </cell>
          <cell r="I69">
            <v>-5860523</v>
          </cell>
          <cell r="J69">
            <v>0.49515953408251318</v>
          </cell>
        </row>
        <row r="70">
          <cell r="C70">
            <v>-1118966</v>
          </cell>
          <cell r="D70">
            <v>-1448593</v>
          </cell>
          <cell r="E70">
            <v>-1402925</v>
          </cell>
          <cell r="F70">
            <v>-3.1525763275122826E-2</v>
          </cell>
          <cell r="G70">
            <v>0.25376910469129538</v>
          </cell>
          <cell r="H70">
            <v>-3493187</v>
          </cell>
          <cell r="I70">
            <v>-5393709</v>
          </cell>
          <cell r="J70">
            <v>0.54406534777554139</v>
          </cell>
        </row>
        <row r="71">
          <cell r="C71">
            <v>-102769</v>
          </cell>
          <cell r="D71">
            <v>-116465</v>
          </cell>
          <cell r="E71">
            <v>-119433</v>
          </cell>
          <cell r="F71">
            <v>2.5484051002447088E-2</v>
          </cell>
          <cell r="G71">
            <v>0.16215006470822912</v>
          </cell>
          <cell r="H71">
            <v>-426477</v>
          </cell>
          <cell r="I71">
            <v>-466814</v>
          </cell>
          <cell r="J71">
            <v>9.4581888355057833E-2</v>
          </cell>
        </row>
        <row r="72">
          <cell r="C72">
            <v>3140404</v>
          </cell>
          <cell r="D72">
            <v>3254043</v>
          </cell>
          <cell r="E72">
            <v>3347684</v>
          </cell>
          <cell r="F72">
            <v>2.8776817024237233E-2</v>
          </cell>
          <cell r="G72">
            <v>6.6004246587381757E-2</v>
          </cell>
          <cell r="H72">
            <v>11091618</v>
          </cell>
          <cell r="I72">
            <v>12937972</v>
          </cell>
          <cell r="J72">
            <v>0.16646390093852853</v>
          </cell>
        </row>
        <row r="75">
          <cell r="C75">
            <v>225604595.5</v>
          </cell>
          <cell r="D75">
            <v>220724334</v>
          </cell>
          <cell r="E75">
            <v>223502056.5</v>
          </cell>
          <cell r="F75">
            <v>1.2584577557271054E-2</v>
          </cell>
          <cell r="G75">
            <v>-9.3195752300178659E-3</v>
          </cell>
          <cell r="H75">
            <v>226384489</v>
          </cell>
          <cell r="I75">
            <v>223196576</v>
          </cell>
          <cell r="J75">
            <v>-1.4081852577806248E-2</v>
          </cell>
        </row>
        <row r="76">
          <cell r="C76">
            <v>190660719.95043156</v>
          </cell>
          <cell r="D76">
            <v>183805091</v>
          </cell>
          <cell r="E76">
            <v>185182242.5</v>
          </cell>
          <cell r="F76">
            <v>7.4924556904683338E-3</v>
          </cell>
          <cell r="G76">
            <v>-2.8734169533482637E-2</v>
          </cell>
          <cell r="H76">
            <v>191289309.95043156</v>
          </cell>
          <cell r="I76">
            <v>185339501.95043153</v>
          </cell>
          <cell r="J76">
            <v>-3.1103714062964586E-2</v>
          </cell>
        </row>
        <row r="79">
          <cell r="C79">
            <v>7.7341314618744106E-2</v>
          </cell>
          <cell r="D79">
            <v>8.7332482335182857E-2</v>
          </cell>
          <cell r="E79">
            <v>8.7158786389063936E-2</v>
          </cell>
          <cell r="F79" t="str">
            <v>-1 pbs</v>
          </cell>
          <cell r="G79" t="str">
            <v>99 pbs</v>
          </cell>
          <cell r="H79">
            <v>6.6308792030358582E-2</v>
          </cell>
          <cell r="I79">
            <v>8.4223939886963139E-2</v>
          </cell>
          <cell r="J79" t="str">
            <v>179 pbs</v>
          </cell>
        </row>
        <row r="80">
          <cell r="C80">
            <v>2.3475543369203926E-2</v>
          </cell>
          <cell r="D80">
            <v>3.1524545748300305E-2</v>
          </cell>
          <cell r="E80">
            <v>3.0303661540333707E-2</v>
          </cell>
          <cell r="F80" t="str">
            <v>-12 pbs</v>
          </cell>
          <cell r="G80" t="str">
            <v>68 pbs</v>
          </cell>
          <cell r="H80">
            <v>1.8261276601944893E-2</v>
          </cell>
          <cell r="I80">
            <v>2.9101777782064672E-2</v>
          </cell>
          <cell r="J80" t="str">
            <v>108 pbs</v>
          </cell>
        </row>
        <row r="81">
          <cell r="C81">
            <v>5.7501896055127122E-2</v>
          </cell>
          <cell r="D81">
            <v>6.1080859349200711E-2</v>
          </cell>
          <cell r="E81">
            <v>6.205074001187099E-2</v>
          </cell>
          <cell r="F81" t="str">
            <v>10 pbs</v>
          </cell>
          <cell r="G81" t="str">
            <v>46 pbs</v>
          </cell>
          <cell r="H81">
            <v>5.0878463674249343E-2</v>
          </cell>
          <cell r="I81">
            <v>6.0058206269257466E-2</v>
          </cell>
          <cell r="J81" t="str">
            <v>92 pbs</v>
          </cell>
        </row>
        <row r="82">
          <cell r="C82">
            <v>4.4546823072139058E-2</v>
          </cell>
          <cell r="D82">
            <v>4.4451211256118228E-2</v>
          </cell>
          <cell r="E82">
            <v>4.1049519381044265E-2</v>
          </cell>
          <cell r="F82" t="str">
            <v>-35 pbs</v>
          </cell>
          <cell r="G82" t="str">
            <v>-35 pbs</v>
          </cell>
          <cell r="H82">
            <v>4.2876422509671143E-2</v>
          </cell>
          <cell r="I82">
            <v>4.3828813036988525E-2</v>
          </cell>
          <cell r="J82" t="str">
            <v>9 pbs</v>
          </cell>
        </row>
        <row r="83">
          <cell r="C83">
            <v>7.4999999999999997E-2</v>
          </cell>
          <cell r="D83">
            <v>7.4999999999999997E-2</v>
          </cell>
          <cell r="E83">
            <v>6.7500000000000004E-2</v>
          </cell>
          <cell r="F83" t="str">
            <v>-75 pbs</v>
          </cell>
          <cell r="G83" t="str">
            <v>-75 pbs</v>
          </cell>
          <cell r="H83">
            <v>7.4999999999999997E-2</v>
          </cell>
          <cell r="I83">
            <v>6.7500000000000004E-2</v>
          </cell>
          <cell r="J83" t="str">
            <v>-75 pbs</v>
          </cell>
        </row>
        <row r="84">
          <cell r="C84">
            <v>4.4999999999999998E-2</v>
          </cell>
          <cell r="D84">
            <v>5.5E-2</v>
          </cell>
          <cell r="E84">
            <v>5.5E-2</v>
          </cell>
          <cell r="F84" t="str">
            <v>0 pbs</v>
          </cell>
          <cell r="G84" t="str">
            <v>100 pbs</v>
          </cell>
          <cell r="H84">
            <v>4.4999999999999998E-2</v>
          </cell>
          <cell r="I84">
            <v>5.5E-2</v>
          </cell>
          <cell r="J84" t="str">
            <v>100 pbs</v>
          </cell>
        </row>
      </sheetData>
      <sheetData sheetId="3">
        <row r="3">
          <cell r="P3" t="str">
            <v>4T22</v>
          </cell>
          <cell r="S3" t="str">
            <v>3T23</v>
          </cell>
          <cell r="V3" t="str">
            <v>4T23</v>
          </cell>
          <cell r="Z3">
            <v>2022</v>
          </cell>
          <cell r="AC3">
            <v>2023</v>
          </cell>
        </row>
        <row r="23">
          <cell r="O23">
            <v>28113.648999999998</v>
          </cell>
          <cell r="P23">
            <v>238.13199999999998</v>
          </cell>
          <cell r="Q23">
            <v>3.3881336428437304E-2</v>
          </cell>
          <cell r="R23">
            <v>25472.364999999998</v>
          </cell>
          <cell r="S23">
            <v>289.93400000000003</v>
          </cell>
          <cell r="T23">
            <v>4.5529184274801349E-2</v>
          </cell>
          <cell r="U23">
            <v>25321.046000000002</v>
          </cell>
          <cell r="V23">
            <v>279.44600000000003</v>
          </cell>
          <cell r="W23">
            <v>4.4144463858246615E-2</v>
          </cell>
          <cell r="Y23">
            <v>29646.311999999998</v>
          </cell>
          <cell r="Z23">
            <v>463.16299999999995</v>
          </cell>
          <cell r="AA23">
            <v>1.5622955057613911E-2</v>
          </cell>
          <cell r="AB23">
            <v>26315.736000000001</v>
          </cell>
          <cell r="AC23">
            <v>1133.21</v>
          </cell>
          <cell r="AD23">
            <v>4.3062067502121167E-2</v>
          </cell>
        </row>
        <row r="24">
          <cell r="O24">
            <v>1344.4114999999999</v>
          </cell>
          <cell r="P24">
            <v>44.911999999999999</v>
          </cell>
          <cell r="Q24">
            <v>0.13362575372198171</v>
          </cell>
          <cell r="R24">
            <v>1688.4324999999999</v>
          </cell>
          <cell r="S24">
            <v>23.972000000000001</v>
          </cell>
          <cell r="T24">
            <v>5.6791136157353053E-2</v>
          </cell>
          <cell r="U24">
            <v>1462.1345000000001</v>
          </cell>
          <cell r="V24">
            <v>27.506999999999998</v>
          </cell>
          <cell r="W24">
            <v>7.5251626987804465E-2</v>
          </cell>
          <cell r="Y24">
            <v>1434.402</v>
          </cell>
          <cell r="Z24">
            <v>94.02600000000001</v>
          </cell>
          <cell r="AA24">
            <v>6.5550661530031334E-2</v>
          </cell>
          <cell r="AB24">
            <v>1256.2515000000001</v>
          </cell>
          <cell r="AC24">
            <v>85.015000000000001</v>
          </cell>
          <cell r="AD24">
            <v>6.7673551036555979E-2</v>
          </cell>
        </row>
        <row r="25">
          <cell r="O25">
            <v>46137.247000000003</v>
          </cell>
          <cell r="P25">
            <v>564.01199999999994</v>
          </cell>
          <cell r="Q25">
            <v>4.8898626309454477E-2</v>
          </cell>
          <cell r="R25">
            <v>49576.131999999998</v>
          </cell>
          <cell r="S25">
            <v>651.83400000000006</v>
          </cell>
          <cell r="T25">
            <v>5.2592566116291616E-2</v>
          </cell>
          <cell r="U25">
            <v>51666.220499999996</v>
          </cell>
          <cell r="V25">
            <v>655.38400000000001</v>
          </cell>
          <cell r="W25">
            <v>5.0739844614722696E-2</v>
          </cell>
          <cell r="Y25">
            <v>47191.881999999998</v>
          </cell>
          <cell r="Z25">
            <v>2034.8119999999999</v>
          </cell>
          <cell r="AA25">
            <v>4.3117839631824813E-2</v>
          </cell>
          <cell r="AB25">
            <v>48823.376000000004</v>
          </cell>
          <cell r="AC25">
            <v>2535.4070000000002</v>
          </cell>
          <cell r="AD25">
            <v>5.1930186064970192E-2</v>
          </cell>
        </row>
        <row r="26">
          <cell r="O26">
            <v>150009.288</v>
          </cell>
          <cell r="P26">
            <v>3515.0829999999996</v>
          </cell>
          <cell r="Q26">
            <v>9.3729742920984987E-2</v>
          </cell>
          <cell r="R26">
            <v>143987.4045</v>
          </cell>
          <cell r="S26">
            <v>3853.3609999999999</v>
          </cell>
          <cell r="T26">
            <v>0.10704716883760482</v>
          </cell>
          <cell r="U26">
            <v>145052.65549999999</v>
          </cell>
          <cell r="V26">
            <v>3907.7049999999999</v>
          </cell>
          <cell r="W26">
            <v>0.10775962664123719</v>
          </cell>
          <cell r="Y26">
            <v>148111.89299999998</v>
          </cell>
          <cell r="Z26">
            <v>12419.281000000001</v>
          </cell>
          <cell r="AA26">
            <v>8.385066687386139E-2</v>
          </cell>
          <cell r="AB26">
            <v>146801.21250000002</v>
          </cell>
          <cell r="AC26">
            <v>15044.863000000001</v>
          </cell>
          <cell r="AD26">
            <v>0.1024845963039985</v>
          </cell>
        </row>
        <row r="27">
          <cell r="O27">
            <v>139153.03679322562</v>
          </cell>
          <cell r="P27">
            <v>3459.3668954060377</v>
          </cell>
          <cell r="Q27">
            <v>9.944064391627995E-2</v>
          </cell>
          <cell r="R27">
            <v>139427.31708829498</v>
          </cell>
          <cell r="S27">
            <v>3822.0559621377415</v>
          </cell>
          <cell r="T27">
            <v>0.10965013289949063</v>
          </cell>
          <cell r="U27">
            <v>141165.01921989</v>
          </cell>
          <cell r="V27">
            <v>3862.2439462693155</v>
          </cell>
          <cell r="W27">
            <v>0.10943912217383467</v>
          </cell>
          <cell r="Y27">
            <v>134021.46547863414</v>
          </cell>
          <cell r="Z27">
            <v>12184.140250008886</v>
          </cell>
          <cell r="AA27">
            <v>9.0911856593235779E-2</v>
          </cell>
          <cell r="AB27">
            <v>140247.89519335417</v>
          </cell>
          <cell r="AC27">
            <v>14890.70007998288</v>
          </cell>
          <cell r="AD27">
            <v>0.10617414300195854</v>
          </cell>
        </row>
        <row r="28">
          <cell r="O28">
            <v>10856.251206774376</v>
          </cell>
          <cell r="P28">
            <v>55.716104593962598</v>
          </cell>
          <cell r="Q28">
            <v>2.0528671834415684E-2</v>
          </cell>
          <cell r="R28">
            <v>4560.0874117050025</v>
          </cell>
          <cell r="S28">
            <v>31.305037862258331</v>
          </cell>
          <cell r="T28">
            <v>2.7460033140508135E-2</v>
          </cell>
          <cell r="U28">
            <v>3887.6362801099999</v>
          </cell>
          <cell r="V28">
            <v>45.461053730684228</v>
          </cell>
          <cell r="W28">
            <v>4.6775007181894E-2</v>
          </cell>
          <cell r="Y28">
            <v>14090.427521365855</v>
          </cell>
          <cell r="Z28">
            <v>235.14074999111443</v>
          </cell>
          <cell r="AA28">
            <v>1.6687978390617426E-2</v>
          </cell>
          <cell r="AB28">
            <v>6553.3173066458421</v>
          </cell>
          <cell r="AC28">
            <v>154.16292001712011</v>
          </cell>
          <cell r="AD28">
            <v>2.3524409517112897E-2</v>
          </cell>
        </row>
        <row r="29">
          <cell r="O29">
            <v>225604.5955</v>
          </cell>
          <cell r="P29">
            <v>4362.1389999999992</v>
          </cell>
          <cell r="Q29">
            <v>7.7341314618744092E-2</v>
          </cell>
          <cell r="R29">
            <v>220724.334</v>
          </cell>
          <cell r="S29">
            <v>4819.1009999999997</v>
          </cell>
          <cell r="T29">
            <v>8.7332482335182843E-2</v>
          </cell>
          <cell r="U29">
            <v>223502.05650000001</v>
          </cell>
          <cell r="V29">
            <v>4870.0419999999995</v>
          </cell>
          <cell r="W29">
            <v>8.7158786389063936E-2</v>
          </cell>
          <cell r="Y29">
            <v>226384.489</v>
          </cell>
          <cell r="Z29">
            <v>15011.282000000001</v>
          </cell>
          <cell r="AA29">
            <v>6.6308792030358582E-2</v>
          </cell>
          <cell r="AB29">
            <v>223196.576</v>
          </cell>
          <cell r="AC29">
            <v>18798.494999999999</v>
          </cell>
          <cell r="AD29">
            <v>8.4223939886963139E-2</v>
          </cell>
        </row>
        <row r="30">
          <cell r="O30">
            <v>0.56559753012655278</v>
          </cell>
          <cell r="P30">
            <v>0.73094186132078787</v>
          </cell>
          <cell r="Q30">
            <v>9.9950939410524645E-2</v>
          </cell>
          <cell r="R30">
            <v>0.57656920373808895</v>
          </cell>
          <cell r="S30">
            <v>0.71276509871861993</v>
          </cell>
          <cell r="T30">
            <v>0.1079619670794196</v>
          </cell>
          <cell r="U30">
            <v>0.5756785217768231</v>
          </cell>
          <cell r="V30">
            <v>0.7051776966194544</v>
          </cell>
          <cell r="W30">
            <v>0.10676519950107619</v>
          </cell>
          <cell r="Y30">
            <v>0.56847610261849701</v>
          </cell>
          <cell r="Z30">
            <v>0.76014233827597111</v>
          </cell>
          <cell r="AA30">
            <v>8.866532821703843E-2</v>
          </cell>
          <cell r="AB30">
            <v>0.57385726652007429</v>
          </cell>
          <cell r="AC30">
            <v>0.71099915179380069</v>
          </cell>
          <cell r="AD30">
            <v>0.10435199362987949</v>
          </cell>
        </row>
        <row r="31">
          <cell r="O31">
            <v>0.43440246987344722</v>
          </cell>
          <cell r="P31">
            <v>0.26905813867921224</v>
          </cell>
          <cell r="Q31">
            <v>4.7903296130855172E-2</v>
          </cell>
          <cell r="R31">
            <v>0.42343079626191105</v>
          </cell>
          <cell r="S31">
            <v>0.28723490128138007</v>
          </cell>
          <cell r="T31">
            <v>5.9242117398300785E-2</v>
          </cell>
          <cell r="U31">
            <v>0.42432147822317684</v>
          </cell>
          <cell r="V31">
            <v>0.29482230338054582</v>
          </cell>
          <cell r="W31">
            <v>6.0558693070826584E-2</v>
          </cell>
          <cell r="Y31">
            <v>0.43152389738150304</v>
          </cell>
          <cell r="Z31">
            <v>0.23985766172402861</v>
          </cell>
          <cell r="AA31">
            <v>3.6856989623649188E-2</v>
          </cell>
          <cell r="AB31">
            <v>0.42614273347992582</v>
          </cell>
          <cell r="AC31">
            <v>0.28900084820619948</v>
          </cell>
          <cell r="AD31">
            <v>5.7118866882536951E-2</v>
          </cell>
        </row>
        <row r="41">
          <cell r="P41" t="str">
            <v>4T22</v>
          </cell>
          <cell r="S41" t="str">
            <v>3T23</v>
          </cell>
          <cell r="V41" t="str">
            <v>4T23</v>
          </cell>
          <cell r="Z41">
            <v>2022</v>
          </cell>
          <cell r="AC41">
            <v>2023</v>
          </cell>
        </row>
        <row r="59">
          <cell r="O59">
            <v>149906.40049999999</v>
          </cell>
          <cell r="P59">
            <v>582.23699999999997</v>
          </cell>
          <cell r="Q59">
            <v>1.5536014421212122E-2</v>
          </cell>
          <cell r="R59">
            <v>145929.62599999999</v>
          </cell>
          <cell r="S59">
            <v>859.65900000000011</v>
          </cell>
          <cell r="T59">
            <v>2.3563659376472333E-2</v>
          </cell>
          <cell r="U59">
            <v>148088.26449999999</v>
          </cell>
          <cell r="V59">
            <v>827.12400000000002</v>
          </cell>
          <cell r="W59">
            <v>2.2341378712018065E-2</v>
          </cell>
          <cell r="Y59">
            <v>150063.81859572482</v>
          </cell>
          <cell r="Z59">
            <v>1688.2449999999999</v>
          </cell>
          <cell r="AA59">
            <v>1.1250180195321889E-2</v>
          </cell>
          <cell r="AB59">
            <v>147362.89050000001</v>
          </cell>
          <cell r="AC59">
            <v>3141.3070000000002</v>
          </cell>
          <cell r="AD59">
            <v>2.1316811779014337E-2</v>
          </cell>
        </row>
        <row r="60">
          <cell r="O60">
            <v>21843.350821174998</v>
          </cell>
          <cell r="P60">
            <v>239.583</v>
          </cell>
          <cell r="Q60">
            <v>4.3872939085471747E-2</v>
          </cell>
          <cell r="R60">
            <v>20972.311500000003</v>
          </cell>
          <cell r="S60">
            <v>325.61900000000003</v>
          </cell>
          <cell r="T60">
            <v>6.2104551517842936E-2</v>
          </cell>
          <cell r="U60">
            <v>19924.957999999999</v>
          </cell>
          <cell r="V60">
            <v>297.26</v>
          </cell>
          <cell r="W60">
            <v>5.9675909981842877E-2</v>
          </cell>
          <cell r="Y60">
            <v>23452.015821174999</v>
          </cell>
          <cell r="Z60">
            <v>683.23599999999988</v>
          </cell>
          <cell r="AA60">
            <v>2.9133359162375333E-2</v>
          </cell>
          <cell r="AB60">
            <v>19987.712321175</v>
          </cell>
          <cell r="AC60">
            <v>1158.6659999999999</v>
          </cell>
          <cell r="AD60">
            <v>5.7968915170572476E-2</v>
          </cell>
        </row>
        <row r="61">
          <cell r="O61">
            <v>17013.444</v>
          </cell>
          <cell r="P61">
            <v>170.68</v>
          </cell>
          <cell r="Q61">
            <v>4.0128265623350569E-2</v>
          </cell>
          <cell r="R61">
            <v>14575.164499999999</v>
          </cell>
          <cell r="S61">
            <v>149.44900000000001</v>
          </cell>
          <cell r="T61">
            <v>4.1014700039920651E-2</v>
          </cell>
          <cell r="U61">
            <v>14754.708500000001</v>
          </cell>
          <cell r="V61">
            <v>152.96</v>
          </cell>
          <cell r="W61">
            <v>4.1467440715619697E-2</v>
          </cell>
          <cell r="Y61">
            <v>17282.654404275163</v>
          </cell>
          <cell r="Z61">
            <v>722.30799999999999</v>
          </cell>
          <cell r="AA61">
            <v>4.1793811477322869E-2</v>
          </cell>
          <cell r="AB61">
            <v>15800.9895</v>
          </cell>
          <cell r="AC61">
            <v>634.29899999999998</v>
          </cell>
          <cell r="AD61">
            <v>4.014299231070307E-2</v>
          </cell>
        </row>
        <row r="62">
          <cell r="O62">
            <v>1079.4831292565229</v>
          </cell>
          <cell r="P62">
            <v>229.71227519392198</v>
          </cell>
          <cell r="Q62">
            <v>0.46886272961819114</v>
          </cell>
          <cell r="R62">
            <v>1271.7804999999998</v>
          </cell>
          <cell r="S62">
            <v>230.33100000000002</v>
          </cell>
          <cell r="T62">
            <v>0.35813098250838099</v>
          </cell>
          <cell r="U62">
            <v>1200.8689999999999</v>
          </cell>
          <cell r="V62">
            <v>245.01399999999998</v>
          </cell>
          <cell r="W62">
            <v>0.4183004141167771</v>
          </cell>
          <cell r="Y62">
            <v>2225.9845124949998</v>
          </cell>
          <cell r="Z62">
            <v>826.35192355392189</v>
          </cell>
          <cell r="AA62">
            <v>0.17945497722814782</v>
          </cell>
          <cell r="AB62">
            <v>2187.9096292565227</v>
          </cell>
          <cell r="AC62">
            <v>926.25099999999998</v>
          </cell>
          <cell r="AD62">
            <v>0.209989020504527</v>
          </cell>
        </row>
        <row r="63">
          <cell r="O63">
            <v>190660.71995043155</v>
          </cell>
          <cell r="P63">
            <v>1222.2122751939219</v>
          </cell>
          <cell r="Q63">
            <v>2.3476935405067786E-2</v>
          </cell>
          <cell r="R63">
            <v>183805.09100000001</v>
          </cell>
          <cell r="S63">
            <v>1565.0580000000004</v>
          </cell>
          <cell r="T63">
            <v>3.1524545748300298E-2</v>
          </cell>
          <cell r="U63">
            <v>185182.24249999999</v>
          </cell>
          <cell r="V63">
            <v>1522.3579999999999</v>
          </cell>
          <cell r="W63">
            <v>3.0303661540333707E-2</v>
          </cell>
          <cell r="Y63">
            <v>193024.47333367003</v>
          </cell>
          <cell r="Z63">
            <v>3920.1409235539218</v>
          </cell>
          <cell r="AA63">
            <v>1.8097461630999605E-2</v>
          </cell>
          <cell r="AB63">
            <v>185339.50195043153</v>
          </cell>
          <cell r="AC63">
            <v>5860.5230000000001</v>
          </cell>
          <cell r="AD63">
            <v>2.9101777782064676E-2</v>
          </cell>
        </row>
        <row r="64">
          <cell r="O64">
            <v>0.50781402356416971</v>
          </cell>
          <cell r="P64">
            <v>0.58596116083050409</v>
          </cell>
          <cell r="Q64">
            <v>2.6514181295198419E-2</v>
          </cell>
          <cell r="R64">
            <v>0.50909946232120407</v>
          </cell>
          <cell r="S64">
            <v>0.59775292672859404</v>
          </cell>
          <cell r="T64">
            <v>3.663881726279819E-2</v>
          </cell>
          <cell r="U64">
            <v>0.50214689726527095</v>
          </cell>
          <cell r="V64">
            <v>0.55891255539104467</v>
          </cell>
          <cell r="W64">
            <v>3.3199736976610869E-2</v>
          </cell>
          <cell r="Y64">
            <v>0.50166334175811989</v>
          </cell>
          <cell r="Z64">
            <v>0.58434351423193487</v>
          </cell>
          <cell r="AA64">
            <v>2.0763218350975339E-2</v>
          </cell>
          <cell r="AB64">
            <v>0.50109812185914193</v>
          </cell>
          <cell r="AC64">
            <v>0.58163187824704388</v>
          </cell>
          <cell r="AD64">
            <v>3.3358347226486548E-2</v>
          </cell>
        </row>
        <row r="65">
          <cell r="O65">
            <v>0.49218597643583023</v>
          </cell>
          <cell r="P65">
            <v>0.41403883916949602</v>
          </cell>
          <cell r="Q65">
            <v>2.0343249908398496E-2</v>
          </cell>
          <cell r="R65">
            <v>0.49090053767879588</v>
          </cell>
          <cell r="S65">
            <v>0.4022470732714058</v>
          </cell>
          <cell r="T65">
            <v>2.6220675252442038E-2</v>
          </cell>
          <cell r="U65">
            <v>0.49785310273472905</v>
          </cell>
          <cell r="V65">
            <v>0.44108744460895527</v>
          </cell>
          <cell r="W65">
            <v>2.7382608549834188E-2</v>
          </cell>
          <cell r="Y65">
            <v>0.49833665824188</v>
          </cell>
          <cell r="Z65">
            <v>0.41565648576806502</v>
          </cell>
          <cell r="AA65">
            <v>1.5413909453290676E-2</v>
          </cell>
          <cell r="AB65">
            <v>0.49890187814085807</v>
          </cell>
          <cell r="AC65">
            <v>0.41836812175295618</v>
          </cell>
          <cell r="AD65">
            <v>2.4826470256442162E-2</v>
          </cell>
        </row>
        <row r="67">
          <cell r="O67">
            <v>225604.5955</v>
          </cell>
          <cell r="P67">
            <v>3139.9267248060773</v>
          </cell>
          <cell r="Q67">
            <v>5.5671325627869625E-2</v>
          </cell>
          <cell r="R67">
            <v>220724.334</v>
          </cell>
          <cell r="S67">
            <v>3254.0429999999992</v>
          </cell>
          <cell r="T67">
            <v>5.897026288003205E-2</v>
          </cell>
          <cell r="U67">
            <v>223502.05650000001</v>
          </cell>
          <cell r="V67">
            <v>3347.6839999999993</v>
          </cell>
          <cell r="W67">
            <v>5.9913256323885312E-2</v>
          </cell>
          <cell r="Y67">
            <v>226384.489</v>
          </cell>
          <cell r="Z67">
            <v>11091.14107644608</v>
          </cell>
          <cell r="AA67">
            <v>4.8992495578820683E-2</v>
          </cell>
          <cell r="AB67">
            <v>223196.576</v>
          </cell>
          <cell r="AC67">
            <v>12937.971999999998</v>
          </cell>
          <cell r="AD67">
            <v>5.7966713611233886E-2</v>
          </cell>
        </row>
        <row r="68">
          <cell r="O68">
            <v>0.56559753012655278</v>
          </cell>
          <cell r="P68">
            <v>0.78737540494635838</v>
          </cell>
          <cell r="Q68">
            <v>7.7500749606060834E-2</v>
          </cell>
          <cell r="R68">
            <v>0.57656920373808895</v>
          </cell>
          <cell r="S68">
            <v>0.76808112246826499</v>
          </cell>
          <cell r="T68">
            <v>7.8557691620516734E-2</v>
          </cell>
          <cell r="U68">
            <v>0.5756785217768231</v>
          </cell>
          <cell r="V68">
            <v>0.77169171283789051</v>
          </cell>
          <cell r="W68">
            <v>8.0313163762949405E-2</v>
          </cell>
          <cell r="Y68">
            <v>0.56847610261849701</v>
          </cell>
          <cell r="Z68">
            <v>0.82227806982042151</v>
          </cell>
          <cell r="AA68">
            <v>7.0865696050681104E-2</v>
          </cell>
          <cell r="AB68">
            <v>0.57385726652007429</v>
          </cell>
          <cell r="AC68">
            <v>0.76959874391442518</v>
          </cell>
          <cell r="AD68">
            <v>7.7739034750886532E-2</v>
          </cell>
        </row>
        <row r="69">
          <cell r="O69">
            <v>0.43440246987344722</v>
          </cell>
          <cell r="P69">
            <v>0.21262459505364181</v>
          </cell>
          <cell r="Q69">
            <v>2.7249138503226432E-2</v>
          </cell>
          <cell r="R69">
            <v>0.42343079626191105</v>
          </cell>
          <cell r="S69">
            <v>0.23191887753173518</v>
          </cell>
          <cell r="T69">
            <v>3.229882496885976E-2</v>
          </cell>
          <cell r="U69">
            <v>0.42432147822317684</v>
          </cell>
          <cell r="V69">
            <v>0.22830828716210977</v>
          </cell>
          <cell r="W69">
            <v>3.2236626311940367E-2</v>
          </cell>
          <cell r="Y69">
            <v>0.43152389738150304</v>
          </cell>
          <cell r="Z69">
            <v>0.17772193017957802</v>
          </cell>
          <cell r="AA69">
            <v>2.0177424544543136E-2</v>
          </cell>
          <cell r="AB69">
            <v>0.42614273347992582</v>
          </cell>
          <cell r="AC69">
            <v>0.2304012560855751</v>
          </cell>
          <cell r="AD69">
            <v>3.1340681367761088E-2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abezados"/>
      <sheetName val="BGPL - Input"/>
      <sheetName val="RIS - input"/>
      <sheetName val="Transacc Monet BCP - Input"/>
      <sheetName val="TABLAS - Reporte"/>
      <sheetName val="TABLAS - Banking Fees "/>
      <sheetName val="HPS Input"/>
      <sheetName val="Análisis &gt;&gt;"/>
      <sheetName val="TABLAS subsanadas"/>
      <sheetName val="Other Inc x Subs (A)"/>
      <sheetName val="RIS"/>
      <sheetName val="Other Inc x Subs (B)"/>
      <sheetName val="Yape - RIS"/>
      <sheetName val="Transacciones"/>
      <sheetName val="Transferx"/>
    </sheetNames>
    <sheetDataSet>
      <sheetData sheetId="0">
        <row r="5">
          <cell r="C5" t="str">
            <v>Acumulado a</v>
          </cell>
        </row>
      </sheetData>
      <sheetData sheetId="1"/>
      <sheetData sheetId="2"/>
      <sheetData sheetId="3"/>
      <sheetData sheetId="4">
        <row r="6">
          <cell r="E6" t="str">
            <v>4T22</v>
          </cell>
          <cell r="F6" t="str">
            <v>3T23</v>
          </cell>
          <cell r="G6" t="str">
            <v>4T23</v>
          </cell>
          <cell r="H6" t="str">
            <v>TaT</v>
          </cell>
          <cell r="I6" t="str">
            <v>AaA</v>
          </cell>
          <cell r="J6">
            <v>2022</v>
          </cell>
          <cell r="K6">
            <v>2023</v>
          </cell>
          <cell r="L6" t="str">
            <v>2023 / 2022</v>
          </cell>
        </row>
        <row r="7">
          <cell r="E7">
            <v>895295</v>
          </cell>
          <cell r="F7">
            <v>975955</v>
          </cell>
          <cell r="G7">
            <v>986173</v>
          </cell>
          <cell r="H7">
            <v>1.0469745018981458E-2</v>
          </cell>
          <cell r="I7">
            <v>0.10150620745117522</v>
          </cell>
          <cell r="J7">
            <v>3642857</v>
          </cell>
          <cell r="K7">
            <v>3804459</v>
          </cell>
          <cell r="L7">
            <v>4.4361335072993446E-2</v>
          </cell>
        </row>
        <row r="8">
          <cell r="E8">
            <v>293215</v>
          </cell>
          <cell r="F8">
            <v>208620</v>
          </cell>
          <cell r="G8">
            <v>218047</v>
          </cell>
          <cell r="H8">
            <v>4.518742210718063E-2</v>
          </cell>
          <cell r="I8">
            <v>-0.25635796258718002</v>
          </cell>
          <cell r="J8">
            <v>1084151</v>
          </cell>
          <cell r="K8">
            <v>886126</v>
          </cell>
          <cell r="L8">
            <v>-0.18265444573680234</v>
          </cell>
        </row>
        <row r="9">
          <cell r="E9">
            <v>1188510</v>
          </cell>
          <cell r="F9">
            <v>1184575</v>
          </cell>
          <cell r="G9">
            <v>1204220</v>
          </cell>
          <cell r="H9">
            <v>1.6584006922313987E-2</v>
          </cell>
          <cell r="I9">
            <v>1.3218231230700539E-2</v>
          </cell>
          <cell r="J9">
            <v>4727008</v>
          </cell>
          <cell r="K9">
            <v>4690585</v>
          </cell>
          <cell r="L9">
            <v>-7.7052968812407752E-3</v>
          </cell>
        </row>
        <row r="15">
          <cell r="E15" t="str">
            <v>4T22</v>
          </cell>
          <cell r="F15" t="str">
            <v>3T23</v>
          </cell>
          <cell r="G15" t="str">
            <v>4T23</v>
          </cell>
          <cell r="H15" t="str">
            <v>TaT</v>
          </cell>
          <cell r="I15" t="str">
            <v>AaA</v>
          </cell>
          <cell r="J15">
            <v>2022</v>
          </cell>
          <cell r="K15">
            <v>2023</v>
          </cell>
          <cell r="L15" t="str">
            <v>2023 / 2022</v>
          </cell>
        </row>
        <row r="16">
          <cell r="E16">
            <v>77513</v>
          </cell>
          <cell r="F16">
            <v>53591</v>
          </cell>
          <cell r="G16">
            <v>115825</v>
          </cell>
          <cell r="H16">
            <v>1.1612770801067342</v>
          </cell>
          <cell r="I16">
            <v>0.49426547804884335</v>
          </cell>
          <cell r="J16">
            <v>-98993</v>
          </cell>
          <cell r="K16">
            <v>308055</v>
          </cell>
          <cell r="L16" t="str">
            <v>n.a.</v>
          </cell>
        </row>
        <row r="17">
          <cell r="E17">
            <v>25422</v>
          </cell>
          <cell r="F17">
            <v>32056</v>
          </cell>
          <cell r="G17">
            <v>34132</v>
          </cell>
          <cell r="H17">
            <v>6.4761667082605445E-2</v>
          </cell>
          <cell r="I17">
            <v>0.34261663126425934</v>
          </cell>
          <cell r="J17">
            <v>104461</v>
          </cell>
          <cell r="K17">
            <v>117089</v>
          </cell>
          <cell r="L17">
            <v>0.12088722106814975</v>
          </cell>
        </row>
        <row r="18">
          <cell r="E18">
            <v>5857</v>
          </cell>
          <cell r="F18">
            <v>38545</v>
          </cell>
          <cell r="G18">
            <v>5019</v>
          </cell>
          <cell r="H18">
            <v>-0.86978855882734463</v>
          </cell>
          <cell r="I18">
            <v>-0.14307666040635136</v>
          </cell>
          <cell r="J18">
            <v>65187</v>
          </cell>
          <cell r="K18">
            <v>53665</v>
          </cell>
          <cell r="L18">
            <v>-0.17675303358031513</v>
          </cell>
        </row>
        <row r="19">
          <cell r="E19">
            <v>33108</v>
          </cell>
          <cell r="F19">
            <v>4564</v>
          </cell>
          <cell r="G19">
            <v>15255</v>
          </cell>
          <cell r="H19">
            <v>2.3424627519719543</v>
          </cell>
          <cell r="I19">
            <v>-0.53923523015585362</v>
          </cell>
          <cell r="J19">
            <v>387</v>
          </cell>
          <cell r="K19">
            <v>45778</v>
          </cell>
          <cell r="L19" t="str">
            <v>n.a.</v>
          </cell>
        </row>
        <row r="20">
          <cell r="E20">
            <v>-2548</v>
          </cell>
          <cell r="F20">
            <v>89272</v>
          </cell>
          <cell r="G20">
            <v>112372</v>
          </cell>
          <cell r="H20">
            <v>0.25875974549690839</v>
          </cell>
          <cell r="I20">
            <v>-45.102040816326529</v>
          </cell>
          <cell r="J20">
            <v>268046</v>
          </cell>
          <cell r="K20">
            <v>440653</v>
          </cell>
          <cell r="L20">
            <v>0.64394544220021932</v>
          </cell>
        </row>
        <row r="21">
          <cell r="E21">
            <v>139352</v>
          </cell>
          <cell r="F21">
            <v>218028</v>
          </cell>
          <cell r="G21">
            <v>282603</v>
          </cell>
          <cell r="H21">
            <v>0.29617755517639943</v>
          </cell>
          <cell r="I21">
            <v>1.0279795051380676</v>
          </cell>
          <cell r="J21">
            <v>339088</v>
          </cell>
          <cell r="K21">
            <v>965240</v>
          </cell>
          <cell r="L21">
            <v>1.8465766998537254</v>
          </cell>
        </row>
        <row r="50">
          <cell r="E50" t="str">
            <v>4T22</v>
          </cell>
          <cell r="F50" t="str">
            <v>3T23</v>
          </cell>
          <cell r="G50" t="str">
            <v>4T23</v>
          </cell>
          <cell r="H50" t="str">
            <v>TaT</v>
          </cell>
          <cell r="I50" t="str">
            <v>AaA</v>
          </cell>
          <cell r="J50">
            <v>2022</v>
          </cell>
          <cell r="K50">
            <v>2023</v>
          </cell>
          <cell r="L50" t="str">
            <v>2023 / 2022</v>
          </cell>
        </row>
        <row r="51">
          <cell r="E51">
            <v>302.46970218700005</v>
          </cell>
          <cell r="F51">
            <v>373.97197147999998</v>
          </cell>
          <cell r="G51">
            <v>363.59557815799991</v>
          </cell>
          <cell r="H51">
            <v>-2.7746446561049298E-2</v>
          </cell>
          <cell r="I51">
            <v>0.2020892523417408</v>
          </cell>
          <cell r="J51">
            <v>1191.0050088960002</v>
          </cell>
          <cell r="K51">
            <v>1384.9300360149998</v>
          </cell>
          <cell r="L51">
            <v>0.16282469483378414</v>
          </cell>
        </row>
        <row r="52">
          <cell r="E52">
            <v>226.49575118600012</v>
          </cell>
          <cell r="F52">
            <v>178.224291489</v>
          </cell>
          <cell r="G52">
            <v>185.75136940499999</v>
          </cell>
          <cell r="H52">
            <v>4.2233737349235412E-2</v>
          </cell>
          <cell r="I52">
            <v>-0.17989026976289957</v>
          </cell>
          <cell r="J52">
            <v>916.36276350800017</v>
          </cell>
          <cell r="K52">
            <v>723.96488083200006</v>
          </cell>
          <cell r="L52">
            <v>-0.20995820687809996</v>
          </cell>
        </row>
        <row r="53">
          <cell r="E53">
            <v>97.335941560999999</v>
          </cell>
          <cell r="F53">
            <v>89.916252409999984</v>
          </cell>
          <cell r="G53">
            <v>96.564329057999998</v>
          </cell>
          <cell r="H53">
            <v>7.393631818290336E-2</v>
          </cell>
          <cell r="I53">
            <v>-7.9273132886522601E-3</v>
          </cell>
          <cell r="J53">
            <v>380.57899724600003</v>
          </cell>
          <cell r="K53">
            <v>373.28033870999997</v>
          </cell>
          <cell r="L53">
            <v>-1.917777541276755E-2</v>
          </cell>
        </row>
        <row r="54">
          <cell r="E54">
            <v>63.247015462</v>
          </cell>
          <cell r="F54">
            <v>55.659334381999997</v>
          </cell>
          <cell r="G54">
            <v>56.510012325999952</v>
          </cell>
          <cell r="H54">
            <v>1.5283652839999773E-2</v>
          </cell>
          <cell r="I54">
            <v>-0.10651890981397794</v>
          </cell>
          <cell r="J54">
            <v>243.20295737700013</v>
          </cell>
          <cell r="K54">
            <v>230.97764139899996</v>
          </cell>
          <cell r="L54">
            <v>-5.0267957716686573E-2</v>
          </cell>
        </row>
        <row r="55">
          <cell r="E55">
            <v>34.164591258637302</v>
          </cell>
          <cell r="F55">
            <v>39.220294406480896</v>
          </cell>
          <cell r="G55">
            <v>34.484000000000002</v>
          </cell>
          <cell r="H55">
            <v>-0.12076131702107396</v>
          </cell>
          <cell r="I55">
            <v>9.349116427141535E-3</v>
          </cell>
          <cell r="J55">
            <v>134.88811347042781</v>
          </cell>
          <cell r="K55">
            <v>153.17719118002861</v>
          </cell>
          <cell r="L55">
            <v>0.13558702274837886</v>
          </cell>
        </row>
        <row r="56">
          <cell r="E56">
            <v>28.617495580000003</v>
          </cell>
          <cell r="F56">
            <v>32.959782189999999</v>
          </cell>
          <cell r="G56">
            <v>31.693266439999999</v>
          </cell>
          <cell r="H56">
            <v>-3.8426095861284537E-2</v>
          </cell>
          <cell r="I56">
            <v>0.1074786873436111</v>
          </cell>
          <cell r="J56">
            <v>119.12542241</v>
          </cell>
          <cell r="K56">
            <v>126.29543254999999</v>
          </cell>
          <cell r="L56">
            <v>6.0188748924831614E-2</v>
          </cell>
        </row>
        <row r="57">
          <cell r="E57">
            <v>24.479046048789598</v>
          </cell>
          <cell r="F57">
            <v>84.941348114055899</v>
          </cell>
          <cell r="G57">
            <v>104.959</v>
          </cell>
          <cell r="H57">
            <v>0.23566440055866766</v>
          </cell>
          <cell r="I57">
            <v>3.2877079356280658</v>
          </cell>
          <cell r="J57">
            <v>102.4880270771213</v>
          </cell>
          <cell r="K57">
            <v>335.06124909331839</v>
          </cell>
          <cell r="L57">
            <v>2.2692721154753799</v>
          </cell>
        </row>
        <row r="58">
          <cell r="E58">
            <v>12.88</v>
          </cell>
          <cell r="F58">
            <v>16.428000000000001</v>
          </cell>
          <cell r="G58">
            <v>10.704000000000001</v>
          </cell>
          <cell r="H58">
            <v>-0.34842951059167271</v>
          </cell>
          <cell r="I58">
            <v>-0.168944099378882</v>
          </cell>
          <cell r="J58">
            <v>65.384</v>
          </cell>
          <cell r="K58">
            <v>59.264000000000003</v>
          </cell>
          <cell r="L58">
            <v>-9.3600880949467724E-2</v>
          </cell>
        </row>
        <row r="59">
          <cell r="E59">
            <v>8.9364572210000031</v>
          </cell>
          <cell r="F59">
            <v>10.153307644</v>
          </cell>
          <cell r="G59">
            <v>4.9460756730000002</v>
          </cell>
          <cell r="H59">
            <v>-0.51286065128511726</v>
          </cell>
          <cell r="I59">
            <v>-0.4465283556242966</v>
          </cell>
          <cell r="J59">
            <v>34.499239347999996</v>
          </cell>
          <cell r="K59">
            <v>33.417013000000004</v>
          </cell>
          <cell r="L59">
            <v>-3.13695712848443E-2</v>
          </cell>
        </row>
        <row r="60">
          <cell r="E60">
            <v>14.881595823</v>
          </cell>
          <cell r="F60">
            <v>16.802986044000001</v>
          </cell>
          <cell r="G60">
            <v>9.167615056999999</v>
          </cell>
          <cell r="H60">
            <v>-0.45440560189755286</v>
          </cell>
          <cell r="I60">
            <v>-0.38396290518580367</v>
          </cell>
          <cell r="J60">
            <v>53.682756402999999</v>
          </cell>
          <cell r="K60">
            <v>54.181900949000003</v>
          </cell>
          <cell r="L60">
            <v>9.2980424152011576E-3</v>
          </cell>
        </row>
        <row r="61">
          <cell r="E61">
            <v>813.507596327427</v>
          </cell>
          <cell r="F61">
            <v>898.27756815953694</v>
          </cell>
          <cell r="G61">
            <v>898.37524611699985</v>
          </cell>
          <cell r="H61">
            <v>1.0873917030229663E-4</v>
          </cell>
          <cell r="I61">
            <v>0.10432311901291036</v>
          </cell>
          <cell r="J61">
            <v>3241.2172857355499</v>
          </cell>
          <cell r="K61">
            <v>3474.5496837283472</v>
          </cell>
          <cell r="L61">
            <v>7.1989125511480623E-2</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topLeftCell="A4" zoomScale="110" zoomScaleNormal="110" workbookViewId="0">
      <selection activeCell="C31" sqref="C31"/>
    </sheetView>
  </sheetViews>
  <sheetFormatPr baseColWidth="10" defaultColWidth="11.44140625" defaultRowHeight="14.4"/>
  <sheetData>
    <row r="1" spans="1:5" s="1" customFormat="1">
      <c r="A1" s="3"/>
      <c r="B1" s="3"/>
      <c r="C1" s="3"/>
      <c r="D1" s="3"/>
      <c r="E1" s="3"/>
    </row>
    <row r="2" spans="1:5" s="1" customFormat="1" ht="48.75" customHeight="1">
      <c r="A2" s="3"/>
      <c r="B2" s="3"/>
      <c r="C2" s="3"/>
      <c r="D2" s="3"/>
      <c r="E2" s="3"/>
    </row>
    <row r="3" spans="1:5" s="2" customFormat="1" ht="25.2" thickBot="1">
      <c r="A3" s="110" t="s">
        <v>0</v>
      </c>
      <c r="B3" s="111"/>
      <c r="C3" s="112"/>
      <c r="D3" s="111"/>
      <c r="E3" s="111"/>
    </row>
    <row r="4" spans="1:5">
      <c r="A4" s="35"/>
      <c r="B4" s="35"/>
      <c r="C4" s="35"/>
      <c r="D4" s="35"/>
      <c r="E4" s="35"/>
    </row>
    <row r="5" spans="1:5">
      <c r="A5" s="35"/>
      <c r="B5" s="36" t="s">
        <v>1</v>
      </c>
      <c r="C5" s="35"/>
      <c r="D5" s="35"/>
      <c r="E5" s="35"/>
    </row>
    <row r="6" spans="1:5">
      <c r="A6" s="35"/>
      <c r="B6" s="74" t="s">
        <v>2</v>
      </c>
      <c r="C6" s="35"/>
      <c r="D6" s="35"/>
      <c r="E6" s="35"/>
    </row>
    <row r="7" spans="1:5">
      <c r="A7" s="35"/>
      <c r="B7" s="44" t="s">
        <v>3</v>
      </c>
      <c r="C7" s="35"/>
      <c r="D7" s="35"/>
      <c r="E7" s="35"/>
    </row>
    <row r="8" spans="1:5">
      <c r="A8" s="35"/>
      <c r="B8" s="44" t="s">
        <v>4</v>
      </c>
      <c r="C8" s="35"/>
      <c r="D8" s="35"/>
      <c r="E8" s="35"/>
    </row>
    <row r="9" spans="1:5">
      <c r="A9" s="35"/>
      <c r="B9" s="44" t="s">
        <v>5</v>
      </c>
      <c r="C9" s="35"/>
      <c r="D9" s="35"/>
      <c r="E9" s="35"/>
    </row>
    <row r="10" spans="1:5">
      <c r="A10" s="35"/>
      <c r="B10" s="44" t="s">
        <v>6</v>
      </c>
      <c r="C10" s="35"/>
      <c r="D10" s="35"/>
      <c r="E10" s="35"/>
    </row>
    <row r="11" spans="1:5">
      <c r="A11" s="35"/>
      <c r="B11" s="44" t="s">
        <v>7</v>
      </c>
      <c r="C11" s="35"/>
      <c r="D11" s="35"/>
      <c r="E11" s="35"/>
    </row>
    <row r="12" spans="1:5">
      <c r="A12" s="35"/>
      <c r="B12" s="44" t="s">
        <v>8</v>
      </c>
      <c r="C12" s="35"/>
      <c r="D12" s="35"/>
      <c r="E12" s="35"/>
    </row>
    <row r="13" spans="1:5">
      <c r="A13" s="35"/>
      <c r="B13" s="44" t="s">
        <v>9</v>
      </c>
      <c r="C13" s="35"/>
      <c r="D13" s="35"/>
      <c r="E13" s="35"/>
    </row>
    <row r="14" spans="1:5">
      <c r="A14" s="35"/>
      <c r="B14" s="44" t="s">
        <v>10</v>
      </c>
      <c r="C14" s="35"/>
      <c r="D14" s="35"/>
      <c r="E14" s="35"/>
    </row>
    <row r="15" spans="1:5">
      <c r="A15" s="35"/>
      <c r="B15" s="44" t="s">
        <v>11</v>
      </c>
      <c r="C15" s="35"/>
      <c r="D15" s="35"/>
      <c r="E15" s="35"/>
    </row>
    <row r="16" spans="1:5">
      <c r="A16" s="35"/>
      <c r="B16" s="44" t="s">
        <v>12</v>
      </c>
      <c r="C16" s="35"/>
      <c r="D16" s="35"/>
      <c r="E16" s="35"/>
    </row>
    <row r="17" spans="1:5">
      <c r="A17" s="35"/>
      <c r="B17" s="44" t="s">
        <v>13</v>
      </c>
      <c r="C17" s="35"/>
      <c r="D17" s="35"/>
      <c r="E17" s="35"/>
    </row>
    <row r="18" spans="1:5">
      <c r="A18" s="35"/>
      <c r="B18" s="44" t="s">
        <v>14</v>
      </c>
      <c r="C18" s="35"/>
      <c r="D18" s="35"/>
      <c r="E18" s="35"/>
    </row>
    <row r="19" spans="1:5">
      <c r="A19" s="35"/>
      <c r="B19" s="44" t="s">
        <v>15</v>
      </c>
      <c r="C19" s="35"/>
      <c r="D19" s="35"/>
      <c r="E19" s="35"/>
    </row>
    <row r="20" spans="1:5">
      <c r="A20" s="35"/>
      <c r="B20" s="44" t="s">
        <v>16</v>
      </c>
      <c r="C20" s="35"/>
      <c r="D20" s="35"/>
      <c r="E20" s="35"/>
    </row>
    <row r="21" spans="1:5">
      <c r="A21" s="35"/>
      <c r="B21" s="44" t="s">
        <v>17</v>
      </c>
      <c r="C21" s="35"/>
      <c r="D21" s="35"/>
      <c r="E21" s="35"/>
    </row>
    <row r="22" spans="1:5">
      <c r="A22" s="35"/>
      <c r="B22" s="44" t="s">
        <v>18</v>
      </c>
      <c r="C22" s="35"/>
      <c r="D22" s="35"/>
      <c r="E22" s="35"/>
    </row>
    <row r="23" spans="1:5">
      <c r="A23" s="35"/>
      <c r="B23" s="44" t="s">
        <v>19</v>
      </c>
      <c r="C23" s="35"/>
      <c r="D23" s="35"/>
      <c r="E23" s="35"/>
    </row>
    <row r="24" spans="1:5">
      <c r="A24" s="35"/>
      <c r="B24" s="44" t="s">
        <v>20</v>
      </c>
      <c r="C24" s="35"/>
      <c r="D24" s="35"/>
      <c r="E24" s="35"/>
    </row>
    <row r="25" spans="1:5">
      <c r="A25" s="35"/>
      <c r="B25" s="44" t="s">
        <v>21</v>
      </c>
      <c r="C25" s="35"/>
      <c r="D25" s="35"/>
      <c r="E25" s="35"/>
    </row>
    <row r="26" spans="1:5">
      <c r="A26" s="35"/>
      <c r="B26" s="44" t="s">
        <v>22</v>
      </c>
      <c r="C26" s="35"/>
      <c r="D26" s="35"/>
      <c r="E26" s="35"/>
    </row>
    <row r="27" spans="1:5">
      <c r="A27" s="35"/>
      <c r="B27" s="44"/>
      <c r="C27" s="35"/>
      <c r="D27" s="35"/>
      <c r="E27" s="35"/>
    </row>
    <row r="28" spans="1:5">
      <c r="A28" s="35"/>
      <c r="B28" s="44"/>
      <c r="C28" s="35"/>
      <c r="D28" s="35"/>
      <c r="E28" s="35"/>
    </row>
    <row r="29" spans="1:5">
      <c r="A29" s="35"/>
      <c r="B29" s="44"/>
      <c r="C29" s="35"/>
      <c r="D29" s="35"/>
      <c r="E29" s="35"/>
    </row>
    <row r="30" spans="1:5">
      <c r="A30" s="35"/>
      <c r="B30" s="44"/>
      <c r="C30" s="35"/>
      <c r="D30" s="35"/>
      <c r="E30" s="35"/>
    </row>
    <row r="31" spans="1:5">
      <c r="A31" s="35"/>
      <c r="B31" s="44"/>
      <c r="C31" s="35"/>
      <c r="D31" s="35"/>
      <c r="E31" s="35"/>
    </row>
    <row r="32" spans="1:5">
      <c r="A32" s="35"/>
      <c r="B32" s="44"/>
      <c r="C32" s="35"/>
      <c r="D32" s="35"/>
      <c r="E32" s="35"/>
    </row>
    <row r="33" spans="1:5">
      <c r="A33" s="35"/>
      <c r="B33" s="44"/>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G28"/>
  <sheetViews>
    <sheetView showGridLines="0" topLeftCell="A12" zoomScaleNormal="100" workbookViewId="0">
      <pane xSplit="2" topLeftCell="C1" activePane="topRight" state="frozen"/>
      <selection activeCell="L35" sqref="L35"/>
      <selection pane="topRight" activeCell="E23" sqref="E23"/>
    </sheetView>
  </sheetViews>
  <sheetFormatPr baseColWidth="10" defaultColWidth="11.44140625" defaultRowHeight="14.4"/>
  <cols>
    <col min="1" max="1" width="11.44140625" style="132"/>
    <col min="2" max="2" width="62.44140625" style="132" customWidth="1"/>
    <col min="3" max="5" width="12.5546875" style="132" bestFit="1" customWidth="1"/>
    <col min="6" max="7" width="11.44140625" style="132" bestFit="1" customWidth="1"/>
    <col min="8" max="16384" width="11.44140625" style="132"/>
  </cols>
  <sheetData>
    <row r="1" spans="1:7">
      <c r="A1" s="316" t="s">
        <v>41</v>
      </c>
    </row>
    <row r="2" spans="1:7" ht="15" thickBot="1"/>
    <row r="3" spans="1:7">
      <c r="B3" s="1336" t="s">
        <v>254</v>
      </c>
      <c r="C3" s="2167" t="s">
        <v>175</v>
      </c>
      <c r="D3" s="2209"/>
      <c r="E3" s="2212"/>
      <c r="F3" s="2167" t="s">
        <v>95</v>
      </c>
      <c r="G3" s="2212"/>
    </row>
    <row r="4" spans="1:7">
      <c r="B4" s="1355" t="s">
        <v>96</v>
      </c>
      <c r="C4" s="2210"/>
      <c r="D4" s="2211"/>
      <c r="E4" s="2213"/>
      <c r="F4" s="2210"/>
      <c r="G4" s="2213"/>
    </row>
    <row r="5" spans="1:7" ht="15" thickBot="1">
      <c r="B5" s="162"/>
      <c r="C5" s="1341" t="str">
        <f>+'[6]1 AGI para pegar'!C30</f>
        <v>Dic 22</v>
      </c>
      <c r="D5" s="1629" t="str">
        <f>+'[6]1 AGI para pegar'!D30</f>
        <v>Set 23</v>
      </c>
      <c r="E5" s="1342" t="str">
        <f>+'[6]1 AGI para pegar'!E30</f>
        <v>Dic 23</v>
      </c>
      <c r="F5" s="1343" t="str">
        <f>+'[6]1 AGI para pegar'!F30</f>
        <v>TaT</v>
      </c>
      <c r="G5" s="1344" t="str">
        <f>+'[6]1 AGI para pegar'!G30</f>
        <v>AaA</v>
      </c>
    </row>
    <row r="6" spans="1:7">
      <c r="B6" s="766" t="s">
        <v>255</v>
      </c>
      <c r="C6" s="1345">
        <f>+'[6]1 AGI para pegar'!C31</f>
        <v>26897216</v>
      </c>
      <c r="D6" s="1346">
        <f>+'[6]1 AGI para pegar'!D31</f>
        <v>24907836</v>
      </c>
      <c r="E6" s="1347">
        <f>+'[6]1 AGI para pegar'!E31</f>
        <v>25734256</v>
      </c>
      <c r="F6" s="1888">
        <f>+'[6]1 AGI para pegar'!F31</f>
        <v>3.3179116804848086E-2</v>
      </c>
      <c r="G6" s="1889">
        <f>+'[6]1 AGI para pegar'!G31</f>
        <v>-4.3237188562563533E-2</v>
      </c>
    </row>
    <row r="7" spans="1:7">
      <c r="B7" s="766" t="s">
        <v>256</v>
      </c>
      <c r="C7" s="1348">
        <f>+'[6]1 AGI para pegar'!C35</f>
        <v>45431224</v>
      </c>
      <c r="D7" s="1349">
        <f>+'[6]1 AGI para pegar'!D35</f>
        <v>51116913</v>
      </c>
      <c r="E7" s="1349">
        <f>+'[6]1 AGI para pegar'!E35</f>
        <v>52215528</v>
      </c>
      <c r="F7" s="1890">
        <f>+'[6]1 AGI para pegar'!F35</f>
        <v>2.1492201612409501E-2</v>
      </c>
      <c r="G7" s="1891">
        <f>+'[6]1 AGI para pegar'!G35</f>
        <v>0.14933130571168407</v>
      </c>
    </row>
    <row r="8" spans="1:7">
      <c r="B8" s="766" t="s">
        <v>257</v>
      </c>
      <c r="C8" s="1348">
        <f>+'[6]1 AGI para pegar'!C36</f>
        <v>1101856</v>
      </c>
      <c r="D8" s="1349">
        <f>+'[6]1 AGI para pegar'!D36</f>
        <v>1513622</v>
      </c>
      <c r="E8" s="1349">
        <f>+'[6]1 AGI para pegar'!E36</f>
        <v>1410647</v>
      </c>
      <c r="F8" s="1890">
        <f>+'[6]1 AGI para pegar'!F36</f>
        <v>-6.8032177122161253E-2</v>
      </c>
      <c r="G8" s="1891">
        <f>+'[6]1 AGI para pegar'!G36</f>
        <v>0.28024623907298229</v>
      </c>
    </row>
    <row r="9" spans="1:7" ht="15" thickBot="1">
      <c r="B9" s="1630" t="s">
        <v>35</v>
      </c>
      <c r="C9" s="1350">
        <f>+'[6]1 AGI para pegar'!C37</f>
        <v>148626374</v>
      </c>
      <c r="D9" s="1631">
        <f>+'[6]1 AGI para pegar'!D37</f>
        <v>145129260</v>
      </c>
      <c r="E9" s="1351">
        <f>+'[6]1 AGI para pegar'!E37</f>
        <v>144976051</v>
      </c>
      <c r="F9" s="1892">
        <f>+'[6]1 AGI para pegar'!F37</f>
        <v>-1.0556727154813483E-3</v>
      </c>
      <c r="G9" s="1893">
        <f>+'[6]1 AGI para pegar'!G37</f>
        <v>-2.4560398681326867E-2</v>
      </c>
    </row>
    <row r="10" spans="1:7" ht="15" thickBot="1">
      <c r="B10" s="1356" t="s">
        <v>258</v>
      </c>
      <c r="C10" s="1352">
        <f>+'[6]1 AGI para pegar'!C38</f>
        <v>222056670</v>
      </c>
      <c r="D10" s="1353">
        <f>+'[6]1 AGI para pegar'!D38</f>
        <v>222667631</v>
      </c>
      <c r="E10" s="1353">
        <f>+'[6]1 AGI para pegar'!E38</f>
        <v>224336482</v>
      </c>
      <c r="F10" s="1894">
        <f>+'[6]1 AGI para pegar'!F38</f>
        <v>7.494807361560385E-3</v>
      </c>
      <c r="G10" s="1895">
        <f>+'[6]1 AGI para pegar'!G38</f>
        <v>1.0266802613945414E-2</v>
      </c>
    </row>
    <row r="11" spans="1:7">
      <c r="C11" s="1354"/>
      <c r="E11" s="1354"/>
      <c r="F11" s="1357"/>
      <c r="G11" s="1357"/>
    </row>
    <row r="12" spans="1:7" ht="15" thickBot="1">
      <c r="B12" s="1340"/>
      <c r="C12" s="1340"/>
      <c r="D12" s="1340"/>
      <c r="E12" s="1340"/>
      <c r="F12" s="1358"/>
      <c r="G12" s="1358"/>
    </row>
    <row r="13" spans="1:7">
      <c r="B13" s="1336" t="s">
        <v>259</v>
      </c>
      <c r="C13" s="2167" t="s">
        <v>175</v>
      </c>
      <c r="D13" s="2209"/>
      <c r="E13" s="2212"/>
      <c r="F13" s="2167" t="s">
        <v>95</v>
      </c>
      <c r="G13" s="2212"/>
    </row>
    <row r="14" spans="1:7">
      <c r="B14" s="1355" t="s">
        <v>96</v>
      </c>
      <c r="C14" s="2210"/>
      <c r="D14" s="2211"/>
      <c r="E14" s="2213"/>
      <c r="F14" s="2210"/>
      <c r="G14" s="2213"/>
    </row>
    <row r="15" spans="1:7" ht="15.75" customHeight="1" thickBot="1">
      <c r="B15" s="162"/>
      <c r="C15" s="1341" t="str">
        <f>+'[6]1 AGI para pegar'!C46</f>
        <v>Dic 22</v>
      </c>
      <c r="D15" s="1629" t="str">
        <f>+'[6]1 AGI para pegar'!D46</f>
        <v>Set 23</v>
      </c>
      <c r="E15" s="1342" t="str">
        <f>+'[6]1 AGI para pegar'!E46</f>
        <v>Dic 23</v>
      </c>
      <c r="F15" s="1343" t="str">
        <f>+'[6]1 AGI para pegar'!F46</f>
        <v>TaT</v>
      </c>
      <c r="G15" s="1344" t="str">
        <f>+'[6]1 AGI para pegar'!G46</f>
        <v>AaA</v>
      </c>
    </row>
    <row r="16" spans="1:7">
      <c r="B16" s="766" t="s">
        <v>260</v>
      </c>
      <c r="C16" s="1361">
        <f>+'[6]1 AGI para pegar'!C47</f>
        <v>4199334</v>
      </c>
      <c r="D16" s="1362">
        <f>+'[6]1 AGI para pegar'!D47</f>
        <v>5558973</v>
      </c>
      <c r="E16" s="1363">
        <f>+'[6]1 AGI para pegar'!E47</f>
        <v>4981384</v>
      </c>
      <c r="F16" s="2099">
        <f>+'[6]1 AGI para pegar'!F47</f>
        <v>-0.10390210565872504</v>
      </c>
      <c r="G16" s="2100">
        <f>+'[6]1 AGI para pegar'!G47</f>
        <v>0.1862319120127145</v>
      </c>
    </row>
    <row r="17" spans="2:7">
      <c r="B17" s="766" t="s">
        <v>261</v>
      </c>
      <c r="C17" s="1364">
        <f>+'[6]1 AGI para pegar'!C48</f>
        <v>30786161</v>
      </c>
      <c r="D17" s="1365">
        <f>+'[6]1 AGI para pegar'!D48</f>
        <v>35475821</v>
      </c>
      <c r="E17" s="1366">
        <f>+'[6]1 AGI para pegar'!E48</f>
        <v>37045217</v>
      </c>
      <c r="F17" s="2101">
        <f>+'[6]1 AGI para pegar'!F48</f>
        <v>4.4238468786952145E-2</v>
      </c>
      <c r="G17" s="2102">
        <f>+'[6]1 AGI para pegar'!G48</f>
        <v>0.20330745363151959</v>
      </c>
    </row>
    <row r="18" spans="2:7" ht="15" thickBot="1">
      <c r="B18" s="1632" t="s">
        <v>262</v>
      </c>
      <c r="C18" s="1367">
        <f>+'[6]1 AGI para pegar'!C49</f>
        <v>10445729</v>
      </c>
      <c r="D18" s="1633">
        <f>+'[6]1 AGI para pegar'!D49</f>
        <v>10082119</v>
      </c>
      <c r="E18" s="1368">
        <f>+'[6]1 AGI para pegar'!E49</f>
        <v>10188927</v>
      </c>
      <c r="F18" s="2103">
        <f>+'[6]1 AGI para pegar'!F49</f>
        <v>1.0593804734897461E-2</v>
      </c>
      <c r="G18" s="2104">
        <f>+'[6]1 AGI para pegar'!G49</f>
        <v>-2.4584401912015941E-2</v>
      </c>
    </row>
    <row r="19" spans="2:7" ht="15" thickBot="1">
      <c r="B19" s="1356" t="s">
        <v>256</v>
      </c>
      <c r="C19" s="1369">
        <f>+'[6]1 AGI para pegar'!C50</f>
        <v>45431224</v>
      </c>
      <c r="D19" s="1370">
        <f>+'[6]1 AGI para pegar'!D50</f>
        <v>51116913</v>
      </c>
      <c r="E19" s="1370">
        <f>+'[6]1 AGI para pegar'!E50</f>
        <v>52215528</v>
      </c>
      <c r="F19" s="2105">
        <f>+'[6]1 AGI para pegar'!F50</f>
        <v>2.1492201612409501E-2</v>
      </c>
      <c r="G19" s="2106">
        <f>+'[6]1 AGI para pegar'!G50</f>
        <v>0.14933130571168407</v>
      </c>
    </row>
    <row r="21" spans="2:7">
      <c r="B21" s="131"/>
      <c r="C21" s="131"/>
      <c r="D21" s="131"/>
      <c r="E21" s="131"/>
      <c r="F21" s="1359"/>
      <c r="G21" s="1359"/>
    </row>
    <row r="26" spans="2:7">
      <c r="G26" s="1360"/>
    </row>
    <row r="27" spans="2:7">
      <c r="E27" s="1354"/>
    </row>
    <row r="28" spans="2:7">
      <c r="E28" s="1354"/>
    </row>
  </sheetData>
  <mergeCells count="4">
    <mergeCell ref="C3:E4"/>
    <mergeCell ref="F3:G4"/>
    <mergeCell ref="C13:E14"/>
    <mergeCell ref="F13:G14"/>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L20"/>
  <sheetViews>
    <sheetView showGridLines="0" zoomScaleNormal="100" workbookViewId="0">
      <pane xSplit="2" topLeftCell="C1" activePane="topRight" state="frozen"/>
      <selection activeCell="G23" sqref="G23"/>
      <selection pane="topRight" activeCell="I13" sqref="H13:I13"/>
    </sheetView>
  </sheetViews>
  <sheetFormatPr baseColWidth="10" defaultColWidth="11.44140625" defaultRowHeight="14.4"/>
  <cols>
    <col min="2" max="2" width="38.88671875" customWidth="1"/>
    <col min="3" max="4" width="15.88671875" bestFit="1" customWidth="1"/>
    <col min="5" max="5" width="15.44140625" customWidth="1"/>
    <col min="6" max="7" width="11.44140625" bestFit="1" customWidth="1"/>
    <col min="8" max="9" width="13.44140625" customWidth="1"/>
    <col min="10" max="10" width="15.88671875" customWidth="1"/>
  </cols>
  <sheetData>
    <row r="1" spans="1:12">
      <c r="A1" s="316" t="s">
        <v>41</v>
      </c>
    </row>
    <row r="2" spans="1:12" ht="15" thickBot="1"/>
    <row r="3" spans="1:12" s="124" customFormat="1">
      <c r="B3" s="1634" t="s">
        <v>36</v>
      </c>
      <c r="C3" s="2174" t="s">
        <v>175</v>
      </c>
      <c r="D3" s="2175"/>
      <c r="E3" s="2172"/>
      <c r="F3" s="2175" t="s">
        <v>95</v>
      </c>
      <c r="G3" s="2172"/>
    </row>
    <row r="4" spans="1:12" s="124" customFormat="1" ht="15" thickBot="1">
      <c r="B4" s="1635" t="s">
        <v>242</v>
      </c>
      <c r="C4" s="1341" t="str">
        <f>+'[7]BG '!D18</f>
        <v>Dic 22</v>
      </c>
      <c r="D4" s="1629" t="str">
        <f>+'[7]BG '!E18</f>
        <v>Set 23</v>
      </c>
      <c r="E4" s="1342" t="str">
        <f>+'[7]BG '!F18</f>
        <v>Dic 23</v>
      </c>
      <c r="F4" s="1636" t="str">
        <f>+'[6]1 AGI para pegar'!F55</f>
        <v>TaT</v>
      </c>
      <c r="G4" s="1344" t="str">
        <f>+'[6]1 AGI para pegar'!G55</f>
        <v>AaA</v>
      </c>
    </row>
    <row r="5" spans="1:12" s="124" customFormat="1">
      <c r="B5" s="374" t="s">
        <v>109</v>
      </c>
      <c r="C5" s="1371">
        <f>+'[6]1 AGI para pegar'!C56</f>
        <v>147020787</v>
      </c>
      <c r="D5" s="1372">
        <f>+'[6]1 AGI para pegar'!D56</f>
        <v>148471535</v>
      </c>
      <c r="E5" s="1373">
        <f>+'[6]1 AGI para pegar'!E56</f>
        <v>147704994</v>
      </c>
      <c r="F5" s="2101">
        <f>+'[6]1 AGI para pegar'!F56</f>
        <v>-5.1628818951726663E-3</v>
      </c>
      <c r="G5" s="2102">
        <f>+'[6]1 AGI para pegar'!G56</f>
        <v>4.6538113008469661E-3</v>
      </c>
      <c r="H5" s="125"/>
      <c r="I5" s="125"/>
      <c r="J5" s="125"/>
      <c r="K5" s="125"/>
      <c r="L5" s="125"/>
    </row>
    <row r="6" spans="1:12" s="124" customFormat="1">
      <c r="B6" s="375" t="s">
        <v>250</v>
      </c>
      <c r="C6" s="1371">
        <f>+'[6]1 AGI para pegar'!C57</f>
        <v>8937411</v>
      </c>
      <c r="D6" s="1372">
        <f>+'[6]1 AGI para pegar'!D57</f>
        <v>10493411</v>
      </c>
      <c r="E6" s="1373">
        <f>+'[6]1 AGI para pegar'!E57</f>
        <v>12278681</v>
      </c>
      <c r="F6" s="2101">
        <f>+'[6]1 AGI para pegar'!F57</f>
        <v>0.1701324764654697</v>
      </c>
      <c r="G6" s="2102">
        <f>+'[6]1 AGI para pegar'!G57</f>
        <v>0.37385211444343325</v>
      </c>
      <c r="H6" s="125"/>
      <c r="I6" s="125"/>
      <c r="J6" s="125"/>
      <c r="K6" s="125"/>
      <c r="L6" s="125"/>
    </row>
    <row r="7" spans="1:12" s="124" customFormat="1">
      <c r="B7" s="375" t="s">
        <v>251</v>
      </c>
      <c r="C7" s="1371">
        <f>+'[6]1 AGI para pegar'!C58</f>
        <v>11297658.642349999</v>
      </c>
      <c r="D7" s="1372">
        <f>+'[6]1 AGI para pegar'!D58</f>
        <v>9616150</v>
      </c>
      <c r="E7" s="1373">
        <f>+'[6]1 AGI para pegar'!E58</f>
        <v>7461674</v>
      </c>
      <c r="F7" s="2101">
        <f>+'[6]1 AGI para pegar'!F58</f>
        <v>-0.22404766980548352</v>
      </c>
      <c r="G7" s="2102">
        <f>+'[6]1 AGI para pegar'!G58</f>
        <v>-0.33953801967166586</v>
      </c>
      <c r="H7" s="125"/>
      <c r="I7" s="125"/>
      <c r="J7" s="125"/>
      <c r="K7" s="125"/>
      <c r="L7" s="125"/>
    </row>
    <row r="8" spans="1:12" s="124" customFormat="1">
      <c r="B8" s="375" t="s">
        <v>263</v>
      </c>
      <c r="C8" s="1364">
        <f>+'[6]1 AGI para pegar'!C59</f>
        <v>1669066.3576500006</v>
      </c>
      <c r="D8" s="1365">
        <f>+'[6]1 AGI para pegar'!D59</f>
        <v>2121870</v>
      </c>
      <c r="E8" s="1366">
        <f>+'[6]1 AGI para pegar'!E59</f>
        <v>2706753</v>
      </c>
      <c r="F8" s="2101">
        <f>+'[6]1 AGI para pegar'!F59</f>
        <v>0.27564506779397413</v>
      </c>
      <c r="G8" s="2102">
        <f>+'[6]1 AGI para pegar'!G59</f>
        <v>0.62171682844954912</v>
      </c>
      <c r="H8" s="125"/>
      <c r="I8" s="125"/>
      <c r="J8" s="125"/>
      <c r="K8" s="125"/>
      <c r="L8" s="125"/>
    </row>
    <row r="9" spans="1:12" s="124" customFormat="1" ht="15" thickBot="1">
      <c r="B9" s="1637" t="s">
        <v>253</v>
      </c>
      <c r="C9" s="1367">
        <f>+'[6]1 AGI para pegar'!C60</f>
        <v>17007194</v>
      </c>
      <c r="D9" s="1633">
        <f>+'[6]1 AGI para pegar'!D60</f>
        <v>14914632</v>
      </c>
      <c r="E9" s="1368">
        <f>+'[6]1 AGI para pegar'!E60</f>
        <v>14594785</v>
      </c>
      <c r="F9" s="2103">
        <f>+'[6]1 AGI para pegar'!F60</f>
        <v>-2.1445182154008258E-2</v>
      </c>
      <c r="G9" s="2104">
        <f>+'[6]1 AGI para pegar'!G60</f>
        <v>-0.14184638571183461</v>
      </c>
      <c r="H9" s="125"/>
      <c r="I9" s="125"/>
      <c r="J9" s="125"/>
      <c r="K9" s="125"/>
      <c r="L9" s="125"/>
    </row>
    <row r="10" spans="1:12" s="124" customFormat="1" ht="15" thickBot="1">
      <c r="B10" s="376" t="s">
        <v>264</v>
      </c>
      <c r="C10" s="1369">
        <f>+'[6]1 AGI para pegar'!C61</f>
        <v>185932117</v>
      </c>
      <c r="D10" s="1370">
        <f>+'[6]1 AGI para pegar'!D61</f>
        <v>185617598</v>
      </c>
      <c r="E10" s="1370">
        <f>+'[6]1 AGI para pegar'!E61</f>
        <v>184746887</v>
      </c>
      <c r="F10" s="2105">
        <f>+'[6]1 AGI para pegar'!F61</f>
        <v>-4.6908860441131628E-3</v>
      </c>
      <c r="G10" s="2106">
        <f>+'[6]1 AGI para pegar'!G61</f>
        <v>-6.3745307649027971E-3</v>
      </c>
    </row>
    <row r="11" spans="1:12" s="124" customFormat="1" ht="15" thickBot="1">
      <c r="B11" s="94"/>
      <c r="C11" s="101">
        <v>201697239</v>
      </c>
      <c r="D11" s="101">
        <v>197906831.00086305</v>
      </c>
      <c r="E11" s="101">
        <v>197303576</v>
      </c>
      <c r="F11" s="68"/>
      <c r="G11" s="68"/>
    </row>
    <row r="12" spans="1:12" s="126" customFormat="1">
      <c r="B12" s="1638" t="s">
        <v>265</v>
      </c>
      <c r="C12" s="2224" t="s">
        <v>94</v>
      </c>
      <c r="D12" s="2225"/>
      <c r="E12" s="2226"/>
      <c r="F12" s="2225" t="s">
        <v>95</v>
      </c>
      <c r="G12" s="2225"/>
      <c r="H12" s="2222" t="s">
        <v>802</v>
      </c>
      <c r="I12" s="2223"/>
      <c r="J12" s="1517" t="s">
        <v>95</v>
      </c>
    </row>
    <row r="13" spans="1:12" s="126" customFormat="1" ht="15" thickBot="1">
      <c r="B13" s="1590"/>
      <c r="C13" s="1515" t="str">
        <f>+'[7]PL '!O25</f>
        <v>4T22</v>
      </c>
      <c r="D13" s="274" t="str">
        <f>+'[7]PL '!P25</f>
        <v>3T23</v>
      </c>
      <c r="E13" s="1516" t="str">
        <f>+'[7]PL '!Q25</f>
        <v>4T23</v>
      </c>
      <c r="F13" s="1639" t="s">
        <v>266</v>
      </c>
      <c r="G13" s="1639" t="s">
        <v>267</v>
      </c>
      <c r="H13" s="2122">
        <v>2022</v>
      </c>
      <c r="I13" s="2123">
        <v>2023</v>
      </c>
      <c r="J13" s="1518" t="str">
        <f>+'[7]PL '!$V$25</f>
        <v>Dic 22 / Dic 23</v>
      </c>
    </row>
    <row r="14" spans="1:12">
      <c r="B14" s="64" t="s">
        <v>265</v>
      </c>
      <c r="C14" s="1519">
        <f>+'[8]BD (análisis estructural)'!P116</f>
        <v>2.3476935405067786E-2</v>
      </c>
      <c r="D14" s="1520">
        <f>+'[8]BD (análisis estructural)'!S116</f>
        <v>3.1524545748300305E-2</v>
      </c>
      <c r="E14" s="1521">
        <f>+'[8]BD (análisis estructural)'!T116</f>
        <v>3.0303661540333707E-2</v>
      </c>
      <c r="F14" s="1524" t="s">
        <v>268</v>
      </c>
      <c r="G14" s="1525" t="s">
        <v>269</v>
      </c>
      <c r="H14" s="1528">
        <f>+'[8]BD (análisis estructural)'!X116</f>
        <v>1.8261621629066468E-2</v>
      </c>
      <c r="I14" s="1529">
        <f>+'[8]BD (análisis estructural)'!Y116</f>
        <v>2.9101777782064672E-2</v>
      </c>
      <c r="J14" s="1526" t="s">
        <v>270</v>
      </c>
      <c r="K14" s="618"/>
      <c r="L14" s="618"/>
    </row>
    <row r="15" spans="1:12" s="124" customFormat="1" ht="15" thickBot="1">
      <c r="B15" s="1640" t="s">
        <v>271</v>
      </c>
      <c r="C15" s="1522">
        <f>+'[8]BD (análisis estructural)'!P117</f>
        <v>2.4443886631985542E-2</v>
      </c>
      <c r="D15" s="1641">
        <f>+'[8]BD (análisis estructural)'!S117</f>
        <v>3.2057063504357761E-2</v>
      </c>
      <c r="E15" s="1523">
        <f>+'[8]BD (análisis estructural)'!T117</f>
        <v>3.0640410799594966E-2</v>
      </c>
      <c r="F15" s="1642" t="s">
        <v>272</v>
      </c>
      <c r="G15" s="1643" t="s">
        <v>273</v>
      </c>
      <c r="H15" s="1530">
        <f>+'[8]BD (análisis estructural)'!X117</f>
        <v>1.9147948400043444E-2</v>
      </c>
      <c r="I15" s="1531">
        <f>+'[8]BD (análisis estructural)'!Y117</f>
        <v>2.9869037241255503E-2</v>
      </c>
      <c r="J15" s="1527" t="s">
        <v>274</v>
      </c>
      <c r="K15" s="126"/>
      <c r="L15" s="126"/>
    </row>
    <row r="16" spans="1:12" s="124" customFormat="1">
      <c r="B16"/>
      <c r="C16"/>
      <c r="D16"/>
      <c r="E16"/>
      <c r="F16"/>
      <c r="G16"/>
      <c r="H16"/>
      <c r="I16" s="708"/>
      <c r="J16"/>
    </row>
    <row r="17" spans="6:9">
      <c r="F17" s="704"/>
      <c r="G17" s="708"/>
      <c r="I17" s="708"/>
    </row>
    <row r="18" spans="6:9">
      <c r="G18" s="708"/>
      <c r="H18" s="127"/>
    </row>
    <row r="19" spans="6:9">
      <c r="F19" s="705"/>
    </row>
    <row r="20" spans="6:9">
      <c r="F20" s="705"/>
    </row>
  </sheetData>
  <mergeCells count="5">
    <mergeCell ref="H12:I12"/>
    <mergeCell ref="C3:E3"/>
    <mergeCell ref="F3:G3"/>
    <mergeCell ref="C12:E12"/>
    <mergeCell ref="F12:G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S83"/>
  <sheetViews>
    <sheetView showGridLines="0" zoomScale="90" zoomScaleNormal="90" workbookViewId="0">
      <pane xSplit="2" topLeftCell="C1" activePane="topRight" state="frozen"/>
      <selection activeCell="N35" sqref="N35"/>
      <selection pane="topRight" activeCell="H28" sqref="H28"/>
    </sheetView>
  </sheetViews>
  <sheetFormatPr baseColWidth="10" defaultColWidth="11.44140625" defaultRowHeight="14.4"/>
  <cols>
    <col min="2" max="2" width="69.33203125" customWidth="1"/>
    <col min="3" max="5" width="16.109375" customWidth="1"/>
    <col min="6" max="6" width="10.88671875" customWidth="1"/>
    <col min="7" max="7" width="11.6640625" customWidth="1"/>
    <col min="8" max="8" width="12" customWidth="1"/>
    <col min="9" max="9" width="12" bestFit="1" customWidth="1"/>
    <col min="10" max="10" width="14.5546875" bestFit="1" customWidth="1"/>
    <col min="13" max="18" width="11.44140625" customWidth="1"/>
  </cols>
  <sheetData>
    <row r="1" spans="1:19">
      <c r="A1" s="316" t="s">
        <v>41</v>
      </c>
    </row>
    <row r="2" spans="1:19" ht="15" thickBot="1"/>
    <row r="3" spans="1:19">
      <c r="B3" s="326" t="s">
        <v>275</v>
      </c>
      <c r="C3" s="2227" t="s">
        <v>94</v>
      </c>
      <c r="D3" s="2227"/>
      <c r="E3" s="2227"/>
      <c r="F3" s="2227" t="s">
        <v>95</v>
      </c>
      <c r="G3" s="2228"/>
      <c r="H3" s="2225" t="s">
        <v>802</v>
      </c>
      <c r="I3" s="2226"/>
      <c r="J3" s="340" t="s">
        <v>276</v>
      </c>
      <c r="K3" s="68"/>
      <c r="L3" s="68"/>
      <c r="M3" s="68"/>
      <c r="N3" s="68"/>
      <c r="O3" s="68"/>
      <c r="P3" s="68"/>
      <c r="Q3" s="68"/>
      <c r="R3" s="68"/>
      <c r="S3" s="68"/>
    </row>
    <row r="4" spans="1:19" ht="15" thickBot="1">
      <c r="B4" s="128" t="s">
        <v>242</v>
      </c>
      <c r="C4" s="1374" t="str">
        <f>+'[8]4. Tablas para pegar'!C5</f>
        <v>4T22</v>
      </c>
      <c r="D4" s="1375" t="str">
        <f>+'[8]4. Tablas para pegar'!D5</f>
        <v>3T23</v>
      </c>
      <c r="E4" s="1376" t="str">
        <f>+'[8]4. Tablas para pegar'!E5</f>
        <v>4T23</v>
      </c>
      <c r="F4" s="1377" t="str">
        <f>+'[8]4. Tablas para pegar'!F5</f>
        <v>TaT</v>
      </c>
      <c r="G4" s="1378" t="str">
        <f>+'[8]4. Tablas para pegar'!G5</f>
        <v>AaA</v>
      </c>
      <c r="H4" s="1945">
        <f>+'[8]4. Tablas para pegar'!H5</f>
        <v>2022</v>
      </c>
      <c r="I4" s="1946">
        <f>+'[8]4. Tablas para pegar'!I5</f>
        <v>2023</v>
      </c>
      <c r="J4" s="1379" t="str">
        <f>+'[8]4. Tablas para pegar'!J5</f>
        <v>2023 / 2022</v>
      </c>
      <c r="K4" s="68"/>
      <c r="L4" s="68"/>
      <c r="M4" s="68"/>
      <c r="N4" s="68"/>
      <c r="O4" s="68"/>
      <c r="P4" s="68"/>
      <c r="Q4" s="68"/>
      <c r="R4" s="68"/>
      <c r="S4" s="68"/>
    </row>
    <row r="5" spans="1:19" s="279" customFormat="1">
      <c r="B5" s="361" t="s">
        <v>277</v>
      </c>
      <c r="C5" s="1380">
        <f>+'[8]4. Tablas para pegar'!C6</f>
        <v>4362139</v>
      </c>
      <c r="D5" s="1381">
        <f>+'[8]4. Tablas para pegar'!D6</f>
        <v>4819101</v>
      </c>
      <c r="E5" s="1382">
        <f>+'[8]4. Tablas para pegar'!E6</f>
        <v>4870042</v>
      </c>
      <c r="F5" s="1383">
        <f>+'[8]4. Tablas para pegar'!F6</f>
        <v>1.0570643777750249E-2</v>
      </c>
      <c r="G5" s="1384">
        <f>+'[8]4. Tablas para pegar'!G6</f>
        <v>0.1164343914762918</v>
      </c>
      <c r="H5" s="1385">
        <f>+'[8]4. Tablas para pegar'!H6</f>
        <v>15011282</v>
      </c>
      <c r="I5" s="1385">
        <f>+'[8]4. Tablas para pegar'!I6</f>
        <v>18798495</v>
      </c>
      <c r="J5" s="1386">
        <f>+'[8]4. Tablas para pegar'!J6</f>
        <v>0.252291110113047</v>
      </c>
      <c r="K5" s="359"/>
      <c r="L5" s="359"/>
      <c r="M5" s="359"/>
      <c r="N5" s="359"/>
      <c r="O5" s="359"/>
      <c r="P5" s="359"/>
      <c r="Q5" s="359"/>
      <c r="R5" s="359"/>
      <c r="S5" s="359"/>
    </row>
    <row r="6" spans="1:19">
      <c r="B6" s="362" t="s">
        <v>278</v>
      </c>
      <c r="C6" s="1387">
        <f>+'[8]4. Tablas para pegar'!C7</f>
        <v>3515083</v>
      </c>
      <c r="D6" s="1388">
        <f>+'[8]4. Tablas para pegar'!D7</f>
        <v>3853361</v>
      </c>
      <c r="E6" s="1389">
        <f>+'[8]4. Tablas para pegar'!E7</f>
        <v>3907705</v>
      </c>
      <c r="F6" s="1390">
        <f>+'[8]4. Tablas para pegar'!F7</f>
        <v>1.4103012928194374E-2</v>
      </c>
      <c r="G6" s="1391">
        <f>+'[8]4. Tablas para pegar'!G7</f>
        <v>0.11169636677142475</v>
      </c>
      <c r="H6" s="1392">
        <f>+'[8]4. Tablas para pegar'!H7</f>
        <v>12419281</v>
      </c>
      <c r="I6" s="1393">
        <f>+'[8]4. Tablas para pegar'!I7</f>
        <v>15044863</v>
      </c>
      <c r="J6" s="1394">
        <f>+'[8]4. Tablas para pegar'!J7</f>
        <v>0.21141175564028222</v>
      </c>
      <c r="K6" s="68"/>
      <c r="L6" s="68"/>
      <c r="M6" s="68"/>
      <c r="N6" s="68"/>
      <c r="O6" s="68"/>
      <c r="P6" s="68"/>
      <c r="Q6" s="68"/>
      <c r="R6" s="68"/>
      <c r="S6" s="68"/>
    </row>
    <row r="7" spans="1:19">
      <c r="B7" s="362" t="s">
        <v>279</v>
      </c>
      <c r="C7" s="1387">
        <f>+'[8]4. Tablas para pegar'!C8</f>
        <v>3725</v>
      </c>
      <c r="D7" s="1388">
        <f>+'[8]4. Tablas para pegar'!D8</f>
        <v>10464</v>
      </c>
      <c r="E7" s="1389">
        <f>+'[8]4. Tablas para pegar'!E8</f>
        <v>11647</v>
      </c>
      <c r="F7" s="1390">
        <f>+'[8]4. Tablas para pegar'!F8</f>
        <v>0.11305428134556575</v>
      </c>
      <c r="G7" s="1391">
        <f>+'[8]4. Tablas para pegar'!G8</f>
        <v>2.1267114093959734</v>
      </c>
      <c r="H7" s="1392">
        <f>+'[8]4. Tablas para pegar'!H8</f>
        <v>29226</v>
      </c>
      <c r="I7" s="1393">
        <f>+'[8]4. Tablas para pegar'!I8</f>
        <v>46080</v>
      </c>
      <c r="J7" s="1394">
        <f>+'[8]4. Tablas para pegar'!J8</f>
        <v>0.57667830014370769</v>
      </c>
      <c r="K7" s="68"/>
      <c r="L7" s="68"/>
      <c r="M7" s="68"/>
      <c r="N7" s="68"/>
      <c r="O7" s="68"/>
      <c r="P7" s="68"/>
      <c r="Q7" s="68"/>
      <c r="R7" s="68"/>
      <c r="S7" s="68"/>
    </row>
    <row r="8" spans="1:19">
      <c r="B8" s="362" t="s">
        <v>280</v>
      </c>
      <c r="C8" s="1387">
        <f>+'[8]4. Tablas para pegar'!C9</f>
        <v>238132</v>
      </c>
      <c r="D8" s="1388">
        <f>+'[8]4. Tablas para pegar'!D9</f>
        <v>289934</v>
      </c>
      <c r="E8" s="1389">
        <f>+'[8]4. Tablas para pegar'!E9</f>
        <v>279446</v>
      </c>
      <c r="F8" s="1390">
        <f>+'[8]4. Tablas para pegar'!F9</f>
        <v>-3.6173749887905525E-2</v>
      </c>
      <c r="G8" s="1391">
        <f>+'[8]4. Tablas para pegar'!G9</f>
        <v>0.17349201283321855</v>
      </c>
      <c r="H8" s="1392">
        <f>+'[8]4. Tablas para pegar'!H9</f>
        <v>467388</v>
      </c>
      <c r="I8" s="1393">
        <f>+'[8]4. Tablas para pegar'!I9</f>
        <v>1133210</v>
      </c>
      <c r="J8" s="1394">
        <f>+'[8]4. Tablas para pegar'!J9</f>
        <v>1.4245594666529735</v>
      </c>
      <c r="K8" s="68"/>
      <c r="L8" s="68"/>
      <c r="M8" s="68"/>
      <c r="N8" s="68"/>
      <c r="O8" s="68"/>
      <c r="P8" s="68"/>
      <c r="Q8" s="68"/>
      <c r="R8" s="68"/>
      <c r="S8" s="68"/>
    </row>
    <row r="9" spans="1:19">
      <c r="B9" s="362" t="s">
        <v>281</v>
      </c>
      <c r="C9" s="1387">
        <f>+'[8]4. Tablas para pegar'!C10</f>
        <v>560287</v>
      </c>
      <c r="D9" s="1388">
        <f>+'[8]4. Tablas para pegar'!D10</f>
        <v>641370</v>
      </c>
      <c r="E9" s="1389">
        <f>+'[8]4. Tablas para pegar'!E10</f>
        <v>643737</v>
      </c>
      <c r="F9" s="1390">
        <f>+'[8]4. Tablas para pegar'!F10</f>
        <v>3.6905374432854672E-3</v>
      </c>
      <c r="G9" s="1391">
        <f>+'[8]4. Tablas para pegar'!G10</f>
        <v>0.14894152461149376</v>
      </c>
      <c r="H9" s="1392">
        <f>+'[8]4. Tablas para pegar'!H10</f>
        <v>2016217</v>
      </c>
      <c r="I9" s="1393">
        <f>+'[8]4. Tablas para pegar'!I10</f>
        <v>2489327</v>
      </c>
      <c r="J9" s="1394">
        <f>+'[8]4. Tablas para pegar'!J10</f>
        <v>0.23465232164990177</v>
      </c>
      <c r="K9" s="68"/>
      <c r="L9" s="68"/>
      <c r="M9" s="68"/>
      <c r="N9" s="68"/>
      <c r="O9" s="68"/>
      <c r="P9" s="68"/>
      <c r="Q9" s="68"/>
      <c r="R9" s="68"/>
      <c r="S9" s="68"/>
    </row>
    <row r="10" spans="1:19">
      <c r="B10" s="362" t="s">
        <v>282</v>
      </c>
      <c r="C10" s="1387">
        <f>+'[8]4. Tablas para pegar'!C11</f>
        <v>44912</v>
      </c>
      <c r="D10" s="1388">
        <f>+'[8]4. Tablas para pegar'!D11</f>
        <v>23972</v>
      </c>
      <c r="E10" s="1389">
        <f>+'[8]4. Tablas para pegar'!E11</f>
        <v>27507</v>
      </c>
      <c r="F10" s="1390">
        <f>+'[8]4. Tablas para pegar'!F11</f>
        <v>0.14746370765893543</v>
      </c>
      <c r="G10" s="1391">
        <f>+'[8]4. Tablas para pegar'!G11</f>
        <v>-0.38753562522265766</v>
      </c>
      <c r="H10" s="1392">
        <f>+'[8]4. Tablas para pegar'!H11</f>
        <v>79170</v>
      </c>
      <c r="I10" s="1393">
        <f>+'[8]4. Tablas para pegar'!I11</f>
        <v>85015</v>
      </c>
      <c r="J10" s="1394">
        <f>+'[8]4. Tablas para pegar'!J11</f>
        <v>7.3828470380194522E-2</v>
      </c>
      <c r="K10" s="68"/>
      <c r="L10" s="68"/>
      <c r="M10" s="68"/>
      <c r="N10" s="68"/>
      <c r="O10" s="68"/>
      <c r="P10" s="68"/>
      <c r="Q10" s="68"/>
      <c r="R10" s="68"/>
      <c r="S10" s="68"/>
    </row>
    <row r="11" spans="1:19" s="279" customFormat="1">
      <c r="B11" s="363" t="s">
        <v>283</v>
      </c>
      <c r="C11" s="1395">
        <f>+'[8]4. Tablas para pegar'!C12</f>
        <v>-1221735</v>
      </c>
      <c r="D11" s="1396">
        <f>+'[8]4. Tablas para pegar'!D12</f>
        <v>-1565058</v>
      </c>
      <c r="E11" s="1397">
        <f>+'[8]4. Tablas para pegar'!E12</f>
        <v>-1522358</v>
      </c>
      <c r="F11" s="1390">
        <f>+'[8]4. Tablas para pegar'!F12</f>
        <v>-2.7283333908391893E-2</v>
      </c>
      <c r="G11" s="1391">
        <f>+'[8]4. Tablas para pegar'!G12</f>
        <v>0.24606236213254101</v>
      </c>
      <c r="H11" s="1398">
        <f>+'[8]4. Tablas para pegar'!H12</f>
        <v>-3919664</v>
      </c>
      <c r="I11" s="1398">
        <f>+'[8]4. Tablas para pegar'!I12</f>
        <v>-5860523</v>
      </c>
      <c r="J11" s="1399">
        <f>+'[8]4. Tablas para pegar'!J12</f>
        <v>0.49515953408251318</v>
      </c>
      <c r="K11" s="359"/>
      <c r="L11" s="359"/>
      <c r="M11" s="359"/>
      <c r="N11" s="359"/>
      <c r="O11" s="359"/>
      <c r="P11" s="359"/>
      <c r="Q11" s="359"/>
      <c r="R11" s="359"/>
      <c r="S11" s="359"/>
    </row>
    <row r="12" spans="1:19" s="279" customFormat="1">
      <c r="B12" s="364" t="s">
        <v>284</v>
      </c>
      <c r="C12" s="1400">
        <f>+'[8]4. Tablas para pegar'!C13</f>
        <v>-1118966</v>
      </c>
      <c r="D12" s="1401">
        <f>+'[8]4. Tablas para pegar'!D13</f>
        <v>-1448593</v>
      </c>
      <c r="E12" s="1402">
        <f>+'[8]4. Tablas para pegar'!E13</f>
        <v>-1402925</v>
      </c>
      <c r="F12" s="1403">
        <f>+'[8]4. Tablas para pegar'!F13</f>
        <v>-3.1525763275122826E-2</v>
      </c>
      <c r="G12" s="1404">
        <f>+'[8]4. Tablas para pegar'!G13</f>
        <v>0.25376910469129538</v>
      </c>
      <c r="H12" s="1405">
        <f>+'[8]4. Tablas para pegar'!H13</f>
        <v>-3493187</v>
      </c>
      <c r="I12" s="1405">
        <f>+'[8]4. Tablas para pegar'!I13</f>
        <v>-5393709</v>
      </c>
      <c r="J12" s="1406">
        <f>+'[8]4. Tablas para pegar'!J13</f>
        <v>0.54406534777554139</v>
      </c>
      <c r="K12" s="359"/>
      <c r="L12" s="359"/>
      <c r="M12" s="359"/>
      <c r="N12" s="359"/>
      <c r="O12" s="359"/>
      <c r="P12" s="359"/>
      <c r="Q12" s="359"/>
      <c r="R12" s="359"/>
      <c r="S12" s="359"/>
    </row>
    <row r="13" spans="1:19">
      <c r="B13" s="365" t="s">
        <v>285</v>
      </c>
      <c r="C13" s="1387">
        <f>+'[8]4. Tablas para pegar'!C14</f>
        <v>582237</v>
      </c>
      <c r="D13" s="1388">
        <f>+'[8]4. Tablas para pegar'!D14</f>
        <v>859659</v>
      </c>
      <c r="E13" s="1389">
        <f>+'[8]4. Tablas para pegar'!E14</f>
        <v>827124</v>
      </c>
      <c r="F13" s="1390">
        <f>+'[8]4. Tablas para pegar'!F14</f>
        <v>-3.7846401887259948E-2</v>
      </c>
      <c r="G13" s="1391">
        <f>+'[8]4. Tablas para pegar'!G14</f>
        <v>0.42059676729579193</v>
      </c>
      <c r="H13" s="1392">
        <f>+'[8]4. Tablas para pegar'!H14</f>
        <v>1688245</v>
      </c>
      <c r="I13" s="1393">
        <f>+'[8]4. Tablas para pegar'!I14</f>
        <v>3141307</v>
      </c>
      <c r="J13" s="1394">
        <f>+'[8]4. Tablas para pegar'!J14</f>
        <v>0.86069379740499752</v>
      </c>
      <c r="K13" s="68"/>
      <c r="L13" s="68"/>
      <c r="M13" s="68"/>
      <c r="N13" s="68"/>
      <c r="O13" s="68"/>
      <c r="P13" s="68"/>
      <c r="Q13" s="68"/>
      <c r="R13" s="68"/>
      <c r="S13" s="68"/>
    </row>
    <row r="14" spans="1:19">
      <c r="B14" s="365" t="s">
        <v>286</v>
      </c>
      <c r="C14" s="1387">
        <f>+'[8]4. Tablas para pegar'!C15</f>
        <v>239425</v>
      </c>
      <c r="D14" s="1388">
        <f>+'[8]4. Tablas para pegar'!D15</f>
        <v>325619</v>
      </c>
      <c r="E14" s="1389">
        <f>+'[8]4. Tablas para pegar'!E15</f>
        <v>297260</v>
      </c>
      <c r="F14" s="1390">
        <f>+'[8]4. Tablas para pegar'!F15</f>
        <v>-8.7092583663729697E-2</v>
      </c>
      <c r="G14" s="1391">
        <f>+'[8]4. Tablas para pegar'!G15</f>
        <v>0.2415578991333403</v>
      </c>
      <c r="H14" s="1392">
        <f>+'[8]4. Tablas para pegar'!H15</f>
        <v>683078</v>
      </c>
      <c r="I14" s="1393">
        <f>+'[8]4. Tablas para pegar'!I15</f>
        <v>1158666</v>
      </c>
      <c r="J14" s="1394">
        <f>+'[8]4. Tablas para pegar'!J15</f>
        <v>0.69624259601392524</v>
      </c>
      <c r="K14" s="68"/>
      <c r="L14" s="68"/>
      <c r="M14" s="68"/>
      <c r="N14" s="68"/>
      <c r="O14" s="68"/>
      <c r="P14" s="68"/>
      <c r="Q14" s="68"/>
      <c r="R14" s="68"/>
      <c r="S14" s="68"/>
    </row>
    <row r="15" spans="1:19">
      <c r="B15" s="365" t="s">
        <v>287</v>
      </c>
      <c r="C15" s="1387">
        <f>+'[8]4. Tablas para pegar'!C16</f>
        <v>170772</v>
      </c>
      <c r="D15" s="1388">
        <f>+'[8]4. Tablas para pegar'!D16</f>
        <v>149449</v>
      </c>
      <c r="E15" s="1389">
        <f>+'[8]4. Tablas para pegar'!E16</f>
        <v>152960</v>
      </c>
      <c r="F15" s="1390">
        <f>+'[8]4. Tablas para pegar'!F16</f>
        <v>2.3492964154996018E-2</v>
      </c>
      <c r="G15" s="1391">
        <f>+'[8]4. Tablas para pegar'!G16</f>
        <v>-0.1043028131075352</v>
      </c>
      <c r="H15" s="1392">
        <f>+'[8]4. Tablas para pegar'!H16</f>
        <v>728218</v>
      </c>
      <c r="I15" s="1393">
        <f>+'[8]4. Tablas para pegar'!I16</f>
        <v>634299</v>
      </c>
      <c r="J15" s="1394">
        <f>+'[8]4. Tablas para pegar'!J16</f>
        <v>-0.12897099494931463</v>
      </c>
      <c r="K15" s="68"/>
      <c r="L15" s="68"/>
      <c r="M15" s="68"/>
      <c r="N15" s="68"/>
      <c r="O15" s="68"/>
      <c r="P15" s="68"/>
      <c r="Q15" s="68"/>
      <c r="R15" s="68"/>
      <c r="S15" s="68"/>
    </row>
    <row r="16" spans="1:19">
      <c r="B16" s="366" t="s">
        <v>288</v>
      </c>
      <c r="C16" s="1387">
        <f>+'[8]4. Tablas para pegar'!C17</f>
        <v>126532</v>
      </c>
      <c r="D16" s="1388">
        <f>+'[8]4. Tablas para pegar'!D17</f>
        <v>113866</v>
      </c>
      <c r="E16" s="1389">
        <f>+'[8]4. Tablas para pegar'!E17</f>
        <v>125581</v>
      </c>
      <c r="F16" s="1390">
        <f>+'[8]4. Tablas para pegar'!F17</f>
        <v>0.10288409182723553</v>
      </c>
      <c r="G16" s="1391">
        <f>+'[8]4. Tablas para pegar'!G17</f>
        <v>-7.515885309644991E-3</v>
      </c>
      <c r="H16" s="1392">
        <f>+'[8]4. Tablas para pegar'!H17</f>
        <v>393646</v>
      </c>
      <c r="I16" s="1393">
        <f>+'[8]4. Tablas para pegar'!I17</f>
        <v>459437</v>
      </c>
      <c r="J16" s="1394">
        <f>+'[8]4. Tablas para pegar'!J17</f>
        <v>0.1671323981445258</v>
      </c>
      <c r="K16" s="68"/>
      <c r="L16" s="68"/>
      <c r="M16" s="68"/>
      <c r="N16" s="68"/>
      <c r="O16" s="68"/>
      <c r="P16" s="68"/>
      <c r="Q16" s="68"/>
      <c r="R16" s="68"/>
      <c r="S16" s="68"/>
    </row>
    <row r="17" spans="2:19" s="279" customFormat="1">
      <c r="B17" s="364" t="s">
        <v>289</v>
      </c>
      <c r="C17" s="1395">
        <f>+'[8]4. Tablas para pegar'!C18</f>
        <v>-102769</v>
      </c>
      <c r="D17" s="1396">
        <f>+'[8]4. Tablas para pegar'!D18</f>
        <v>-116465</v>
      </c>
      <c r="E17" s="1397">
        <f>+'[8]4. Tablas para pegar'!E18</f>
        <v>-119433</v>
      </c>
      <c r="F17" s="1407">
        <f>+'[8]4. Tablas para pegar'!F18</f>
        <v>2.5484051002447088E-2</v>
      </c>
      <c r="G17" s="1408">
        <f>+'[8]4. Tablas para pegar'!G18</f>
        <v>0.16215006470822912</v>
      </c>
      <c r="H17" s="1398">
        <f>+'[8]4. Tablas para pegar'!H18</f>
        <v>-426477</v>
      </c>
      <c r="I17" s="1409">
        <f>+'[8]4. Tablas para pegar'!I18</f>
        <v>-466814</v>
      </c>
      <c r="J17" s="1399">
        <f>+'[8]4. Tablas para pegar'!J18</f>
        <v>9.4581888355057833E-2</v>
      </c>
      <c r="K17" s="359"/>
      <c r="L17" s="359"/>
      <c r="M17" s="359"/>
      <c r="N17" s="359"/>
      <c r="O17" s="359"/>
      <c r="P17" s="359"/>
      <c r="Q17" s="359"/>
      <c r="R17" s="359"/>
      <c r="S17" s="359"/>
    </row>
    <row r="18" spans="2:19" s="279" customFormat="1" ht="15" thickBot="1">
      <c r="B18" s="1644" t="s">
        <v>275</v>
      </c>
      <c r="C18" s="1410">
        <f>+'[8]4. Tablas para pegar'!C19</f>
        <v>3140404</v>
      </c>
      <c r="D18" s="1645">
        <f>+'[8]4. Tablas para pegar'!D19</f>
        <v>3254043</v>
      </c>
      <c r="E18" s="1411">
        <f>+'[8]4. Tablas para pegar'!E19</f>
        <v>3347684</v>
      </c>
      <c r="F18" s="1412">
        <f>+'[8]4. Tablas para pegar'!F19</f>
        <v>2.8776817024237233E-2</v>
      </c>
      <c r="G18" s="1413">
        <f>+'[8]4. Tablas para pegar'!G19</f>
        <v>6.6004246587381757E-2</v>
      </c>
      <c r="H18" s="1414">
        <f>+'[8]4. Tablas para pegar'!H19</f>
        <v>11091618</v>
      </c>
      <c r="I18" s="1646">
        <f>+'[8]4. Tablas para pegar'!I19</f>
        <v>12937972</v>
      </c>
      <c r="J18" s="1415">
        <f>+'[8]4. Tablas para pegar'!J19</f>
        <v>0.16646390093852853</v>
      </c>
      <c r="K18" s="359"/>
      <c r="L18" s="359"/>
      <c r="M18" s="359"/>
      <c r="N18" s="359"/>
      <c r="O18" s="359"/>
      <c r="P18" s="359"/>
      <c r="Q18" s="359"/>
      <c r="R18" s="359"/>
      <c r="S18" s="359"/>
    </row>
    <row r="19" spans="2:19" ht="15" thickBot="1">
      <c r="B19" s="343" t="s">
        <v>290</v>
      </c>
      <c r="C19" s="1416">
        <f>+'[8]4. Tablas para pegar'!C20</f>
        <v>2409723</v>
      </c>
      <c r="D19" s="1416">
        <f>+'[8]4. Tablas para pegar'!D20</f>
        <v>2336401</v>
      </c>
      <c r="E19" s="1416">
        <f>+'[8]4. Tablas para pegar'!E20</f>
        <v>2174230</v>
      </c>
      <c r="F19" s="1417">
        <f>+'[8]4. Tablas para pegar'!F20</f>
        <v>-6.941060203278461E-2</v>
      </c>
      <c r="G19" s="1418">
        <f>+'[8]4. Tablas para pegar'!G20</f>
        <v>-9.7726170186365813E-2</v>
      </c>
      <c r="H19" s="1419">
        <f>+'[8]4. Tablas para pegar'!H20</f>
        <v>9280080</v>
      </c>
      <c r="I19" s="1420">
        <f>+'[8]4. Tablas para pegar'!I20</f>
        <v>9315627</v>
      </c>
      <c r="J19" s="1421">
        <f>+'[8]4. Tablas para pegar'!J20</f>
        <v>3.8304626684252724E-3</v>
      </c>
      <c r="K19" s="68"/>
      <c r="L19" s="68"/>
      <c r="M19" s="68"/>
      <c r="N19" s="68"/>
      <c r="O19" s="68"/>
      <c r="P19" s="68"/>
      <c r="Q19" s="68"/>
      <c r="R19" s="68"/>
      <c r="S19" s="68"/>
    </row>
    <row r="20" spans="2:19" ht="15" thickBot="1">
      <c r="B20" s="344" t="s">
        <v>291</v>
      </c>
      <c r="C20" s="1422">
        <f>+'[8]4. Tablas para pegar'!C21</f>
        <v>225604595.5</v>
      </c>
      <c r="D20" s="1422">
        <f>+'[8]4. Tablas para pegar'!D21</f>
        <v>220724334</v>
      </c>
      <c r="E20" s="1422">
        <f>+'[8]4. Tablas para pegar'!E21</f>
        <v>223502056.5</v>
      </c>
      <c r="F20" s="1423">
        <f>+'[8]4. Tablas para pegar'!F21</f>
        <v>1.2584577557271054E-2</v>
      </c>
      <c r="G20" s="1424">
        <f>+'[8]4. Tablas para pegar'!G21</f>
        <v>-9.3195752300178659E-3</v>
      </c>
      <c r="H20" s="1425">
        <f>+'[8]4. Tablas para pegar'!H21</f>
        <v>226384489</v>
      </c>
      <c r="I20" s="1426">
        <f>+'[8]4. Tablas para pegar'!I21</f>
        <v>223196576</v>
      </c>
      <c r="J20" s="1427">
        <f>+'[8]4. Tablas para pegar'!J21</f>
        <v>-1.4081852577806248E-2</v>
      </c>
      <c r="K20" s="68"/>
      <c r="L20" s="68"/>
      <c r="M20" s="68"/>
      <c r="N20" s="68"/>
      <c r="O20" s="68"/>
      <c r="P20" s="68"/>
      <c r="Q20" s="68"/>
      <c r="R20" s="68"/>
      <c r="S20" s="68"/>
    </row>
    <row r="21" spans="2:19">
      <c r="B21" s="341" t="s">
        <v>292</v>
      </c>
      <c r="C21" s="1428">
        <f>+'[8]4. Tablas para pegar'!C22</f>
        <v>5.7501896055127122E-2</v>
      </c>
      <c r="D21" s="1428">
        <f>+'[8]4. Tablas para pegar'!D22</f>
        <v>6.1080859349200711E-2</v>
      </c>
      <c r="E21" s="1428">
        <f>+'[8]4. Tablas para pegar'!E22</f>
        <v>6.205074001187099E-2</v>
      </c>
      <c r="F21" s="1429" t="str">
        <f>+'[8]4. Tablas para pegar'!F22</f>
        <v>10pbs</v>
      </c>
      <c r="G21" s="1430" t="str">
        <f>+'[8]4. Tablas para pegar'!G22</f>
        <v>46pbs</v>
      </c>
      <c r="H21" s="1428">
        <f>+'[8]4. Tablas para pegar'!H22</f>
        <v>5.0878463674249343E-2</v>
      </c>
      <c r="I21" s="1428">
        <f>+'[8]4. Tablas para pegar'!I22</f>
        <v>6.0058206269257466E-2</v>
      </c>
      <c r="J21" s="1431" t="str">
        <f>+'[8]4. Tablas para pegar'!J22</f>
        <v>92pbs</v>
      </c>
      <c r="K21" s="68"/>
      <c r="L21" s="68"/>
      <c r="M21" s="68"/>
      <c r="N21" s="68"/>
      <c r="O21" s="68"/>
      <c r="P21" s="68"/>
      <c r="Q21" s="68"/>
      <c r="R21" s="68"/>
      <c r="S21" s="68"/>
    </row>
    <row r="22" spans="2:19">
      <c r="B22" s="342" t="s">
        <v>293</v>
      </c>
      <c r="C22" s="1432">
        <f>+'[8]4. Tablas para pegar'!C23</f>
        <v>4.4546823072139058E-2</v>
      </c>
      <c r="D22" s="1432">
        <f>+'[8]4. Tablas para pegar'!D23</f>
        <v>4.4451211256118228E-2</v>
      </c>
      <c r="E22" s="1432">
        <f>+'[8]4. Tablas para pegar'!E23</f>
        <v>4.1049519381044265E-2</v>
      </c>
      <c r="F22" s="1407" t="str">
        <f>+'[8]4. Tablas para pegar'!F23</f>
        <v>-35pbs</v>
      </c>
      <c r="G22" s="1433" t="str">
        <f>+'[8]4. Tablas para pegar'!G23</f>
        <v>-35pbs</v>
      </c>
      <c r="H22" s="1432">
        <f>+'[8]4. Tablas para pegar'!H23</f>
        <v>4.2876422509671143E-2</v>
      </c>
      <c r="I22" s="1432">
        <f>+'[8]4. Tablas para pegar'!I23</f>
        <v>4.3828813036988525E-2</v>
      </c>
      <c r="J22" s="1434" t="str">
        <f>+'[8]4. Tablas para pegar'!J23</f>
        <v>9pbs</v>
      </c>
      <c r="K22" s="68"/>
      <c r="L22" s="68"/>
      <c r="M22" s="68"/>
      <c r="N22" s="68"/>
      <c r="O22" s="68"/>
      <c r="P22" s="68"/>
      <c r="Q22" s="68"/>
      <c r="R22" s="68"/>
      <c r="S22" s="68"/>
    </row>
    <row r="23" spans="2:19" ht="15" thickBot="1">
      <c r="B23" s="345" t="s">
        <v>294</v>
      </c>
      <c r="C23" s="1647">
        <f>+'[8]4. Tablas para pegar'!C24</f>
        <v>0.23267101939750426</v>
      </c>
      <c r="D23" s="1647">
        <f>+'[8]4. Tablas para pegar'!D24</f>
        <v>0.28200057589896632</v>
      </c>
      <c r="E23" s="1647">
        <f>+'[8]4. Tablas para pegar'!E24</f>
        <v>0.35052711068308717</v>
      </c>
      <c r="F23" s="1435" t="str">
        <f>+'[8]4. Tablas para pegar'!F24</f>
        <v>685pbs</v>
      </c>
      <c r="G23" s="1436" t="str">
        <f>+'[8]4. Tablas para pegar'!G24</f>
        <v>1178pbs</v>
      </c>
      <c r="H23" s="1647">
        <f>+'[8]4. Tablas para pegar'!H24</f>
        <v>0.16332495403285616</v>
      </c>
      <c r="I23" s="1647">
        <f>+'[8]4. Tablas para pegar'!I24</f>
        <v>0.27997780486771806</v>
      </c>
      <c r="J23" s="1437" t="str">
        <f>+'[8]4. Tablas para pegar'!J24</f>
        <v>1167pbs</v>
      </c>
      <c r="K23" s="68"/>
      <c r="L23" s="68"/>
      <c r="M23" s="68"/>
      <c r="N23" s="68"/>
      <c r="O23" s="68"/>
      <c r="P23" s="68"/>
      <c r="Q23" s="68"/>
      <c r="R23" s="68"/>
      <c r="S23" s="68"/>
    </row>
    <row r="24" spans="2:19">
      <c r="B24" s="411"/>
      <c r="C24" s="706"/>
      <c r="D24" s="706"/>
      <c r="E24" s="706"/>
      <c r="F24" s="707"/>
      <c r="G24" s="707"/>
      <c r="H24" s="706"/>
      <c r="I24" s="706"/>
      <c r="J24" s="706"/>
      <c r="K24" s="68"/>
      <c r="L24" s="68"/>
      <c r="M24" s="68"/>
      <c r="N24" s="68"/>
      <c r="O24" s="68"/>
      <c r="P24" s="68"/>
      <c r="Q24" s="68"/>
      <c r="R24" s="68"/>
      <c r="S24" s="68"/>
    </row>
    <row r="25" spans="2:19">
      <c r="B25" s="68" t="s">
        <v>295</v>
      </c>
      <c r="C25" s="68"/>
      <c r="D25" s="68"/>
      <c r="E25" s="68"/>
      <c r="F25" s="68"/>
      <c r="G25" s="68"/>
      <c r="H25" s="68"/>
      <c r="I25" s="68"/>
      <c r="J25" s="68"/>
      <c r="K25" s="68"/>
      <c r="L25" s="68"/>
      <c r="M25" s="68"/>
      <c r="N25" s="68"/>
      <c r="O25" s="68"/>
      <c r="P25" s="68"/>
      <c r="Q25" s="68"/>
      <c r="R25" s="68"/>
      <c r="S25" s="68"/>
    </row>
    <row r="26" spans="2:19" ht="15" thickBot="1">
      <c r="B26" s="68"/>
      <c r="C26" s="68"/>
      <c r="D26" s="68"/>
      <c r="E26" s="68"/>
      <c r="F26" s="68"/>
      <c r="G26" s="68"/>
      <c r="H26" s="68"/>
      <c r="I26" s="68"/>
      <c r="J26" s="68"/>
      <c r="K26" s="68"/>
      <c r="L26" s="68"/>
      <c r="M26" s="68"/>
      <c r="N26" s="68"/>
      <c r="O26" s="68"/>
      <c r="P26" s="68"/>
      <c r="Q26" s="68"/>
      <c r="R26" s="68"/>
      <c r="S26" s="68"/>
    </row>
    <row r="27" spans="2:19">
      <c r="B27" s="346" t="s">
        <v>296</v>
      </c>
      <c r="C27" s="2224" t="s">
        <v>94</v>
      </c>
      <c r="D27" s="2225"/>
      <c r="E27" s="2226"/>
      <c r="F27" s="2224" t="s">
        <v>95</v>
      </c>
      <c r="G27" s="2226"/>
      <c r="H27" s="2225" t="s">
        <v>802</v>
      </c>
      <c r="I27" s="2226"/>
      <c r="J27" s="1840" t="s">
        <v>276</v>
      </c>
      <c r="K27" s="68"/>
      <c r="L27" s="68"/>
      <c r="M27" s="68"/>
      <c r="N27" s="68"/>
      <c r="O27" s="68"/>
      <c r="P27" s="68"/>
      <c r="Q27" s="68"/>
      <c r="R27" s="68"/>
      <c r="S27" s="68"/>
    </row>
    <row r="28" spans="2:19" ht="15" thickBot="1">
      <c r="B28" s="367" t="s">
        <v>242</v>
      </c>
      <c r="C28" s="1896" t="str">
        <f>+'[8]4. Tablas para pegar'!C67</f>
        <v>4T22</v>
      </c>
      <c r="D28" s="1897" t="str">
        <f>+'[8]4. Tablas para pegar'!D67</f>
        <v>3T23</v>
      </c>
      <c r="E28" s="1898" t="str">
        <f>+'[8]4. Tablas para pegar'!E67</f>
        <v>4T23</v>
      </c>
      <c r="F28" s="1899" t="str">
        <f>+'[8]4. Tablas para pegar'!F67</f>
        <v>TaT</v>
      </c>
      <c r="G28" s="1900" t="str">
        <f>+'[8]4. Tablas para pegar'!G67</f>
        <v>AaA</v>
      </c>
      <c r="H28" s="1943">
        <f>+'[8]4. Tablas para pegar'!H67</f>
        <v>2022</v>
      </c>
      <c r="I28" s="1944">
        <f>+'[8]4. Tablas para pegar'!I67</f>
        <v>2023</v>
      </c>
      <c r="J28" s="1901" t="str">
        <f>+'[8]4. Tablas para pegar'!J67</f>
        <v>2023 / 2022</v>
      </c>
      <c r="K28" s="68"/>
      <c r="L28" s="68"/>
      <c r="M28" s="68"/>
      <c r="N28" s="68"/>
      <c r="O28" s="68"/>
      <c r="P28" s="68"/>
      <c r="Q28" s="68"/>
      <c r="R28" s="68"/>
      <c r="S28" s="68"/>
    </row>
    <row r="29" spans="2:19">
      <c r="B29" s="368" t="s">
        <v>297</v>
      </c>
      <c r="C29" s="1902">
        <f>+'[8]4. Tablas para pegar'!C68</f>
        <v>4362139</v>
      </c>
      <c r="D29" s="1903">
        <f>+'[8]4. Tablas para pegar'!D68</f>
        <v>4819101</v>
      </c>
      <c r="E29" s="1904">
        <f>+'[8]4. Tablas para pegar'!E68</f>
        <v>4870042</v>
      </c>
      <c r="F29" s="1905">
        <f>+'[8]4. Tablas para pegar'!F68</f>
        <v>1.0570643777750249E-2</v>
      </c>
      <c r="G29" s="349">
        <f>+'[8]4. Tablas para pegar'!G68</f>
        <v>0.1164343914762918</v>
      </c>
      <c r="H29" s="1903">
        <f>+'[8]4. Tablas para pegar'!H68</f>
        <v>15011282</v>
      </c>
      <c r="I29" s="1904">
        <f>+'[8]4. Tablas para pegar'!I68</f>
        <v>18798495</v>
      </c>
      <c r="J29" s="349">
        <f>+'[8]4. Tablas para pegar'!J68</f>
        <v>0.252291110113047</v>
      </c>
      <c r="K29" s="68"/>
      <c r="L29" s="68"/>
      <c r="M29" s="68"/>
      <c r="N29" s="68"/>
      <c r="O29" s="68"/>
      <c r="P29" s="68"/>
      <c r="Q29" s="68"/>
      <c r="R29" s="68"/>
      <c r="S29" s="68"/>
    </row>
    <row r="30" spans="2:19">
      <c r="B30" s="350" t="s">
        <v>298</v>
      </c>
      <c r="C30" s="1902">
        <f>+'[8]4. Tablas para pegar'!C69</f>
        <v>-1221735</v>
      </c>
      <c r="D30" s="1903">
        <f>+'[8]4. Tablas para pegar'!D69</f>
        <v>-1565058</v>
      </c>
      <c r="E30" s="1904">
        <f>+'[8]4. Tablas para pegar'!E69</f>
        <v>-1522358</v>
      </c>
      <c r="F30" s="1905">
        <f>+'[8]4. Tablas para pegar'!F69</f>
        <v>-2.7283333908391893E-2</v>
      </c>
      <c r="G30" s="349">
        <f>+'[8]4. Tablas para pegar'!G69</f>
        <v>0.24606236213254101</v>
      </c>
      <c r="H30" s="1903">
        <f>+'[8]4. Tablas para pegar'!H69</f>
        <v>-3919664</v>
      </c>
      <c r="I30" s="1904">
        <f>+'[8]4. Tablas para pegar'!I69</f>
        <v>-5860523</v>
      </c>
      <c r="J30" s="349">
        <f>+'[8]4. Tablas para pegar'!J69</f>
        <v>0.49515953408251318</v>
      </c>
      <c r="K30" s="68"/>
      <c r="L30" s="68"/>
      <c r="M30" s="68"/>
      <c r="N30" s="68"/>
      <c r="O30" s="68"/>
      <c r="P30" s="68"/>
      <c r="Q30" s="68"/>
      <c r="R30" s="68"/>
      <c r="S30" s="68"/>
    </row>
    <row r="31" spans="2:19" ht="17.399999999999999" customHeight="1">
      <c r="B31" s="351" t="s">
        <v>284</v>
      </c>
      <c r="C31" s="1906">
        <f>+'[8]4. Tablas para pegar'!C70</f>
        <v>-1118966</v>
      </c>
      <c r="D31" s="1907">
        <f>+'[8]4. Tablas para pegar'!D70</f>
        <v>-1448593</v>
      </c>
      <c r="E31" s="1908">
        <f>+'[8]4. Tablas para pegar'!E70</f>
        <v>-1402925</v>
      </c>
      <c r="F31" s="1909">
        <f>+'[8]4. Tablas para pegar'!F70</f>
        <v>-3.1525763275122826E-2</v>
      </c>
      <c r="G31" s="264">
        <f>+'[8]4. Tablas para pegar'!G70</f>
        <v>0.25376910469129538</v>
      </c>
      <c r="H31" s="1903">
        <f>+'[8]4. Tablas para pegar'!H70</f>
        <v>-3493187</v>
      </c>
      <c r="I31" s="1904">
        <f>+'[8]4. Tablas para pegar'!I70</f>
        <v>-5393709</v>
      </c>
      <c r="J31" s="349">
        <f>+'[8]4. Tablas para pegar'!J70</f>
        <v>0.54406534777554139</v>
      </c>
      <c r="K31" s="68"/>
      <c r="L31" s="68"/>
      <c r="M31" s="68"/>
      <c r="N31" s="68"/>
      <c r="O31" s="68"/>
      <c r="P31" s="68"/>
      <c r="Q31" s="68"/>
      <c r="R31" s="68"/>
      <c r="S31" s="68"/>
    </row>
    <row r="32" spans="2:19" ht="15" thickBot="1">
      <c r="B32" s="369" t="s">
        <v>289</v>
      </c>
      <c r="C32" s="1910">
        <f>+'[8]4. Tablas para pegar'!C71</f>
        <v>-102769</v>
      </c>
      <c r="D32" s="1911">
        <f>+'[8]4. Tablas para pegar'!D71</f>
        <v>-116465</v>
      </c>
      <c r="E32" s="1912">
        <f>+'[8]4. Tablas para pegar'!E71</f>
        <v>-119433</v>
      </c>
      <c r="F32" s="1909">
        <f>+'[8]4. Tablas para pegar'!F71</f>
        <v>2.5484051002447088E-2</v>
      </c>
      <c r="G32" s="264">
        <f>+'[8]4. Tablas para pegar'!G71</f>
        <v>0.16215006470822912</v>
      </c>
      <c r="H32" s="1902">
        <f>+'[8]4. Tablas para pegar'!H71</f>
        <v>-426477</v>
      </c>
      <c r="I32" s="1904">
        <f>+'[8]4. Tablas para pegar'!I71</f>
        <v>-466814</v>
      </c>
      <c r="J32" s="1913">
        <f>+'[8]4. Tablas para pegar'!J71</f>
        <v>9.4581888355057833E-2</v>
      </c>
      <c r="K32" s="68"/>
      <c r="L32" s="68"/>
      <c r="M32" s="68"/>
      <c r="N32" s="68"/>
      <c r="O32" s="68"/>
      <c r="P32" s="68"/>
      <c r="Q32" s="68"/>
      <c r="R32" s="68"/>
      <c r="S32" s="68"/>
    </row>
    <row r="33" spans="2:19" ht="15" thickBot="1">
      <c r="B33" s="370" t="s">
        <v>299</v>
      </c>
      <c r="C33" s="1914">
        <f>+'[8]4. Tablas para pegar'!C72</f>
        <v>3140404</v>
      </c>
      <c r="D33" s="1915">
        <f>+'[8]4. Tablas para pegar'!D72</f>
        <v>3254043</v>
      </c>
      <c r="E33" s="1915">
        <f>+'[8]4. Tablas para pegar'!E72</f>
        <v>3347684</v>
      </c>
      <c r="F33" s="1916">
        <f>+'[8]4. Tablas para pegar'!F72</f>
        <v>2.8776817024237233E-2</v>
      </c>
      <c r="G33" s="1917">
        <f>+'[8]4. Tablas para pegar'!G72</f>
        <v>6.6004246587381757E-2</v>
      </c>
      <c r="H33" s="1914">
        <f>+'[8]4. Tablas para pegar'!H72</f>
        <v>11091618</v>
      </c>
      <c r="I33" s="1918">
        <f>+'[8]4. Tablas para pegar'!I72</f>
        <v>12937972</v>
      </c>
      <c r="J33" s="1919">
        <f>+'[8]4. Tablas para pegar'!J72</f>
        <v>0.16646390093852853</v>
      </c>
      <c r="K33" s="68"/>
      <c r="L33" s="68"/>
      <c r="M33" s="68"/>
      <c r="N33" s="68"/>
      <c r="O33" s="68"/>
      <c r="P33" s="68"/>
      <c r="Q33" s="68"/>
      <c r="R33" s="68"/>
      <c r="S33" s="68"/>
    </row>
    <row r="34" spans="2:19">
      <c r="B34" s="287"/>
      <c r="C34" s="1920"/>
      <c r="D34" s="1921"/>
      <c r="E34" s="1921"/>
      <c r="F34" s="1922"/>
      <c r="G34" s="1923"/>
      <c r="H34" s="1921"/>
      <c r="I34" s="1921"/>
      <c r="J34" s="1924"/>
      <c r="K34" s="68"/>
      <c r="L34" s="68"/>
      <c r="M34" s="68"/>
      <c r="N34" s="68"/>
      <c r="O34" s="68"/>
      <c r="P34" s="68"/>
      <c r="Q34" s="68"/>
      <c r="R34" s="68"/>
      <c r="S34" s="68"/>
    </row>
    <row r="35" spans="2:19">
      <c r="B35" s="287" t="s">
        <v>300</v>
      </c>
      <c r="C35" s="1925"/>
      <c r="D35" s="1926"/>
      <c r="E35" s="1926"/>
      <c r="F35" s="1927"/>
      <c r="G35" s="1928"/>
      <c r="H35" s="1926"/>
      <c r="I35" s="1926"/>
      <c r="J35" s="1929"/>
      <c r="K35" s="68"/>
      <c r="L35" s="68"/>
      <c r="M35" s="68"/>
      <c r="N35" s="68"/>
      <c r="O35" s="68"/>
      <c r="P35" s="68"/>
      <c r="Q35" s="68"/>
      <c r="R35" s="68"/>
      <c r="S35" s="68"/>
    </row>
    <row r="36" spans="2:19">
      <c r="B36" s="394" t="s">
        <v>301</v>
      </c>
      <c r="C36" s="1902">
        <f>+'[8]4. Tablas para pegar'!C75</f>
        <v>225604595.5</v>
      </c>
      <c r="D36" s="1903">
        <f>+'[8]4. Tablas para pegar'!D75</f>
        <v>220724334</v>
      </c>
      <c r="E36" s="1903">
        <f>+'[8]4. Tablas para pegar'!E75</f>
        <v>223502056.5</v>
      </c>
      <c r="F36" s="1909">
        <f>+'[8]4. Tablas para pegar'!F75</f>
        <v>1.2584577557271054E-2</v>
      </c>
      <c r="G36" s="264">
        <f>+'[8]4. Tablas para pegar'!G75</f>
        <v>-9.3195752300178659E-3</v>
      </c>
      <c r="H36" s="1930">
        <f>+'[8]4. Tablas para pegar'!H75</f>
        <v>226384489</v>
      </c>
      <c r="I36" s="1930">
        <f>+'[8]4. Tablas para pegar'!I75</f>
        <v>223196576</v>
      </c>
      <c r="J36" s="260">
        <f>+'[8]4. Tablas para pegar'!J75</f>
        <v>-1.4081852577806248E-2</v>
      </c>
      <c r="K36" s="68"/>
      <c r="L36" s="68"/>
      <c r="M36" s="68"/>
      <c r="N36" s="68"/>
      <c r="O36" s="68"/>
      <c r="P36" s="68"/>
      <c r="Q36" s="68"/>
      <c r="R36" s="68"/>
      <c r="S36" s="68"/>
    </row>
    <row r="37" spans="2:19">
      <c r="B37" s="394" t="s">
        <v>302</v>
      </c>
      <c r="C37" s="1902">
        <f>+'[8]4. Tablas para pegar'!C76</f>
        <v>190660719.95043156</v>
      </c>
      <c r="D37" s="1903">
        <f>+'[8]4. Tablas para pegar'!D76</f>
        <v>183805091</v>
      </c>
      <c r="E37" s="1903">
        <f>+'[8]4. Tablas para pegar'!E76</f>
        <v>185182242.5</v>
      </c>
      <c r="F37" s="1909">
        <f>+'[8]4. Tablas para pegar'!F76</f>
        <v>7.4924556904683338E-3</v>
      </c>
      <c r="G37" s="264">
        <f>+'[8]4. Tablas para pegar'!G76</f>
        <v>-2.8734169533482637E-2</v>
      </c>
      <c r="H37" s="1930">
        <f>+'[8]4. Tablas para pegar'!H76</f>
        <v>191289309.95043156</v>
      </c>
      <c r="I37" s="1930">
        <f>+'[8]4. Tablas para pegar'!I76</f>
        <v>185339501.95043153</v>
      </c>
      <c r="J37" s="260">
        <f>+'[8]4. Tablas para pegar'!J76</f>
        <v>-3.1103714062964586E-2</v>
      </c>
      <c r="K37" s="68"/>
      <c r="L37" s="68"/>
      <c r="M37" s="68"/>
      <c r="N37" s="68"/>
      <c r="O37" s="68"/>
      <c r="P37" s="68"/>
      <c r="Q37" s="68"/>
      <c r="R37" s="68"/>
      <c r="S37" s="68"/>
    </row>
    <row r="38" spans="2:19">
      <c r="B38" s="64"/>
      <c r="C38" s="1902"/>
      <c r="D38" s="1903"/>
      <c r="E38" s="1903"/>
      <c r="F38" s="1909"/>
      <c r="G38" s="264"/>
      <c r="H38" s="1930"/>
      <c r="I38" s="1930"/>
      <c r="J38" s="260"/>
      <c r="K38" s="68"/>
      <c r="L38" s="68"/>
      <c r="M38" s="68"/>
      <c r="N38" s="68"/>
      <c r="O38" s="68"/>
      <c r="P38" s="68"/>
      <c r="Q38" s="68"/>
      <c r="R38" s="68"/>
      <c r="S38" s="68"/>
    </row>
    <row r="39" spans="2:19">
      <c r="B39" s="395" t="s">
        <v>303</v>
      </c>
      <c r="C39" s="1931"/>
      <c r="D39" s="1932"/>
      <c r="E39" s="1932"/>
      <c r="F39" s="1933"/>
      <c r="G39" s="1934"/>
      <c r="H39" s="1932"/>
      <c r="I39" s="1932"/>
      <c r="J39" s="1935"/>
      <c r="K39" s="68"/>
      <c r="L39" s="68"/>
      <c r="M39" s="68"/>
      <c r="N39" s="68"/>
      <c r="O39" s="68"/>
      <c r="P39" s="68"/>
      <c r="Q39" s="68"/>
      <c r="R39" s="68"/>
      <c r="S39" s="68"/>
    </row>
    <row r="40" spans="2:19">
      <c r="B40" s="394" t="s">
        <v>304</v>
      </c>
      <c r="C40" s="1909">
        <f>+'[8]4. Tablas para pegar'!C79</f>
        <v>7.7341314618744106E-2</v>
      </c>
      <c r="D40" s="263">
        <f>+'[8]4. Tablas para pegar'!D79</f>
        <v>8.7332482335182857E-2</v>
      </c>
      <c r="E40" s="263">
        <f>+'[8]4. Tablas para pegar'!E79</f>
        <v>8.7158786389063936E-2</v>
      </c>
      <c r="F40" s="1909" t="str">
        <f>+'[8]4. Tablas para pegar'!F79</f>
        <v>-1 pbs</v>
      </c>
      <c r="G40" s="264" t="str">
        <f>+'[8]4. Tablas para pegar'!G79</f>
        <v>99 pbs</v>
      </c>
      <c r="H40" s="263">
        <f>+'[8]4. Tablas para pegar'!H79</f>
        <v>6.6308792030358582E-2</v>
      </c>
      <c r="I40" s="263">
        <f>+'[8]4. Tablas para pegar'!I79</f>
        <v>8.4223939886963139E-2</v>
      </c>
      <c r="J40" s="1939" t="str">
        <f>+'[8]4. Tablas para pegar'!J79</f>
        <v>179 pbs</v>
      </c>
      <c r="K40" s="68"/>
      <c r="L40" s="68"/>
      <c r="M40" s="68"/>
      <c r="N40" s="68"/>
      <c r="O40" s="68"/>
      <c r="P40" s="68"/>
      <c r="Q40" s="68"/>
      <c r="R40" s="68"/>
      <c r="S40" s="68"/>
    </row>
    <row r="41" spans="2:19" ht="15">
      <c r="B41" s="394" t="s">
        <v>305</v>
      </c>
      <c r="C41" s="1909">
        <f>+'[8]4. Tablas para pegar'!C80</f>
        <v>2.3475543369203926E-2</v>
      </c>
      <c r="D41" s="263">
        <f>+'[8]4. Tablas para pegar'!D80</f>
        <v>3.1524545748300305E-2</v>
      </c>
      <c r="E41" s="263">
        <f>+'[8]4. Tablas para pegar'!E80</f>
        <v>3.0303661540333707E-2</v>
      </c>
      <c r="F41" s="1909" t="str">
        <f>+'[8]4. Tablas para pegar'!F80</f>
        <v>-12 pbs</v>
      </c>
      <c r="G41" s="264" t="str">
        <f>+'[8]4. Tablas para pegar'!G80</f>
        <v>68 pbs</v>
      </c>
      <c r="H41" s="263">
        <f>+'[8]4. Tablas para pegar'!H80</f>
        <v>1.8261276601944893E-2</v>
      </c>
      <c r="I41" s="263">
        <f>+'[8]4. Tablas para pegar'!I80</f>
        <v>2.9101777782064672E-2</v>
      </c>
      <c r="J41" s="1939" t="str">
        <f>+'[8]4. Tablas para pegar'!J80</f>
        <v>108 pbs</v>
      </c>
      <c r="K41" s="68"/>
      <c r="L41" s="68"/>
      <c r="M41" s="68"/>
      <c r="N41" s="68"/>
      <c r="O41" s="68"/>
      <c r="P41" s="68"/>
      <c r="Q41" s="68"/>
      <c r="R41" s="68"/>
      <c r="S41" s="68"/>
    </row>
    <row r="42" spans="2:19" ht="15">
      <c r="B42" s="396" t="s">
        <v>306</v>
      </c>
      <c r="C42" s="1927">
        <f>+'[8]4. Tablas para pegar'!C81</f>
        <v>5.7501896055127122E-2</v>
      </c>
      <c r="D42" s="1941">
        <f>+'[8]4. Tablas para pegar'!D81</f>
        <v>6.1080859349200711E-2</v>
      </c>
      <c r="E42" s="1941">
        <f>+'[8]4. Tablas para pegar'!E81</f>
        <v>6.205074001187099E-2</v>
      </c>
      <c r="F42" s="1936" t="str">
        <f>+'[8]4. Tablas para pegar'!F81</f>
        <v>10 pbs</v>
      </c>
      <c r="G42" s="265" t="str">
        <f>+'[8]4. Tablas para pegar'!G81</f>
        <v>46 pbs</v>
      </c>
      <c r="H42" s="1941">
        <f>+'[8]4. Tablas para pegar'!H81</f>
        <v>5.0878463674249343E-2</v>
      </c>
      <c r="I42" s="1941">
        <f>+'[8]4. Tablas para pegar'!I81</f>
        <v>6.0058206269257466E-2</v>
      </c>
      <c r="J42" s="1940" t="str">
        <f>+'[8]4. Tablas para pegar'!J81</f>
        <v>92 pbs</v>
      </c>
      <c r="K42" s="68"/>
      <c r="L42" s="383"/>
      <c r="M42" s="383"/>
      <c r="N42" s="83"/>
      <c r="O42" s="68"/>
      <c r="P42" s="68"/>
      <c r="Q42" s="68"/>
      <c r="R42" s="68"/>
      <c r="S42" s="68"/>
    </row>
    <row r="43" spans="2:19" ht="15">
      <c r="B43" s="396" t="s">
        <v>307</v>
      </c>
      <c r="C43" s="1927">
        <f>+'[8]4. Tablas para pegar'!C82</f>
        <v>4.4546823072139058E-2</v>
      </c>
      <c r="D43" s="1941">
        <f>+'[8]4. Tablas para pegar'!D82</f>
        <v>4.4451211256118228E-2</v>
      </c>
      <c r="E43" s="1941">
        <f>+'[8]4. Tablas para pegar'!E82</f>
        <v>4.1049519381044265E-2</v>
      </c>
      <c r="F43" s="1927" t="str">
        <f>+'[8]4. Tablas para pegar'!F82</f>
        <v>-35 pbs</v>
      </c>
      <c r="G43" s="1928" t="str">
        <f>+'[8]4. Tablas para pegar'!G82</f>
        <v>-35 pbs</v>
      </c>
      <c r="H43" s="1941">
        <f>+'[8]4. Tablas para pegar'!H82</f>
        <v>4.2876422509671143E-2</v>
      </c>
      <c r="I43" s="1941">
        <f>+'[8]4. Tablas para pegar'!I82</f>
        <v>4.3828813036988525E-2</v>
      </c>
      <c r="J43" s="685" t="str">
        <f>+'[8]4. Tablas para pegar'!J82</f>
        <v>9 pbs</v>
      </c>
      <c r="K43" s="68"/>
      <c r="L43" s="383"/>
      <c r="M43" s="383"/>
      <c r="N43" s="83"/>
      <c r="O43" s="68"/>
      <c r="P43" s="68"/>
      <c r="Q43" s="68"/>
      <c r="R43" s="68"/>
      <c r="S43" s="68"/>
    </row>
    <row r="44" spans="2:19">
      <c r="B44" s="396" t="s">
        <v>308</v>
      </c>
      <c r="C44" s="1927">
        <f>+'[8]4. Tablas para pegar'!C83</f>
        <v>7.4999999999999997E-2</v>
      </c>
      <c r="D44" s="1941">
        <f>+'[8]4. Tablas para pegar'!D83</f>
        <v>7.4999999999999997E-2</v>
      </c>
      <c r="E44" s="1941">
        <f>+'[8]4. Tablas para pegar'!E83</f>
        <v>6.7500000000000004E-2</v>
      </c>
      <c r="F44" s="1927" t="str">
        <f>+'[8]4. Tablas para pegar'!F83</f>
        <v>-75 pbs</v>
      </c>
      <c r="G44" s="1928" t="str">
        <f>+'[8]4. Tablas para pegar'!G83</f>
        <v>-75 pbs</v>
      </c>
      <c r="H44" s="1941">
        <f>+'[8]4. Tablas para pegar'!H83</f>
        <v>7.4999999999999997E-2</v>
      </c>
      <c r="I44" s="1941">
        <f>+'[8]4. Tablas para pegar'!I83</f>
        <v>6.7500000000000004E-2</v>
      </c>
      <c r="J44" s="685" t="str">
        <f>+'[8]4. Tablas para pegar'!J83</f>
        <v>-75 pbs</v>
      </c>
      <c r="K44" s="68"/>
      <c r="L44" s="383"/>
      <c r="M44" s="383"/>
      <c r="N44" s="83"/>
      <c r="O44" s="68"/>
      <c r="P44" s="68"/>
      <c r="Q44" s="68"/>
      <c r="R44" s="68"/>
      <c r="S44" s="68"/>
    </row>
    <row r="45" spans="2:19" ht="15" thickBot="1">
      <c r="B45" s="1648" t="s">
        <v>309</v>
      </c>
      <c r="C45" s="1937">
        <f>+'[8]4. Tablas para pegar'!C84</f>
        <v>4.4999999999999998E-2</v>
      </c>
      <c r="D45" s="1942">
        <f>+'[8]4. Tablas para pegar'!D84</f>
        <v>5.5E-2</v>
      </c>
      <c r="E45" s="1942">
        <f>+'[8]4. Tablas para pegar'!E84</f>
        <v>5.5E-2</v>
      </c>
      <c r="F45" s="1937" t="str">
        <f>+'[8]4. Tablas para pegar'!F84</f>
        <v>0 pbs</v>
      </c>
      <c r="G45" s="1938" t="str">
        <f>+'[8]4. Tablas para pegar'!G84</f>
        <v>100 pbs</v>
      </c>
      <c r="H45" s="1942">
        <f>+'[8]4. Tablas para pegar'!H84</f>
        <v>4.4999999999999998E-2</v>
      </c>
      <c r="I45" s="1942">
        <f>+'[8]4. Tablas para pegar'!I84</f>
        <v>5.5E-2</v>
      </c>
      <c r="J45" s="698" t="str">
        <f>+'[8]4. Tablas para pegar'!J84</f>
        <v>100 pbs</v>
      </c>
      <c r="K45" s="68"/>
      <c r="L45" s="383"/>
      <c r="M45" s="383"/>
      <c r="N45" s="83"/>
      <c r="O45" s="68"/>
      <c r="P45" s="68"/>
      <c r="Q45" s="68"/>
      <c r="R45" s="68"/>
      <c r="S45" s="68"/>
    </row>
    <row r="46" spans="2:19">
      <c r="B46" s="68"/>
      <c r="C46" s="68"/>
      <c r="D46" s="68"/>
      <c r="E46" s="68"/>
      <c r="F46" s="68"/>
      <c r="G46" s="68"/>
      <c r="H46" s="68"/>
      <c r="I46" s="68"/>
      <c r="J46" s="68"/>
      <c r="K46" s="68"/>
      <c r="L46" s="383"/>
      <c r="M46" s="383"/>
      <c r="N46" s="83"/>
      <c r="O46" s="68"/>
      <c r="P46" s="68"/>
      <c r="Q46" s="68"/>
      <c r="R46" s="68"/>
      <c r="S46" s="68"/>
    </row>
    <row r="47" spans="2:19" ht="15" thickBot="1">
      <c r="B47" s="68"/>
      <c r="C47" s="68"/>
      <c r="D47" s="68"/>
      <c r="E47" s="68"/>
      <c r="F47" s="68"/>
      <c r="G47" s="68"/>
      <c r="H47" s="68"/>
      <c r="I47" s="68"/>
      <c r="J47" s="68"/>
      <c r="K47" s="68"/>
      <c r="L47" s="68"/>
      <c r="M47" s="68"/>
      <c r="N47" s="68"/>
      <c r="O47" s="68"/>
      <c r="P47" s="68"/>
      <c r="Q47" s="68"/>
      <c r="R47" s="68"/>
      <c r="S47" s="68"/>
    </row>
    <row r="48" spans="2:19">
      <c r="B48" s="397" t="s">
        <v>310</v>
      </c>
      <c r="C48" s="1442"/>
      <c r="D48" s="1443" t="str">
        <f>+'[8]4. Tablas para pegar (2)'!P3</f>
        <v>4T22</v>
      </c>
      <c r="E48" s="1444"/>
      <c r="F48" s="1442"/>
      <c r="G48" s="1443" t="str">
        <f>+'[8]4. Tablas para pegar (2)'!S3</f>
        <v>3T23</v>
      </c>
      <c r="H48" s="1444"/>
      <c r="I48" s="1445"/>
      <c r="J48" s="1446" t="str">
        <f>+'[8]4. Tablas para pegar (2)'!V3</f>
        <v>4T23</v>
      </c>
      <c r="K48" s="1447"/>
      <c r="L48" s="1448"/>
      <c r="M48" s="1445"/>
      <c r="N48" s="1446">
        <f>+'[8]4. Tablas para pegar (2)'!Z3</f>
        <v>2022</v>
      </c>
      <c r="O48" s="1447"/>
      <c r="P48" s="1445"/>
      <c r="Q48" s="1446">
        <f>+'[8]4. Tablas para pegar (2)'!AC3</f>
        <v>2023</v>
      </c>
      <c r="R48" s="1447"/>
      <c r="S48" s="68"/>
    </row>
    <row r="49" spans="2:19">
      <c r="B49" s="352" t="s">
        <v>311</v>
      </c>
      <c r="C49" s="278" t="s">
        <v>312</v>
      </c>
      <c r="D49" s="2229" t="s">
        <v>313</v>
      </c>
      <c r="E49" s="353" t="s">
        <v>303</v>
      </c>
      <c r="F49" s="354" t="s">
        <v>312</v>
      </c>
      <c r="G49" s="2229" t="s">
        <v>313</v>
      </c>
      <c r="H49" s="353" t="s">
        <v>303</v>
      </c>
      <c r="I49" s="354" t="s">
        <v>312</v>
      </c>
      <c r="J49" s="2229" t="s">
        <v>313</v>
      </c>
      <c r="K49" s="353" t="s">
        <v>303</v>
      </c>
      <c r="L49" s="68"/>
      <c r="M49" s="355" t="s">
        <v>312</v>
      </c>
      <c r="N49" s="2229" t="s">
        <v>313</v>
      </c>
      <c r="O49" s="353" t="s">
        <v>303</v>
      </c>
      <c r="P49" s="354" t="s">
        <v>312</v>
      </c>
      <c r="Q49" s="2229" t="s">
        <v>313</v>
      </c>
      <c r="R49" s="353" t="s">
        <v>303</v>
      </c>
      <c r="S49" s="68"/>
    </row>
    <row r="50" spans="2:19" ht="15" thickBot="1">
      <c r="B50" s="398"/>
      <c r="C50" s="274" t="s">
        <v>314</v>
      </c>
      <c r="D50" s="2230"/>
      <c r="E50" s="1649" t="s">
        <v>315</v>
      </c>
      <c r="F50" s="399" t="s">
        <v>314</v>
      </c>
      <c r="G50" s="2230"/>
      <c r="H50" s="1649" t="s">
        <v>315</v>
      </c>
      <c r="I50" s="399" t="s">
        <v>314</v>
      </c>
      <c r="J50" s="2230"/>
      <c r="K50" s="1649" t="s">
        <v>315</v>
      </c>
      <c r="L50" s="68"/>
      <c r="M50" s="1650" t="s">
        <v>314</v>
      </c>
      <c r="N50" s="2230"/>
      <c r="O50" s="1649" t="s">
        <v>315</v>
      </c>
      <c r="P50" s="399" t="s">
        <v>314</v>
      </c>
      <c r="Q50" s="2230"/>
      <c r="R50" s="1649" t="s">
        <v>315</v>
      </c>
      <c r="S50" s="68"/>
    </row>
    <row r="51" spans="2:19">
      <c r="B51" s="356" t="s">
        <v>316</v>
      </c>
      <c r="C51" s="1438">
        <f>+'[8]4. Tablas para pegar (2)'!O23</f>
        <v>28113.648999999998</v>
      </c>
      <c r="D51" s="1439">
        <f>+'[8]4. Tablas para pegar (2)'!P23</f>
        <v>238.13199999999998</v>
      </c>
      <c r="E51" s="1449">
        <f>+'[8]4. Tablas para pegar (2)'!Q23</f>
        <v>3.3881336428437304E-2</v>
      </c>
      <c r="F51" s="1438">
        <f>+'[8]4. Tablas para pegar (2)'!R23</f>
        <v>25472.364999999998</v>
      </c>
      <c r="G51" s="1439">
        <f>+'[8]4. Tablas para pegar (2)'!S23</f>
        <v>289.93400000000003</v>
      </c>
      <c r="H51" s="1450">
        <f>+'[8]4. Tablas para pegar (2)'!T23</f>
        <v>4.5529184274801349E-2</v>
      </c>
      <c r="I51" s="1438">
        <f>+'[8]4. Tablas para pegar (2)'!U23</f>
        <v>25321.046000000002</v>
      </c>
      <c r="J51" s="1439">
        <f>+'[8]4. Tablas para pegar (2)'!V23</f>
        <v>279.44600000000003</v>
      </c>
      <c r="K51" s="1450">
        <f>+'[8]4. Tablas para pegar (2)'!W23</f>
        <v>4.4144463858246615E-2</v>
      </c>
      <c r="L51" s="1448"/>
      <c r="M51" s="1438">
        <f>+'[8]4. Tablas para pegar (2)'!Y23</f>
        <v>29646.311999999998</v>
      </c>
      <c r="N51" s="1439">
        <f>+'[8]4. Tablas para pegar (2)'!Z23</f>
        <v>463.16299999999995</v>
      </c>
      <c r="O51" s="1450">
        <f>+'[8]4. Tablas para pegar (2)'!AA23</f>
        <v>1.5622955057613911E-2</v>
      </c>
      <c r="P51" s="1438">
        <f>+'[8]4. Tablas para pegar (2)'!AB23</f>
        <v>26315.736000000001</v>
      </c>
      <c r="Q51" s="1439">
        <f>+'[8]4. Tablas para pegar (2)'!AC23</f>
        <v>1133.21</v>
      </c>
      <c r="R51" s="1450">
        <f>+'[8]4. Tablas para pegar (2)'!AD23</f>
        <v>4.3062067502121167E-2</v>
      </c>
      <c r="S51" s="68"/>
    </row>
    <row r="52" spans="2:19">
      <c r="B52" s="356" t="s">
        <v>317</v>
      </c>
      <c r="C52" s="1438">
        <f>+'[8]4. Tablas para pegar (2)'!O24</f>
        <v>1344.4114999999999</v>
      </c>
      <c r="D52" s="1439">
        <f>+'[8]4. Tablas para pegar (2)'!P24</f>
        <v>44.911999999999999</v>
      </c>
      <c r="E52" s="1449">
        <f>+'[8]4. Tablas para pegar (2)'!Q24</f>
        <v>0.13362575372198171</v>
      </c>
      <c r="F52" s="1438">
        <f>+'[8]4. Tablas para pegar (2)'!R24</f>
        <v>1688.4324999999999</v>
      </c>
      <c r="G52" s="1439">
        <f>+'[8]4. Tablas para pegar (2)'!S24</f>
        <v>23.972000000000001</v>
      </c>
      <c r="H52" s="1450">
        <f>+'[8]4. Tablas para pegar (2)'!T24</f>
        <v>5.6791136157353053E-2</v>
      </c>
      <c r="I52" s="1438">
        <f>+'[8]4. Tablas para pegar (2)'!U24</f>
        <v>1462.1345000000001</v>
      </c>
      <c r="J52" s="1439">
        <f>+'[8]4. Tablas para pegar (2)'!V24</f>
        <v>27.506999999999998</v>
      </c>
      <c r="K52" s="1450">
        <f>+'[8]4. Tablas para pegar (2)'!W24</f>
        <v>7.5251626987804465E-2</v>
      </c>
      <c r="L52" s="1448"/>
      <c r="M52" s="1438">
        <f>+'[8]4. Tablas para pegar (2)'!Y24</f>
        <v>1434.402</v>
      </c>
      <c r="N52" s="1439">
        <f>+'[8]4. Tablas para pegar (2)'!Z24</f>
        <v>94.02600000000001</v>
      </c>
      <c r="O52" s="1450">
        <f>+'[8]4. Tablas para pegar (2)'!AA24</f>
        <v>6.5550661530031334E-2</v>
      </c>
      <c r="P52" s="1438">
        <f>+'[8]4. Tablas para pegar (2)'!AB24</f>
        <v>1256.2515000000001</v>
      </c>
      <c r="Q52" s="1439">
        <f>+'[8]4. Tablas para pegar (2)'!AC24</f>
        <v>85.015000000000001</v>
      </c>
      <c r="R52" s="1450">
        <f>+'[8]4. Tablas para pegar (2)'!AD24</f>
        <v>6.7673551036555979E-2</v>
      </c>
      <c r="S52" s="68"/>
    </row>
    <row r="53" spans="2:19">
      <c r="B53" s="356" t="s">
        <v>318</v>
      </c>
      <c r="C53" s="1438">
        <f>+'[8]4. Tablas para pegar (2)'!O25</f>
        <v>46137.247000000003</v>
      </c>
      <c r="D53" s="1439">
        <f>+'[8]4. Tablas para pegar (2)'!P25</f>
        <v>564.01199999999994</v>
      </c>
      <c r="E53" s="1449">
        <f>+'[8]4. Tablas para pegar (2)'!Q25</f>
        <v>4.8898626309454477E-2</v>
      </c>
      <c r="F53" s="1438">
        <f>+'[8]4. Tablas para pegar (2)'!R25</f>
        <v>49576.131999999998</v>
      </c>
      <c r="G53" s="1439">
        <f>+'[8]4. Tablas para pegar (2)'!S25</f>
        <v>651.83400000000006</v>
      </c>
      <c r="H53" s="1450">
        <f>+'[8]4. Tablas para pegar (2)'!T25</f>
        <v>5.2592566116291616E-2</v>
      </c>
      <c r="I53" s="1438">
        <f>+'[8]4. Tablas para pegar (2)'!U25</f>
        <v>51666.220499999996</v>
      </c>
      <c r="J53" s="1439">
        <f>+'[8]4. Tablas para pegar (2)'!V25</f>
        <v>655.38400000000001</v>
      </c>
      <c r="K53" s="1450">
        <f>+'[8]4. Tablas para pegar (2)'!W25</f>
        <v>5.0739844614722696E-2</v>
      </c>
      <c r="L53" s="1448"/>
      <c r="M53" s="1438">
        <f>+'[8]4. Tablas para pegar (2)'!Y25</f>
        <v>47191.881999999998</v>
      </c>
      <c r="N53" s="1439">
        <f>+'[8]4. Tablas para pegar (2)'!Z25</f>
        <v>2034.8119999999999</v>
      </c>
      <c r="O53" s="1450">
        <f>+'[8]4. Tablas para pegar (2)'!AA25</f>
        <v>4.3117839631824813E-2</v>
      </c>
      <c r="P53" s="1438">
        <f>+'[8]4. Tablas para pegar (2)'!AB25</f>
        <v>48823.376000000004</v>
      </c>
      <c r="Q53" s="1439">
        <f>+'[8]4. Tablas para pegar (2)'!AC25</f>
        <v>2535.4070000000002</v>
      </c>
      <c r="R53" s="1450">
        <f>+'[8]4. Tablas para pegar (2)'!AD25</f>
        <v>5.1930186064970192E-2</v>
      </c>
      <c r="S53" s="68"/>
    </row>
    <row r="54" spans="2:19">
      <c r="B54" s="356" t="s">
        <v>35</v>
      </c>
      <c r="C54" s="1438">
        <f>+'[8]4. Tablas para pegar (2)'!O26</f>
        <v>150009.288</v>
      </c>
      <c r="D54" s="1439">
        <f>+'[8]4. Tablas para pegar (2)'!P26</f>
        <v>3515.0829999999996</v>
      </c>
      <c r="E54" s="1449">
        <f>+'[8]4. Tablas para pegar (2)'!Q26</f>
        <v>9.3729742920984987E-2</v>
      </c>
      <c r="F54" s="1438">
        <f>+'[8]4. Tablas para pegar (2)'!R26</f>
        <v>143987.4045</v>
      </c>
      <c r="G54" s="1439">
        <f>+'[8]4. Tablas para pegar (2)'!S26</f>
        <v>3853.3609999999999</v>
      </c>
      <c r="H54" s="1450">
        <f>+'[8]4. Tablas para pegar (2)'!T26</f>
        <v>0.10704716883760482</v>
      </c>
      <c r="I54" s="1438">
        <f>+'[8]4. Tablas para pegar (2)'!U26</f>
        <v>145052.65549999999</v>
      </c>
      <c r="J54" s="1439">
        <f>+'[8]4. Tablas para pegar (2)'!V26</f>
        <v>3907.7049999999999</v>
      </c>
      <c r="K54" s="1450">
        <f>+'[8]4. Tablas para pegar (2)'!W26</f>
        <v>0.10775962664123719</v>
      </c>
      <c r="L54" s="1448"/>
      <c r="M54" s="1438">
        <f>+'[8]4. Tablas para pegar (2)'!Y26</f>
        <v>148111.89299999998</v>
      </c>
      <c r="N54" s="1439">
        <f>+'[8]4. Tablas para pegar (2)'!Z26</f>
        <v>12419.281000000001</v>
      </c>
      <c r="O54" s="1450">
        <f>+'[8]4. Tablas para pegar (2)'!AA26</f>
        <v>8.385066687386139E-2</v>
      </c>
      <c r="P54" s="1438">
        <f>+'[8]4. Tablas para pegar (2)'!AB26</f>
        <v>146801.21250000002</v>
      </c>
      <c r="Q54" s="1439">
        <f>+'[8]4. Tablas para pegar (2)'!AC26</f>
        <v>15044.863000000001</v>
      </c>
      <c r="R54" s="1450">
        <f>+'[8]4. Tablas para pegar (2)'!AD26</f>
        <v>0.1024845963039985</v>
      </c>
      <c r="S54" s="68"/>
    </row>
    <row r="55" spans="2:19">
      <c r="B55" s="348" t="s">
        <v>319</v>
      </c>
      <c r="C55" s="1438">
        <f>+'[8]4. Tablas para pegar (2)'!O27</f>
        <v>139153.03679322562</v>
      </c>
      <c r="D55" s="1439">
        <f>+'[8]4. Tablas para pegar (2)'!P27</f>
        <v>3459.3668954060377</v>
      </c>
      <c r="E55" s="1449">
        <f>+'[8]4. Tablas para pegar (2)'!Q27</f>
        <v>9.944064391627995E-2</v>
      </c>
      <c r="F55" s="1438">
        <f>+'[8]4. Tablas para pegar (2)'!R27</f>
        <v>139427.31708829498</v>
      </c>
      <c r="G55" s="1439">
        <f>+'[8]4. Tablas para pegar (2)'!S27</f>
        <v>3822.0559621377415</v>
      </c>
      <c r="H55" s="1450">
        <f>+'[8]4. Tablas para pegar (2)'!T27</f>
        <v>0.10965013289949063</v>
      </c>
      <c r="I55" s="1438">
        <f>+'[8]4. Tablas para pegar (2)'!U27</f>
        <v>141165.01921989</v>
      </c>
      <c r="J55" s="1439">
        <f>+'[8]4. Tablas para pegar (2)'!V27</f>
        <v>3862.2439462693155</v>
      </c>
      <c r="K55" s="1450">
        <f>+'[8]4. Tablas para pegar (2)'!W27</f>
        <v>0.10943912217383467</v>
      </c>
      <c r="L55" s="1448"/>
      <c r="M55" s="1438">
        <f>+'[8]4. Tablas para pegar (2)'!Y27</f>
        <v>134021.46547863414</v>
      </c>
      <c r="N55" s="1439">
        <f>+'[8]4. Tablas para pegar (2)'!Z27</f>
        <v>12184.140250008886</v>
      </c>
      <c r="O55" s="1450">
        <f>+'[8]4. Tablas para pegar (2)'!AA27</f>
        <v>9.0911856593235779E-2</v>
      </c>
      <c r="P55" s="1438">
        <f>+'[8]4. Tablas para pegar (2)'!AB27</f>
        <v>140247.89519335417</v>
      </c>
      <c r="Q55" s="1439">
        <f>+'[8]4. Tablas para pegar (2)'!AC27</f>
        <v>14890.70007998288</v>
      </c>
      <c r="R55" s="1450">
        <f>+'[8]4. Tablas para pegar (2)'!AD27</f>
        <v>0.10617414300195854</v>
      </c>
      <c r="S55" s="68"/>
    </row>
    <row r="56" spans="2:19" ht="15" thickBot="1">
      <c r="B56" s="357" t="s">
        <v>320</v>
      </c>
      <c r="C56" s="1438">
        <f>+'[8]4. Tablas para pegar (2)'!O28</f>
        <v>10856.251206774376</v>
      </c>
      <c r="D56" s="1439">
        <f>+'[8]4. Tablas para pegar (2)'!P28</f>
        <v>55.716104593962598</v>
      </c>
      <c r="E56" s="1449">
        <f>+'[8]4. Tablas para pegar (2)'!Q28</f>
        <v>2.0528671834415684E-2</v>
      </c>
      <c r="F56" s="1438">
        <f>+'[8]4. Tablas para pegar (2)'!R28</f>
        <v>4560.0874117050025</v>
      </c>
      <c r="G56" s="1439">
        <f>+'[8]4. Tablas para pegar (2)'!S28</f>
        <v>31.305037862258331</v>
      </c>
      <c r="H56" s="1450">
        <f>+'[8]4. Tablas para pegar (2)'!T28</f>
        <v>2.7460033140508135E-2</v>
      </c>
      <c r="I56" s="1438">
        <f>+'[8]4. Tablas para pegar (2)'!U28</f>
        <v>3887.6362801099999</v>
      </c>
      <c r="J56" s="1439">
        <f>+'[8]4. Tablas para pegar (2)'!V28</f>
        <v>45.461053730684228</v>
      </c>
      <c r="K56" s="1450">
        <f>+'[8]4. Tablas para pegar (2)'!W28</f>
        <v>4.6775007181894E-2</v>
      </c>
      <c r="L56" s="1448"/>
      <c r="M56" s="1438">
        <f>+'[8]4. Tablas para pegar (2)'!Y28</f>
        <v>14090.427521365855</v>
      </c>
      <c r="N56" s="1439">
        <f>+'[8]4. Tablas para pegar (2)'!Z28</f>
        <v>235.14074999111443</v>
      </c>
      <c r="O56" s="1450">
        <f>+'[8]4. Tablas para pegar (2)'!AA28</f>
        <v>1.6687978390617426E-2</v>
      </c>
      <c r="P56" s="1438">
        <f>+'[8]4. Tablas para pegar (2)'!AB28</f>
        <v>6553.3173066458421</v>
      </c>
      <c r="Q56" s="1439">
        <f>+'[8]4. Tablas para pegar (2)'!AC28</f>
        <v>154.16292001712011</v>
      </c>
      <c r="R56" s="1450">
        <f>+'[8]4. Tablas para pegar (2)'!AD28</f>
        <v>2.3524409517112897E-2</v>
      </c>
      <c r="S56" s="68"/>
    </row>
    <row r="57" spans="2:19" ht="15" thickBot="1">
      <c r="B57" s="358" t="s">
        <v>321</v>
      </c>
      <c r="C57" s="1440">
        <f>+'[8]4. Tablas para pegar (2)'!O29</f>
        <v>225604.5955</v>
      </c>
      <c r="D57" s="1441">
        <f>+'[8]4. Tablas para pegar (2)'!P29</f>
        <v>4362.1389999999992</v>
      </c>
      <c r="E57" s="1451">
        <f>+'[8]4. Tablas para pegar (2)'!Q29</f>
        <v>7.7341314618744092E-2</v>
      </c>
      <c r="F57" s="1440">
        <f>+'[8]4. Tablas para pegar (2)'!R29</f>
        <v>220724.334</v>
      </c>
      <c r="G57" s="1441">
        <f>+'[8]4. Tablas para pegar (2)'!S29</f>
        <v>4819.1009999999997</v>
      </c>
      <c r="H57" s="1452">
        <f>+'[8]4. Tablas para pegar (2)'!T29</f>
        <v>8.7332482335182843E-2</v>
      </c>
      <c r="I57" s="1440">
        <f>+'[8]4. Tablas para pegar (2)'!U29</f>
        <v>223502.05650000001</v>
      </c>
      <c r="J57" s="1441">
        <f>+'[8]4. Tablas para pegar (2)'!V29</f>
        <v>4870.0419999999995</v>
      </c>
      <c r="K57" s="1452">
        <f>+'[8]4. Tablas para pegar (2)'!W29</f>
        <v>8.7158786389063936E-2</v>
      </c>
      <c r="L57" s="1453"/>
      <c r="M57" s="1440">
        <f>+'[8]4. Tablas para pegar (2)'!Y29</f>
        <v>226384.489</v>
      </c>
      <c r="N57" s="1441">
        <f>+'[8]4. Tablas para pegar (2)'!Z29</f>
        <v>15011.282000000001</v>
      </c>
      <c r="O57" s="1452">
        <f>+'[8]4. Tablas para pegar (2)'!AA29</f>
        <v>6.6308792030358582E-2</v>
      </c>
      <c r="P57" s="1440">
        <f>+'[8]4. Tablas para pegar (2)'!AB29</f>
        <v>223196.576</v>
      </c>
      <c r="Q57" s="1441">
        <f>+'[8]4. Tablas para pegar (2)'!AC29</f>
        <v>18798.494999999999</v>
      </c>
      <c r="R57" s="1452">
        <f>+'[8]4. Tablas para pegar (2)'!AD29</f>
        <v>8.4223939886963139E-2</v>
      </c>
      <c r="S57" s="68"/>
    </row>
    <row r="58" spans="2:19" ht="15" thickBot="1">
      <c r="B58" s="360" t="s">
        <v>322</v>
      </c>
      <c r="C58" s="1454">
        <f>+'[8]4. Tablas para pegar (2)'!O30</f>
        <v>0.56559753012655278</v>
      </c>
      <c r="D58" s="1455">
        <f>+'[8]4. Tablas para pegar (2)'!P30</f>
        <v>0.73094186132078787</v>
      </c>
      <c r="E58" s="1455">
        <f>+'[8]4. Tablas para pegar (2)'!Q30</f>
        <v>9.9950939410524645E-2</v>
      </c>
      <c r="F58" s="1454">
        <f>+'[8]4. Tablas para pegar (2)'!R30</f>
        <v>0.57656920373808895</v>
      </c>
      <c r="G58" s="1455">
        <f>+'[8]4. Tablas para pegar (2)'!S30</f>
        <v>0.71276509871861993</v>
      </c>
      <c r="H58" s="1456">
        <f>+'[8]4. Tablas para pegar (2)'!T30</f>
        <v>0.1079619670794196</v>
      </c>
      <c r="I58" s="1454">
        <f>+'[8]4. Tablas para pegar (2)'!U30</f>
        <v>0.5756785217768231</v>
      </c>
      <c r="J58" s="1455">
        <f>+'[8]4. Tablas para pegar (2)'!V30</f>
        <v>0.7051776966194544</v>
      </c>
      <c r="K58" s="1456">
        <f>+'[8]4. Tablas para pegar (2)'!W30</f>
        <v>0.10676519950107619</v>
      </c>
      <c r="L58" s="1448"/>
      <c r="M58" s="1454">
        <f>+'[8]4. Tablas para pegar (2)'!Y30</f>
        <v>0.56847610261849701</v>
      </c>
      <c r="N58" s="1455">
        <f>+'[8]4. Tablas para pegar (2)'!Z30</f>
        <v>0.76014233827597111</v>
      </c>
      <c r="O58" s="1456">
        <f>+'[8]4. Tablas para pegar (2)'!AA30</f>
        <v>8.866532821703843E-2</v>
      </c>
      <c r="P58" s="1454">
        <f>+'[8]4. Tablas para pegar (2)'!AB30</f>
        <v>0.57385726652007429</v>
      </c>
      <c r="Q58" s="1455">
        <f>+'[8]4. Tablas para pegar (2)'!AC30</f>
        <v>0.71099915179380069</v>
      </c>
      <c r="R58" s="1456">
        <f>+'[8]4. Tablas para pegar (2)'!AD30</f>
        <v>0.10435199362987949</v>
      </c>
      <c r="S58" s="68"/>
    </row>
    <row r="59" spans="2:19" ht="15" thickBot="1">
      <c r="B59" s="360" t="s">
        <v>323</v>
      </c>
      <c r="C59" s="1454">
        <f>+'[8]4. Tablas para pegar (2)'!O31</f>
        <v>0.43440246987344722</v>
      </c>
      <c r="D59" s="1455">
        <f>+'[8]4. Tablas para pegar (2)'!P31</f>
        <v>0.26905813867921224</v>
      </c>
      <c r="E59" s="1455">
        <f>+'[8]4. Tablas para pegar (2)'!Q31</f>
        <v>4.7903296130855172E-2</v>
      </c>
      <c r="F59" s="1454">
        <f>+'[8]4. Tablas para pegar (2)'!R31</f>
        <v>0.42343079626191105</v>
      </c>
      <c r="G59" s="1455">
        <f>+'[8]4. Tablas para pegar (2)'!S31</f>
        <v>0.28723490128138007</v>
      </c>
      <c r="H59" s="1456">
        <f>+'[8]4. Tablas para pegar (2)'!T31</f>
        <v>5.9242117398300785E-2</v>
      </c>
      <c r="I59" s="1454">
        <f>+'[8]4. Tablas para pegar (2)'!U31</f>
        <v>0.42432147822317684</v>
      </c>
      <c r="J59" s="1455">
        <f>+'[8]4. Tablas para pegar (2)'!V31</f>
        <v>0.29482230338054582</v>
      </c>
      <c r="K59" s="1456">
        <f>+'[8]4. Tablas para pegar (2)'!W31</f>
        <v>6.0558693070826584E-2</v>
      </c>
      <c r="L59" s="1448"/>
      <c r="M59" s="1454">
        <f>+'[8]4. Tablas para pegar (2)'!Y31</f>
        <v>0.43152389738150304</v>
      </c>
      <c r="N59" s="1455">
        <f>+'[8]4. Tablas para pegar (2)'!Z31</f>
        <v>0.23985766172402861</v>
      </c>
      <c r="O59" s="1456">
        <f>+'[8]4. Tablas para pegar (2)'!AA31</f>
        <v>3.6856989623649188E-2</v>
      </c>
      <c r="P59" s="1454">
        <f>+'[8]4. Tablas para pegar (2)'!AB31</f>
        <v>0.42614273347992582</v>
      </c>
      <c r="Q59" s="1455">
        <f>+'[8]4. Tablas para pegar (2)'!AC31</f>
        <v>0.28900084820619948</v>
      </c>
      <c r="R59" s="1456">
        <f>+'[8]4. Tablas para pegar (2)'!AD31</f>
        <v>5.7118866882536951E-2</v>
      </c>
      <c r="S59" s="68"/>
    </row>
    <row r="60" spans="2:19" ht="15" thickBot="1">
      <c r="B60" s="68"/>
      <c r="C60" s="68"/>
      <c r="D60" s="68"/>
      <c r="E60" s="68"/>
      <c r="F60" s="68"/>
      <c r="G60" s="68"/>
      <c r="H60" s="68"/>
      <c r="I60" s="68"/>
      <c r="J60" s="68"/>
      <c r="K60" s="68"/>
      <c r="L60" s="68"/>
      <c r="M60" s="68"/>
      <c r="N60" s="68"/>
      <c r="O60" s="68"/>
      <c r="P60" s="68"/>
      <c r="Q60" s="68"/>
      <c r="R60" s="68"/>
      <c r="S60" s="68"/>
    </row>
    <row r="61" spans="2:19">
      <c r="B61" s="397" t="s">
        <v>324</v>
      </c>
      <c r="C61" s="1442"/>
      <c r="D61" s="1443" t="str">
        <f>+'[8]4. Tablas para pegar (2)'!P41</f>
        <v>4T22</v>
      </c>
      <c r="E61" s="1444"/>
      <c r="F61" s="1442"/>
      <c r="G61" s="1443" t="str">
        <f>+'[8]4. Tablas para pegar (2)'!S41</f>
        <v>3T23</v>
      </c>
      <c r="H61" s="1444"/>
      <c r="I61" s="1445"/>
      <c r="J61" s="1446" t="str">
        <f>+'[8]4. Tablas para pegar (2)'!V41</f>
        <v>4T23</v>
      </c>
      <c r="K61" s="1447"/>
      <c r="L61" s="1448"/>
      <c r="M61" s="1445"/>
      <c r="N61" s="1446">
        <f>+'[8]4. Tablas para pegar (2)'!Z41</f>
        <v>2022</v>
      </c>
      <c r="O61" s="1447"/>
      <c r="P61" s="1445"/>
      <c r="Q61" s="1446">
        <f>+'[8]4. Tablas para pegar (2)'!AC41</f>
        <v>2023</v>
      </c>
      <c r="R61" s="1447"/>
      <c r="S61" s="68"/>
    </row>
    <row r="62" spans="2:19">
      <c r="B62" s="352" t="s">
        <v>311</v>
      </c>
      <c r="C62" s="277" t="s">
        <v>312</v>
      </c>
      <c r="D62" s="2229" t="s">
        <v>325</v>
      </c>
      <c r="E62" s="353" t="s">
        <v>303</v>
      </c>
      <c r="F62" s="354" t="s">
        <v>312</v>
      </c>
      <c r="G62" s="2229" t="s">
        <v>325</v>
      </c>
      <c r="H62" s="353" t="s">
        <v>303</v>
      </c>
      <c r="I62" s="354" t="s">
        <v>312</v>
      </c>
      <c r="J62" s="2229" t="s">
        <v>325</v>
      </c>
      <c r="K62" s="353" t="s">
        <v>303</v>
      </c>
      <c r="L62" s="68"/>
      <c r="M62" s="355" t="s">
        <v>312</v>
      </c>
      <c r="N62" s="2229" t="s">
        <v>325</v>
      </c>
      <c r="O62" s="353" t="s">
        <v>303</v>
      </c>
      <c r="P62" s="355" t="s">
        <v>312</v>
      </c>
      <c r="Q62" s="2229" t="s">
        <v>325</v>
      </c>
      <c r="R62" s="353" t="s">
        <v>303</v>
      </c>
      <c r="S62" s="68"/>
    </row>
    <row r="63" spans="2:19" ht="15" thickBot="1">
      <c r="B63" s="128"/>
      <c r="C63" s="1515" t="s">
        <v>314</v>
      </c>
      <c r="D63" s="2230"/>
      <c r="E63" s="1649" t="s">
        <v>315</v>
      </c>
      <c r="F63" s="399" t="s">
        <v>314</v>
      </c>
      <c r="G63" s="2230"/>
      <c r="H63" s="1649" t="s">
        <v>315</v>
      </c>
      <c r="I63" s="399" t="s">
        <v>314</v>
      </c>
      <c r="J63" s="2230"/>
      <c r="K63" s="1649" t="s">
        <v>315</v>
      </c>
      <c r="L63" s="68"/>
      <c r="M63" s="1650" t="s">
        <v>314</v>
      </c>
      <c r="N63" s="2230"/>
      <c r="O63" s="1649" t="s">
        <v>315</v>
      </c>
      <c r="P63" s="1650" t="s">
        <v>314</v>
      </c>
      <c r="Q63" s="2230"/>
      <c r="R63" s="1649" t="s">
        <v>315</v>
      </c>
      <c r="S63" s="68"/>
    </row>
    <row r="64" spans="2:19">
      <c r="B64" s="356" t="s">
        <v>240</v>
      </c>
      <c r="C64" s="2107">
        <f>+'[8]4. Tablas para pegar (2)'!O59</f>
        <v>149906.40049999999</v>
      </c>
      <c r="D64" s="2108">
        <f>+'[8]4. Tablas para pegar (2)'!P59</f>
        <v>582.23699999999997</v>
      </c>
      <c r="E64" s="2109">
        <f>+'[8]4. Tablas para pegar (2)'!Q59</f>
        <v>1.5536014421212122E-2</v>
      </c>
      <c r="F64" s="2107">
        <f>+'[8]4. Tablas para pegar (2)'!R59</f>
        <v>145929.62599999999</v>
      </c>
      <c r="G64" s="2108">
        <f>+'[8]4. Tablas para pegar (2)'!S59</f>
        <v>859.65900000000011</v>
      </c>
      <c r="H64" s="2109">
        <f>+'[8]4. Tablas para pegar (2)'!T59</f>
        <v>2.3563659376472333E-2</v>
      </c>
      <c r="I64" s="2107">
        <f>+'[8]4. Tablas para pegar (2)'!U59</f>
        <v>148088.26449999999</v>
      </c>
      <c r="J64" s="2108">
        <f>+'[8]4. Tablas para pegar (2)'!V59</f>
        <v>827.12400000000002</v>
      </c>
      <c r="K64" s="2109">
        <f>+'[8]4. Tablas para pegar (2)'!W59</f>
        <v>2.2341378712018065E-2</v>
      </c>
      <c r="L64" s="2110"/>
      <c r="M64" s="2107">
        <f>+'[8]4. Tablas para pegar (2)'!Y59</f>
        <v>150063.81859572482</v>
      </c>
      <c r="N64" s="2108">
        <f>+'[8]4. Tablas para pegar (2)'!Z59</f>
        <v>1688.2449999999999</v>
      </c>
      <c r="O64" s="2109">
        <f>+'[8]4. Tablas para pegar (2)'!AA59</f>
        <v>1.1250180195321889E-2</v>
      </c>
      <c r="P64" s="2107">
        <f>+'[8]4. Tablas para pegar (2)'!AB59</f>
        <v>147362.89050000001</v>
      </c>
      <c r="Q64" s="2108">
        <f>+'[8]4. Tablas para pegar (2)'!AC59</f>
        <v>3141.3070000000002</v>
      </c>
      <c r="R64" s="2109">
        <f>+'[8]4. Tablas para pegar (2)'!AD59</f>
        <v>2.1316811779014337E-2</v>
      </c>
      <c r="S64" s="68"/>
    </row>
    <row r="65" spans="2:19">
      <c r="B65" s="356" t="s">
        <v>326</v>
      </c>
      <c r="C65" s="2107">
        <f>+'[8]4. Tablas para pegar (2)'!O60</f>
        <v>21843.350821174998</v>
      </c>
      <c r="D65" s="2108">
        <f>+'[8]4. Tablas para pegar (2)'!P60</f>
        <v>239.583</v>
      </c>
      <c r="E65" s="2109">
        <f>+'[8]4. Tablas para pegar (2)'!Q60</f>
        <v>4.3872939085471747E-2</v>
      </c>
      <c r="F65" s="2107">
        <f>+'[8]4. Tablas para pegar (2)'!R60</f>
        <v>20972.311500000003</v>
      </c>
      <c r="G65" s="2108">
        <f>+'[8]4. Tablas para pegar (2)'!S60</f>
        <v>325.61900000000003</v>
      </c>
      <c r="H65" s="2109">
        <f>+'[8]4. Tablas para pegar (2)'!T60</f>
        <v>6.2104551517842936E-2</v>
      </c>
      <c r="I65" s="2107">
        <f>+'[8]4. Tablas para pegar (2)'!U60</f>
        <v>19924.957999999999</v>
      </c>
      <c r="J65" s="2108">
        <f>+'[8]4. Tablas para pegar (2)'!V60</f>
        <v>297.26</v>
      </c>
      <c r="K65" s="2109">
        <f>+'[8]4. Tablas para pegar (2)'!W60</f>
        <v>5.9675909981842877E-2</v>
      </c>
      <c r="L65" s="2110"/>
      <c r="M65" s="2107">
        <f>+'[8]4. Tablas para pegar (2)'!Y60</f>
        <v>23452.015821174999</v>
      </c>
      <c r="N65" s="2108">
        <f>+'[8]4. Tablas para pegar (2)'!Z60</f>
        <v>683.23599999999988</v>
      </c>
      <c r="O65" s="2109">
        <f>+'[8]4. Tablas para pegar (2)'!AA60</f>
        <v>2.9133359162375333E-2</v>
      </c>
      <c r="P65" s="2107">
        <f>+'[8]4. Tablas para pegar (2)'!AB60</f>
        <v>19987.712321175</v>
      </c>
      <c r="Q65" s="2108">
        <f>+'[8]4. Tablas para pegar (2)'!AC60</f>
        <v>1158.6659999999999</v>
      </c>
      <c r="R65" s="2109">
        <f>+'[8]4. Tablas para pegar (2)'!AD60</f>
        <v>5.7968915170572476E-2</v>
      </c>
      <c r="S65" s="68"/>
    </row>
    <row r="66" spans="2:19">
      <c r="B66" s="356" t="s">
        <v>327</v>
      </c>
      <c r="C66" s="2107">
        <f>+'[8]4. Tablas para pegar (2)'!O61</f>
        <v>17013.444</v>
      </c>
      <c r="D66" s="2108">
        <f>+'[8]4. Tablas para pegar (2)'!P61</f>
        <v>170.68</v>
      </c>
      <c r="E66" s="2109">
        <f>+'[8]4. Tablas para pegar (2)'!Q61</f>
        <v>4.0128265623350569E-2</v>
      </c>
      <c r="F66" s="2107">
        <f>+'[8]4. Tablas para pegar (2)'!R61</f>
        <v>14575.164499999999</v>
      </c>
      <c r="G66" s="2108">
        <f>+'[8]4. Tablas para pegar (2)'!S61</f>
        <v>149.44900000000001</v>
      </c>
      <c r="H66" s="2109">
        <f>+'[8]4. Tablas para pegar (2)'!T61</f>
        <v>4.1014700039920651E-2</v>
      </c>
      <c r="I66" s="2107">
        <f>+'[8]4. Tablas para pegar (2)'!U61</f>
        <v>14754.708500000001</v>
      </c>
      <c r="J66" s="2108">
        <f>+'[8]4. Tablas para pegar (2)'!V61</f>
        <v>152.96</v>
      </c>
      <c r="K66" s="2109">
        <f>+'[8]4. Tablas para pegar (2)'!W61</f>
        <v>4.1467440715619697E-2</v>
      </c>
      <c r="L66" s="2110"/>
      <c r="M66" s="2107">
        <f>+'[8]4. Tablas para pegar (2)'!Y61</f>
        <v>17282.654404275163</v>
      </c>
      <c r="N66" s="2108">
        <f>+'[8]4. Tablas para pegar (2)'!Z61</f>
        <v>722.30799999999999</v>
      </c>
      <c r="O66" s="2109">
        <f>+'[8]4. Tablas para pegar (2)'!AA61</f>
        <v>4.1793811477322869E-2</v>
      </c>
      <c r="P66" s="2107">
        <f>+'[8]4. Tablas para pegar (2)'!AB61</f>
        <v>15800.9895</v>
      </c>
      <c r="Q66" s="2108">
        <f>+'[8]4. Tablas para pegar (2)'!AC61</f>
        <v>634.29899999999998</v>
      </c>
      <c r="R66" s="2109">
        <f>+'[8]4. Tablas para pegar (2)'!AD61</f>
        <v>4.014299231070307E-2</v>
      </c>
      <c r="S66" s="68"/>
    </row>
    <row r="67" spans="2:19" ht="15" thickBot="1">
      <c r="B67" s="356" t="s">
        <v>328</v>
      </c>
      <c r="C67" s="2107">
        <f>+'[8]4. Tablas para pegar (2)'!O62</f>
        <v>1079.4831292565229</v>
      </c>
      <c r="D67" s="2108">
        <f>+'[8]4. Tablas para pegar (2)'!P62</f>
        <v>229.71227519392198</v>
      </c>
      <c r="E67" s="2109">
        <f>+'[8]4. Tablas para pegar (2)'!Q62</f>
        <v>0.46886272961819114</v>
      </c>
      <c r="F67" s="2107">
        <f>+'[8]4. Tablas para pegar (2)'!R62</f>
        <v>1271.7804999999998</v>
      </c>
      <c r="G67" s="2108">
        <f>+'[8]4. Tablas para pegar (2)'!S62</f>
        <v>230.33100000000002</v>
      </c>
      <c r="H67" s="2109">
        <f>+'[8]4. Tablas para pegar (2)'!T62</f>
        <v>0.35813098250838099</v>
      </c>
      <c r="I67" s="2107">
        <f>+'[8]4. Tablas para pegar (2)'!U62</f>
        <v>1200.8689999999999</v>
      </c>
      <c r="J67" s="2108">
        <f>+'[8]4. Tablas para pegar (2)'!V62</f>
        <v>245.01399999999998</v>
      </c>
      <c r="K67" s="2109">
        <f>+'[8]4. Tablas para pegar (2)'!W62</f>
        <v>0.4183004141167771</v>
      </c>
      <c r="L67" s="2110"/>
      <c r="M67" s="2107">
        <f>+'[8]4. Tablas para pegar (2)'!Y62</f>
        <v>2225.9845124949998</v>
      </c>
      <c r="N67" s="2111">
        <f>+'[8]4. Tablas para pegar (2)'!Z62</f>
        <v>826.35192355392189</v>
      </c>
      <c r="O67" s="2109">
        <f>+'[8]4. Tablas para pegar (2)'!AA62</f>
        <v>0.17945497722814782</v>
      </c>
      <c r="P67" s="2107">
        <f>+'[8]4. Tablas para pegar (2)'!AB62</f>
        <v>2187.9096292565227</v>
      </c>
      <c r="Q67" s="2111">
        <f>+'[8]4. Tablas para pegar (2)'!AC62</f>
        <v>926.25099999999998</v>
      </c>
      <c r="R67" s="2109">
        <f>+'[8]4. Tablas para pegar (2)'!AD62</f>
        <v>0.209989020504527</v>
      </c>
      <c r="S67" s="68"/>
    </row>
    <row r="68" spans="2:19" ht="15" thickBot="1">
      <c r="B68" s="358" t="s">
        <v>329</v>
      </c>
      <c r="C68" s="2112">
        <f>+'[8]4. Tablas para pegar (2)'!O63</f>
        <v>190660.71995043155</v>
      </c>
      <c r="D68" s="2113">
        <f>+'[8]4. Tablas para pegar (2)'!P63</f>
        <v>1222.2122751939219</v>
      </c>
      <c r="E68" s="2114">
        <f>+'[8]4. Tablas para pegar (2)'!Q63</f>
        <v>2.3476935405067786E-2</v>
      </c>
      <c r="F68" s="2112">
        <f>+'[8]4. Tablas para pegar (2)'!R63</f>
        <v>183805.09100000001</v>
      </c>
      <c r="G68" s="2113">
        <f>+'[8]4. Tablas para pegar (2)'!S63</f>
        <v>1565.0580000000004</v>
      </c>
      <c r="H68" s="2114">
        <f>+'[8]4. Tablas para pegar (2)'!T63</f>
        <v>3.1524545748300298E-2</v>
      </c>
      <c r="I68" s="2112">
        <f>+'[8]4. Tablas para pegar (2)'!U63</f>
        <v>185182.24249999999</v>
      </c>
      <c r="J68" s="2113">
        <f>+'[8]4. Tablas para pegar (2)'!V63</f>
        <v>1522.3579999999999</v>
      </c>
      <c r="K68" s="2114">
        <f>+'[8]4. Tablas para pegar (2)'!W63</f>
        <v>3.0303661540333707E-2</v>
      </c>
      <c r="L68" s="2115"/>
      <c r="M68" s="2112">
        <f>+'[8]4. Tablas para pegar (2)'!Y63</f>
        <v>193024.47333367003</v>
      </c>
      <c r="N68" s="2116">
        <f>+'[8]4. Tablas para pegar (2)'!Z63</f>
        <v>3920.1409235539218</v>
      </c>
      <c r="O68" s="2114">
        <f>+'[8]4. Tablas para pegar (2)'!AA63</f>
        <v>1.8097461630999605E-2</v>
      </c>
      <c r="P68" s="2112">
        <f>+'[8]4. Tablas para pegar (2)'!AB63</f>
        <v>185339.50195043153</v>
      </c>
      <c r="Q68" s="2116">
        <f>+'[8]4. Tablas para pegar (2)'!AC63</f>
        <v>5860.5230000000001</v>
      </c>
      <c r="R68" s="2114">
        <f>+'[8]4. Tablas para pegar (2)'!AD63</f>
        <v>2.9101777782064676E-2</v>
      </c>
      <c r="S68" s="68"/>
    </row>
    <row r="69" spans="2:19" ht="15" thickBot="1">
      <c r="B69" s="360" t="s">
        <v>330</v>
      </c>
      <c r="C69" s="2117">
        <f>+'[8]4. Tablas para pegar (2)'!O64</f>
        <v>0.50781402356416971</v>
      </c>
      <c r="D69" s="2118">
        <f>+'[8]4. Tablas para pegar (2)'!P64</f>
        <v>0.58596116083050409</v>
      </c>
      <c r="E69" s="2119">
        <f>+'[8]4. Tablas para pegar (2)'!Q64</f>
        <v>2.6514181295198419E-2</v>
      </c>
      <c r="F69" s="2117">
        <f>+'[8]4. Tablas para pegar (2)'!R64</f>
        <v>0.50909946232120407</v>
      </c>
      <c r="G69" s="2118">
        <f>+'[8]4. Tablas para pegar (2)'!S64</f>
        <v>0.59775292672859404</v>
      </c>
      <c r="H69" s="2119">
        <f>+'[8]4. Tablas para pegar (2)'!T64</f>
        <v>3.663881726279819E-2</v>
      </c>
      <c r="I69" s="2117">
        <f>+'[8]4. Tablas para pegar (2)'!U64</f>
        <v>0.50214689726527095</v>
      </c>
      <c r="J69" s="2118">
        <f>+'[8]4. Tablas para pegar (2)'!V64</f>
        <v>0.55891255539104467</v>
      </c>
      <c r="K69" s="2119">
        <f>+'[8]4. Tablas para pegar (2)'!W64</f>
        <v>3.3199736976610869E-2</v>
      </c>
      <c r="L69" s="2110"/>
      <c r="M69" s="2117">
        <f>+'[8]4. Tablas para pegar (2)'!Y64</f>
        <v>0.50166334175811989</v>
      </c>
      <c r="N69" s="2118">
        <f>+'[8]4. Tablas para pegar (2)'!Z64</f>
        <v>0.58434351423193487</v>
      </c>
      <c r="O69" s="2119">
        <f>+'[8]4. Tablas para pegar (2)'!AA64</f>
        <v>2.0763218350975339E-2</v>
      </c>
      <c r="P69" s="2117">
        <f>+'[8]4. Tablas para pegar (2)'!AB64</f>
        <v>0.50109812185914193</v>
      </c>
      <c r="Q69" s="2118">
        <f>+'[8]4. Tablas para pegar (2)'!AC64</f>
        <v>0.58163187824704388</v>
      </c>
      <c r="R69" s="2119">
        <f>+'[8]4. Tablas para pegar (2)'!AD64</f>
        <v>3.3358347226486548E-2</v>
      </c>
      <c r="S69" s="68"/>
    </row>
    <row r="70" spans="2:19" ht="15" thickBot="1">
      <c r="B70" s="360" t="s">
        <v>331</v>
      </c>
      <c r="C70" s="2117">
        <f>+'[8]4. Tablas para pegar (2)'!O65</f>
        <v>0.49218597643583023</v>
      </c>
      <c r="D70" s="2118">
        <f>+'[8]4. Tablas para pegar (2)'!P65</f>
        <v>0.41403883916949602</v>
      </c>
      <c r="E70" s="2119">
        <f>+'[8]4. Tablas para pegar (2)'!Q65</f>
        <v>2.0343249908398496E-2</v>
      </c>
      <c r="F70" s="2117">
        <f>+'[8]4. Tablas para pegar (2)'!R65</f>
        <v>0.49090053767879588</v>
      </c>
      <c r="G70" s="2118">
        <f>+'[8]4. Tablas para pegar (2)'!S65</f>
        <v>0.4022470732714058</v>
      </c>
      <c r="H70" s="2119">
        <f>+'[8]4. Tablas para pegar (2)'!T65</f>
        <v>2.6220675252442038E-2</v>
      </c>
      <c r="I70" s="2117">
        <f>+'[8]4. Tablas para pegar (2)'!U65</f>
        <v>0.49785310273472905</v>
      </c>
      <c r="J70" s="2118">
        <f>+'[8]4. Tablas para pegar (2)'!V65</f>
        <v>0.44108744460895527</v>
      </c>
      <c r="K70" s="2119">
        <f>+'[8]4. Tablas para pegar (2)'!W65</f>
        <v>2.7382608549834188E-2</v>
      </c>
      <c r="L70" s="2110"/>
      <c r="M70" s="2117">
        <f>+'[8]4. Tablas para pegar (2)'!Y65</f>
        <v>0.49833665824188</v>
      </c>
      <c r="N70" s="2118">
        <f>+'[8]4. Tablas para pegar (2)'!Z65</f>
        <v>0.41565648576806502</v>
      </c>
      <c r="O70" s="2119">
        <f>+'[8]4. Tablas para pegar (2)'!AA65</f>
        <v>1.5413909453290676E-2</v>
      </c>
      <c r="P70" s="2117">
        <f>+'[8]4. Tablas para pegar (2)'!AB65</f>
        <v>0.49890187814085807</v>
      </c>
      <c r="Q70" s="2118">
        <f>+'[8]4. Tablas para pegar (2)'!AC65</f>
        <v>0.41836812175295618</v>
      </c>
      <c r="R70" s="2119">
        <f>+'[8]4. Tablas para pegar (2)'!AD65</f>
        <v>2.4826470256442162E-2</v>
      </c>
      <c r="S70" s="68"/>
    </row>
    <row r="71" spans="2:19" ht="15" thickBot="1">
      <c r="B71" s="68"/>
      <c r="C71" s="2110"/>
      <c r="D71" s="2110"/>
      <c r="E71" s="2110"/>
      <c r="F71" s="2110"/>
      <c r="G71" s="2110"/>
      <c r="H71" s="2110"/>
      <c r="I71" s="2110"/>
      <c r="J71" s="2110"/>
      <c r="K71" s="2110"/>
      <c r="L71" s="2110"/>
      <c r="M71" s="2110"/>
      <c r="N71" s="2110"/>
      <c r="O71" s="2110"/>
      <c r="P71" s="2110"/>
      <c r="Q71" s="2110"/>
      <c r="R71" s="2110"/>
      <c r="S71" s="68"/>
    </row>
    <row r="72" spans="2:19" ht="15" thickBot="1">
      <c r="B72" s="358" t="s">
        <v>332</v>
      </c>
      <c r="C72" s="2112">
        <f>+'[8]4. Tablas para pegar (2)'!O67</f>
        <v>225604.5955</v>
      </c>
      <c r="D72" s="2113">
        <f>+'[8]4. Tablas para pegar (2)'!P67</f>
        <v>3139.9267248060773</v>
      </c>
      <c r="E72" s="2114">
        <f>+'[8]4. Tablas para pegar (2)'!Q67</f>
        <v>5.5671325627869625E-2</v>
      </c>
      <c r="F72" s="2112">
        <f>+'[8]4. Tablas para pegar (2)'!R67</f>
        <v>220724.334</v>
      </c>
      <c r="G72" s="2113">
        <f>+'[8]4. Tablas para pegar (2)'!S67</f>
        <v>3254.0429999999992</v>
      </c>
      <c r="H72" s="2114">
        <f>+'[8]4. Tablas para pegar (2)'!T67</f>
        <v>5.897026288003205E-2</v>
      </c>
      <c r="I72" s="2112">
        <f>+'[8]4. Tablas para pegar (2)'!U67</f>
        <v>223502.05650000001</v>
      </c>
      <c r="J72" s="2113">
        <f>+'[8]4. Tablas para pegar (2)'!V67</f>
        <v>3347.6839999999993</v>
      </c>
      <c r="K72" s="2114">
        <f>+'[8]4. Tablas para pegar (2)'!W67</f>
        <v>5.9913256323885312E-2</v>
      </c>
      <c r="L72" s="2115"/>
      <c r="M72" s="2112">
        <f>+'[8]4. Tablas para pegar (2)'!Y67</f>
        <v>226384.489</v>
      </c>
      <c r="N72" s="2113">
        <f>+'[8]4. Tablas para pegar (2)'!Z67</f>
        <v>11091.14107644608</v>
      </c>
      <c r="O72" s="2114">
        <f>+'[8]4. Tablas para pegar (2)'!AA67</f>
        <v>4.8992495578820683E-2</v>
      </c>
      <c r="P72" s="2112">
        <f>+'[8]4. Tablas para pegar (2)'!AB67</f>
        <v>223196.576</v>
      </c>
      <c r="Q72" s="2113">
        <f>+'[8]4. Tablas para pegar (2)'!AC67</f>
        <v>12937.971999999998</v>
      </c>
      <c r="R72" s="2114">
        <f>+'[8]4. Tablas para pegar (2)'!AD67</f>
        <v>5.7966713611233886E-2</v>
      </c>
      <c r="S72" s="68"/>
    </row>
    <row r="73" spans="2:19" ht="15" thickBot="1">
      <c r="B73" s="360" t="s">
        <v>333</v>
      </c>
      <c r="C73" s="2117">
        <f>+'[8]4. Tablas para pegar (2)'!O68</f>
        <v>0.56559753012655278</v>
      </c>
      <c r="D73" s="2118">
        <f>+'[8]4. Tablas para pegar (2)'!P68</f>
        <v>0.78737540494635838</v>
      </c>
      <c r="E73" s="2119">
        <f>+'[8]4. Tablas para pegar (2)'!Q68</f>
        <v>7.7500749606060834E-2</v>
      </c>
      <c r="F73" s="2117">
        <f>+'[8]4. Tablas para pegar (2)'!R68</f>
        <v>0.57656920373808895</v>
      </c>
      <c r="G73" s="2118">
        <f>+'[8]4. Tablas para pegar (2)'!S68</f>
        <v>0.76808112246826499</v>
      </c>
      <c r="H73" s="2119">
        <f>+'[8]4. Tablas para pegar (2)'!T68</f>
        <v>7.8557691620516734E-2</v>
      </c>
      <c r="I73" s="2117">
        <f>+'[8]4. Tablas para pegar (2)'!U68</f>
        <v>0.5756785217768231</v>
      </c>
      <c r="J73" s="2118">
        <f>+'[8]4. Tablas para pegar (2)'!V68</f>
        <v>0.77169171283789051</v>
      </c>
      <c r="K73" s="2119">
        <f>+'[8]4. Tablas para pegar (2)'!W68</f>
        <v>8.0313163762949405E-2</v>
      </c>
      <c r="L73" s="2110"/>
      <c r="M73" s="2117">
        <f>+'[8]4. Tablas para pegar (2)'!Y68</f>
        <v>0.56847610261849701</v>
      </c>
      <c r="N73" s="2118">
        <f>+'[8]4. Tablas para pegar (2)'!Z68</f>
        <v>0.82227806982042151</v>
      </c>
      <c r="O73" s="2119">
        <f>+'[8]4. Tablas para pegar (2)'!AA68</f>
        <v>7.0865696050681104E-2</v>
      </c>
      <c r="P73" s="2117">
        <f>+'[8]4. Tablas para pegar (2)'!AB68</f>
        <v>0.57385726652007429</v>
      </c>
      <c r="Q73" s="2118">
        <f>+'[8]4. Tablas para pegar (2)'!AC68</f>
        <v>0.76959874391442518</v>
      </c>
      <c r="R73" s="2119">
        <f>+'[8]4. Tablas para pegar (2)'!AD68</f>
        <v>7.7739034750886532E-2</v>
      </c>
      <c r="S73" s="68"/>
    </row>
    <row r="74" spans="2:19" ht="15" thickBot="1">
      <c r="B74" s="360" t="s">
        <v>334</v>
      </c>
      <c r="C74" s="2117">
        <f>+'[8]4. Tablas para pegar (2)'!O69</f>
        <v>0.43440246987344722</v>
      </c>
      <c r="D74" s="2118">
        <f>+'[8]4. Tablas para pegar (2)'!P69</f>
        <v>0.21262459505364181</v>
      </c>
      <c r="E74" s="2119">
        <f>+'[8]4. Tablas para pegar (2)'!Q69</f>
        <v>2.7249138503226432E-2</v>
      </c>
      <c r="F74" s="2117">
        <f>+'[8]4. Tablas para pegar (2)'!R69</f>
        <v>0.42343079626191105</v>
      </c>
      <c r="G74" s="2118">
        <f>+'[8]4. Tablas para pegar (2)'!S69</f>
        <v>0.23191887753173518</v>
      </c>
      <c r="H74" s="2119">
        <f>+'[8]4. Tablas para pegar (2)'!T69</f>
        <v>3.229882496885976E-2</v>
      </c>
      <c r="I74" s="2117">
        <f>+'[8]4. Tablas para pegar (2)'!U69</f>
        <v>0.42432147822317684</v>
      </c>
      <c r="J74" s="2118">
        <f>+'[8]4. Tablas para pegar (2)'!V69</f>
        <v>0.22830828716210977</v>
      </c>
      <c r="K74" s="2119">
        <f>+'[8]4. Tablas para pegar (2)'!W69</f>
        <v>3.2236626311940367E-2</v>
      </c>
      <c r="L74" s="2110"/>
      <c r="M74" s="2117">
        <f>+'[8]4. Tablas para pegar (2)'!Y69</f>
        <v>0.43152389738150304</v>
      </c>
      <c r="N74" s="2118">
        <f>+'[8]4. Tablas para pegar (2)'!Z69</f>
        <v>0.17772193017957802</v>
      </c>
      <c r="O74" s="2119">
        <f>+'[8]4. Tablas para pegar (2)'!AA69</f>
        <v>2.0177424544543136E-2</v>
      </c>
      <c r="P74" s="2117">
        <f>+'[8]4. Tablas para pegar (2)'!AB69</f>
        <v>0.42614273347992582</v>
      </c>
      <c r="Q74" s="2118">
        <f>+'[8]4. Tablas para pegar (2)'!AC69</f>
        <v>0.2304012560855751</v>
      </c>
      <c r="R74" s="2119">
        <f>+'[8]4. Tablas para pegar (2)'!AD69</f>
        <v>3.1340681367761088E-2</v>
      </c>
      <c r="S74" s="68"/>
    </row>
    <row r="75" spans="2:19">
      <c r="B75" s="68"/>
      <c r="C75" s="68"/>
      <c r="D75" s="68"/>
      <c r="E75" s="68"/>
      <c r="F75" s="68"/>
      <c r="G75" s="68"/>
      <c r="H75" s="68"/>
      <c r="I75" s="68"/>
      <c r="J75" s="68"/>
      <c r="K75" s="68"/>
      <c r="L75" s="68"/>
      <c r="M75" s="68"/>
      <c r="N75" s="68"/>
      <c r="O75" s="68"/>
      <c r="P75" s="68"/>
      <c r="Q75" s="68"/>
      <c r="R75" s="68"/>
      <c r="S75" s="68"/>
    </row>
    <row r="76" spans="2:19">
      <c r="B76" s="68"/>
      <c r="C76" s="68"/>
      <c r="D76" s="68"/>
      <c r="E76" s="68"/>
      <c r="F76" s="613"/>
      <c r="G76" s="68"/>
      <c r="H76" s="68"/>
      <c r="I76" s="613"/>
      <c r="J76" s="68"/>
      <c r="K76" s="83"/>
      <c r="L76" s="68"/>
      <c r="M76" s="68"/>
      <c r="N76" s="68"/>
      <c r="O76" s="68"/>
      <c r="P76" s="68"/>
      <c r="Q76" s="68"/>
      <c r="R76" s="68"/>
      <c r="S76" s="68"/>
    </row>
    <row r="77" spans="2:19">
      <c r="B77" s="68"/>
      <c r="C77" s="68"/>
      <c r="D77" s="68"/>
      <c r="E77" s="68"/>
      <c r="F77" s="613"/>
      <c r="G77" s="68"/>
      <c r="H77" s="68"/>
      <c r="I77" s="613"/>
      <c r="J77" s="68"/>
      <c r="K77" s="83"/>
      <c r="L77" s="68"/>
      <c r="M77" s="68"/>
      <c r="N77" s="68"/>
      <c r="O77" s="68"/>
      <c r="P77" s="68"/>
      <c r="Q77" s="68"/>
      <c r="R77" s="68"/>
      <c r="S77" s="68"/>
    </row>
    <row r="78" spans="2:19">
      <c r="B78" s="68"/>
      <c r="C78" s="68"/>
      <c r="D78" s="68"/>
      <c r="E78" s="68"/>
      <c r="F78" s="613"/>
      <c r="G78" s="68"/>
      <c r="H78" s="68"/>
      <c r="I78" s="613"/>
      <c r="J78" s="68"/>
      <c r="K78" s="83"/>
      <c r="L78" s="68"/>
      <c r="M78" s="68"/>
      <c r="N78" s="68"/>
      <c r="O78" s="68"/>
      <c r="P78" s="68"/>
      <c r="Q78" s="68"/>
      <c r="R78" s="68"/>
      <c r="S78" s="68"/>
    </row>
    <row r="79" spans="2:19">
      <c r="B79" s="68"/>
      <c r="C79" s="68"/>
      <c r="D79" s="68"/>
      <c r="E79" s="68"/>
      <c r="F79" s="68"/>
      <c r="G79" s="68"/>
      <c r="H79" s="68"/>
      <c r="I79" s="68"/>
      <c r="J79" s="68"/>
      <c r="K79" s="68"/>
      <c r="L79" s="68"/>
      <c r="M79" s="68"/>
      <c r="N79" s="68"/>
      <c r="O79" s="68"/>
      <c r="P79" s="68"/>
      <c r="Q79" s="68"/>
      <c r="R79" s="68"/>
      <c r="S79" s="68"/>
    </row>
    <row r="80" spans="2:19">
      <c r="B80" s="68"/>
      <c r="C80" s="68"/>
      <c r="D80" s="68"/>
      <c r="E80" s="68"/>
      <c r="F80" s="68"/>
      <c r="G80" s="68"/>
      <c r="H80" s="68"/>
      <c r="I80" s="68"/>
      <c r="J80" s="68"/>
      <c r="K80" s="68"/>
      <c r="L80" s="68"/>
      <c r="M80" s="68"/>
      <c r="N80" s="68"/>
      <c r="O80" s="68"/>
      <c r="P80" s="68"/>
      <c r="Q80" s="68"/>
      <c r="R80" s="68"/>
      <c r="S80" s="68"/>
    </row>
    <row r="81" spans="2:19">
      <c r="B81" s="68"/>
      <c r="C81" s="68"/>
      <c r="D81" s="68"/>
      <c r="E81" s="68"/>
      <c r="F81" s="68"/>
      <c r="G81" s="68"/>
      <c r="H81" s="68"/>
      <c r="I81" s="68"/>
      <c r="J81" s="68"/>
      <c r="K81" s="68"/>
      <c r="L81" s="68"/>
      <c r="M81" s="68"/>
      <c r="N81" s="68"/>
      <c r="O81" s="68"/>
      <c r="P81" s="68"/>
      <c r="Q81" s="68"/>
      <c r="R81" s="68"/>
      <c r="S81" s="68"/>
    </row>
    <row r="82" spans="2:19">
      <c r="B82" s="68"/>
      <c r="C82" s="68"/>
      <c r="D82" s="68"/>
      <c r="E82" s="68"/>
      <c r="F82" s="68"/>
      <c r="G82" s="68"/>
      <c r="H82" s="68"/>
      <c r="I82" s="68"/>
      <c r="J82" s="68"/>
      <c r="K82" s="68"/>
      <c r="L82" s="68"/>
      <c r="M82" s="68"/>
      <c r="N82" s="68"/>
      <c r="O82" s="68"/>
      <c r="P82" s="68"/>
      <c r="Q82" s="68"/>
      <c r="R82" s="68"/>
      <c r="S82" s="68"/>
    </row>
    <row r="83" spans="2:19">
      <c r="B83" s="68"/>
      <c r="C83" s="68"/>
      <c r="D83" s="68"/>
      <c r="E83" s="68"/>
      <c r="F83" s="68"/>
      <c r="G83" s="68"/>
      <c r="H83" s="68"/>
      <c r="I83" s="68"/>
      <c r="J83" s="68"/>
      <c r="K83" s="68"/>
      <c r="L83" s="68"/>
      <c r="M83" s="68"/>
      <c r="N83" s="68"/>
      <c r="O83" s="68"/>
      <c r="P83" s="68"/>
      <c r="Q83" s="68"/>
      <c r="R83" s="68"/>
      <c r="S83" s="68"/>
    </row>
  </sheetData>
  <mergeCells count="16">
    <mergeCell ref="G49:G50"/>
    <mergeCell ref="D49:D50"/>
    <mergeCell ref="D62:D63"/>
    <mergeCell ref="J62:J63"/>
    <mergeCell ref="G62:G63"/>
    <mergeCell ref="Q62:Q63"/>
    <mergeCell ref="N62:N63"/>
    <mergeCell ref="N49:N50"/>
    <mergeCell ref="Q49:Q50"/>
    <mergeCell ref="J49:J50"/>
    <mergeCell ref="C3:E3"/>
    <mergeCell ref="F3:G3"/>
    <mergeCell ref="C27:E27"/>
    <mergeCell ref="F27:G27"/>
    <mergeCell ref="H3:I3"/>
    <mergeCell ref="H27:I27"/>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ignoredErrors>
    <ignoredError sqref="B4 B2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K38"/>
  <sheetViews>
    <sheetView showGridLines="0" topLeftCell="A14" zoomScale="94" zoomScaleNormal="60" workbookViewId="0">
      <pane xSplit="2" topLeftCell="D1" activePane="topRight" state="frozen"/>
      <selection activeCell="N35" sqref="N35"/>
      <selection pane="topRight" activeCell="H44" sqref="H44"/>
    </sheetView>
  </sheetViews>
  <sheetFormatPr baseColWidth="10" defaultColWidth="11.44140625" defaultRowHeight="13.8"/>
  <cols>
    <col min="1" max="1" width="11.44140625" style="46"/>
    <col min="2" max="2" width="68.88671875" style="46" customWidth="1"/>
    <col min="3" max="5" width="15.88671875" style="46" bestFit="1" customWidth="1"/>
    <col min="6" max="7" width="11.44140625" style="46" bestFit="1" customWidth="1"/>
    <col min="8" max="8" width="12.44140625" style="46" customWidth="1"/>
    <col min="9" max="9" width="11.6640625" style="46" bestFit="1" customWidth="1"/>
    <col min="10" max="10" width="14.6640625" style="46" customWidth="1"/>
    <col min="11" max="16384" width="11.44140625" style="46"/>
  </cols>
  <sheetData>
    <row r="1" spans="1:11" ht="14.4">
      <c r="A1" s="316" t="s">
        <v>41</v>
      </c>
    </row>
    <row r="2" spans="1:11" ht="14.4" thickBot="1"/>
    <row r="3" spans="1:11" customFormat="1" ht="18" customHeight="1">
      <c r="B3" s="1651" t="s">
        <v>335</v>
      </c>
      <c r="C3" s="2232" t="s">
        <v>94</v>
      </c>
      <c r="D3" s="2233" t="e">
        <v>#REF!</v>
      </c>
      <c r="E3" s="2234" t="e">
        <v>#REF!</v>
      </c>
      <c r="F3" s="2232" t="s">
        <v>95</v>
      </c>
      <c r="G3" s="2234" t="s">
        <v>267</v>
      </c>
      <c r="H3" s="2235" t="s">
        <v>802</v>
      </c>
      <c r="I3" s="2234"/>
      <c r="J3" s="213" t="s">
        <v>336</v>
      </c>
      <c r="K3" s="132"/>
    </row>
    <row r="4" spans="1:11" customFormat="1" ht="18" customHeight="1" thickBot="1">
      <c r="B4" s="1652" t="s">
        <v>242</v>
      </c>
      <c r="C4" s="1224" t="str">
        <f>+'[3]Tablas Morosidad'!C12</f>
        <v>4T22</v>
      </c>
      <c r="D4" s="1225" t="str">
        <f>+'[3]Tablas Morosidad'!D12</f>
        <v>3T23</v>
      </c>
      <c r="E4" s="1225" t="str">
        <f>+'[3]Tablas Morosidad'!E12</f>
        <v>4T23</v>
      </c>
      <c r="F4" s="1653" t="str">
        <f>+'[3]Tablas Morosidad'!F12</f>
        <v>TaT</v>
      </c>
      <c r="G4" s="1654" t="str">
        <f>+'[3]Tablas Morosidad'!G12</f>
        <v>AaA</v>
      </c>
      <c r="H4" s="1171">
        <f>+'[3]Tablas Morosidad'!H12</f>
        <v>2022</v>
      </c>
      <c r="I4" s="1226">
        <f>+'[3]Tablas Morosidad'!I12</f>
        <v>2023</v>
      </c>
      <c r="J4" s="1227" t="str">
        <f>+'[3]Tablas Morosidad'!J12</f>
        <v>2023 / 2022</v>
      </c>
      <c r="K4" s="132"/>
    </row>
    <row r="5" spans="1:11" customFormat="1" ht="14.4">
      <c r="B5" s="1655" t="s">
        <v>337</v>
      </c>
      <c r="C5" s="1186">
        <f>+'[3]Tablas Morosidad'!C13</f>
        <v>-815589</v>
      </c>
      <c r="D5" s="1187">
        <f>+'[3]Tablas Morosidad'!D13</f>
        <v>-1008750</v>
      </c>
      <c r="E5" s="1187">
        <f>+'[3]Tablas Morosidad'!E13</f>
        <v>-1260163</v>
      </c>
      <c r="F5" s="1228">
        <f>+'[3]Tablas Morosidad'!F13</f>
        <v>0.24923221809169765</v>
      </c>
      <c r="G5" s="1229">
        <f>+'[3]Tablas Morosidad'!G13</f>
        <v>0.54509563027456231</v>
      </c>
      <c r="H5" s="1187">
        <f>+'[3]Tablas Morosidad'!H13</f>
        <v>-2158555</v>
      </c>
      <c r="I5" s="1187">
        <f>+'[3]Tablas Morosidad'!I13</f>
        <v>-3957143</v>
      </c>
      <c r="J5" s="1230">
        <f>+'[3]Tablas Morosidad'!J13</f>
        <v>0.83323704978562052</v>
      </c>
      <c r="K5" s="132"/>
    </row>
    <row r="6" spans="1:11" customFormat="1" ht="14.4">
      <c r="B6" s="377" t="s">
        <v>338</v>
      </c>
      <c r="C6" s="1190">
        <f>+'[3]Tablas Morosidad'!C14</f>
        <v>84908</v>
      </c>
      <c r="D6" s="1191">
        <f>+'[3]Tablas Morosidad'!D14</f>
        <v>91108</v>
      </c>
      <c r="E6" s="1191">
        <f>+'[3]Tablas Morosidad'!E14</f>
        <v>86709</v>
      </c>
      <c r="F6" s="331">
        <f>+'[3]Tablas Morosidad'!F14</f>
        <v>-4.8283356017034727E-2</v>
      </c>
      <c r="G6" s="332">
        <f>+'[3]Tablas Morosidad'!G14</f>
        <v>2.1211193291562631E-2</v>
      </c>
      <c r="H6" s="1191">
        <f>+'[3]Tablas Morosidad'!H14</f>
        <v>347017</v>
      </c>
      <c r="I6" s="1191">
        <f>+'[3]Tablas Morosidad'!I14</f>
        <v>334798</v>
      </c>
      <c r="J6" s="384">
        <f>+'[3]Tablas Morosidad'!J14</f>
        <v>-3.5211531423532616E-2</v>
      </c>
      <c r="K6" s="132"/>
    </row>
    <row r="7" spans="1:11" s="279" customFormat="1" ht="17.25" customHeight="1" thickBot="1">
      <c r="B7" s="378" t="s">
        <v>339</v>
      </c>
      <c r="C7" s="1656">
        <f>+'[3]Tablas Morosidad'!C15</f>
        <v>-730681</v>
      </c>
      <c r="D7" s="1231">
        <f>+'[3]Tablas Morosidad'!D15</f>
        <v>-917642</v>
      </c>
      <c r="E7" s="1231">
        <f>+'[3]Tablas Morosidad'!E15</f>
        <v>-1173454</v>
      </c>
      <c r="F7" s="1657">
        <f>+'[3]Tablas Morosidad'!F15</f>
        <v>0.27877102399410664</v>
      </c>
      <c r="G7" s="1658">
        <f>+'[3]Tablas Morosidad'!G15</f>
        <v>0.60597305801026713</v>
      </c>
      <c r="H7" s="1231">
        <f>+'[3]Tablas Morosidad'!H15</f>
        <v>-1811538</v>
      </c>
      <c r="I7" s="1231">
        <f>+'[3]Tablas Morosidad'!I15</f>
        <v>-3622345</v>
      </c>
      <c r="J7" s="385">
        <f>+'[3]Tablas Morosidad'!J15</f>
        <v>0.99959647548105535</v>
      </c>
    </row>
    <row r="8" spans="1:11" customFormat="1" ht="15.6" thickBot="1">
      <c r="B8" s="379" t="s">
        <v>340</v>
      </c>
      <c r="C8" s="802">
        <f>+'[3]Tablas Morosidad'!C16</f>
        <v>1.9664908194557715E-2</v>
      </c>
      <c r="D8" s="1232">
        <f>+'[3]Tablas Morosidad'!D16</f>
        <v>2.529171581251086E-2</v>
      </c>
      <c r="E8" s="800">
        <f>+'[3]Tablas Morosidad'!E16</f>
        <v>3.2376492307684669E-2</v>
      </c>
      <c r="F8" s="380" t="str">
        <f>+'[3]Tablas Morosidad'!F16</f>
        <v>71 pbs</v>
      </c>
      <c r="G8" s="214" t="str">
        <f>+'[3]Tablas Morosidad'!G16</f>
        <v>127 pbs</v>
      </c>
      <c r="H8" s="801">
        <f>+'[3]Tablas Morosidad'!H16</f>
        <v>1.2188536605219206E-2</v>
      </c>
      <c r="I8" s="1233">
        <f>+'[3]Tablas Morosidad'!I16</f>
        <v>2.4985816450470155E-2</v>
      </c>
      <c r="J8" s="214" t="str">
        <f>+'[3]Tablas Morosidad'!J16</f>
        <v>128 pbs</v>
      </c>
      <c r="K8" s="132"/>
    </row>
    <row r="9" spans="1:11" ht="14.4">
      <c r="B9" s="2231" t="s">
        <v>341</v>
      </c>
      <c r="C9" s="2231"/>
      <c r="D9" s="2231"/>
      <c r="E9" s="2231"/>
      <c r="F9" s="2231"/>
      <c r="G9" s="2231"/>
      <c r="H9" s="2231"/>
      <c r="I9" s="2231"/>
      <c r="J9" s="2231"/>
      <c r="K9" s="132"/>
    </row>
    <row r="10" spans="1:11" ht="14.4">
      <c r="B10" s="68"/>
      <c r="C10" s="68"/>
      <c r="D10" s="68"/>
      <c r="E10" s="68"/>
      <c r="F10" s="68"/>
      <c r="G10" s="68"/>
      <c r="H10" s="68"/>
      <c r="I10" s="68"/>
      <c r="J10" s="68"/>
      <c r="K10" s="132"/>
    </row>
    <row r="11" spans="1:11" customFormat="1" ht="14.4">
      <c r="B11" s="382"/>
      <c r="C11" s="383"/>
      <c r="D11" s="383"/>
      <c r="E11" s="383"/>
      <c r="F11" s="68"/>
      <c r="G11" s="68"/>
      <c r="H11" s="68"/>
      <c r="I11" s="68"/>
      <c r="J11" s="68"/>
      <c r="K11" s="132"/>
    </row>
    <row r="12" spans="1:11" customFormat="1" ht="15" thickBot="1">
      <c r="B12" s="68"/>
      <c r="C12" s="68"/>
      <c r="D12" s="68"/>
      <c r="E12" s="68"/>
      <c r="F12" s="68"/>
      <c r="G12" s="68"/>
      <c r="H12" s="68"/>
      <c r="I12" s="68"/>
      <c r="J12" s="68"/>
      <c r="K12" s="132"/>
    </row>
    <row r="13" spans="1:11" customFormat="1" ht="14.4">
      <c r="B13" s="1651" t="s">
        <v>342</v>
      </c>
      <c r="C13" s="2232" t="s">
        <v>94</v>
      </c>
      <c r="D13" s="2233" t="e">
        <v>#REF!</v>
      </c>
      <c r="E13" s="2234" t="e">
        <v>#REF!</v>
      </c>
      <c r="F13" s="2232" t="s">
        <v>95</v>
      </c>
      <c r="G13" s="2234" t="s">
        <v>267</v>
      </c>
      <c r="H13" s="2174" t="s">
        <v>802</v>
      </c>
      <c r="I13" s="2172"/>
      <c r="J13" s="340" t="s">
        <v>336</v>
      </c>
      <c r="K13" s="132"/>
    </row>
    <row r="14" spans="1:11" ht="15" thickBot="1">
      <c r="B14" s="1652" t="s">
        <v>242</v>
      </c>
      <c r="C14" s="1224" t="str">
        <f>+'[3]Tablas Morosidad'!C41</f>
        <v>4T22</v>
      </c>
      <c r="D14" s="1225" t="str">
        <f>+'[3]Tablas Morosidad'!D41</f>
        <v>3T23</v>
      </c>
      <c r="E14" s="1225" t="str">
        <f>+'[3]Tablas Morosidad'!E41</f>
        <v>4T23</v>
      </c>
      <c r="F14" s="1653" t="str">
        <f>+'[3]Tablas Morosidad'!F41</f>
        <v>TaT</v>
      </c>
      <c r="G14" s="1654" t="str">
        <f>+'[3]Tablas Morosidad'!G41</f>
        <v>AaA</v>
      </c>
      <c r="H14" s="1224">
        <f>+'[3]Tablas Morosidad'!H41</f>
        <v>2022</v>
      </c>
      <c r="I14" s="1225">
        <f>+'[3]Tablas Morosidad'!I41</f>
        <v>2023</v>
      </c>
      <c r="J14" s="1227" t="str">
        <f>+'[3]Tablas Morosidad'!J41</f>
        <v>2023 / 2022</v>
      </c>
      <c r="K14" s="132"/>
    </row>
    <row r="15" spans="1:11" ht="14.4">
      <c r="B15" s="1655" t="s">
        <v>337</v>
      </c>
      <c r="C15" s="1186">
        <f>+'[3]Tablas Morosidad'!C42</f>
        <v>-799864.1986222975</v>
      </c>
      <c r="D15" s="1187">
        <f>+'[3]Tablas Morosidad'!D42</f>
        <v>-990266.28532863548</v>
      </c>
      <c r="E15" s="1187">
        <f>+'[3]Tablas Morosidad'!E42</f>
        <v>-1265091.7956538582</v>
      </c>
      <c r="F15" s="1228">
        <f>+'[3]Tablas Morosidad'!F42</f>
        <v>0.27752687776704177</v>
      </c>
      <c r="G15" s="1229">
        <f>+'[3]Tablas Morosidad'!G42</f>
        <v>0.58163322953181085</v>
      </c>
      <c r="H15" s="1187">
        <f>+'[3]Tablas Morosidad'!H42</f>
        <v>-2100541.0249549584</v>
      </c>
      <c r="I15" s="1187">
        <f>+'[3]Tablas Morosidad'!I42</f>
        <v>-3937527.963768071</v>
      </c>
      <c r="J15" s="1230">
        <f>+'[3]Tablas Morosidad'!J42</f>
        <v>0.8745303790734118</v>
      </c>
      <c r="K15" s="132"/>
    </row>
    <row r="16" spans="1:11" ht="14.4">
      <c r="B16" s="377" t="s">
        <v>338</v>
      </c>
      <c r="C16" s="1190">
        <f>+'[3]Tablas Morosidad'!C43</f>
        <v>84908</v>
      </c>
      <c r="D16" s="1191">
        <f>+'[3]Tablas Morosidad'!D43</f>
        <v>91108</v>
      </c>
      <c r="E16" s="1191">
        <f>+'[3]Tablas Morosidad'!E43</f>
        <v>86709</v>
      </c>
      <c r="F16" s="331">
        <f>+'[3]Tablas Morosidad'!F43</f>
        <v>-4.8283356017034727E-2</v>
      </c>
      <c r="G16" s="332">
        <f>+'[3]Tablas Morosidad'!G43</f>
        <v>2.1211193291562631E-2</v>
      </c>
      <c r="H16" s="1191">
        <f>+'[3]Tablas Morosidad'!H43</f>
        <v>347017</v>
      </c>
      <c r="I16" s="1191">
        <f>+'[3]Tablas Morosidad'!I43</f>
        <v>334798</v>
      </c>
      <c r="J16" s="384">
        <f>+'[3]Tablas Morosidad'!J43</f>
        <v>-3.5211531423532616E-2</v>
      </c>
      <c r="K16" s="132"/>
    </row>
    <row r="17" spans="2:11" ht="15" thickBot="1">
      <c r="B17" s="378" t="s">
        <v>339</v>
      </c>
      <c r="C17" s="1656">
        <f>+'[3]Tablas Morosidad'!C44</f>
        <v>-714956.1986222975</v>
      </c>
      <c r="D17" s="1231">
        <f>+'[3]Tablas Morosidad'!D44</f>
        <v>-899158.28532863548</v>
      </c>
      <c r="E17" s="1231">
        <f>+'[3]Tablas Morosidad'!E44</f>
        <v>-1178382.7956538582</v>
      </c>
      <c r="F17" s="1657">
        <f>+'[3]Tablas Morosidad'!F44</f>
        <v>0.31053988478031797</v>
      </c>
      <c r="G17" s="1658">
        <f>+'[3]Tablas Morosidad'!G44</f>
        <v>0.64818879523608863</v>
      </c>
      <c r="H17" s="1231">
        <f>+'[3]Tablas Morosidad'!H44</f>
        <v>-1753524.0249549584</v>
      </c>
      <c r="I17" s="1231">
        <f>+'[3]Tablas Morosidad'!I44</f>
        <v>-3602729.963768071</v>
      </c>
      <c r="J17" s="385">
        <f>+'[3]Tablas Morosidad'!J44</f>
        <v>1.0545654992440792</v>
      </c>
      <c r="K17" s="132"/>
    </row>
    <row r="18" spans="2:11" ht="15" thickBot="1">
      <c r="B18" s="379" t="s">
        <v>343</v>
      </c>
      <c r="C18" s="802">
        <f>+'[3]Tablas Morosidad'!C45</f>
        <v>2.0557235518049544E-2</v>
      </c>
      <c r="D18" s="1232">
        <f>+'[3]Tablas Morosidad'!D45</f>
        <v>2.6236583959863034E-2</v>
      </c>
      <c r="E18" s="800">
        <f>+'[4]Tablas Morosidad'!$E$45</f>
        <v>3.3339318861646206E-2</v>
      </c>
      <c r="F18" s="380" t="str">
        <f>+'[4]Tablas Morosidad'!$F$45</f>
        <v>78 pbs</v>
      </c>
      <c r="G18" s="381" t="str">
        <f>+'[4]Tablas Morosidad'!$G$45</f>
        <v>127 pbs</v>
      </c>
      <c r="H18" s="802">
        <f>+'[3]Tablas Morosidad'!H45</f>
        <v>1.260483035080334E-2</v>
      </c>
      <c r="I18" s="800">
        <f>+'[4]Tablas Morosidad'!$I$45</f>
        <v>2.5482500991501456E-2</v>
      </c>
      <c r="J18" s="386" t="str">
        <f>+'[4]Tablas Morosidad'!$J$45</f>
        <v>129 pbs</v>
      </c>
      <c r="K18" s="132"/>
    </row>
    <row r="19" spans="2:11" ht="14.4">
      <c r="B19" s="2231" t="s">
        <v>821</v>
      </c>
      <c r="C19" s="2231"/>
      <c r="D19" s="2231"/>
      <c r="E19" s="2231"/>
      <c r="F19" s="2231"/>
      <c r="G19" s="2231"/>
      <c r="H19" s="2231"/>
      <c r="I19" s="2231"/>
      <c r="J19" s="2231"/>
      <c r="K19" s="132"/>
    </row>
    <row r="20" spans="2:11" ht="14.4">
      <c r="B20" s="387"/>
      <c r="C20" s="388"/>
      <c r="D20" s="388"/>
      <c r="E20" s="389"/>
      <c r="F20" s="390"/>
      <c r="G20" s="391"/>
      <c r="H20" s="68"/>
      <c r="I20" s="68"/>
      <c r="J20" s="68"/>
      <c r="K20" s="132"/>
    </row>
    <row r="21" spans="2:11" ht="14.4">
      <c r="B21" s="387"/>
      <c r="C21" s="388"/>
      <c r="D21" s="388"/>
      <c r="E21" s="389"/>
      <c r="F21" s="390"/>
      <c r="G21" s="391"/>
      <c r="H21" s="68"/>
      <c r="I21" s="68"/>
      <c r="J21" s="68"/>
      <c r="K21" s="132"/>
    </row>
    <row r="22" spans="2:11" ht="15" thickBot="1">
      <c r="B22" s="392"/>
      <c r="C22" s="392"/>
      <c r="D22" s="392"/>
      <c r="E22" s="393"/>
      <c r="F22" s="392"/>
      <c r="G22" s="392"/>
      <c r="H22" s="68"/>
      <c r="I22" s="68"/>
      <c r="J22" s="68"/>
      <c r="K22" s="132"/>
    </row>
    <row r="23" spans="2:11" ht="14.4">
      <c r="B23" s="1651" t="s">
        <v>344</v>
      </c>
      <c r="C23" s="2232" t="s">
        <v>94</v>
      </c>
      <c r="D23" s="2233" t="e">
        <v>#REF!</v>
      </c>
      <c r="E23" s="2234" t="e">
        <v>#REF!</v>
      </c>
      <c r="F23" s="2232" t="s">
        <v>95</v>
      </c>
      <c r="G23" s="2234" t="s">
        <v>267</v>
      </c>
      <c r="H23" s="2174" t="s">
        <v>802</v>
      </c>
      <c r="I23" s="2172"/>
      <c r="J23" s="340" t="s">
        <v>336</v>
      </c>
      <c r="K23" s="132"/>
    </row>
    <row r="24" spans="2:11" ht="15" thickBot="1">
      <c r="B24" s="1652" t="s">
        <v>242</v>
      </c>
      <c r="C24" s="1224" t="str">
        <f>+'[3]Tablas Morosidad'!C59</f>
        <v>4T22</v>
      </c>
      <c r="D24" s="1225" t="str">
        <f>+'[3]Tablas Morosidad'!D59</f>
        <v>3T23</v>
      </c>
      <c r="E24" s="1225" t="str">
        <f>+'[3]Tablas Morosidad'!E59</f>
        <v>4T23</v>
      </c>
      <c r="F24" s="851" t="str">
        <f>+'[3]Tablas Morosidad'!F59</f>
        <v>TaT</v>
      </c>
      <c r="G24" s="852" t="str">
        <f>+'[3]Tablas Morosidad'!G59</f>
        <v>AaA</v>
      </c>
      <c r="H24" s="1224">
        <f>+'[3]Tablas Morosidad'!H59</f>
        <v>2022</v>
      </c>
      <c r="I24" s="1225">
        <f>+'[3]Tablas Morosidad'!I59</f>
        <v>2023</v>
      </c>
      <c r="J24" s="1227" t="str">
        <f>+'[3]Tablas Morosidad'!J59</f>
        <v>2023 / 2022</v>
      </c>
      <c r="K24" s="132"/>
    </row>
    <row r="25" spans="2:11" ht="14.4">
      <c r="B25" s="1655" t="s">
        <v>337</v>
      </c>
      <c r="C25" s="1186">
        <f>+'[3]Tablas Morosidad'!C60</f>
        <v>-15724.801377702504</v>
      </c>
      <c r="D25" s="1187">
        <f>+'[3]Tablas Morosidad'!D60</f>
        <v>-18483.71467136452</v>
      </c>
      <c r="E25" s="1187">
        <f>+'[3]Tablas Morosidad'!E60</f>
        <v>4928.7956538582221</v>
      </c>
      <c r="F25" s="1228">
        <f>+'[3]Tablas Morosidad'!F60</f>
        <v>-1.2666561208875426</v>
      </c>
      <c r="G25" s="1184">
        <f>+'[3]Tablas Morosidad'!G60</f>
        <v>-1.3134408845918504</v>
      </c>
      <c r="H25" s="1234">
        <f>+'[3]Tablas Morosidad'!H60</f>
        <v>-58013.975045041647</v>
      </c>
      <c r="I25" s="1235">
        <f>+'[3]Tablas Morosidad'!I60</f>
        <v>-19615.036231928971</v>
      </c>
      <c r="J25" s="1230">
        <f>+'[3]Tablas Morosidad'!J60</f>
        <v>-0.66189118713723727</v>
      </c>
      <c r="K25" s="132"/>
    </row>
    <row r="26" spans="2:11" ht="14.4">
      <c r="B26" s="377" t="s">
        <v>338</v>
      </c>
      <c r="C26" s="1190" t="str">
        <f>+'[3]Tablas Morosidad'!C61</f>
        <v>-</v>
      </c>
      <c r="D26" s="1191" t="str">
        <f>+'[3]Tablas Morosidad'!D61</f>
        <v>-</v>
      </c>
      <c r="E26" s="1191" t="str">
        <f>+'[3]Tablas Morosidad'!E61</f>
        <v>-</v>
      </c>
      <c r="F26" s="331" t="str">
        <f>+'[3]Tablas Morosidad'!F61</f>
        <v>-</v>
      </c>
      <c r="G26" s="332" t="str">
        <f>+'[3]Tablas Morosidad'!G61</f>
        <v>-</v>
      </c>
      <c r="H26" s="1236">
        <f>+'[3]Tablas Morosidad'!H61</f>
        <v>0</v>
      </c>
      <c r="I26" s="1237">
        <f>+'[3]Tablas Morosidad'!I61</f>
        <v>0</v>
      </c>
      <c r="J26" s="384" t="str">
        <f>+'[3]Tablas Morosidad'!J61</f>
        <v>-</v>
      </c>
      <c r="K26" s="132"/>
    </row>
    <row r="27" spans="2:11" ht="15" thickBot="1">
      <c r="B27" s="378" t="s">
        <v>339</v>
      </c>
      <c r="C27" s="1656">
        <f>+'[3]Tablas Morosidad'!C62</f>
        <v>-15724.801377702504</v>
      </c>
      <c r="D27" s="1231">
        <f>+'[3]Tablas Morosidad'!D62</f>
        <v>-18483.71467136452</v>
      </c>
      <c r="E27" s="1231">
        <f>+'[3]Tablas Morosidad'!E62</f>
        <v>4928.7956538582221</v>
      </c>
      <c r="F27" s="1657">
        <f>+'[3]Tablas Morosidad'!F62</f>
        <v>-1.2666561208875426</v>
      </c>
      <c r="G27" s="1658">
        <f>+'[3]Tablas Morosidad'!G62</f>
        <v>-1.3134408845918504</v>
      </c>
      <c r="H27" s="1238">
        <f>+'[3]Tablas Morosidad'!H62</f>
        <v>-58013.975045041647</v>
      </c>
      <c r="I27" s="1659">
        <f>+'[3]Tablas Morosidad'!I62</f>
        <v>-19615.036231928971</v>
      </c>
      <c r="J27" s="385">
        <f>+'[3]Tablas Morosidad'!J62</f>
        <v>-0.66189118713723727</v>
      </c>
      <c r="K27" s="132"/>
    </row>
    <row r="28" spans="2:11" ht="15" thickBot="1">
      <c r="B28" s="379" t="s">
        <v>345</v>
      </c>
      <c r="C28" s="802">
        <f>+'[3]Tablas Morosidad'!C63</f>
        <v>6.6132197183310266E-3</v>
      </c>
      <c r="D28" s="1232">
        <f>+'[3]Tablas Morosidad'!D63</f>
        <v>9.1906174372618169E-3</v>
      </c>
      <c r="E28" s="800">
        <f>+'[3]Tablas Morosidad'!E63</f>
        <v>-2.9844307732860356E-3</v>
      </c>
      <c r="F28" s="380" t="str">
        <f>+'[3]Tablas Morosidad'!F63</f>
        <v>-122 pbs</v>
      </c>
      <c r="G28" s="381" t="str">
        <f>+'[3]Tablas Morosidad'!G63</f>
        <v>-96 pbs</v>
      </c>
      <c r="H28" s="1660">
        <f>+'[3]Tablas Morosidad'!H63</f>
        <v>6.0995868006742454E-3</v>
      </c>
      <c r="I28" s="800">
        <f>+'[3]Tablas Morosidad'!I63</f>
        <v>2.4382855020069994E-3</v>
      </c>
      <c r="J28" s="386" t="str">
        <f>+'[3]Tablas Morosidad'!J63</f>
        <v>-37 pbs</v>
      </c>
      <c r="K28" s="132"/>
    </row>
    <row r="29" spans="2:11" ht="14.4">
      <c r="B29" s="2231" t="s">
        <v>820</v>
      </c>
      <c r="C29" s="2231"/>
      <c r="D29" s="2231"/>
      <c r="E29" s="2231"/>
      <c r="F29" s="2231"/>
      <c r="G29" s="2231"/>
      <c r="H29" s="2231"/>
      <c r="I29" s="2231"/>
      <c r="J29" s="2231"/>
      <c r="K29" s="132"/>
    </row>
    <row r="30" spans="2:11" ht="14.4">
      <c r="B30" s="68"/>
      <c r="C30" s="68"/>
      <c r="D30" s="68"/>
      <c r="E30" s="68"/>
      <c r="F30" s="68"/>
      <c r="G30" s="68"/>
      <c r="H30" s="68"/>
      <c r="I30" s="68"/>
      <c r="J30" s="68"/>
      <c r="K30" s="132"/>
    </row>
    <row r="31" spans="2:11" ht="14.4">
      <c r="B31" s="132"/>
      <c r="C31" s="132"/>
      <c r="D31" s="132"/>
      <c r="E31" s="132"/>
      <c r="F31" s="132"/>
      <c r="G31" s="132"/>
      <c r="H31" s="132"/>
      <c r="I31" s="132"/>
      <c r="J31" s="132"/>
      <c r="K31" s="132"/>
    </row>
    <row r="32" spans="2:11" ht="14.4">
      <c r="B32" s="132"/>
      <c r="C32" s="132"/>
      <c r="D32" s="132"/>
      <c r="E32" s="132"/>
      <c r="F32" s="132"/>
      <c r="G32" s="132"/>
      <c r="H32" s="132"/>
      <c r="I32" s="132"/>
      <c r="J32" s="132"/>
      <c r="K32" s="132"/>
    </row>
    <row r="33" spans="2:11" ht="14.4">
      <c r="B33" s="316"/>
      <c r="C33" s="132"/>
      <c r="D33" s="132"/>
      <c r="E33" s="132"/>
      <c r="F33" s="132"/>
      <c r="G33" s="132"/>
      <c r="H33" s="132"/>
      <c r="I33" s="132"/>
      <c r="J33" s="132"/>
      <c r="K33" s="132"/>
    </row>
    <row r="34" spans="2:11" ht="14.4">
      <c r="B34" s="132"/>
      <c r="C34" s="132"/>
      <c r="D34" s="132"/>
      <c r="E34" s="132"/>
      <c r="F34" s="132"/>
      <c r="G34" s="132"/>
      <c r="H34" s="132"/>
      <c r="I34" s="132"/>
      <c r="J34" s="132"/>
      <c r="K34" s="132"/>
    </row>
    <row r="35" spans="2:11" ht="14.4">
      <c r="B35"/>
      <c r="C35" s="132"/>
      <c r="D35" s="132"/>
      <c r="E35" s="132"/>
      <c r="F35" s="132"/>
      <c r="G35" s="132"/>
      <c r="H35" s="132"/>
      <c r="I35" s="132"/>
      <c r="J35" s="132"/>
    </row>
    <row r="36" spans="2:11" ht="14.4">
      <c r="B36" s="132"/>
      <c r="C36" s="132"/>
      <c r="D36" s="132"/>
      <c r="E36" s="132"/>
      <c r="F36" s="132"/>
      <c r="G36" s="132"/>
      <c r="H36" s="132"/>
      <c r="I36" s="132"/>
      <c r="J36" s="132"/>
    </row>
    <row r="37" spans="2:11" ht="14.4">
      <c r="B37" s="132"/>
      <c r="C37" s="132"/>
      <c r="D37" s="132"/>
      <c r="E37" s="132"/>
      <c r="F37" s="132"/>
      <c r="G37" s="132"/>
      <c r="H37" s="132"/>
      <c r="I37" s="132"/>
      <c r="J37" s="132"/>
    </row>
    <row r="38" spans="2:11" ht="14.4">
      <c r="B38" s="132"/>
      <c r="C38" s="132"/>
      <c r="D38" s="132"/>
      <c r="E38" s="132"/>
      <c r="F38" s="132"/>
      <c r="G38" s="132"/>
      <c r="H38" s="132"/>
      <c r="I38" s="132"/>
      <c r="J38" s="132"/>
    </row>
  </sheetData>
  <mergeCells count="12">
    <mergeCell ref="C3:E3"/>
    <mergeCell ref="F3:G3"/>
    <mergeCell ref="H3:I3"/>
    <mergeCell ref="B9:J9"/>
    <mergeCell ref="C13:E13"/>
    <mergeCell ref="F13:G13"/>
    <mergeCell ref="H13:I13"/>
    <mergeCell ref="B19:J19"/>
    <mergeCell ref="C23:E23"/>
    <mergeCell ref="F23:G23"/>
    <mergeCell ref="H23:I23"/>
    <mergeCell ref="B29:J29"/>
  </mergeCells>
  <hyperlinks>
    <hyperlink ref="A1" location="Índice!A1" display="Volver al índice" xr:uid="{4E6FFC0B-CD14-4980-A502-151B9D46B8AD}"/>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4 B24 B1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L28"/>
  <sheetViews>
    <sheetView showGridLines="0" zoomScaleNormal="100" workbookViewId="0">
      <pane xSplit="2" topLeftCell="C1" activePane="topRight" state="frozen"/>
      <selection activeCell="F74" sqref="F74"/>
      <selection pane="topRight" activeCell="H10" sqref="H10"/>
    </sheetView>
  </sheetViews>
  <sheetFormatPr baseColWidth="10" defaultColWidth="11.44140625" defaultRowHeight="13.8"/>
  <cols>
    <col min="1" max="1" width="11.44140625" style="46"/>
    <col min="2" max="2" width="33.5546875" style="46" customWidth="1"/>
    <col min="3" max="4" width="13" style="46" bestFit="1" customWidth="1"/>
    <col min="5" max="5" width="12.44140625" style="46" bestFit="1" customWidth="1"/>
    <col min="6" max="6" width="12.109375" style="46" bestFit="1" customWidth="1"/>
    <col min="7" max="7" width="9.33203125" style="46" bestFit="1" customWidth="1"/>
    <col min="8" max="9" width="13.44140625" style="46" customWidth="1"/>
    <col min="10" max="10" width="15.44140625" style="46" customWidth="1"/>
    <col min="11" max="16384" width="11.44140625" style="46"/>
  </cols>
  <sheetData>
    <row r="1" spans="1:12" ht="14.4">
      <c r="A1" s="316" t="s">
        <v>41</v>
      </c>
    </row>
    <row r="2" spans="1:12" ht="14.4" thickBot="1"/>
    <row r="3" spans="1:12" ht="14.4">
      <c r="B3" s="1638" t="s">
        <v>346</v>
      </c>
      <c r="C3" s="2227" t="s">
        <v>94</v>
      </c>
      <c r="D3" s="2227"/>
      <c r="E3" s="2227"/>
      <c r="F3" s="2227" t="s">
        <v>95</v>
      </c>
      <c r="G3" s="2237"/>
      <c r="H3" s="2236" t="s">
        <v>802</v>
      </c>
      <c r="I3" s="2227"/>
      <c r="J3" s="206" t="s">
        <v>276</v>
      </c>
      <c r="K3" s="68"/>
    </row>
    <row r="4" spans="1:12" ht="15" thickBot="1">
      <c r="B4" s="1661" t="s">
        <v>347</v>
      </c>
      <c r="C4" s="1535" t="str">
        <f>+'[9]TABLAS - Reporte'!E6</f>
        <v>4T22</v>
      </c>
      <c r="D4" s="1536" t="str">
        <f>+'[9]TABLAS - Reporte'!F6</f>
        <v>3T23</v>
      </c>
      <c r="E4" s="1536" t="str">
        <f>+'[9]TABLAS - Reporte'!G6</f>
        <v>4T23</v>
      </c>
      <c r="F4" s="1535" t="str">
        <f>+'[9]TABLAS - Reporte'!H6</f>
        <v>TaT</v>
      </c>
      <c r="G4" s="1537" t="str">
        <f>+'[9]TABLAS - Reporte'!I6</f>
        <v>AaA</v>
      </c>
      <c r="H4" s="1538">
        <f>+'[9]TABLAS - Reporte'!J6</f>
        <v>2022</v>
      </c>
      <c r="I4" s="1538">
        <f>+'[9]TABLAS - Reporte'!K6</f>
        <v>2023</v>
      </c>
      <c r="J4" s="1028" t="str">
        <f>+'[9]TABLAS - Reporte'!L6</f>
        <v>2023 / 2022</v>
      </c>
      <c r="K4" s="68"/>
    </row>
    <row r="5" spans="1:12" ht="14.4">
      <c r="B5" s="64" t="s">
        <v>348</v>
      </c>
      <c r="C5" s="1020">
        <f>+'[9]TABLAS - Reporte'!E7</f>
        <v>895295</v>
      </c>
      <c r="D5" s="1021">
        <f>+'[9]TABLAS - Reporte'!F7</f>
        <v>975955</v>
      </c>
      <c r="E5" s="1021">
        <f>+'[9]TABLAS - Reporte'!G7</f>
        <v>986173</v>
      </c>
      <c r="F5" s="1023">
        <f>+'[9]TABLAS - Reporte'!H7</f>
        <v>1.0469745018981458E-2</v>
      </c>
      <c r="G5" s="1022">
        <f>+'[9]TABLAS - Reporte'!I7</f>
        <v>0.10150620745117522</v>
      </c>
      <c r="H5" s="1021">
        <f>+'[9]TABLAS - Reporte'!J7</f>
        <v>3642857</v>
      </c>
      <c r="I5" s="1024">
        <f>+'[9]TABLAS - Reporte'!K7</f>
        <v>3804459</v>
      </c>
      <c r="J5" s="1022">
        <f>+'[9]TABLAS - Reporte'!L7</f>
        <v>4.4361335072993446E-2</v>
      </c>
      <c r="K5" s="68"/>
      <c r="L5" s="615"/>
    </row>
    <row r="6" spans="1:12" ht="15" thickBot="1">
      <c r="B6" s="64" t="s">
        <v>349</v>
      </c>
      <c r="C6" s="1539">
        <f>+'[9]TABLAS - Reporte'!E8</f>
        <v>293215</v>
      </c>
      <c r="D6" s="1540">
        <f>+'[9]TABLAS - Reporte'!F8</f>
        <v>208620</v>
      </c>
      <c r="E6" s="1540">
        <f>+'[9]TABLAS - Reporte'!G8</f>
        <v>218047</v>
      </c>
      <c r="F6" s="1541">
        <f>+'[9]TABLAS - Reporte'!H8</f>
        <v>4.518742210718063E-2</v>
      </c>
      <c r="G6" s="1542">
        <f>+'[9]TABLAS - Reporte'!I8</f>
        <v>-0.25635796258718002</v>
      </c>
      <c r="H6" s="1540">
        <f>+'[9]TABLAS - Reporte'!J8</f>
        <v>1084151</v>
      </c>
      <c r="I6" s="1543">
        <f>+'[9]TABLAS - Reporte'!K8</f>
        <v>886126</v>
      </c>
      <c r="J6" s="1542">
        <f>+'[9]TABLAS - Reporte'!L8</f>
        <v>-0.18265444573680234</v>
      </c>
      <c r="K6" s="68"/>
    </row>
    <row r="7" spans="1:12" ht="15" thickBot="1">
      <c r="B7" s="66" t="s">
        <v>350</v>
      </c>
      <c r="C7" s="1544">
        <f>+'[9]TABLAS - Reporte'!E9</f>
        <v>1188510</v>
      </c>
      <c r="D7" s="1545">
        <f>+'[9]TABLAS - Reporte'!F9</f>
        <v>1184575</v>
      </c>
      <c r="E7" s="1545">
        <f>+'[9]TABLAS - Reporte'!G9</f>
        <v>1204220</v>
      </c>
      <c r="F7" s="1025">
        <f>+'[9]TABLAS - Reporte'!H9</f>
        <v>1.6584006922313987E-2</v>
      </c>
      <c r="G7" s="1026">
        <f>+'[9]TABLAS - Reporte'!I9</f>
        <v>1.3218231230700539E-2</v>
      </c>
      <c r="H7" s="1545">
        <f>+'[9]TABLAS - Reporte'!J9</f>
        <v>4727008</v>
      </c>
      <c r="I7" s="1546">
        <f>+'[9]TABLAS - Reporte'!K9</f>
        <v>4690585</v>
      </c>
      <c r="J7" s="1026">
        <f>+'[9]TABLAS - Reporte'!L9</f>
        <v>-7.7052968812407752E-3</v>
      </c>
      <c r="K7" s="68"/>
    </row>
    <row r="8" spans="1:12" customFormat="1" ht="15" thickBot="1">
      <c r="B8" s="68"/>
      <c r="C8" s="68"/>
      <c r="D8" s="68"/>
      <c r="E8" s="68"/>
      <c r="F8" s="68"/>
      <c r="G8" s="68"/>
      <c r="H8" s="68"/>
      <c r="I8" s="68"/>
      <c r="J8" s="68"/>
      <c r="K8" s="68"/>
    </row>
    <row r="9" spans="1:12" ht="14.4">
      <c r="B9" s="1662" t="s">
        <v>351</v>
      </c>
      <c r="C9" s="2227" t="s">
        <v>94</v>
      </c>
      <c r="D9" s="2236"/>
      <c r="E9" s="2237"/>
      <c r="F9" s="2227" t="s">
        <v>95</v>
      </c>
      <c r="G9" s="2237"/>
      <c r="H9" s="2227" t="s">
        <v>802</v>
      </c>
      <c r="I9" s="2237"/>
      <c r="J9" s="1563" t="s">
        <v>276</v>
      </c>
      <c r="K9" s="68"/>
    </row>
    <row r="10" spans="1:12" ht="15" thickBot="1">
      <c r="B10" s="1663" t="s">
        <v>242</v>
      </c>
      <c r="C10" s="1547" t="str">
        <f>+'[9]TABLAS - Reporte'!E50</f>
        <v>4T22</v>
      </c>
      <c r="D10" s="1547" t="str">
        <f>+'[9]TABLAS - Reporte'!F50</f>
        <v>3T23</v>
      </c>
      <c r="E10" s="1548" t="str">
        <f>+'[9]TABLAS - Reporte'!G50</f>
        <v>4T23</v>
      </c>
      <c r="F10" s="1549" t="str">
        <f>+'[9]TABLAS - Reporte'!H50</f>
        <v>TaT</v>
      </c>
      <c r="G10" s="1550" t="str">
        <f>+'[9]TABLAS - Reporte'!I50</f>
        <v>AaA</v>
      </c>
      <c r="H10" s="1947">
        <f>+'[9]TABLAS - Reporte'!J50</f>
        <v>2022</v>
      </c>
      <c r="I10" s="1948">
        <f>+'[9]TABLAS - Reporte'!K50</f>
        <v>2023</v>
      </c>
      <c r="J10" s="1028" t="str">
        <f>+'[9]TABLAS - Reporte'!L50</f>
        <v>2023 / 2022</v>
      </c>
      <c r="K10" s="68"/>
    </row>
    <row r="11" spans="1:12" ht="15">
      <c r="B11" s="60" t="s">
        <v>352</v>
      </c>
      <c r="C11" s="1949">
        <f>+'[9]TABLAS - Reporte'!E51</f>
        <v>302.46970218700005</v>
      </c>
      <c r="D11" s="1950">
        <f>+'[9]TABLAS - Reporte'!F51</f>
        <v>373.97197147999998</v>
      </c>
      <c r="E11" s="1951">
        <f>+'[9]TABLAS - Reporte'!G51</f>
        <v>363.59557815799991</v>
      </c>
      <c r="F11" s="1952">
        <f>+'[9]TABLAS - Reporte'!H51</f>
        <v>-2.7746446561049298E-2</v>
      </c>
      <c r="G11" s="1953">
        <f>+'[9]TABLAS - Reporte'!I51</f>
        <v>0.2020892523417408</v>
      </c>
      <c r="H11" s="1954">
        <f>+'[9]TABLAS - Reporte'!J51</f>
        <v>1191.0050088960002</v>
      </c>
      <c r="I11" s="1955">
        <f>+'[9]TABLAS - Reporte'!K51</f>
        <v>1384.9300360149998</v>
      </c>
      <c r="J11" s="1951">
        <f>+'[9]TABLAS - Reporte'!L51</f>
        <v>0.16282469483378414</v>
      </c>
      <c r="K11" s="68"/>
    </row>
    <row r="12" spans="1:12" ht="15">
      <c r="B12" s="60" t="s">
        <v>353</v>
      </c>
      <c r="C12" s="1949">
        <f>+'[9]TABLAS - Reporte'!E52</f>
        <v>226.49575118600012</v>
      </c>
      <c r="D12" s="1950">
        <f>+'[9]TABLAS - Reporte'!F52</f>
        <v>178.224291489</v>
      </c>
      <c r="E12" s="1951">
        <f>+'[9]TABLAS - Reporte'!G52</f>
        <v>185.75136940499999</v>
      </c>
      <c r="F12" s="1956">
        <f>+'[9]TABLAS - Reporte'!H52</f>
        <v>4.2233737349235412E-2</v>
      </c>
      <c r="G12" s="1957">
        <f>+'[9]TABLAS - Reporte'!I52</f>
        <v>-0.17989026976289957</v>
      </c>
      <c r="H12" s="1949">
        <f>+'[9]TABLAS - Reporte'!J52</f>
        <v>916.36276350800017</v>
      </c>
      <c r="I12" s="1951">
        <f>+'[9]TABLAS - Reporte'!K52</f>
        <v>723.96488083200006</v>
      </c>
      <c r="J12" s="1951">
        <f>+'[9]TABLAS - Reporte'!L52</f>
        <v>-0.20995820687809996</v>
      </c>
      <c r="K12" s="68"/>
    </row>
    <row r="13" spans="1:12" ht="15">
      <c r="B13" s="61" t="s">
        <v>354</v>
      </c>
      <c r="C13" s="1949">
        <f>+'[9]TABLAS - Reporte'!E53</f>
        <v>97.335941560999999</v>
      </c>
      <c r="D13" s="1950">
        <f>+'[9]TABLAS - Reporte'!F53</f>
        <v>89.916252409999984</v>
      </c>
      <c r="E13" s="1951">
        <f>+'[9]TABLAS - Reporte'!G53</f>
        <v>96.564329057999998</v>
      </c>
      <c r="F13" s="1956">
        <f>+'[9]TABLAS - Reporte'!H53</f>
        <v>7.393631818290336E-2</v>
      </c>
      <c r="G13" s="1957">
        <f>+'[9]TABLAS - Reporte'!I53</f>
        <v>-7.9273132886522601E-3</v>
      </c>
      <c r="H13" s="1949">
        <f>+'[9]TABLAS - Reporte'!J53</f>
        <v>380.57899724600003</v>
      </c>
      <c r="I13" s="1951">
        <f>+'[9]TABLAS - Reporte'!K53</f>
        <v>373.28033870999997</v>
      </c>
      <c r="J13" s="1951">
        <f>+'[9]TABLAS - Reporte'!L53</f>
        <v>-1.917777541276755E-2</v>
      </c>
      <c r="K13" s="68"/>
    </row>
    <row r="14" spans="1:12" ht="14.4">
      <c r="B14" s="60" t="s">
        <v>355</v>
      </c>
      <c r="C14" s="1949">
        <f>+'[9]TABLAS - Reporte'!E54</f>
        <v>63.247015462</v>
      </c>
      <c r="D14" s="1950">
        <f>+'[9]TABLAS - Reporte'!F54</f>
        <v>55.659334381999997</v>
      </c>
      <c r="E14" s="1951">
        <f>+'[9]TABLAS - Reporte'!G54</f>
        <v>56.510012325999952</v>
      </c>
      <c r="F14" s="1956">
        <f>+'[9]TABLAS - Reporte'!H54</f>
        <v>1.5283652839999773E-2</v>
      </c>
      <c r="G14" s="1957">
        <f>+'[9]TABLAS - Reporte'!I54</f>
        <v>-0.10651890981397794</v>
      </c>
      <c r="H14" s="1949">
        <f>+'[9]TABLAS - Reporte'!J54</f>
        <v>243.20295737700013</v>
      </c>
      <c r="I14" s="1951">
        <f>+'[9]TABLAS - Reporte'!K54</f>
        <v>230.97764139899996</v>
      </c>
      <c r="J14" s="1951">
        <f>+'[9]TABLAS - Reporte'!L54</f>
        <v>-5.0267957716686573E-2</v>
      </c>
      <c r="K14" s="68"/>
    </row>
    <row r="15" spans="1:12" ht="14.4">
      <c r="B15" s="60" t="s">
        <v>356</v>
      </c>
      <c r="C15" s="1949">
        <f>+'[9]TABLAS - Reporte'!E55</f>
        <v>34.164591258637302</v>
      </c>
      <c r="D15" s="1950">
        <f>+'[9]TABLAS - Reporte'!F55</f>
        <v>39.220294406480896</v>
      </c>
      <c r="E15" s="1951">
        <f>+'[9]TABLAS - Reporte'!G55</f>
        <v>34.484000000000002</v>
      </c>
      <c r="F15" s="1956">
        <f>+'[9]TABLAS - Reporte'!H55</f>
        <v>-0.12076131702107396</v>
      </c>
      <c r="G15" s="1957">
        <f>+'[9]TABLAS - Reporte'!I55</f>
        <v>9.349116427141535E-3</v>
      </c>
      <c r="H15" s="1949">
        <f>+'[9]TABLAS - Reporte'!J55</f>
        <v>134.88811347042781</v>
      </c>
      <c r="I15" s="1951">
        <f>+'[9]TABLAS - Reporte'!K55</f>
        <v>153.17719118002861</v>
      </c>
      <c r="J15" s="1951">
        <f>+'[9]TABLAS - Reporte'!L55</f>
        <v>0.13558702274837886</v>
      </c>
      <c r="K15" s="68"/>
    </row>
    <row r="16" spans="1:12" ht="14.4">
      <c r="B16" s="60" t="s">
        <v>357</v>
      </c>
      <c r="C16" s="1949">
        <f>+'[9]TABLAS - Reporte'!E56</f>
        <v>28.617495580000003</v>
      </c>
      <c r="D16" s="1950">
        <f>+'[9]TABLAS - Reporte'!F56</f>
        <v>32.959782189999999</v>
      </c>
      <c r="E16" s="1951">
        <f>+'[9]TABLAS - Reporte'!G56</f>
        <v>31.693266439999999</v>
      </c>
      <c r="F16" s="1956">
        <f>+'[9]TABLAS - Reporte'!H56</f>
        <v>-3.8426095861284537E-2</v>
      </c>
      <c r="G16" s="1957">
        <f>+'[9]TABLAS - Reporte'!I56</f>
        <v>0.1074786873436111</v>
      </c>
      <c r="H16" s="1949">
        <f>+'[9]TABLAS - Reporte'!J56</f>
        <v>119.12542241</v>
      </c>
      <c r="I16" s="1951">
        <f>+'[9]TABLAS - Reporte'!K56</f>
        <v>126.29543254999999</v>
      </c>
      <c r="J16" s="1951">
        <f>+'[9]TABLAS - Reporte'!L56</f>
        <v>6.0188748924831614E-2</v>
      </c>
      <c r="K16" s="68"/>
    </row>
    <row r="17" spans="2:11" ht="14.4">
      <c r="B17" s="60" t="s">
        <v>358</v>
      </c>
      <c r="C17" s="1949">
        <f>+'[9]TABLAS - Reporte'!E57</f>
        <v>24.479046048789598</v>
      </c>
      <c r="D17" s="1950">
        <f>+'[9]TABLAS - Reporte'!F57</f>
        <v>84.941348114055899</v>
      </c>
      <c r="E17" s="1951">
        <f>+'[9]TABLAS - Reporte'!G57</f>
        <v>104.959</v>
      </c>
      <c r="F17" s="1956">
        <f>+'[9]TABLAS - Reporte'!H57</f>
        <v>0.23566440055866766</v>
      </c>
      <c r="G17" s="1957">
        <f>+'[9]TABLAS - Reporte'!I57</f>
        <v>3.2877079356280658</v>
      </c>
      <c r="H17" s="1949">
        <f>+'[9]TABLAS - Reporte'!J57</f>
        <v>102.4880270771213</v>
      </c>
      <c r="I17" s="1951">
        <f>+'[9]TABLAS - Reporte'!K57</f>
        <v>335.06124909331839</v>
      </c>
      <c r="J17" s="1951">
        <f>+'[9]TABLAS - Reporte'!L57</f>
        <v>2.2692721154753799</v>
      </c>
      <c r="K17" s="68"/>
    </row>
    <row r="18" spans="2:11" ht="14.4">
      <c r="B18" s="60" t="s">
        <v>359</v>
      </c>
      <c r="C18" s="1949">
        <f>+'[9]TABLAS - Reporte'!E58</f>
        <v>12.88</v>
      </c>
      <c r="D18" s="1950">
        <f>+'[9]TABLAS - Reporte'!F58</f>
        <v>16.428000000000001</v>
      </c>
      <c r="E18" s="1951">
        <f>+'[9]TABLAS - Reporte'!G58</f>
        <v>10.704000000000001</v>
      </c>
      <c r="F18" s="1956">
        <f>+'[9]TABLAS - Reporte'!H58</f>
        <v>-0.34842951059167271</v>
      </c>
      <c r="G18" s="1957">
        <f>+'[9]TABLAS - Reporte'!I58</f>
        <v>-0.168944099378882</v>
      </c>
      <c r="H18" s="1949">
        <f>+'[9]TABLAS - Reporte'!J58</f>
        <v>65.384</v>
      </c>
      <c r="I18" s="1951">
        <f>+'[9]TABLAS - Reporte'!K58</f>
        <v>59.264000000000003</v>
      </c>
      <c r="J18" s="1951">
        <f>+'[9]TABLAS - Reporte'!L58</f>
        <v>-9.3600880949467724E-2</v>
      </c>
      <c r="K18" s="68"/>
    </row>
    <row r="19" spans="2:11" ht="14.4">
      <c r="B19" s="60" t="s">
        <v>208</v>
      </c>
      <c r="C19" s="1949">
        <f>+'[9]TABLAS - Reporte'!E59</f>
        <v>8.9364572210000031</v>
      </c>
      <c r="D19" s="1950">
        <f>+'[9]TABLAS - Reporte'!F59</f>
        <v>10.153307644</v>
      </c>
      <c r="E19" s="1951">
        <f>+'[9]TABLAS - Reporte'!G59</f>
        <v>4.9460756730000002</v>
      </c>
      <c r="F19" s="1956">
        <f>+'[9]TABLAS - Reporte'!H59</f>
        <v>-0.51286065128511726</v>
      </c>
      <c r="G19" s="1957">
        <f>+'[9]TABLAS - Reporte'!I59</f>
        <v>-0.4465283556242966</v>
      </c>
      <c r="H19" s="1949">
        <f>+'[9]TABLAS - Reporte'!J59</f>
        <v>34.499239347999996</v>
      </c>
      <c r="I19" s="1951">
        <f>+'[9]TABLAS - Reporte'!K59</f>
        <v>33.417013000000004</v>
      </c>
      <c r="J19" s="1951">
        <f>+'[9]TABLAS - Reporte'!L59</f>
        <v>-3.13695712848443E-2</v>
      </c>
      <c r="K19" s="68"/>
    </row>
    <row r="20" spans="2:11" ht="15.6" thickBot="1">
      <c r="B20" s="60" t="s">
        <v>360</v>
      </c>
      <c r="C20" s="1949">
        <f>+'[9]TABLAS - Reporte'!E60</f>
        <v>14.881595823</v>
      </c>
      <c r="D20" s="1950">
        <f>+'[9]TABLAS - Reporte'!F60</f>
        <v>16.802986044000001</v>
      </c>
      <c r="E20" s="1951">
        <f>+'[9]TABLAS - Reporte'!G60</f>
        <v>9.167615056999999</v>
      </c>
      <c r="F20" s="1956">
        <f>+'[9]TABLAS - Reporte'!H60</f>
        <v>-0.45440560189755286</v>
      </c>
      <c r="G20" s="1957">
        <f>+'[9]TABLAS - Reporte'!I60</f>
        <v>-0.38396290518580367</v>
      </c>
      <c r="H20" s="1949">
        <f>+'[9]TABLAS - Reporte'!J60</f>
        <v>53.682756402999999</v>
      </c>
      <c r="I20" s="1951">
        <f>+'[9]TABLAS - Reporte'!K60</f>
        <v>54.181900949000003</v>
      </c>
      <c r="J20" s="1951">
        <f>+'[9]TABLAS - Reporte'!L60</f>
        <v>9.2980424152011576E-3</v>
      </c>
      <c r="K20" s="68"/>
    </row>
    <row r="21" spans="2:11" ht="15" thickBot="1">
      <c r="B21" s="105" t="s">
        <v>205</v>
      </c>
      <c r="C21" s="1958">
        <f>+'[9]TABLAS - Reporte'!E61</f>
        <v>813.507596327427</v>
      </c>
      <c r="D21" s="1959">
        <f>+'[9]TABLAS - Reporte'!F61</f>
        <v>898.27756815953694</v>
      </c>
      <c r="E21" s="1960">
        <f>+'[9]TABLAS - Reporte'!G61</f>
        <v>898.37524611699985</v>
      </c>
      <c r="F21" s="1961">
        <f>+'[9]TABLAS - Reporte'!H61</f>
        <v>1.0873917030229663E-4</v>
      </c>
      <c r="G21" s="1962">
        <f>+'[9]TABLAS - Reporte'!I61</f>
        <v>0.10432311901291036</v>
      </c>
      <c r="H21" s="1958">
        <f>+'[9]TABLAS - Reporte'!J61</f>
        <v>3241.2172857355499</v>
      </c>
      <c r="I21" s="1960">
        <f>+'[9]TABLAS - Reporte'!K61</f>
        <v>3474.5496837283472</v>
      </c>
      <c r="J21" s="1960">
        <f>+'[9]TABLAS - Reporte'!L61</f>
        <v>7.1989125511480623E-2</v>
      </c>
      <c r="K21" s="68"/>
    </row>
    <row r="22" spans="2:11" ht="14.4">
      <c r="B22" s="62" t="s">
        <v>361</v>
      </c>
      <c r="C22" s="68"/>
      <c r="D22" s="68"/>
      <c r="E22" s="68"/>
      <c r="F22" s="68"/>
      <c r="G22" s="68"/>
      <c r="H22" s="68"/>
      <c r="I22" s="68"/>
      <c r="J22" s="68"/>
      <c r="K22" s="68"/>
    </row>
    <row r="23" spans="2:11" ht="14.4">
      <c r="B23" s="62" t="s">
        <v>362</v>
      </c>
      <c r="C23" s="68"/>
      <c r="D23" s="68"/>
      <c r="E23" s="68"/>
      <c r="F23" s="68"/>
      <c r="G23" s="68"/>
      <c r="H23" s="68"/>
      <c r="I23" s="68"/>
      <c r="J23" s="68"/>
      <c r="K23" s="68"/>
    </row>
    <row r="24" spans="2:11" ht="14.4">
      <c r="B24" s="62" t="s">
        <v>363</v>
      </c>
      <c r="C24" s="68"/>
      <c r="D24" s="68"/>
      <c r="E24" s="68"/>
      <c r="F24" s="68"/>
      <c r="G24" s="68"/>
      <c r="H24" s="68"/>
      <c r="I24" s="68"/>
      <c r="J24" s="68"/>
      <c r="K24" s="68"/>
    </row>
    <row r="25" spans="2:11" ht="14.4">
      <c r="B25" s="62" t="s">
        <v>364</v>
      </c>
      <c r="C25" s="68"/>
      <c r="D25" s="68"/>
      <c r="E25" s="68"/>
      <c r="F25" s="68"/>
      <c r="G25" s="68"/>
      <c r="H25" s="68"/>
      <c r="I25" s="68"/>
      <c r="J25" s="68"/>
      <c r="K25" s="68"/>
    </row>
    <row r="26" spans="2:11" ht="14.4">
      <c r="B26" s="62"/>
      <c r="C26" s="68"/>
      <c r="D26" s="68"/>
      <c r="E26" s="68"/>
      <c r="F26" s="68"/>
      <c r="G26" s="68"/>
      <c r="H26" s="68"/>
      <c r="I26" s="68"/>
      <c r="J26" s="68"/>
      <c r="K26" s="68"/>
    </row>
    <row r="28" spans="2:11" ht="14.4">
      <c r="B28" s="316"/>
    </row>
  </sheetData>
  <mergeCells count="6">
    <mergeCell ref="H3:I3"/>
    <mergeCell ref="H9:I9"/>
    <mergeCell ref="F9:G9"/>
    <mergeCell ref="C9:E9"/>
    <mergeCell ref="C3:E3"/>
    <mergeCell ref="F3:G3"/>
  </mergeCells>
  <hyperlinks>
    <hyperlink ref="A1" location="Índice!A1" display="Volver al índice" xr:uid="{6E8D078C-97AB-4DB9-9278-BD4742765205}"/>
  </hyperlinks>
  <pageMargins left="0.7" right="0.7" top="0.75" bottom="0.75" header="0.3" footer="0.3"/>
  <headerFooter>
    <oddFooter>&amp;C_x000D_&amp;1#&amp;"Calibri"&amp;8&amp;K0000FF Datos elaborados por BCP para uso Interno</oddFooter>
  </headerFooter>
  <ignoredErrors>
    <ignoredError sqref="B4 B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J14"/>
  <sheetViews>
    <sheetView showGridLines="0" zoomScale="90" zoomScaleNormal="90" workbookViewId="0">
      <pane xSplit="2" topLeftCell="C1" activePane="topRight" state="frozen"/>
      <selection activeCell="F74" sqref="F74"/>
      <selection pane="topRight" activeCell="H4" sqref="H4"/>
    </sheetView>
  </sheetViews>
  <sheetFormatPr baseColWidth="10" defaultColWidth="11.44140625" defaultRowHeight="13.8"/>
  <cols>
    <col min="1" max="1" width="11.44140625" style="46"/>
    <col min="2" max="2" width="42.33203125" style="46" customWidth="1"/>
    <col min="3" max="4" width="13" style="46" bestFit="1" customWidth="1"/>
    <col min="5" max="5" width="12.44140625" style="46" bestFit="1" customWidth="1"/>
    <col min="6" max="6" width="9.88671875" style="46" bestFit="1" customWidth="1"/>
    <col min="7" max="7" width="9.109375" style="46" bestFit="1" customWidth="1"/>
    <col min="8" max="9" width="13.44140625" style="46" customWidth="1"/>
    <col min="10" max="10" width="15.44140625" style="46" customWidth="1"/>
    <col min="11" max="16384" width="11.44140625" style="46"/>
  </cols>
  <sheetData>
    <row r="1" spans="1:10" ht="14.4">
      <c r="A1" s="316" t="s">
        <v>41</v>
      </c>
    </row>
    <row r="2" spans="1:10" ht="14.4" thickBot="1"/>
    <row r="3" spans="1:10">
      <c r="B3" s="1638" t="s">
        <v>365</v>
      </c>
      <c r="C3" s="2227" t="s">
        <v>94</v>
      </c>
      <c r="D3" s="2227"/>
      <c r="E3" s="2228"/>
      <c r="F3" s="2227" t="s">
        <v>95</v>
      </c>
      <c r="G3" s="2237"/>
      <c r="H3" s="2227" t="s">
        <v>802</v>
      </c>
      <c r="I3" s="2228"/>
      <c r="J3" s="206" t="s">
        <v>276</v>
      </c>
    </row>
    <row r="4" spans="1:10" ht="15" thickBot="1">
      <c r="B4" s="1661" t="s">
        <v>347</v>
      </c>
      <c r="C4" s="1533" t="str">
        <f>+'[9]TABLAS - Reporte'!E15</f>
        <v>4T22</v>
      </c>
      <c r="D4" s="1532" t="str">
        <f>+'[9]TABLAS - Reporte'!F15</f>
        <v>3T23</v>
      </c>
      <c r="E4" s="1534" t="str">
        <f>+'[9]TABLAS - Reporte'!G15</f>
        <v>4T23</v>
      </c>
      <c r="F4" s="1533" t="str">
        <f>+'[9]TABLAS - Reporte'!H15</f>
        <v>TaT</v>
      </c>
      <c r="G4" s="1534" t="str">
        <f>+'[9]TABLAS - Reporte'!I15</f>
        <v>AaA</v>
      </c>
      <c r="H4" s="1551">
        <f>+'[9]TABLAS - Reporte'!J15</f>
        <v>2022</v>
      </c>
      <c r="I4" s="1552">
        <f>+'[9]TABLAS - Reporte'!K15</f>
        <v>2023</v>
      </c>
      <c r="J4" s="1554" t="str">
        <f>+'[9]TABLAS - Reporte'!L15</f>
        <v>2023 / 2022</v>
      </c>
    </row>
    <row r="5" spans="1:10" ht="14.4">
      <c r="B5" s="64" t="s">
        <v>366</v>
      </c>
      <c r="C5" s="1020">
        <f>+'[9]TABLAS - Reporte'!E16</f>
        <v>77513</v>
      </c>
      <c r="D5" s="1021">
        <f>+'[9]TABLAS - Reporte'!F16</f>
        <v>53591</v>
      </c>
      <c r="E5" s="1024">
        <f>+'[9]TABLAS - Reporte'!G16</f>
        <v>115825</v>
      </c>
      <c r="F5" s="1023">
        <f>+'[9]TABLAS - Reporte'!H16</f>
        <v>1.1612770801067342</v>
      </c>
      <c r="G5" s="1022">
        <f>+'[9]TABLAS - Reporte'!I16</f>
        <v>0.49426547804884335</v>
      </c>
      <c r="H5" s="1020">
        <f>+'[9]TABLAS - Reporte'!J16</f>
        <v>-98993</v>
      </c>
      <c r="I5" s="1024">
        <f>+'[9]TABLAS - Reporte'!K16</f>
        <v>308055</v>
      </c>
      <c r="J5" s="1555" t="str">
        <f>+'[9]TABLAS - Reporte'!L16</f>
        <v>n.a.</v>
      </c>
    </row>
    <row r="6" spans="1:10" ht="15">
      <c r="B6" s="67" t="s">
        <v>367</v>
      </c>
      <c r="C6" s="1539">
        <f>+'[9]TABLAS - Reporte'!E17</f>
        <v>25422</v>
      </c>
      <c r="D6" s="1540">
        <f>+'[9]TABLAS - Reporte'!F17</f>
        <v>32056</v>
      </c>
      <c r="E6" s="1543">
        <f>+'[9]TABLAS - Reporte'!G17</f>
        <v>34132</v>
      </c>
      <c r="F6" s="1541">
        <f>+'[9]TABLAS - Reporte'!H17</f>
        <v>6.4761667082605445E-2</v>
      </c>
      <c r="G6" s="1542">
        <f>+'[9]TABLAS - Reporte'!I17</f>
        <v>0.34261663126425934</v>
      </c>
      <c r="H6" s="1539">
        <f>+'[9]TABLAS - Reporte'!J17</f>
        <v>104461</v>
      </c>
      <c r="I6" s="1543">
        <f>+'[9]TABLAS - Reporte'!K17</f>
        <v>117089</v>
      </c>
      <c r="J6" s="1553">
        <f>+'[9]TABLAS - Reporte'!L17</f>
        <v>0.12088722106814975</v>
      </c>
    </row>
    <row r="7" spans="1:10" ht="14.4">
      <c r="B7" s="64" t="s">
        <v>368</v>
      </c>
      <c r="C7" s="1539">
        <f>+'[9]TABLAS - Reporte'!E18</f>
        <v>5857</v>
      </c>
      <c r="D7" s="1540">
        <f>+'[9]TABLAS - Reporte'!F18</f>
        <v>38545</v>
      </c>
      <c r="E7" s="1543">
        <f>+'[9]TABLAS - Reporte'!G18</f>
        <v>5019</v>
      </c>
      <c r="F7" s="1541">
        <f>+'[9]TABLAS - Reporte'!H18</f>
        <v>-0.86978855882734463</v>
      </c>
      <c r="G7" s="1542">
        <f>+'[9]TABLAS - Reporte'!I18</f>
        <v>-0.14307666040635136</v>
      </c>
      <c r="H7" s="1539">
        <f>+'[9]TABLAS - Reporte'!J18</f>
        <v>65187</v>
      </c>
      <c r="I7" s="1543">
        <f>+'[9]TABLAS - Reporte'!K18</f>
        <v>53665</v>
      </c>
      <c r="J7" s="1553">
        <f>+'[9]TABLAS - Reporte'!L18</f>
        <v>-0.17675303358031513</v>
      </c>
    </row>
    <row r="8" spans="1:10" ht="14.4">
      <c r="B8" s="64" t="s">
        <v>369</v>
      </c>
      <c r="C8" s="1539">
        <f>+'[9]TABLAS - Reporte'!E19</f>
        <v>33108</v>
      </c>
      <c r="D8" s="1540">
        <f>+'[9]TABLAS - Reporte'!F19</f>
        <v>4564</v>
      </c>
      <c r="E8" s="1543">
        <f>+'[9]TABLAS - Reporte'!G19</f>
        <v>15255</v>
      </c>
      <c r="F8" s="1541">
        <f>+'[9]TABLAS - Reporte'!H19</f>
        <v>2.3424627519719543</v>
      </c>
      <c r="G8" s="1542">
        <f>+'[9]TABLAS - Reporte'!I19</f>
        <v>-0.53923523015585362</v>
      </c>
      <c r="H8" s="1539">
        <f>+'[9]TABLAS - Reporte'!J19</f>
        <v>387</v>
      </c>
      <c r="I8" s="1543">
        <f>+'[9]TABLAS - Reporte'!K19</f>
        <v>45778</v>
      </c>
      <c r="J8" s="1553" t="str">
        <f>+'[9]TABLAS - Reporte'!L19</f>
        <v>n.a.</v>
      </c>
    </row>
    <row r="9" spans="1:10" ht="15" thickBot="1">
      <c r="B9" s="64" t="s">
        <v>365</v>
      </c>
      <c r="C9" s="1556">
        <f>+'[9]TABLAS - Reporte'!E20</f>
        <v>-2548</v>
      </c>
      <c r="D9" s="1557">
        <f>+'[9]TABLAS - Reporte'!F20</f>
        <v>89272</v>
      </c>
      <c r="E9" s="1560">
        <f>+'[9]TABLAS - Reporte'!G20</f>
        <v>112372</v>
      </c>
      <c r="F9" s="1558">
        <f>+'[9]TABLAS - Reporte'!H20</f>
        <v>0.25875974549690839</v>
      </c>
      <c r="G9" s="1559">
        <f>+'[9]TABLAS - Reporte'!I20</f>
        <v>-45.102040816326529</v>
      </c>
      <c r="H9" s="1556">
        <f>+'[9]TABLAS - Reporte'!J20</f>
        <v>268046</v>
      </c>
      <c r="I9" s="1560">
        <f>+'[9]TABLAS - Reporte'!K20</f>
        <v>440653</v>
      </c>
      <c r="J9" s="1561">
        <f>+'[9]TABLAS - Reporte'!L20</f>
        <v>0.64394544220021932</v>
      </c>
    </row>
    <row r="10" spans="1:10" ht="15" thickBot="1">
      <c r="B10" s="66" t="s">
        <v>370</v>
      </c>
      <c r="C10" s="1544">
        <f>+'[9]TABLAS - Reporte'!E21</f>
        <v>139352</v>
      </c>
      <c r="D10" s="1545">
        <f>+'[9]TABLAS - Reporte'!F21</f>
        <v>218028</v>
      </c>
      <c r="E10" s="1546">
        <f>+'[9]TABLAS - Reporte'!G21</f>
        <v>282603</v>
      </c>
      <c r="F10" s="1025">
        <f>+'[9]TABLAS - Reporte'!H21</f>
        <v>0.29617755517639943</v>
      </c>
      <c r="G10" s="1026">
        <f>+'[9]TABLAS - Reporte'!I21</f>
        <v>1.0279795051380676</v>
      </c>
      <c r="H10" s="1544">
        <f>+'[9]TABLAS - Reporte'!J21</f>
        <v>339088</v>
      </c>
      <c r="I10" s="1546">
        <f>+'[9]TABLAS - Reporte'!K21</f>
        <v>965240</v>
      </c>
      <c r="J10" s="1027">
        <f>+'[9]TABLAS - Reporte'!L21</f>
        <v>1.8465766998537254</v>
      </c>
    </row>
    <row r="11" spans="1:10" ht="14.4">
      <c r="B11" s="63" t="s">
        <v>371</v>
      </c>
      <c r="C11" s="68"/>
      <c r="D11" s="68"/>
      <c r="E11" s="68"/>
      <c r="F11" s="68"/>
      <c r="G11" s="68"/>
      <c r="H11" s="82"/>
      <c r="I11" s="82"/>
      <c r="J11" s="83"/>
    </row>
    <row r="12" spans="1:10" ht="14.4">
      <c r="B12" s="63"/>
      <c r="C12" s="68"/>
      <c r="D12" s="68"/>
      <c r="E12" s="68"/>
      <c r="F12" s="68"/>
      <c r="G12" s="68"/>
      <c r="H12"/>
      <c r="I12"/>
      <c r="J12"/>
    </row>
    <row r="14" spans="1:10" ht="14.4">
      <c r="B14" s="402"/>
    </row>
  </sheetData>
  <mergeCells count="3">
    <mergeCell ref="C3:E3"/>
    <mergeCell ref="F3:G3"/>
    <mergeCell ref="H3:I3"/>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AB32"/>
  <sheetViews>
    <sheetView showGridLines="0" zoomScaleNormal="100" workbookViewId="0">
      <pane xSplit="3" topLeftCell="D1" activePane="topRight" state="frozen"/>
      <selection activeCell="N35" sqref="N35"/>
      <selection pane="topRight" activeCell="J5" sqref="I5:J5"/>
    </sheetView>
  </sheetViews>
  <sheetFormatPr baseColWidth="10" defaultColWidth="11.44140625" defaultRowHeight="13.8"/>
  <cols>
    <col min="1" max="2" width="11.44140625" style="46"/>
    <col min="3" max="3" width="32.44140625" style="46" customWidth="1"/>
    <col min="4" max="6" width="9.5546875" style="46" customWidth="1"/>
    <col min="7" max="7" width="12" style="46" bestFit="1" customWidth="1"/>
    <col min="8" max="8" width="12" style="46" customWidth="1"/>
    <col min="9" max="9" width="11.5546875" style="46" bestFit="1" customWidth="1"/>
    <col min="10" max="10" width="11.5546875" style="46" customWidth="1"/>
    <col min="11" max="11" width="12.6640625" style="46" bestFit="1" customWidth="1"/>
    <col min="12" max="12" width="11.5546875" style="46" customWidth="1"/>
    <col min="13" max="13" width="12.5546875" style="46" bestFit="1" customWidth="1"/>
    <col min="14" max="14" width="11.5546875" style="46" bestFit="1" customWidth="1"/>
    <col min="15" max="15" width="11.5546875" style="46" customWidth="1"/>
    <col min="16" max="16" width="11.5546875" style="46" bestFit="1" customWidth="1"/>
    <col min="17" max="17" width="11.5546875" style="46" customWidth="1"/>
    <col min="18" max="18" width="13.88671875" style="46" customWidth="1"/>
    <col min="19" max="19" width="11.5546875" style="46" bestFit="1" customWidth="1"/>
    <col min="20" max="20" width="11.5546875" style="46" customWidth="1"/>
    <col min="21" max="21" width="11.5546875" style="46" bestFit="1" customWidth="1"/>
    <col min="22" max="22" width="11.5546875" style="46" customWidth="1"/>
    <col min="23" max="23" width="11.5546875" style="46" bestFit="1" customWidth="1"/>
    <col min="24" max="16384" width="11.44140625" style="46"/>
  </cols>
  <sheetData>
    <row r="1" spans="1:28" ht="14.4">
      <c r="B1" s="316" t="s">
        <v>41</v>
      </c>
    </row>
    <row r="2" spans="1:28" ht="14.4">
      <c r="C2"/>
      <c r="D2"/>
      <c r="E2"/>
      <c r="F2"/>
      <c r="G2"/>
      <c r="H2"/>
      <c r="I2"/>
      <c r="J2"/>
      <c r="K2"/>
      <c r="L2"/>
      <c r="M2"/>
      <c r="N2"/>
      <c r="O2"/>
      <c r="P2"/>
      <c r="Q2"/>
      <c r="R2"/>
    </row>
    <row r="3" spans="1:28" ht="15" customHeight="1" thickBot="1">
      <c r="A3" s="68"/>
      <c r="B3" s="68"/>
      <c r="C3" s="68"/>
      <c r="D3" s="68"/>
      <c r="E3" s="68"/>
      <c r="F3" s="68"/>
      <c r="G3" s="68"/>
      <c r="H3" s="68"/>
      <c r="I3" s="68"/>
      <c r="J3" s="68"/>
      <c r="K3" s="68"/>
      <c r="L3" s="68"/>
      <c r="M3" s="68"/>
      <c r="N3" s="68"/>
      <c r="O3"/>
      <c r="P3"/>
      <c r="Q3"/>
      <c r="R3"/>
      <c r="S3"/>
      <c r="T3"/>
      <c r="U3"/>
      <c r="V3"/>
      <c r="W3"/>
      <c r="X3"/>
      <c r="Y3"/>
      <c r="Z3"/>
      <c r="AA3"/>
      <c r="AB3"/>
    </row>
    <row r="4" spans="1:28" ht="14.4" customHeight="1">
      <c r="A4" s="68"/>
      <c r="B4" s="2240" t="s">
        <v>372</v>
      </c>
      <c r="C4" s="2241"/>
      <c r="D4" s="2242" t="s">
        <v>94</v>
      </c>
      <c r="E4" s="2242"/>
      <c r="F4" s="2243"/>
      <c r="G4" s="2242" t="s">
        <v>95</v>
      </c>
      <c r="H4" s="2242"/>
      <c r="I4" s="2244" t="s">
        <v>802</v>
      </c>
      <c r="J4" s="2243"/>
      <c r="K4" s="703" t="s">
        <v>95</v>
      </c>
      <c r="L4" s="68"/>
      <c r="M4" s="68"/>
      <c r="N4" s="68"/>
      <c r="O4"/>
      <c r="P4"/>
      <c r="Q4"/>
      <c r="R4"/>
      <c r="S4"/>
      <c r="T4"/>
      <c r="U4"/>
      <c r="V4"/>
      <c r="W4"/>
      <c r="X4"/>
      <c r="Y4"/>
      <c r="Z4"/>
      <c r="AA4"/>
      <c r="AB4"/>
    </row>
    <row r="5" spans="1:28" ht="15" thickBot="1">
      <c r="A5" s="68"/>
      <c r="B5" s="1664" t="s">
        <v>242</v>
      </c>
      <c r="C5" s="1665"/>
      <c r="D5" s="1114" t="str">
        <f>+'[10]Resumen (Reporte)'!AF32</f>
        <v>4T22</v>
      </c>
      <c r="E5" s="1115" t="str">
        <f>+'[10]Resumen (Reporte)'!AG32</f>
        <v>3T23</v>
      </c>
      <c r="F5" s="1114" t="str">
        <f>+'[10]Resumen (Reporte)'!AH32</f>
        <v>4T23</v>
      </c>
      <c r="G5" s="1116" t="str">
        <f>+'[10]Resumen (Reporte)'!AI32</f>
        <v>TaT</v>
      </c>
      <c r="H5" s="1666" t="str">
        <f>+'[10]Resumen (Reporte)'!AJ32</f>
        <v>AaA</v>
      </c>
      <c r="I5" s="2154">
        <v>2022</v>
      </c>
      <c r="J5" s="2155">
        <v>2023</v>
      </c>
      <c r="K5" s="941" t="str">
        <f>+'[10]Resumen (Reporte)'!AM32</f>
        <v>Dic 23 / Dic 22</v>
      </c>
      <c r="L5" s="68"/>
      <c r="M5" s="68"/>
      <c r="N5" s="68"/>
      <c r="O5"/>
      <c r="P5"/>
      <c r="Q5"/>
      <c r="R5"/>
      <c r="S5"/>
      <c r="T5"/>
      <c r="U5"/>
      <c r="V5"/>
      <c r="W5"/>
      <c r="X5"/>
      <c r="Y5"/>
      <c r="Z5"/>
      <c r="AA5"/>
      <c r="AB5"/>
    </row>
    <row r="6" spans="1:28" ht="14.4">
      <c r="A6" s="68"/>
      <c r="B6" s="2238" t="s">
        <v>205</v>
      </c>
      <c r="C6" s="64" t="s">
        <v>373</v>
      </c>
      <c r="D6" s="1117">
        <f>+'[10]Resumen (Reporte)'!AF33</f>
        <v>929.73754246556007</v>
      </c>
      <c r="E6" s="1118">
        <f>+'[10]Resumen (Reporte)'!AG33</f>
        <v>923.67382612034567</v>
      </c>
      <c r="F6" s="1119">
        <f>+'[10]Resumen (Reporte)'!AH33</f>
        <v>1019.6098086449329</v>
      </c>
      <c r="G6" s="944">
        <f>+'[10]Resumen (Reporte)'!AI33</f>
        <v>0.10386348493552267</v>
      </c>
      <c r="H6" s="1120">
        <f>+'[10]Resumen (Reporte)'!AJ33</f>
        <v>9.6664125169175774E-2</v>
      </c>
      <c r="I6" s="1121">
        <f>+'[10]Resumen (Reporte)'!AK33</f>
        <v>3478.5127554455594</v>
      </c>
      <c r="J6" s="1122">
        <f>+'[10]Resumen (Reporte)'!AL33</f>
        <v>3843.1163424163378</v>
      </c>
      <c r="K6" s="1123">
        <f>+'[10]Resumen (Reporte)'!AM33</f>
        <v>0.10481594077813772</v>
      </c>
      <c r="L6" s="68"/>
      <c r="M6" s="68"/>
      <c r="N6" s="68"/>
      <c r="O6"/>
      <c r="P6"/>
      <c r="Q6"/>
      <c r="R6"/>
      <c r="S6"/>
      <c r="T6"/>
      <c r="U6"/>
      <c r="V6"/>
      <c r="W6"/>
      <c r="X6"/>
      <c r="Y6"/>
      <c r="Z6"/>
      <c r="AA6"/>
      <c r="AB6"/>
    </row>
    <row r="7" spans="1:28" s="322" customFormat="1" ht="14.4">
      <c r="A7" s="359"/>
      <c r="B7" s="2238"/>
      <c r="C7" s="64" t="s">
        <v>374</v>
      </c>
      <c r="D7" s="1124">
        <f>+'[10]Resumen (Reporte)'!AF34</f>
        <v>-675.90168129556025</v>
      </c>
      <c r="E7" s="1125">
        <f>+'[10]Resumen (Reporte)'!AG34</f>
        <v>-505.41180927689862</v>
      </c>
      <c r="F7" s="1126">
        <f>+'[10]Resumen (Reporte)'!AH34</f>
        <v>-633.95650927059205</v>
      </c>
      <c r="G7" s="951">
        <f>+'[10]Resumen (Reporte)'!AI34</f>
        <v>0.25433655809824574</v>
      </c>
      <c r="H7" s="1127">
        <f>+'[10]Resumen (Reporte)'!AJ34</f>
        <v>-6.2058096888541803E-2</v>
      </c>
      <c r="I7" s="1128">
        <f>+'[10]Resumen (Reporte)'!AK34</f>
        <v>-2216.7506329755597</v>
      </c>
      <c r="J7" s="1129">
        <f>+'[10]Resumen (Reporte)'!AL34</f>
        <v>-2234.9614196015809</v>
      </c>
      <c r="K7" s="1130">
        <f>+'[10]Resumen (Reporte)'!AM34</f>
        <v>8.2150812793844175E-3</v>
      </c>
      <c r="L7" s="68"/>
      <c r="M7" s="68"/>
      <c r="N7" s="68"/>
      <c r="O7"/>
      <c r="P7"/>
      <c r="Q7"/>
      <c r="R7"/>
      <c r="S7"/>
      <c r="T7"/>
      <c r="U7"/>
      <c r="V7"/>
      <c r="W7"/>
      <c r="X7"/>
      <c r="Y7"/>
      <c r="Z7"/>
      <c r="AA7"/>
      <c r="AB7"/>
    </row>
    <row r="8" spans="1:28" ht="14.4">
      <c r="A8" s="68"/>
      <c r="B8" s="2238"/>
      <c r="C8" s="64" t="s">
        <v>375</v>
      </c>
      <c r="D8" s="1124">
        <f>+'[10]Resumen (Reporte)'!AF35</f>
        <v>-117.01186117000002</v>
      </c>
      <c r="E8" s="1125">
        <f>+'[10]Resumen (Reporte)'!AG35</f>
        <v>-87.362016843447321</v>
      </c>
      <c r="F8" s="1126">
        <f>+'[10]Resumen (Reporte)'!AH35</f>
        <v>-98.358299374341087</v>
      </c>
      <c r="G8" s="951">
        <f>+'[10]Resumen (Reporte)'!AI35</f>
        <v>0.12587029155472806</v>
      </c>
      <c r="H8" s="1127">
        <f>+'[10]Resumen (Reporte)'!AJ35</f>
        <v>-0.15941599090162495</v>
      </c>
      <c r="I8" s="1128">
        <f>+'[10]Resumen (Reporte)'!AK35</f>
        <v>-420.31412247000003</v>
      </c>
      <c r="J8" s="1129">
        <f>+'[10]Resumen (Reporte)'!AL35</f>
        <v>-397.05492281475739</v>
      </c>
      <c r="K8" s="1130">
        <f>+'[10]Resumen (Reporte)'!AM35</f>
        <v>-5.5337659173949727E-2</v>
      </c>
      <c r="L8" s="68"/>
      <c r="M8" s="68"/>
      <c r="N8" s="68"/>
      <c r="O8"/>
      <c r="P8"/>
      <c r="Q8"/>
      <c r="R8"/>
      <c r="S8"/>
      <c r="T8"/>
      <c r="U8"/>
      <c r="V8"/>
      <c r="W8"/>
      <c r="X8"/>
      <c r="Y8"/>
      <c r="Z8"/>
      <c r="AA8"/>
      <c r="AB8"/>
    </row>
    <row r="9" spans="1:28" ht="15" thickBot="1">
      <c r="A9" s="68"/>
      <c r="B9" s="2239"/>
      <c r="C9" s="1667" t="s">
        <v>376</v>
      </c>
      <c r="D9" s="1131">
        <f>+'[10]Resumen (Reporte)'!AF36</f>
        <v>136.82399999999978</v>
      </c>
      <c r="E9" s="1132">
        <f>+'[10]Resumen (Reporte)'!AG36</f>
        <v>330.89999999999964</v>
      </c>
      <c r="F9" s="1668">
        <f>+'[10]Resumen (Reporte)'!AH36</f>
        <v>287.29499999999973</v>
      </c>
      <c r="G9" s="1133">
        <f>+'[10]Resumen (Reporte)'!AI36</f>
        <v>-0.13177697189483228</v>
      </c>
      <c r="H9" s="1134">
        <f>+'[10]Resumen (Reporte)'!AJ36</f>
        <v>1.0997412734607974</v>
      </c>
      <c r="I9" s="1135">
        <f>+'[10]Resumen (Reporte)'!AK36</f>
        <v>841.44799999999975</v>
      </c>
      <c r="J9" s="1136">
        <f>+'[10]Resumen (Reporte)'!AL36</f>
        <v>1211.0999999999992</v>
      </c>
      <c r="K9" s="1137">
        <f>+'[10]Resumen (Reporte)'!AM36</f>
        <v>0.43930462726157726</v>
      </c>
      <c r="L9" s="68"/>
      <c r="M9" s="68"/>
      <c r="N9" s="68"/>
      <c r="O9"/>
      <c r="P9"/>
      <c r="Q9"/>
      <c r="R9"/>
      <c r="S9"/>
      <c r="T9"/>
      <c r="U9"/>
      <c r="V9"/>
      <c r="W9"/>
      <c r="X9"/>
      <c r="Y9"/>
      <c r="Z9"/>
      <c r="AA9"/>
      <c r="AB9"/>
    </row>
    <row r="10" spans="1:28" ht="14.4">
      <c r="A10" s="68"/>
      <c r="B10" s="2245" t="s">
        <v>377</v>
      </c>
      <c r="C10" s="713" t="s">
        <v>373</v>
      </c>
      <c r="D10" s="1117">
        <f>+'[10]Resumen (Reporte)'!AF37</f>
        <v>437.74417550483059</v>
      </c>
      <c r="E10" s="1118">
        <f>+'[10]Resumen (Reporte)'!AG37</f>
        <v>404.63783400393606</v>
      </c>
      <c r="F10" s="1119">
        <f>+'[10]Resumen (Reporte)'!AH37</f>
        <v>449.79869397962256</v>
      </c>
      <c r="G10" s="1138">
        <f>+'[10]Resumen (Reporte)'!AI37</f>
        <v>0.11160810033212853</v>
      </c>
      <c r="H10" s="1120">
        <f>+'[10]Resumen (Reporte)'!AJ37</f>
        <v>2.7537815805064758E-2</v>
      </c>
      <c r="I10" s="1121">
        <f>+'[10]Resumen (Reporte)'!AK37</f>
        <v>1659.9591081085198</v>
      </c>
      <c r="J10" s="1122">
        <f>+'[10]Resumen (Reporte)'!AL37</f>
        <v>1694.7252129119238</v>
      </c>
      <c r="K10" s="1123">
        <f>+'[10]Resumen (Reporte)'!AM37</f>
        <v>2.0943952554963285E-2</v>
      </c>
      <c r="L10" s="68"/>
      <c r="M10" s="68"/>
      <c r="N10" s="68"/>
      <c r="O10"/>
      <c r="P10"/>
      <c r="Q10"/>
      <c r="R10"/>
      <c r="S10"/>
      <c r="T10"/>
      <c r="U10"/>
      <c r="V10"/>
      <c r="W10"/>
      <c r="X10"/>
      <c r="Y10"/>
      <c r="Z10"/>
      <c r="AA10"/>
      <c r="AB10"/>
    </row>
    <row r="11" spans="1:28" ht="14.4">
      <c r="A11" s="68"/>
      <c r="B11" s="2238"/>
      <c r="C11" s="714" t="s">
        <v>374</v>
      </c>
      <c r="D11" s="1124">
        <f>+'[10]Resumen (Reporte)'!AF38</f>
        <v>-282.67022332178391</v>
      </c>
      <c r="E11" s="1125">
        <f>+'[10]Resumen (Reporte)'!AG38</f>
        <v>-256.17159514699989</v>
      </c>
      <c r="F11" s="1126">
        <f>+'[10]Resumen (Reporte)'!AH38</f>
        <v>-323.69106064292339</v>
      </c>
      <c r="G11" s="951">
        <f>+'[10]Resumen (Reporte)'!AI38</f>
        <v>0.26357124199183213</v>
      </c>
      <c r="H11" s="1127">
        <f>+'[10]Resumen (Reporte)'!AJ38</f>
        <v>0.14511906078781611</v>
      </c>
      <c r="I11" s="1128">
        <f>+'[10]Resumen (Reporte)'!AK38</f>
        <v>-981.19092148130335</v>
      </c>
      <c r="J11" s="1129">
        <f>+'[10]Resumen (Reporte)'!AL38</f>
        <v>-1138.5499207732225</v>
      </c>
      <c r="K11" s="1130">
        <f>+'[10]Resumen (Reporte)'!AM38</f>
        <v>0.16037551494499613</v>
      </c>
      <c r="L11" s="68"/>
      <c r="M11" s="68"/>
      <c r="N11" s="68"/>
      <c r="O11"/>
      <c r="P11"/>
      <c r="Q11"/>
      <c r="R11"/>
      <c r="S11"/>
      <c r="T11"/>
      <c r="U11"/>
      <c r="V11"/>
      <c r="W11"/>
      <c r="X11"/>
      <c r="Y11"/>
      <c r="Z11"/>
      <c r="AA11"/>
      <c r="AB11"/>
    </row>
    <row r="12" spans="1:28" ht="14.4">
      <c r="A12" s="68"/>
      <c r="B12" s="2238"/>
      <c r="C12" s="714" t="s">
        <v>375</v>
      </c>
      <c r="D12" s="1124">
        <f>+'[10]Resumen (Reporte)'!AF39</f>
        <v>-92.723001804354169</v>
      </c>
      <c r="E12" s="1125">
        <f>+'[10]Resumen (Reporte)'!AG39</f>
        <v>-64.312856885221905</v>
      </c>
      <c r="F12" s="1126">
        <f>+'[10]Resumen (Reporte)'!AH39</f>
        <v>-76.769114043361682</v>
      </c>
      <c r="G12" s="951">
        <f>+'[10]Resumen (Reporte)'!AI39</f>
        <v>0.19368222407488833</v>
      </c>
      <c r="H12" s="1127">
        <f>+'[10]Resumen (Reporte)'!AJ39</f>
        <v>-0.17205965564677506</v>
      </c>
      <c r="I12" s="1128">
        <f>+'[10]Resumen (Reporte)'!AK39</f>
        <v>-388.97479571100638</v>
      </c>
      <c r="J12" s="1129">
        <f>+'[10]Resumen (Reporte)'!AL39</f>
        <v>-293.07296569218101</v>
      </c>
      <c r="K12" s="1139">
        <f>+'[10]Resumen (Reporte)'!AM39</f>
        <v>-0.24655024201125053</v>
      </c>
      <c r="L12" s="68"/>
      <c r="M12" s="68"/>
      <c r="N12" s="68"/>
      <c r="O12"/>
      <c r="P12"/>
      <c r="Q12"/>
      <c r="R12"/>
      <c r="S12"/>
      <c r="T12"/>
      <c r="U12"/>
      <c r="V12"/>
      <c r="W12"/>
      <c r="X12"/>
      <c r="Y12"/>
      <c r="Z12"/>
      <c r="AA12"/>
      <c r="AB12"/>
    </row>
    <row r="13" spans="1:28" ht="15" thickBot="1">
      <c r="A13" s="68"/>
      <c r="B13" s="2239"/>
      <c r="C13" s="345" t="s">
        <v>376</v>
      </c>
      <c r="D13" s="1131">
        <f>+'[10]Resumen (Reporte)'!AF40</f>
        <v>62.350950378692566</v>
      </c>
      <c r="E13" s="1132">
        <f>+'[10]Resumen (Reporte)'!AG40</f>
        <v>84.153381971714325</v>
      </c>
      <c r="F13" s="1668">
        <f>+'[10]Resumen (Reporte)'!AH40</f>
        <v>49.338519293337477</v>
      </c>
      <c r="G13" s="1133">
        <f>+'[10]Resumen (Reporte)'!AI40</f>
        <v>-0.41370723151778777</v>
      </c>
      <c r="H13" s="1134">
        <f>+'[10]Resumen (Reporte)'!AJ40</f>
        <v>-0.20869659574269894</v>
      </c>
      <c r="I13" s="1135">
        <f>+'[10]Resumen (Reporte)'!AK40</f>
        <v>289.79339091621</v>
      </c>
      <c r="J13" s="1136">
        <f>+'[10]Resumen (Reporte)'!AL40</f>
        <v>263.10232644652029</v>
      </c>
      <c r="K13" s="1137">
        <f>+'[10]Resumen (Reporte)'!AM40</f>
        <v>-9.2103772226493241E-2</v>
      </c>
      <c r="L13" s="68"/>
      <c r="M13" s="68"/>
      <c r="N13" s="68"/>
      <c r="O13"/>
      <c r="P13"/>
      <c r="Q13"/>
      <c r="R13"/>
      <c r="S13"/>
      <c r="T13"/>
      <c r="U13"/>
      <c r="V13"/>
      <c r="W13"/>
      <c r="X13"/>
      <c r="Y13"/>
      <c r="Z13"/>
      <c r="AA13"/>
      <c r="AB13"/>
    </row>
    <row r="14" spans="1:28" ht="14.4">
      <c r="A14" s="68"/>
      <c r="B14" s="2245" t="s">
        <v>378</v>
      </c>
      <c r="C14" s="713" t="s">
        <v>373</v>
      </c>
      <c r="D14" s="1117">
        <f>+'[10]Resumen (Reporte)'!AF41</f>
        <v>453.39649645305127</v>
      </c>
      <c r="E14" s="1118">
        <f>+'[10]Resumen (Reporte)'!AG41</f>
        <v>487.11578388451414</v>
      </c>
      <c r="F14" s="1119">
        <f>+'[10]Resumen (Reporte)'!AH41</f>
        <v>534.81766854981515</v>
      </c>
      <c r="G14" s="944">
        <f>+'[10]Resumen (Reporte)'!AI41</f>
        <v>9.7927199740688975E-2</v>
      </c>
      <c r="H14" s="1120">
        <f>+'[10]Resumen (Reporte)'!AJ41</f>
        <v>0.17958050565835149</v>
      </c>
      <c r="I14" s="1121">
        <f>+'[10]Resumen (Reporte)'!AK41</f>
        <v>1738.2797079918269</v>
      </c>
      <c r="J14" s="1122">
        <f>+'[10]Resumen (Reporte)'!AL41</f>
        <v>2033.1041625829296</v>
      </c>
      <c r="K14" s="1123">
        <f>+'[10]Resumen (Reporte)'!AM41</f>
        <v>0.16960702770424851</v>
      </c>
      <c r="L14" s="68"/>
      <c r="M14" s="68"/>
      <c r="N14" s="68"/>
      <c r="O14"/>
      <c r="P14"/>
      <c r="Q14"/>
      <c r="R14"/>
      <c r="S14"/>
      <c r="T14"/>
      <c r="U14"/>
      <c r="V14"/>
      <c r="W14"/>
      <c r="X14"/>
      <c r="Y14"/>
      <c r="Z14"/>
      <c r="AA14"/>
      <c r="AB14"/>
    </row>
    <row r="15" spans="1:28" ht="14.4">
      <c r="A15" s="68"/>
      <c r="B15" s="2238"/>
      <c r="C15" s="714" t="s">
        <v>374</v>
      </c>
      <c r="D15" s="1124">
        <f>+'[10]Resumen (Reporte)'!AF42</f>
        <v>-372.13540483402767</v>
      </c>
      <c r="E15" s="1125">
        <f>+'[10]Resumen (Reporte)'!AG42</f>
        <v>-243.25567266343407</v>
      </c>
      <c r="F15" s="1126">
        <f>+'[10]Resumen (Reporte)'!AH42</f>
        <v>-305.08259138908807</v>
      </c>
      <c r="G15" s="951">
        <f>+'[10]Resumen (Reporte)'!AI42</f>
        <v>0.25416434506420371</v>
      </c>
      <c r="H15" s="1127">
        <f>+'[10]Resumen (Reporte)'!AJ42</f>
        <v>-0.1801839130970222</v>
      </c>
      <c r="I15" s="1128">
        <f>+'[10]Resumen (Reporte)'!AK42</f>
        <v>-1211.9607594721158</v>
      </c>
      <c r="J15" s="1129">
        <f>+'[10]Resumen (Reporte)'!AL42</f>
        <v>-1076.2502163637803</v>
      </c>
      <c r="K15" s="1130">
        <f>+'[10]Resumen (Reporte)'!AM42</f>
        <v>-0.11197602071493296</v>
      </c>
      <c r="L15" s="68"/>
      <c r="M15" s="68"/>
      <c r="N15" s="68"/>
      <c r="O15"/>
      <c r="P15"/>
      <c r="Q15"/>
      <c r="R15"/>
      <c r="S15"/>
      <c r="T15"/>
      <c r="U15"/>
      <c r="V15"/>
      <c r="W15"/>
      <c r="X15"/>
      <c r="Y15"/>
      <c r="Z15"/>
      <c r="AA15"/>
      <c r="AB15"/>
    </row>
    <row r="16" spans="1:28" ht="14.4">
      <c r="A16" s="68"/>
      <c r="B16" s="2238"/>
      <c r="C16" s="714" t="s">
        <v>375</v>
      </c>
      <c r="D16" s="1124">
        <f>+'[10]Resumen (Reporte)'!AF43</f>
        <v>-20.161998333168079</v>
      </c>
      <c r="E16" s="1125">
        <f>+'[10]Resumen (Reporte)'!AG43</f>
        <v>-17.291283435683876</v>
      </c>
      <c r="F16" s="1126">
        <f>+'[10]Resumen (Reporte)'!AH43</f>
        <v>-14.497678588315935</v>
      </c>
      <c r="G16" s="951">
        <f>+'[10]Resumen (Reporte)'!AI43</f>
        <v>-0.16156145133812339</v>
      </c>
      <c r="H16" s="1127">
        <f>+'[10]Resumen (Reporte)'!AJ43</f>
        <v>-0.28094039346952482</v>
      </c>
      <c r="I16" s="1128">
        <f>+'[10]Resumen (Reporte)'!AK43</f>
        <v>-27.066374522450175</v>
      </c>
      <c r="J16" s="1129">
        <f>+'[10]Resumen (Reporte)'!AL43</f>
        <v>-82.997668723793822</v>
      </c>
      <c r="K16" s="1130">
        <f>+'[10]Resumen (Reporte)'!AM43</f>
        <v>2.0664494298987659</v>
      </c>
      <c r="L16" s="68"/>
      <c r="M16" s="68"/>
      <c r="N16" s="68"/>
      <c r="O16"/>
      <c r="P16"/>
      <c r="Q16"/>
      <c r="R16"/>
      <c r="S16"/>
      <c r="T16"/>
      <c r="U16"/>
      <c r="V16"/>
      <c r="W16"/>
      <c r="X16"/>
      <c r="Y16"/>
      <c r="Z16"/>
      <c r="AA16"/>
      <c r="AB16"/>
    </row>
    <row r="17" spans="1:28" ht="15" thickBot="1">
      <c r="A17" s="68"/>
      <c r="B17" s="2239"/>
      <c r="C17" s="345" t="s">
        <v>376</v>
      </c>
      <c r="D17" s="1131">
        <f>+'[10]Resumen (Reporte)'!AF44</f>
        <v>61.09909328585551</v>
      </c>
      <c r="E17" s="1132">
        <f>+'[10]Resumen (Reporte)'!AG44</f>
        <v>226.56882778539619</v>
      </c>
      <c r="F17" s="1668">
        <f>+'[10]Resumen (Reporte)'!AH44</f>
        <v>215.23739857241119</v>
      </c>
      <c r="G17" s="1133">
        <f>+'[10]Resumen (Reporte)'!AI44</f>
        <v>-5.0013187267394232E-2</v>
      </c>
      <c r="H17" s="1134">
        <f>+'[10]Resumen (Reporte)'!AJ44</f>
        <v>2.5227592914580752</v>
      </c>
      <c r="I17" s="1135">
        <f>+'[10]Resumen (Reporte)'!AK44</f>
        <v>499.25257399726075</v>
      </c>
      <c r="J17" s="1136">
        <f>+'[10]Resumen (Reporte)'!AL44</f>
        <v>873.85627749535547</v>
      </c>
      <c r="K17" s="1137">
        <f>+'[10]Resumen (Reporte)'!AM44</f>
        <v>0.75032903786320793</v>
      </c>
      <c r="L17" s="68"/>
      <c r="M17" s="68"/>
      <c r="N17" s="68"/>
      <c r="O17"/>
      <c r="P17"/>
      <c r="Q17"/>
      <c r="R17"/>
      <c r="S17"/>
      <c r="T17"/>
      <c r="U17"/>
      <c r="V17"/>
      <c r="W17"/>
      <c r="X17"/>
      <c r="Y17"/>
      <c r="Z17"/>
      <c r="AA17"/>
      <c r="AB17"/>
    </row>
    <row r="18" spans="1:28" ht="14.4">
      <c r="A18" s="68"/>
      <c r="B18" s="2238" t="s">
        <v>379</v>
      </c>
      <c r="C18" s="714" t="s">
        <v>373</v>
      </c>
      <c r="D18" s="1117">
        <f>+'[10]Resumen (Reporte)'!AF45</f>
        <v>23.454008439999999</v>
      </c>
      <c r="E18" s="1118">
        <f>+'[10]Resumen (Reporte)'!AG45</f>
        <v>33.904355704728303</v>
      </c>
      <c r="F18" s="1119">
        <f>+'[10]Resumen (Reporte)'!AH45</f>
        <v>37.123527385815684</v>
      </c>
      <c r="G18" s="951">
        <f>+'[10]Resumen (Reporte)'!AI45</f>
        <v>9.4948616901115113E-2</v>
      </c>
      <c r="H18" s="1127">
        <f>+'[10]Resumen (Reporte)'!AJ45</f>
        <v>0.58282229158333543</v>
      </c>
      <c r="I18" s="1128">
        <f>+'[10]Resumen (Reporte)'!AK45</f>
        <v>78.118031419999994</v>
      </c>
      <c r="J18" s="1129">
        <f>+'[10]Resumen (Reporte)'!AL45</f>
        <v>123.61482604764399</v>
      </c>
      <c r="K18" s="1130">
        <f>+'[10]Resumen (Reporte)'!AM45</f>
        <v>0.58241092102067205</v>
      </c>
      <c r="L18" s="68"/>
      <c r="M18" s="68"/>
      <c r="N18" s="68"/>
      <c r="O18"/>
      <c r="P18"/>
      <c r="Q18"/>
      <c r="R18"/>
      <c r="S18"/>
      <c r="T18"/>
      <c r="U18"/>
      <c r="V18"/>
      <c r="W18"/>
      <c r="X18"/>
      <c r="Y18"/>
      <c r="Z18"/>
      <c r="AA18"/>
      <c r="AB18"/>
    </row>
    <row r="19" spans="1:28" ht="14.4">
      <c r="A19" s="68"/>
      <c r="B19" s="2238"/>
      <c r="C19" s="714" t="s">
        <v>374</v>
      </c>
      <c r="D19" s="1124">
        <f>+'[10]Resumen (Reporte)'!AF46</f>
        <v>-5.3452735749108795</v>
      </c>
      <c r="E19" s="1125">
        <f>+'[10]Resumen (Reporte)'!AG46</f>
        <v>-11.261185256898901</v>
      </c>
      <c r="F19" s="1126">
        <f>+'[10]Resumen (Reporte)'!AH46</f>
        <v>-11.48458283396149</v>
      </c>
      <c r="G19" s="951">
        <f>+'[10]Resumen (Reporte)'!AI46</f>
        <v>1.9837838732448487E-2</v>
      </c>
      <c r="H19" s="1127">
        <f>+'[10]Resumen (Reporte)'!AJ46</f>
        <v>1.1485491197058084</v>
      </c>
      <c r="I19" s="1128">
        <f>+'[10]Resumen (Reporte)'!AK46</f>
        <v>-19.907602629999996</v>
      </c>
      <c r="J19" s="1129">
        <f>+'[10]Resumen (Reporte)'!AL46</f>
        <v>-39.207067667781097</v>
      </c>
      <c r="K19" s="1130">
        <f>+'[10]Resumen (Reporte)'!AM46</f>
        <v>0.96945199261198556</v>
      </c>
      <c r="L19" s="68"/>
      <c r="M19" s="68"/>
      <c r="N19" s="68"/>
      <c r="O19"/>
      <c r="P19"/>
      <c r="Q19"/>
      <c r="R19"/>
      <c r="S19"/>
      <c r="T19"/>
      <c r="U19"/>
      <c r="V19"/>
      <c r="W19"/>
      <c r="X19"/>
      <c r="Y19"/>
      <c r="Z19"/>
      <c r="AA19"/>
      <c r="AB19"/>
    </row>
    <row r="20" spans="1:28" ht="14.4">
      <c r="A20" s="68"/>
      <c r="B20" s="2238"/>
      <c r="C20" s="714" t="s">
        <v>375</v>
      </c>
      <c r="D20" s="1124">
        <f>+'[10]Resumen (Reporte)'!AF47</f>
        <v>-6.6887838924325829</v>
      </c>
      <c r="E20" s="1125">
        <f>+'[10]Resumen (Reporte)'!AG47</f>
        <v>-7.633507124452299</v>
      </c>
      <c r="F20" s="1126">
        <f>+'[10]Resumen (Reporte)'!AH47</f>
        <v>-9.0936130676688993</v>
      </c>
      <c r="G20" s="951">
        <f>+'[10]Resumen (Reporte)'!AI47</f>
        <v>0.19127589971580239</v>
      </c>
      <c r="H20" s="1127">
        <f>+'[10]Resumen (Reporte)'!AJ47</f>
        <v>0.35953160005020379</v>
      </c>
      <c r="I20" s="1128">
        <f>+'[10]Resumen (Reporte)'!AK47</f>
        <v>-19.942776759999997</v>
      </c>
      <c r="J20" s="1129">
        <f>+'[10]Resumen (Reporte)'!AL47</f>
        <v>-29.975900732813297</v>
      </c>
      <c r="K20" s="1139">
        <f>+'[10]Resumen (Reporte)'!AM47</f>
        <v>0.50309563675892544</v>
      </c>
      <c r="L20" s="68"/>
      <c r="M20" s="68"/>
      <c r="N20" s="68"/>
      <c r="O20"/>
      <c r="P20"/>
      <c r="Q20"/>
      <c r="R20"/>
      <c r="S20"/>
      <c r="T20"/>
      <c r="U20"/>
      <c r="V20"/>
      <c r="W20"/>
      <c r="X20"/>
      <c r="Y20"/>
      <c r="Z20"/>
      <c r="AA20"/>
      <c r="AB20"/>
    </row>
    <row r="21" spans="1:28" ht="15" thickBot="1">
      <c r="A21" s="68"/>
      <c r="B21" s="2239"/>
      <c r="C21" s="345" t="s">
        <v>376</v>
      </c>
      <c r="D21" s="1131">
        <f>+'[10]Resumen (Reporte)'!AF48</f>
        <v>11.419950972656535</v>
      </c>
      <c r="E21" s="1132">
        <f>+'[10]Resumen (Reporte)'!AG48</f>
        <v>15.009663323377103</v>
      </c>
      <c r="F21" s="1668">
        <f>+'[10]Resumen (Reporte)'!AH48</f>
        <v>16.545331484185297</v>
      </c>
      <c r="G21" s="1133">
        <f>+'[10]Resumen (Reporte)'!AI48</f>
        <v>0.10231196581314639</v>
      </c>
      <c r="H21" s="1134">
        <f>+'[10]Resumen (Reporte)'!AJ48</f>
        <v>0.44880932709788035</v>
      </c>
      <c r="I21" s="1135">
        <f>+'[10]Resumen (Reporte)'!AK48</f>
        <v>38.267652030000015</v>
      </c>
      <c r="J21" s="1136">
        <f>+'[10]Resumen (Reporte)'!AL48</f>
        <v>54.43185764704959</v>
      </c>
      <c r="K21" s="1137">
        <f>+'[10]Resumen (Reporte)'!AM48</f>
        <v>0.42239867772335771</v>
      </c>
      <c r="L21" s="68"/>
      <c r="M21" s="68"/>
      <c r="N21" s="68"/>
      <c r="O21"/>
      <c r="P21"/>
      <c r="Q21"/>
      <c r="R21"/>
      <c r="S21"/>
      <c r="T21"/>
      <c r="U21"/>
      <c r="V21"/>
      <c r="W21"/>
      <c r="X21"/>
      <c r="Y21"/>
      <c r="Z21"/>
      <c r="AA21"/>
      <c r="AB21"/>
    </row>
    <row r="22" spans="1:28" ht="14.4">
      <c r="A22" s="68"/>
      <c r="B22" s="68"/>
      <c r="C22" s="68"/>
      <c r="D22" s="68"/>
      <c r="E22" s="68"/>
      <c r="F22" s="68"/>
      <c r="G22" s="68"/>
      <c r="H22" s="68"/>
      <c r="I22" s="68"/>
      <c r="J22" s="68"/>
      <c r="K22" s="68"/>
      <c r="L22" s="68"/>
      <c r="M22" s="68"/>
      <c r="N22" s="68"/>
      <c r="O22"/>
      <c r="P22"/>
      <c r="Q22"/>
      <c r="R22"/>
      <c r="S22"/>
      <c r="T22"/>
      <c r="U22"/>
      <c r="V22"/>
      <c r="W22"/>
      <c r="X22"/>
      <c r="Y22"/>
      <c r="Z22"/>
      <c r="AA22"/>
      <c r="AB22"/>
    </row>
    <row r="23" spans="1:28" ht="14.4">
      <c r="A23" s="68"/>
      <c r="B23" s="68"/>
      <c r="C23" s="68"/>
      <c r="D23" s="68"/>
      <c r="E23" s="68"/>
      <c r="F23" s="68"/>
      <c r="G23" s="68"/>
      <c r="H23" s="68"/>
      <c r="I23" s="68"/>
      <c r="J23" s="68"/>
      <c r="K23" s="68"/>
      <c r="L23" s="68"/>
      <c r="M23" s="68"/>
      <c r="N23" s="68"/>
      <c r="O23"/>
      <c r="P23"/>
      <c r="Q23"/>
      <c r="R23"/>
      <c r="S23"/>
      <c r="T23"/>
      <c r="U23"/>
      <c r="V23"/>
      <c r="W23"/>
      <c r="X23"/>
      <c r="Y23"/>
      <c r="Z23"/>
      <c r="AA23"/>
      <c r="AB23"/>
    </row>
    <row r="24" spans="1:28" ht="14.4">
      <c r="A24" s="68"/>
      <c r="B24" s="68"/>
      <c r="C24" s="68"/>
      <c r="D24" s="68"/>
      <c r="E24" s="68"/>
      <c r="F24" s="68"/>
      <c r="G24" s="68"/>
      <c r="H24" s="68"/>
      <c r="I24" s="68"/>
      <c r="J24" s="68"/>
      <c r="K24" s="68"/>
      <c r="L24" s="68"/>
      <c r="M24" s="68"/>
      <c r="N24" s="68"/>
      <c r="O24"/>
      <c r="P24"/>
      <c r="Q24"/>
      <c r="R24"/>
      <c r="S24"/>
      <c r="T24"/>
      <c r="U24"/>
      <c r="V24"/>
      <c r="W24"/>
      <c r="X24"/>
      <c r="Y24"/>
      <c r="Z24"/>
      <c r="AA24"/>
      <c r="AB24"/>
    </row>
    <row r="25" spans="1:28" ht="14.4">
      <c r="A25" s="68"/>
      <c r="B25" s="68"/>
      <c r="C25" s="68"/>
      <c r="D25" s="68"/>
      <c r="E25" s="68"/>
      <c r="F25" s="68"/>
      <c r="G25" s="68"/>
      <c r="H25" s="68"/>
      <c r="I25" s="68"/>
      <c r="J25" s="68"/>
      <c r="K25" s="68"/>
      <c r="L25" s="68"/>
      <c r="M25" s="68"/>
      <c r="N25" s="68"/>
      <c r="O25"/>
      <c r="P25"/>
      <c r="Q25"/>
      <c r="R25"/>
      <c r="S25"/>
      <c r="T25"/>
      <c r="U25"/>
      <c r="V25"/>
      <c r="W25"/>
      <c r="X25"/>
      <c r="Y25"/>
      <c r="Z25"/>
      <c r="AA25"/>
      <c r="AB25"/>
    </row>
    <row r="26" spans="1:28" ht="14.4">
      <c r="A26" s="68"/>
      <c r="B26" s="68"/>
      <c r="C26" s="68"/>
      <c r="D26" s="68"/>
      <c r="E26" s="68"/>
      <c r="F26" s="68"/>
      <c r="G26" s="68"/>
      <c r="H26" s="68"/>
      <c r="I26" s="68"/>
      <c r="J26" s="68"/>
      <c r="K26" s="68"/>
      <c r="L26" s="68"/>
      <c r="M26" s="68"/>
      <c r="N26" s="68"/>
      <c r="O26"/>
      <c r="P26"/>
      <c r="Q26"/>
      <c r="R26"/>
      <c r="S26"/>
      <c r="T26"/>
      <c r="U26"/>
      <c r="V26"/>
      <c r="W26"/>
      <c r="X26"/>
      <c r="Y26"/>
      <c r="Z26"/>
      <c r="AA26"/>
      <c r="AB26"/>
    </row>
    <row r="27" spans="1:28" ht="14.4">
      <c r="A27" s="68"/>
      <c r="B27" s="68"/>
      <c r="C27" s="68"/>
      <c r="D27" s="68"/>
      <c r="E27" s="68"/>
      <c r="F27" s="68"/>
      <c r="G27" s="68"/>
      <c r="H27" s="68"/>
      <c r="I27" s="68"/>
      <c r="J27" s="68"/>
      <c r="K27" s="68"/>
      <c r="L27" s="68"/>
      <c r="M27" s="68"/>
      <c r="N27" s="68"/>
      <c r="O27"/>
      <c r="P27"/>
      <c r="Q27"/>
      <c r="R27"/>
      <c r="S27"/>
      <c r="T27"/>
      <c r="U27"/>
      <c r="V27"/>
      <c r="W27"/>
      <c r="X27"/>
      <c r="Y27"/>
      <c r="Z27"/>
      <c r="AA27"/>
      <c r="AB27"/>
    </row>
    <row r="28" spans="1:28" ht="14.4">
      <c r="A28" s="68"/>
      <c r="B28" s="68"/>
      <c r="C28" s="68"/>
      <c r="D28" s="68"/>
      <c r="E28" s="68"/>
      <c r="F28" s="68"/>
      <c r="G28" s="68"/>
      <c r="H28" s="68"/>
      <c r="I28" s="68"/>
      <c r="J28" s="68"/>
      <c r="K28" s="68"/>
      <c r="L28" s="68"/>
      <c r="M28" s="68"/>
      <c r="N28" s="68"/>
      <c r="O28"/>
      <c r="P28"/>
      <c r="Q28"/>
      <c r="R28"/>
      <c r="S28"/>
      <c r="T28"/>
      <c r="U28"/>
      <c r="V28"/>
      <c r="W28"/>
      <c r="X28"/>
      <c r="Y28"/>
      <c r="Z28"/>
      <c r="AA28"/>
      <c r="AB28"/>
    </row>
    <row r="29" spans="1:28" ht="14.4">
      <c r="A29" s="68"/>
      <c r="B29" s="68"/>
      <c r="C29" s="68"/>
      <c r="D29" s="68"/>
      <c r="E29" s="68"/>
      <c r="F29" s="68"/>
      <c r="G29" s="68"/>
      <c r="H29" s="68"/>
      <c r="I29" s="68"/>
      <c r="J29" s="68"/>
      <c r="K29" s="68"/>
      <c r="L29" s="68"/>
      <c r="M29" s="68"/>
      <c r="N29" s="68"/>
      <c r="O29"/>
      <c r="P29"/>
      <c r="Q29"/>
      <c r="R29"/>
      <c r="S29"/>
      <c r="T29"/>
      <c r="U29"/>
      <c r="V29"/>
      <c r="W29"/>
      <c r="X29"/>
      <c r="Y29"/>
      <c r="Z29"/>
      <c r="AA29"/>
      <c r="AB29"/>
    </row>
    <row r="30" spans="1:28" ht="14.4">
      <c r="B30"/>
      <c r="C30"/>
      <c r="D30"/>
      <c r="E30"/>
      <c r="F30"/>
      <c r="G30"/>
      <c r="H30"/>
      <c r="I30"/>
      <c r="J30"/>
      <c r="K30"/>
      <c r="L30"/>
      <c r="M30"/>
      <c r="N30"/>
      <c r="O30"/>
      <c r="P30"/>
      <c r="Q30"/>
      <c r="R30"/>
      <c r="S30"/>
      <c r="T30"/>
      <c r="U30"/>
      <c r="V30"/>
      <c r="W30"/>
      <c r="X30"/>
      <c r="Y30"/>
      <c r="Z30"/>
      <c r="AA30"/>
      <c r="AB30"/>
    </row>
    <row r="31" spans="1:28" ht="14.4">
      <c r="B31"/>
      <c r="C31"/>
      <c r="D31"/>
      <c r="E31"/>
      <c r="F31"/>
      <c r="G31"/>
      <c r="H31"/>
      <c r="I31"/>
      <c r="J31"/>
      <c r="K31"/>
      <c r="L31"/>
      <c r="M31"/>
      <c r="N31"/>
      <c r="O31"/>
      <c r="P31"/>
      <c r="Q31"/>
      <c r="R31"/>
      <c r="S31"/>
      <c r="T31"/>
      <c r="U31"/>
      <c r="V31"/>
      <c r="W31"/>
      <c r="X31"/>
      <c r="Y31"/>
      <c r="Z31"/>
      <c r="AA31"/>
      <c r="AB31"/>
    </row>
    <row r="32" spans="1:28" ht="14.4">
      <c r="B32"/>
      <c r="C32"/>
      <c r="D32"/>
      <c r="E32"/>
      <c r="F32"/>
      <c r="G32"/>
      <c r="H32"/>
      <c r="I32"/>
      <c r="J32"/>
      <c r="K32"/>
      <c r="L32"/>
      <c r="M32"/>
      <c r="N32"/>
      <c r="O32"/>
      <c r="P32"/>
      <c r="Q32"/>
      <c r="R32"/>
      <c r="S32"/>
      <c r="T32"/>
      <c r="U32"/>
      <c r="V32"/>
      <c r="W32"/>
      <c r="X32"/>
      <c r="Y32"/>
      <c r="Z32"/>
      <c r="AA32"/>
      <c r="AB32"/>
    </row>
  </sheetData>
  <mergeCells count="8">
    <mergeCell ref="B18:B21"/>
    <mergeCell ref="B4:C4"/>
    <mergeCell ref="D4:F4"/>
    <mergeCell ref="G4:H4"/>
    <mergeCell ref="I4:J4"/>
    <mergeCell ref="B6:B9"/>
    <mergeCell ref="B10:B13"/>
    <mergeCell ref="B14:B17"/>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M35"/>
  <sheetViews>
    <sheetView showGridLines="0" zoomScale="90" zoomScaleNormal="90" workbookViewId="0">
      <pane xSplit="2" topLeftCell="C1" activePane="topRight" state="frozen"/>
      <selection activeCell="N35" sqref="N35"/>
      <selection pane="topRight" activeCell="H14" sqref="H14"/>
    </sheetView>
  </sheetViews>
  <sheetFormatPr baseColWidth="10" defaultColWidth="11.44140625" defaultRowHeight="14.4"/>
  <cols>
    <col min="2" max="2" width="61.44140625" style="46" customWidth="1"/>
    <col min="3" max="3" width="13.88671875" style="46" customWidth="1"/>
    <col min="4" max="5" width="12" style="46" bestFit="1" customWidth="1"/>
    <col min="6" max="6" width="11.44140625" style="46"/>
    <col min="7" max="7" width="11.44140625" style="46" customWidth="1"/>
    <col min="8" max="8" width="11.44140625" customWidth="1"/>
    <col min="9" max="9" width="13.109375" customWidth="1"/>
    <col min="10" max="10" width="16.88671875" customWidth="1"/>
  </cols>
  <sheetData>
    <row r="1" spans="1:10">
      <c r="A1" s="316" t="s">
        <v>41</v>
      </c>
    </row>
    <row r="2" spans="1:10" ht="15" thickBot="1"/>
    <row r="3" spans="1:10">
      <c r="B3" s="1669" t="s">
        <v>380</v>
      </c>
      <c r="C3" s="2236" t="s">
        <v>94</v>
      </c>
      <c r="D3" s="2236"/>
      <c r="E3" s="2237"/>
      <c r="F3" s="2236" t="s">
        <v>95</v>
      </c>
      <c r="G3" s="2237"/>
      <c r="H3" s="2227" t="s">
        <v>802</v>
      </c>
      <c r="I3" s="2237"/>
      <c r="J3" s="1563" t="s">
        <v>95</v>
      </c>
    </row>
    <row r="4" spans="1:10" ht="15" thickBot="1">
      <c r="B4" s="84" t="s">
        <v>242</v>
      </c>
      <c r="C4" s="1670" t="str">
        <f>+'[11]OPEX BAP- Tabla'!D27</f>
        <v>4T22</v>
      </c>
      <c r="D4" s="1670" t="str">
        <f>+'[11]OPEX BAP- Tabla'!E27</f>
        <v>3T23</v>
      </c>
      <c r="E4" s="1671" t="str">
        <f>+'[11]OPEX BAP- Tabla'!F27</f>
        <v>4T23</v>
      </c>
      <c r="F4" s="1672" t="str">
        <f>+'[11]OPEX BAP- Tabla'!G27</f>
        <v>TaT</v>
      </c>
      <c r="G4" s="1673" t="str">
        <f>+'[11]OPEX BAP- Tabla'!H27</f>
        <v>AaA</v>
      </c>
      <c r="H4" s="1674" t="str">
        <f>+'[11]OPEX BAP- Tabla'!I27</f>
        <v>2022</v>
      </c>
      <c r="I4" s="1675" t="str">
        <f>+'[11]OPEX BAP- Tabla'!J27</f>
        <v>2023</v>
      </c>
      <c r="J4" s="1676" t="str">
        <f>+'[11]OPEX BAP- Tabla'!K27</f>
        <v>2023 / 2022</v>
      </c>
    </row>
    <row r="5" spans="1:10">
      <c r="B5" s="85" t="s">
        <v>381</v>
      </c>
      <c r="C5" s="1029">
        <f>+'[11]OPEX BAP- Tabla'!D28</f>
        <v>1036148</v>
      </c>
      <c r="D5" s="1029">
        <f>+'[11]OPEX BAP- Tabla'!E28</f>
        <v>1061402</v>
      </c>
      <c r="E5" s="1030">
        <f>+'[11]OPEX BAP- Tabla'!F28</f>
        <v>1119758</v>
      </c>
      <c r="F5" s="86">
        <f>+'[11]OPEX BAP- Tabla'!G28</f>
        <v>5.4980111211397675E-2</v>
      </c>
      <c r="G5" s="87">
        <f>+'[11]OPEX BAP- Tabla'!H28</f>
        <v>8.0693105618116379E-2</v>
      </c>
      <c r="H5" s="1031">
        <f>+'[11]OPEX BAP- Tabla'!I28</f>
        <v>3902161</v>
      </c>
      <c r="I5" s="1032">
        <f>+'[11]OPEX BAP- Tabla'!J28</f>
        <v>4265453</v>
      </c>
      <c r="J5" s="1033">
        <f>+'[11]OPEX BAP- Tabla'!K28</f>
        <v>9.3100207807929936E-2</v>
      </c>
    </row>
    <row r="6" spans="1:10">
      <c r="B6" s="85" t="s">
        <v>382</v>
      </c>
      <c r="C6" s="1029">
        <f>+'[11]OPEX BAP- Tabla'!D29</f>
        <v>1029027</v>
      </c>
      <c r="D6" s="1029">
        <f>+'[11]OPEX BAP- Tabla'!E29</f>
        <v>1007894</v>
      </c>
      <c r="E6" s="1030">
        <f>+'[11]OPEX BAP- Tabla'!F29</f>
        <v>1089203</v>
      </c>
      <c r="F6" s="86">
        <f>+'[11]OPEX BAP- Tabla'!G29</f>
        <v>8.0672173859552609E-2</v>
      </c>
      <c r="G6" s="87">
        <f>+'[11]OPEX BAP- Tabla'!H29</f>
        <v>5.8478543322964205E-2</v>
      </c>
      <c r="H6" s="1031">
        <f>+'[11]OPEX BAP- Tabla'!I29</f>
        <v>3414065</v>
      </c>
      <c r="I6" s="1032">
        <f>+'[11]OPEX BAP- Tabla'!J29</f>
        <v>3803203</v>
      </c>
      <c r="J6" s="1033">
        <f>+'[11]OPEX BAP- Tabla'!K29</f>
        <v>0.11398084102089445</v>
      </c>
    </row>
    <row r="7" spans="1:10">
      <c r="B7" s="85" t="s">
        <v>383</v>
      </c>
      <c r="C7" s="1029">
        <f>+'[11]OPEX BAP- Tabla'!D30</f>
        <v>165694</v>
      </c>
      <c r="D7" s="1029">
        <f>+'[11]OPEX BAP- Tabla'!E30</f>
        <v>159761</v>
      </c>
      <c r="E7" s="1030">
        <f>+'[11]OPEX BAP- Tabla'!F30</f>
        <v>177618</v>
      </c>
      <c r="F7" s="86">
        <f>+'[11]OPEX BAP- Tabla'!G30</f>
        <v>0.1117732112342813</v>
      </c>
      <c r="G7" s="87">
        <f>+'[11]OPEX BAP- Tabla'!H30</f>
        <v>7.1963981797771748E-2</v>
      </c>
      <c r="H7" s="1031">
        <f>+'[11]OPEX BAP- Tabla'!I30</f>
        <v>636489</v>
      </c>
      <c r="I7" s="1032">
        <f>+'[11]OPEX BAP- Tabla'!J30</f>
        <v>659007</v>
      </c>
      <c r="J7" s="1033">
        <f>+'[11]OPEX BAP- Tabla'!K30</f>
        <v>3.5378459015002583E-2</v>
      </c>
    </row>
    <row r="8" spans="1:10" ht="15" thickBot="1">
      <c r="B8" s="85" t="s">
        <v>384</v>
      </c>
      <c r="C8" s="1029">
        <f>+'[11]OPEX BAP- Tabla'!D31</f>
        <v>12936</v>
      </c>
      <c r="D8" s="1029">
        <f>+'[11]OPEX BAP- Tabla'!E31</f>
        <v>14634</v>
      </c>
      <c r="E8" s="1030">
        <f>+'[11]OPEX BAP- Tabla'!F31</f>
        <v>9109</v>
      </c>
      <c r="F8" s="86">
        <f>+'[11]OPEX BAP- Tabla'!G31</f>
        <v>-0.37754544212108787</v>
      </c>
      <c r="G8" s="87">
        <f>+'[11]OPEX BAP- Tabla'!H31</f>
        <v>-0.29584106369820651</v>
      </c>
      <c r="H8" s="1031">
        <f>+'[11]OPEX BAP- Tabla'!I31</f>
        <v>40955</v>
      </c>
      <c r="I8" s="1032">
        <f>+'[11]OPEX BAP- Tabla'!J31</f>
        <v>53097</v>
      </c>
      <c r="J8" s="1033">
        <f>+'[11]OPEX BAP- Tabla'!K31</f>
        <v>0.29647173727261622</v>
      </c>
    </row>
    <row r="9" spans="1:10" ht="15" thickBot="1">
      <c r="B9" s="662" t="s">
        <v>385</v>
      </c>
      <c r="C9" s="1034">
        <f>+'[11]OPEX BAP- Tabla'!D32</f>
        <v>2243805</v>
      </c>
      <c r="D9" s="1034">
        <f>+'[11]OPEX BAP- Tabla'!E32</f>
        <v>2243691</v>
      </c>
      <c r="E9" s="1035">
        <f>+'[11]OPEX BAP- Tabla'!F32</f>
        <v>2395688</v>
      </c>
      <c r="F9" s="663">
        <f>+'[11]OPEX BAP- Tabla'!G32</f>
        <v>6.7744176894233732E-2</v>
      </c>
      <c r="G9" s="664">
        <f>+'[11]OPEX BAP- Tabla'!H32</f>
        <v>6.7689928492003615E-2</v>
      </c>
      <c r="H9" s="1036">
        <f>+'[11]OPEX BAP- Tabla'!I32</f>
        <v>7993670</v>
      </c>
      <c r="I9" s="1037">
        <f>+'[11]OPEX BAP- Tabla'!J32</f>
        <v>8780760</v>
      </c>
      <c r="J9" s="1038">
        <f>+'[11]OPEX BAP- Tabla'!K32</f>
        <v>9.8464159766415094E-2</v>
      </c>
    </row>
    <row r="10" spans="1:10">
      <c r="B10" s="2249"/>
      <c r="C10" s="2250"/>
      <c r="D10" s="2250"/>
      <c r="E10" s="2250"/>
      <c r="F10" s="2249"/>
      <c r="G10" s="2249"/>
      <c r="H10" s="2249"/>
      <c r="I10" s="2249"/>
      <c r="J10" s="2249"/>
    </row>
    <row r="11" spans="1:10">
      <c r="B11"/>
      <c r="C11"/>
      <c r="D11"/>
      <c r="E11"/>
      <c r="F11"/>
      <c r="G11"/>
    </row>
    <row r="12" spans="1:10" ht="15" thickBot="1">
      <c r="B12"/>
      <c r="C12"/>
      <c r="D12"/>
      <c r="E12"/>
      <c r="F12"/>
      <c r="G12"/>
    </row>
    <row r="13" spans="1:10">
      <c r="B13" s="1677" t="s">
        <v>386</v>
      </c>
      <c r="C13" s="2246" t="s">
        <v>94</v>
      </c>
      <c r="D13" s="2246"/>
      <c r="E13" s="2246"/>
      <c r="F13" s="2247" t="s">
        <v>95</v>
      </c>
      <c r="G13" s="2248"/>
      <c r="H13" s="2246" t="s">
        <v>802</v>
      </c>
      <c r="I13" s="2248"/>
      <c r="J13" s="1678" t="s">
        <v>387</v>
      </c>
    </row>
    <row r="14" spans="1:10" ht="15" thickBot="1">
      <c r="B14" s="107" t="s">
        <v>242</v>
      </c>
      <c r="C14" s="1679" t="str">
        <f>+'[11]Gastos Generales BAP - Tabla'!D56</f>
        <v>4T22</v>
      </c>
      <c r="D14" s="1680" t="str">
        <f>+'[11]Gastos Generales BAP - Tabla'!E56</f>
        <v>3T23</v>
      </c>
      <c r="E14" s="1680" t="str">
        <f>+'[11]Gastos Generales BAP - Tabla'!F56</f>
        <v>4T23</v>
      </c>
      <c r="F14" s="1681" t="str">
        <f>+'[11]Gastos Generales BAP - Tabla'!G56</f>
        <v>TaT</v>
      </c>
      <c r="G14" s="1682" t="str">
        <f>+'[11]Gastos Generales BAP - Tabla'!H56</f>
        <v>AaA</v>
      </c>
      <c r="H14" s="1114">
        <f>+'[11]Gastos Generales BAP - Tabla'!I56</f>
        <v>2022</v>
      </c>
      <c r="I14" s="1114">
        <f>+'[11]Gastos Generales BAP - Tabla'!J56</f>
        <v>2023</v>
      </c>
      <c r="J14" s="1039" t="str">
        <f>+'[11]Gastos Generales BAP - Tabla'!K56</f>
        <v>2023 / 2022</v>
      </c>
    </row>
    <row r="15" spans="1:10">
      <c r="B15" s="1683" t="s">
        <v>388</v>
      </c>
      <c r="C15" s="1963">
        <f>+'[11]Gastos Generales BAP - Tabla'!D57</f>
        <v>262822</v>
      </c>
      <c r="D15" s="1040">
        <f>+'[11]Gastos Generales BAP - Tabla'!E57</f>
        <v>271304</v>
      </c>
      <c r="E15" s="1964">
        <f>+'[11]Gastos Generales BAP - Tabla'!F57</f>
        <v>311417</v>
      </c>
      <c r="F15" s="1041">
        <f>+'[11]Gastos Generales BAP - Tabla'!G57</f>
        <v>0.14785259340076085</v>
      </c>
      <c r="G15" s="1042">
        <f>+'[11]Gastos Generales BAP - Tabla'!H57</f>
        <v>0.1848970025340344</v>
      </c>
      <c r="H15" s="1043">
        <f>+'[11]Gastos Generales BAP - Tabla'!I57</f>
        <v>908339</v>
      </c>
      <c r="I15" s="1044">
        <f>+'[11]Gastos Generales BAP - Tabla'!J57</f>
        <v>1080001</v>
      </c>
      <c r="J15" s="88">
        <f>+'[11]Gastos Generales BAP - Tabla'!K57</f>
        <v>0.18898450908746622</v>
      </c>
    </row>
    <row r="16" spans="1:10">
      <c r="B16" s="89" t="s">
        <v>389</v>
      </c>
      <c r="C16" s="1965">
        <f>+'[11]Gastos Generales BAP - Tabla'!D58</f>
        <v>212707</v>
      </c>
      <c r="D16" s="1045">
        <f>+'[11]Gastos Generales BAP - Tabla'!E58</f>
        <v>171902</v>
      </c>
      <c r="E16" s="1964">
        <f>+'[11]Gastos Generales BAP - Tabla'!F58</f>
        <v>239028</v>
      </c>
      <c r="F16" s="1046">
        <f>+'[11]Gastos Generales BAP - Tabla'!G58</f>
        <v>0.3904899303091296</v>
      </c>
      <c r="G16" s="1047">
        <f>+'[11]Gastos Generales BAP - Tabla'!H58</f>
        <v>0.12374298918230231</v>
      </c>
      <c r="H16" s="1048">
        <f>+'[11]Gastos Generales BAP - Tabla'!I58</f>
        <v>652587</v>
      </c>
      <c r="I16" s="1049">
        <f>+'[11]Gastos Generales BAP - Tabla'!J58</f>
        <v>720718</v>
      </c>
      <c r="J16" s="88">
        <f>+'[11]Gastos Generales BAP - Tabla'!K58</f>
        <v>0.1044014054831004</v>
      </c>
    </row>
    <row r="17" spans="2:10">
      <c r="B17" s="89" t="s">
        <v>390</v>
      </c>
      <c r="C17" s="1965">
        <f>+'[11]Gastos Generales BAP - Tabla'!D59</f>
        <v>94071</v>
      </c>
      <c r="D17" s="1045">
        <f>+'[11]Gastos Generales BAP - Tabla'!E59</f>
        <v>65606.149999999994</v>
      </c>
      <c r="E17" s="1964">
        <f>+'[11]Gastos Generales BAP - Tabla'!F59</f>
        <v>93089.85</v>
      </c>
      <c r="F17" s="1046">
        <f>+'[11]Gastos Generales BAP - Tabla'!G59</f>
        <v>0.4189195677539379</v>
      </c>
      <c r="G17" s="1047">
        <f>+'[11]Gastos Generales BAP - Tabla'!H59</f>
        <v>-1.0429888063271275E-2</v>
      </c>
      <c r="H17" s="1048">
        <f>+'[11]Gastos Generales BAP - Tabla'!I59</f>
        <v>280171</v>
      </c>
      <c r="I17" s="1049">
        <f>+'[11]Gastos Generales BAP - Tabla'!J59</f>
        <v>264326</v>
      </c>
      <c r="J17" s="88">
        <f>+'[11]Gastos Generales BAP - Tabla'!K59</f>
        <v>-5.6554746922415244E-2</v>
      </c>
    </row>
    <row r="18" spans="2:10">
      <c r="B18" s="89" t="s">
        <v>391</v>
      </c>
      <c r="C18" s="1965">
        <f>+'[11]Gastos Generales BAP - Tabla'!D60</f>
        <v>139096</v>
      </c>
      <c r="D18" s="1045">
        <f>+'[11]Gastos Generales BAP - Tabla'!E60</f>
        <v>112480</v>
      </c>
      <c r="E18" s="1964">
        <f>+'[11]Gastos Generales BAP - Tabla'!F60</f>
        <v>105340</v>
      </c>
      <c r="F18" s="1046">
        <f>+'[11]Gastos Generales BAP - Tabla'!G60</f>
        <v>-6.3477951635846352E-2</v>
      </c>
      <c r="G18" s="1047">
        <f>+'[11]Gastos Generales BAP - Tabla'!H60</f>
        <v>-0.24268131362512224</v>
      </c>
      <c r="H18" s="1048">
        <f>+'[11]Gastos Generales BAP - Tabla'!I60</f>
        <v>333325</v>
      </c>
      <c r="I18" s="1049">
        <f>+'[11]Gastos Generales BAP - Tabla'!J60</f>
        <v>336715</v>
      </c>
      <c r="J18" s="88">
        <f>+'[11]Gastos Generales BAP - Tabla'!K60</f>
        <v>1.0170254256356426E-2</v>
      </c>
    </row>
    <row r="19" spans="2:10">
      <c r="B19" s="89" t="s">
        <v>392</v>
      </c>
      <c r="C19" s="1965">
        <f>+'[11]Gastos Generales BAP - Tabla'!D61</f>
        <v>63981</v>
      </c>
      <c r="D19" s="1045">
        <f>+'[11]Gastos Generales BAP - Tabla'!E61</f>
        <v>57518</v>
      </c>
      <c r="E19" s="1964">
        <f>+'[11]Gastos Generales BAP - Tabla'!F61</f>
        <v>60869</v>
      </c>
      <c r="F19" s="1046">
        <f>+'[11]Gastos Generales BAP - Tabla'!G61</f>
        <v>5.826002294933752E-2</v>
      </c>
      <c r="G19" s="1047">
        <f>+'[11]Gastos Generales BAP - Tabla'!H61</f>
        <v>-4.8639439833700671E-2</v>
      </c>
      <c r="H19" s="1048">
        <f>+'[11]Gastos Generales BAP - Tabla'!I61</f>
        <v>225491</v>
      </c>
      <c r="I19" s="1049">
        <f>+'[11]Gastos Generales BAP - Tabla'!J61</f>
        <v>226860</v>
      </c>
      <c r="J19" s="88">
        <f>+'[11]Gastos Generales BAP - Tabla'!K61</f>
        <v>6.0711957461716537E-3</v>
      </c>
    </row>
    <row r="20" spans="2:10">
      <c r="B20" s="89" t="s">
        <v>393</v>
      </c>
      <c r="C20" s="1965">
        <f>+'[11]Gastos Generales BAP - Tabla'!D62</f>
        <v>36079</v>
      </c>
      <c r="D20" s="1045">
        <f>+'[11]Gastos Generales BAP - Tabla'!E62</f>
        <v>44084</v>
      </c>
      <c r="E20" s="1964">
        <f>+'[11]Gastos Generales BAP - Tabla'!F62</f>
        <v>49698</v>
      </c>
      <c r="F20" s="1046">
        <f>+'[11]Gastos Generales BAP - Tabla'!G62</f>
        <v>0.12734779058161694</v>
      </c>
      <c r="G20" s="1047">
        <f>+'[11]Gastos Generales BAP - Tabla'!H62</f>
        <v>0.37747720280495578</v>
      </c>
      <c r="H20" s="1048">
        <f>+'[11]Gastos Generales BAP - Tabla'!I62</f>
        <v>136105</v>
      </c>
      <c r="I20" s="1049">
        <f>+'[11]Gastos Generales BAP - Tabla'!J62</f>
        <v>157127</v>
      </c>
      <c r="J20" s="88">
        <f>+'[11]Gastos Generales BAP - Tabla'!K62</f>
        <v>0.15445428162080743</v>
      </c>
    </row>
    <row r="21" spans="2:10">
      <c r="B21" s="89" t="s">
        <v>394</v>
      </c>
      <c r="C21" s="1965">
        <f>+'[11]Gastos Generales BAP - Tabla'!D63</f>
        <v>27673</v>
      </c>
      <c r="D21" s="1045">
        <f>+'[11]Gastos Generales BAP - Tabla'!E63</f>
        <v>29310</v>
      </c>
      <c r="E21" s="1964">
        <f>+'[11]Gastos Generales BAP - Tabla'!F63</f>
        <v>31911</v>
      </c>
      <c r="F21" s="1046">
        <f>+'[11]Gastos Generales BAP - Tabla'!G63</f>
        <v>8.8741044012282444E-2</v>
      </c>
      <c r="G21" s="1047">
        <f>+'[11]Gastos Generales BAP - Tabla'!H63</f>
        <v>0.15314566545007779</v>
      </c>
      <c r="H21" s="1048">
        <f>+'[11]Gastos Generales BAP - Tabla'!I63</f>
        <v>106356</v>
      </c>
      <c r="I21" s="1049">
        <f>+'[11]Gastos Generales BAP - Tabla'!J63</f>
        <v>115120</v>
      </c>
      <c r="J21" s="88">
        <f>+'[11]Gastos Generales BAP - Tabla'!K63</f>
        <v>8.2402497273308617E-2</v>
      </c>
    </row>
    <row r="22" spans="2:10">
      <c r="B22" s="89" t="s">
        <v>395</v>
      </c>
      <c r="C22" s="1965">
        <f>+'[11]Gastos Generales BAP - Tabla'!D64</f>
        <v>35338</v>
      </c>
      <c r="D22" s="1045">
        <f>+'[11]Gastos Generales BAP - Tabla'!E64</f>
        <v>45426</v>
      </c>
      <c r="E22" s="1964">
        <f>+'[11]Gastos Generales BAP - Tabla'!F64</f>
        <v>43936</v>
      </c>
      <c r="F22" s="1046">
        <f>+'[11]Gastos Generales BAP - Tabla'!G64</f>
        <v>-3.2800598776031364E-2</v>
      </c>
      <c r="G22" s="1047">
        <f>+'[11]Gastos Generales BAP - Tabla'!H64</f>
        <v>0.24330748769030497</v>
      </c>
      <c r="H22" s="1048">
        <f>+'[11]Gastos Generales BAP - Tabla'!I64</f>
        <v>113211</v>
      </c>
      <c r="I22" s="1049">
        <f>+'[11]Gastos Generales BAP - Tabla'!J64</f>
        <v>144534</v>
      </c>
      <c r="J22" s="88">
        <f>+'[11]Gastos Generales BAP - Tabla'!K64</f>
        <v>0.27667806131912975</v>
      </c>
    </row>
    <row r="23" spans="2:10">
      <c r="B23" s="89" t="s">
        <v>396</v>
      </c>
      <c r="C23" s="1965">
        <f>+'[11]Gastos Generales BAP - Tabla'!D65</f>
        <v>23968</v>
      </c>
      <c r="D23" s="1045">
        <f>+'[11]Gastos Generales BAP - Tabla'!E65</f>
        <v>27754</v>
      </c>
      <c r="E23" s="1964">
        <f>+'[11]Gastos Generales BAP - Tabla'!F65</f>
        <v>30205</v>
      </c>
      <c r="F23" s="1046">
        <f>+'[11]Gastos Generales BAP - Tabla'!G65</f>
        <v>8.8311594725084763E-2</v>
      </c>
      <c r="G23" s="1047">
        <f>+'[11]Gastos Generales BAP - Tabla'!H65</f>
        <v>0.26022196261682251</v>
      </c>
      <c r="H23" s="1048">
        <f>+'[11]Gastos Generales BAP - Tabla'!I65</f>
        <v>91680</v>
      </c>
      <c r="I23" s="1049">
        <f>+'[11]Gastos Generales BAP - Tabla'!J65</f>
        <v>108357</v>
      </c>
      <c r="J23" s="88">
        <f>+'[11]Gastos Generales BAP - Tabla'!K65</f>
        <v>0.18190445026178015</v>
      </c>
    </row>
    <row r="24" spans="2:10">
      <c r="B24" s="89" t="s">
        <v>397</v>
      </c>
      <c r="C24" s="1965">
        <f>+'[11]Gastos Generales BAP - Tabla'!D66</f>
        <v>22845</v>
      </c>
      <c r="D24" s="1045">
        <f>+'[11]Gastos Generales BAP - Tabla'!E66</f>
        <v>27091</v>
      </c>
      <c r="E24" s="1964">
        <f>+'[11]Gastos Generales BAP - Tabla'!F66</f>
        <v>30589</v>
      </c>
      <c r="F24" s="1046">
        <f>+'[11]Gastos Generales BAP - Tabla'!G66</f>
        <v>0.12912037207928839</v>
      </c>
      <c r="G24" s="1047">
        <f>+'[11]Gastos Generales BAP - Tabla'!H66</f>
        <v>0.3389800831691836</v>
      </c>
      <c r="H24" s="1048">
        <f>+'[11]Gastos Generales BAP - Tabla'!I66</f>
        <v>87844</v>
      </c>
      <c r="I24" s="1049">
        <f>+'[11]Gastos Generales BAP - Tabla'!J66</f>
        <v>118510</v>
      </c>
      <c r="J24" s="88">
        <f>+'[11]Gastos Generales BAP - Tabla'!K66</f>
        <v>0.34909612494877273</v>
      </c>
    </row>
    <row r="25" spans="2:10">
      <c r="B25" s="89" t="s">
        <v>398</v>
      </c>
      <c r="C25" s="1965">
        <f>+'[11]Gastos Generales BAP - Tabla'!D67</f>
        <v>16365</v>
      </c>
      <c r="D25" s="1045">
        <f>+'[11]Gastos Generales BAP - Tabla'!E67</f>
        <v>16064</v>
      </c>
      <c r="E25" s="1964">
        <f>+'[11]Gastos Generales BAP - Tabla'!F67</f>
        <v>16575</v>
      </c>
      <c r="F25" s="1046">
        <f>+'[11]Gastos Generales BAP - Tabla'!G67</f>
        <v>3.1810258964143356E-2</v>
      </c>
      <c r="G25" s="1047">
        <f>+'[11]Gastos Generales BAP - Tabla'!H67</f>
        <v>1.2832263978001857E-2</v>
      </c>
      <c r="H25" s="1048">
        <f>+'[11]Gastos Generales BAP - Tabla'!I67</f>
        <v>64480</v>
      </c>
      <c r="I25" s="1049">
        <f>+'[11]Gastos Generales BAP - Tabla'!J67</f>
        <v>64432</v>
      </c>
      <c r="J25" s="88">
        <f>+'[11]Gastos Generales BAP - Tabla'!K67</f>
        <v>-7.4441687344917185E-4</v>
      </c>
    </row>
    <row r="26" spans="2:10">
      <c r="B26" s="89" t="s">
        <v>399</v>
      </c>
      <c r="C26" s="1965">
        <f>+'[11]Gastos Generales BAP - Tabla'!D68</f>
        <v>14322</v>
      </c>
      <c r="D26" s="1045">
        <f>+'[11]Gastos Generales BAP - Tabla'!E68</f>
        <v>14391</v>
      </c>
      <c r="E26" s="1964">
        <f>+'[11]Gastos Generales BAP - Tabla'!F68</f>
        <v>18444</v>
      </c>
      <c r="F26" s="1046">
        <f>+'[11]Gastos Generales BAP - Tabla'!G68</f>
        <v>0.28163435480508658</v>
      </c>
      <c r="G26" s="1047">
        <f>+'[11]Gastos Generales BAP - Tabla'!H68</f>
        <v>0.28780896522832</v>
      </c>
      <c r="H26" s="1048">
        <f>+'[11]Gastos Generales BAP - Tabla'!I68</f>
        <v>55914</v>
      </c>
      <c r="I26" s="1049">
        <f>+'[11]Gastos Generales BAP - Tabla'!J68</f>
        <v>61945</v>
      </c>
      <c r="J26" s="88">
        <f>+'[11]Gastos Generales BAP - Tabla'!K68</f>
        <v>0.10786207389920244</v>
      </c>
    </row>
    <row r="27" spans="2:10">
      <c r="B27" s="89" t="s">
        <v>400</v>
      </c>
      <c r="C27" s="1965">
        <f>+'[11]Gastos Generales BAP - Tabla'!D69</f>
        <v>14848</v>
      </c>
      <c r="D27" s="1045">
        <f>+'[11]Gastos Generales BAP - Tabla'!E69</f>
        <v>13592</v>
      </c>
      <c r="E27" s="1964">
        <f>+'[11]Gastos Generales BAP - Tabla'!F69</f>
        <v>16316</v>
      </c>
      <c r="F27" s="1046">
        <f>+'[11]Gastos Generales BAP - Tabla'!G69</f>
        <v>0.20041200706297824</v>
      </c>
      <c r="G27" s="1047">
        <f>+'[11]Gastos Generales BAP - Tabla'!H69</f>
        <v>9.8868534482758674E-2</v>
      </c>
      <c r="H27" s="1048">
        <f>+'[11]Gastos Generales BAP - Tabla'!I69</f>
        <v>50566</v>
      </c>
      <c r="I27" s="1049">
        <f>+'[11]Gastos Generales BAP - Tabla'!J69</f>
        <v>56359</v>
      </c>
      <c r="J27" s="88">
        <f>+'[11]Gastos Generales BAP - Tabla'!K69</f>
        <v>0.11456314519637711</v>
      </c>
    </row>
    <row r="28" spans="2:10">
      <c r="B28" s="89" t="s">
        <v>401</v>
      </c>
      <c r="C28" s="1965">
        <f>+'[11]Gastos Generales BAP - Tabla'!D70</f>
        <v>12225</v>
      </c>
      <c r="D28" s="1045">
        <f>+'[11]Gastos Generales BAP - Tabla'!E70</f>
        <v>9959</v>
      </c>
      <c r="E28" s="1964">
        <f>+'[11]Gastos Generales BAP - Tabla'!F70</f>
        <v>11284</v>
      </c>
      <c r="F28" s="1046">
        <f>+'[11]Gastos Generales BAP - Tabla'!G70</f>
        <v>0.133045486494628</v>
      </c>
      <c r="G28" s="1047">
        <f>+'[11]Gastos Generales BAP - Tabla'!H70</f>
        <v>-7.6973415132924328E-2</v>
      </c>
      <c r="H28" s="1048">
        <f>+'[11]Gastos Generales BAP - Tabla'!I70</f>
        <v>35896</v>
      </c>
      <c r="I28" s="1049">
        <f>+'[11]Gastos Generales BAP - Tabla'!J70</f>
        <v>39764</v>
      </c>
      <c r="J28" s="88">
        <f>+'[11]Gastos Generales BAP - Tabla'!K70</f>
        <v>0.10775573880098066</v>
      </c>
    </row>
    <row r="29" spans="2:10">
      <c r="B29" s="89" t="s">
        <v>357</v>
      </c>
      <c r="C29" s="1965">
        <f>+'[11]Gastos Generales BAP - Tabla'!D71</f>
        <v>8629</v>
      </c>
      <c r="D29" s="1045">
        <f>+'[11]Gastos Generales BAP - Tabla'!E71</f>
        <v>38034</v>
      </c>
      <c r="E29" s="1964">
        <f>+'[11]Gastos Generales BAP - Tabla'!F71</f>
        <v>4518</v>
      </c>
      <c r="F29" s="1046">
        <f>+'[11]Gastos Generales BAP - Tabla'!G71</f>
        <v>-0.88121154756270703</v>
      </c>
      <c r="G29" s="1047">
        <f>+'[11]Gastos Generales BAP - Tabla'!H71</f>
        <v>-0.47641673426816544</v>
      </c>
      <c r="H29" s="1048">
        <f>+'[11]Gastos Generales BAP - Tabla'!I71</f>
        <v>62994</v>
      </c>
      <c r="I29" s="1049">
        <f>+'[11]Gastos Generales BAP - Tabla'!J71</f>
        <v>56324</v>
      </c>
      <c r="J29" s="88">
        <f>+'[11]Gastos Generales BAP - Tabla'!K71</f>
        <v>-0.10588309997777567</v>
      </c>
    </row>
    <row r="30" spans="2:10">
      <c r="B30" s="89" t="s">
        <v>402</v>
      </c>
      <c r="C30" s="1965">
        <f>+'[11]Gastos Generales BAP - Tabla'!D72</f>
        <v>5368</v>
      </c>
      <c r="D30" s="1045">
        <f>+'[11]Gastos Generales BAP - Tabla'!E72</f>
        <v>5930</v>
      </c>
      <c r="E30" s="1964">
        <f>+'[11]Gastos Generales BAP - Tabla'!F72</f>
        <v>6122</v>
      </c>
      <c r="F30" s="1046">
        <f>+'[11]Gastos Generales BAP - Tabla'!G72</f>
        <v>3.2377740303541236E-2</v>
      </c>
      <c r="G30" s="1047">
        <f>+'[11]Gastos Generales BAP - Tabla'!H72</f>
        <v>0.14046199701937412</v>
      </c>
      <c r="H30" s="1048">
        <f>+'[11]Gastos Generales BAP - Tabla'!I72</f>
        <v>20435</v>
      </c>
      <c r="I30" s="1049">
        <f>+'[11]Gastos Generales BAP - Tabla'!J72</f>
        <v>22677</v>
      </c>
      <c r="J30" s="88">
        <f>+'[11]Gastos Generales BAP - Tabla'!K72</f>
        <v>0.10971372644971855</v>
      </c>
    </row>
    <row r="31" spans="2:10" ht="15.6" thickBot="1">
      <c r="B31" s="1684" t="s">
        <v>403</v>
      </c>
      <c r="C31" s="1966">
        <f>+'[11]Gastos Generales BAP - Tabla'!D73</f>
        <v>38690</v>
      </c>
      <c r="D31" s="1685">
        <f>+'[11]Gastos Generales BAP - Tabla'!E73</f>
        <v>57449</v>
      </c>
      <c r="E31" s="1964">
        <f>+'[11]Gastos Generales BAP - Tabla'!F73</f>
        <v>19861</v>
      </c>
      <c r="F31" s="1686">
        <f>+'[11]Gastos Generales BAP - Tabla'!G73</f>
        <v>-0.654284669881112</v>
      </c>
      <c r="G31" s="1687">
        <f>+'[11]Gastos Generales BAP - Tabla'!H73</f>
        <v>-0.48666322047040578</v>
      </c>
      <c r="H31" s="1688">
        <f>+'[11]Gastos Generales BAP - Tabla'!I73</f>
        <v>188671</v>
      </c>
      <c r="I31" s="1689">
        <f>+'[11]Gastos Generales BAP - Tabla'!J73</f>
        <v>229434</v>
      </c>
      <c r="J31" s="88">
        <f>+'[11]Gastos Generales BAP - Tabla'!K73</f>
        <v>0.21605334153102485</v>
      </c>
    </row>
    <row r="32" spans="2:10" ht="15" thickBot="1">
      <c r="B32" s="90" t="s">
        <v>404</v>
      </c>
      <c r="C32" s="1050">
        <f>+'[11]Gastos Generales BAP - Tabla'!D74</f>
        <v>1029027</v>
      </c>
      <c r="D32" s="1051">
        <f>+'[11]Gastos Generales BAP - Tabla'!E74</f>
        <v>1007894.15</v>
      </c>
      <c r="E32" s="1052">
        <f>+'[11]Gastos Generales BAP - Tabla'!F74</f>
        <v>1089202.8500000001</v>
      </c>
      <c r="F32" s="1053">
        <f>+'[11]Gastos Generales BAP - Tabla'!G74</f>
        <v>8.0671864203200272E-2</v>
      </c>
      <c r="G32" s="401">
        <f>+'[11]Gastos Generales BAP - Tabla'!H74</f>
        <v>5.8478397554194483E-2</v>
      </c>
      <c r="H32" s="1054">
        <f>+'[11]Gastos Generales BAP - Tabla'!I74</f>
        <v>3414065</v>
      </c>
      <c r="I32" s="1055">
        <f>+'[11]Gastos Generales BAP - Tabla'!J74</f>
        <v>3803203</v>
      </c>
      <c r="J32" s="91">
        <f>+'[11]Gastos Generales BAP - Tabla'!K74</f>
        <v>0.11398084102089445</v>
      </c>
    </row>
    <row r="33" spans="2:13">
      <c r="B33" s="92" t="s">
        <v>405</v>
      </c>
      <c r="C33" s="68"/>
      <c r="D33" s="68"/>
      <c r="E33" s="68"/>
      <c r="F33" s="68"/>
      <c r="G33" s="68"/>
      <c r="H33" s="68"/>
      <c r="I33" s="68"/>
      <c r="J33" s="68"/>
      <c r="K33" s="68"/>
      <c r="L33" s="68"/>
      <c r="M33" s="68"/>
    </row>
    <row r="34" spans="2:13">
      <c r="B34"/>
      <c r="C34"/>
      <c r="D34"/>
      <c r="E34"/>
      <c r="F34"/>
      <c r="G34"/>
    </row>
    <row r="35" spans="2:13">
      <c r="B35" s="402"/>
      <c r="C35"/>
      <c r="D35"/>
      <c r="E35"/>
      <c r="F35"/>
      <c r="G35"/>
    </row>
  </sheetData>
  <mergeCells count="7">
    <mergeCell ref="C13:E13"/>
    <mergeCell ref="F13:G13"/>
    <mergeCell ref="H13:I13"/>
    <mergeCell ref="C3:E3"/>
    <mergeCell ref="F3:G3"/>
    <mergeCell ref="H3:I3"/>
    <mergeCell ref="B10:J10"/>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ignoredErrors>
    <ignoredError sqref="B14 B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K41"/>
  <sheetViews>
    <sheetView showGridLines="0" topLeftCell="A9" zoomScale="90" zoomScaleNormal="90" workbookViewId="0">
      <selection activeCell="H15" sqref="H15"/>
    </sheetView>
  </sheetViews>
  <sheetFormatPr baseColWidth="10" defaultColWidth="11.44140625" defaultRowHeight="13.2"/>
  <cols>
    <col min="1" max="1" width="11.44140625" style="106"/>
    <col min="2" max="2" width="29.44140625" style="106" customWidth="1"/>
    <col min="3" max="3" width="13.44140625" style="106" customWidth="1"/>
    <col min="4" max="5" width="11.44140625" style="106"/>
    <col min="6" max="6" width="12.88671875" style="106" customWidth="1"/>
    <col min="7" max="8" width="11.44140625" style="106"/>
    <col min="9" max="9" width="12.44140625" style="106" customWidth="1"/>
    <col min="10" max="10" width="18.88671875" style="106" bestFit="1" customWidth="1"/>
    <col min="11" max="16384" width="11.44140625" style="106"/>
  </cols>
  <sheetData>
    <row r="1" spans="1:11" ht="14.4">
      <c r="A1" s="316" t="s">
        <v>41</v>
      </c>
    </row>
    <row r="2" spans="1:11" ht="13.8" thickBot="1"/>
    <row r="3" spans="1:11" ht="14.4" customHeight="1" thickBot="1">
      <c r="B3" s="1669" t="s">
        <v>406</v>
      </c>
      <c r="C3" s="2174" t="s">
        <v>94</v>
      </c>
      <c r="D3" s="2174"/>
      <c r="E3" s="2174"/>
      <c r="F3" s="2174" t="s">
        <v>95</v>
      </c>
      <c r="G3" s="2172"/>
      <c r="H3" s="2174" t="s">
        <v>802</v>
      </c>
      <c r="I3" s="2172"/>
      <c r="J3" s="2251" t="s">
        <v>95</v>
      </c>
    </row>
    <row r="4" spans="1:11" ht="13.8">
      <c r="B4" s="404" t="s">
        <v>96</v>
      </c>
      <c r="C4" s="2174"/>
      <c r="D4" s="2174"/>
      <c r="E4" s="2174"/>
      <c r="F4" s="2176"/>
      <c r="G4" s="2173"/>
      <c r="H4" s="2176"/>
      <c r="I4" s="2173"/>
      <c r="J4" s="2252"/>
    </row>
    <row r="5" spans="1:11" ht="14.4" thickBot="1">
      <c r="B5" s="253"/>
      <c r="C5" s="1690" t="str">
        <f>+'[11]Eficiencia BAP - Tabla'!D15</f>
        <v>4T22</v>
      </c>
      <c r="D5" s="1691" t="str">
        <f>+'[11]Eficiencia BAP - Tabla'!E15</f>
        <v>3T23</v>
      </c>
      <c r="E5" s="1692" t="str">
        <f>+'[11]Eficiencia BAP - Tabla'!F15</f>
        <v>4T23</v>
      </c>
      <c r="F5" s="1693" t="str">
        <f>+'[11]Eficiencia BAP - Tabla'!G15</f>
        <v>TaT</v>
      </c>
      <c r="G5" s="1673" t="str">
        <f>+'[11]Eficiencia BAP - Tabla'!H15</f>
        <v>AaA</v>
      </c>
      <c r="H5" s="1967">
        <f>+'[11]Eficiencia BAP - Tabla'!I15</f>
        <v>2022</v>
      </c>
      <c r="I5" s="1676" t="str">
        <f>+'[11]Eficiencia BAP - Tabla'!J15</f>
        <v>2023</v>
      </c>
      <c r="J5" s="1056" t="str">
        <f>+'[11]Eficiencia BAP - Tabla'!K15</f>
        <v>2022 / 2023</v>
      </c>
    </row>
    <row r="6" spans="1:11" ht="15">
      <c r="B6" s="405" t="s">
        <v>407</v>
      </c>
      <c r="C6" s="1057">
        <f>+'[11]Eficiencia BAP - Tabla'!D16</f>
        <v>2243805</v>
      </c>
      <c r="D6" s="1057">
        <f>+'[11]Eficiencia BAP - Tabla'!E16</f>
        <v>2243691</v>
      </c>
      <c r="E6" s="1057">
        <f>+'[11]Eficiencia BAP - Tabla'!F16</f>
        <v>2395688</v>
      </c>
      <c r="F6" s="1058">
        <f>+'[11]Eficiencia BAP - Tabla'!G16</f>
        <v>6.7744176894233732E-2</v>
      </c>
      <c r="G6" s="87">
        <f>+'[11]Eficiencia BAP - Tabla'!H16</f>
        <v>6.7689928492003615E-2</v>
      </c>
      <c r="H6" s="1057">
        <f>+'[11]Eficiencia BAP - Tabla'!I16</f>
        <v>7993671</v>
      </c>
      <c r="I6" s="1057">
        <f>+'[11]Eficiencia BAP - Tabla'!J16</f>
        <v>8780760</v>
      </c>
      <c r="J6" s="1059">
        <f>+'[11]Eficiencia BAP - Tabla'!K16</f>
        <v>9.8464022349681324E-2</v>
      </c>
    </row>
    <row r="7" spans="1:11" ht="15">
      <c r="B7" s="406" t="s">
        <v>408</v>
      </c>
      <c r="C7" s="1057">
        <f>+'[11]Eficiencia BAP - Tabla'!D17</f>
        <v>4530125</v>
      </c>
      <c r="D7" s="1057">
        <f>+'[11]Eficiencia BAP - Tabla'!E17</f>
        <v>4844683</v>
      </c>
      <c r="E7" s="1057">
        <f>+'[11]Eficiencia BAP - Tabla'!F17</f>
        <v>4893605</v>
      </c>
      <c r="F7" s="1058">
        <f>+'[11]Eficiencia BAP - Tabla'!G17</f>
        <v>1.0098080720658098E-2</v>
      </c>
      <c r="G7" s="87">
        <f>+'[11]Eficiencia BAP - Tabla'!H17</f>
        <v>8.0236196572942342E-2</v>
      </c>
      <c r="H7" s="1057">
        <f>+'[11]Eficiencia BAP - Tabla'!I17</f>
        <v>16830109</v>
      </c>
      <c r="I7" s="1057">
        <f>+'[11]Eficiencia BAP - Tabla'!J17</f>
        <v>19056189</v>
      </c>
      <c r="J7" s="1060">
        <f>+'[11]Eficiencia BAP - Tabla'!K17</f>
        <v>0.13226771139747218</v>
      </c>
    </row>
    <row r="8" spans="1:11" ht="15.6" thickBot="1">
      <c r="B8" s="407" t="s">
        <v>409</v>
      </c>
      <c r="C8" s="1694">
        <f>+'[11]Eficiencia BAP - Tabla'!D18</f>
        <v>0.49530752462680389</v>
      </c>
      <c r="D8" s="1694">
        <f>+'[11]Eficiencia BAP - Tabla'!E18</f>
        <v>0.46312441907963842</v>
      </c>
      <c r="E8" s="1695">
        <f>+'[11]Eficiencia BAP - Tabla'!F18</f>
        <v>0.48955483738470923</v>
      </c>
      <c r="F8" s="1696" t="str">
        <f>+'[11]Eficiencia BAP - Tabla'!G18</f>
        <v>270 pbs</v>
      </c>
      <c r="G8" s="1697" t="str">
        <f>+'[11]Eficiencia BAP - Tabla'!H18</f>
        <v>-50 bps</v>
      </c>
      <c r="H8" s="1694">
        <f>+'[11]Eficiencia BAP - Tabla'!I18</f>
        <v>0.47496252103893088</v>
      </c>
      <c r="I8" s="1695">
        <f>+'[11]Eficiencia BAP - Tabla'!J18</f>
        <v>0.46078258354805363</v>
      </c>
      <c r="J8" s="1968" t="str">
        <f>+'[11]Eficiencia BAP - Tabla'!K18</f>
        <v>-140 pbs</v>
      </c>
    </row>
    <row r="9" spans="1:11" ht="28.65" customHeight="1">
      <c r="B9" s="2249" t="s">
        <v>410</v>
      </c>
      <c r="C9" s="2249"/>
      <c r="D9" s="2249"/>
      <c r="E9" s="2249"/>
      <c r="F9" s="2249"/>
      <c r="G9" s="2249"/>
      <c r="H9" s="2249"/>
      <c r="I9" s="2249"/>
      <c r="J9" s="2249"/>
      <c r="K9"/>
    </row>
    <row r="10" spans="1:11" ht="42.6" customHeight="1">
      <c r="B10" s="2249" t="s">
        <v>411</v>
      </c>
      <c r="C10" s="2249"/>
      <c r="D10" s="2249"/>
      <c r="E10" s="2249"/>
      <c r="F10" s="2249"/>
      <c r="G10" s="2249"/>
      <c r="H10" s="2249"/>
      <c r="I10" s="2249"/>
      <c r="J10" s="2249"/>
      <c r="K10"/>
    </row>
    <row r="11" spans="1:11" ht="14.25" customHeight="1">
      <c r="B11" s="2253" t="s">
        <v>412</v>
      </c>
      <c r="C11" s="2253"/>
      <c r="D11" s="2253"/>
      <c r="E11" s="2253"/>
      <c r="F11" s="2253"/>
      <c r="G11" s="2253"/>
      <c r="H11" s="2253"/>
      <c r="I11" s="2253"/>
      <c r="J11" s="2253"/>
      <c r="K11"/>
    </row>
    <row r="12" spans="1:11" ht="26.4" customHeight="1">
      <c r="B12" s="2254"/>
      <c r="C12" s="2254"/>
      <c r="D12" s="2254"/>
      <c r="E12" s="2254"/>
      <c r="F12" s="2254"/>
      <c r="G12" s="2254"/>
      <c r="H12" s="2254"/>
      <c r="I12" s="2254"/>
      <c r="J12" s="2254"/>
      <c r="K12"/>
    </row>
    <row r="13" spans="1:11" ht="15" thickBot="1">
      <c r="B13" s="68"/>
      <c r="C13" s="68"/>
      <c r="D13" s="68"/>
      <c r="E13" s="68"/>
      <c r="F13" s="68"/>
      <c r="G13" s="68"/>
      <c r="H13" s="68"/>
      <c r="I13" s="68"/>
      <c r="J13" s="68"/>
      <c r="K13"/>
    </row>
    <row r="14" spans="1:11" ht="13.8">
      <c r="B14" s="1061" t="s">
        <v>43</v>
      </c>
      <c r="C14" s="2174" t="s">
        <v>94</v>
      </c>
      <c r="D14" s="2175"/>
      <c r="E14" s="2172"/>
      <c r="F14" s="2174" t="s">
        <v>95</v>
      </c>
      <c r="G14" s="2172"/>
      <c r="H14" s="2174" t="s">
        <v>802</v>
      </c>
      <c r="I14" s="2172"/>
      <c r="J14" s="1061" t="s">
        <v>413</v>
      </c>
    </row>
    <row r="15" spans="1:11" ht="14.4" thickBot="1">
      <c r="B15" s="1074"/>
      <c r="C15" s="1698" t="str">
        <f>+'[11]Eficiencia x Subs - Tabla'!S19</f>
        <v>4T22</v>
      </c>
      <c r="D15" s="1699" t="str">
        <f>+'[11]Eficiencia x Subs - Tabla'!T19</f>
        <v>3T23</v>
      </c>
      <c r="E15" s="1699" t="str">
        <f>+'[11]Eficiencia x Subs - Tabla'!U19</f>
        <v>4T23</v>
      </c>
      <c r="F15" s="1698" t="str">
        <f>+'[11]Eficiencia x Subs - Tabla'!V19</f>
        <v>TaT</v>
      </c>
      <c r="G15" s="1700" t="str">
        <f>+'[11]Eficiencia x Subs - Tabla'!W19</f>
        <v>AaA</v>
      </c>
      <c r="H15" s="1969">
        <f>+'[11]Eficiencia x Subs - Tabla'!X19</f>
        <v>2022</v>
      </c>
      <c r="I15" s="1970" t="str">
        <f>+'[11]Eficiencia x Subs - Tabla'!Y19</f>
        <v>2023</v>
      </c>
      <c r="J15" s="1062" t="str">
        <f>+'[11]Eficiencia x Subs - Tabla'!Z19</f>
        <v>2023 / 2022</v>
      </c>
    </row>
    <row r="16" spans="1:11" ht="13.8">
      <c r="B16" s="1063" t="s">
        <v>55</v>
      </c>
      <c r="C16" s="1064">
        <f>+'[11]Eficiencia x Subs - Tabla'!S20</f>
        <v>0.41884227896986087</v>
      </c>
      <c r="D16" s="1064">
        <f>+'[11]Eficiencia x Subs - Tabla'!T20</f>
        <v>0.39208602262625558</v>
      </c>
      <c r="E16" s="1064">
        <f>+'[11]Eficiencia x Subs - Tabla'!U20</f>
        <v>0.41803856829503633</v>
      </c>
      <c r="F16" s="1065" t="str">
        <f>+'[11]Eficiencia x Subs - Tabla'!V20</f>
        <v>260 pbs</v>
      </c>
      <c r="G16" s="1066" t="str">
        <f>+'[11]Eficiencia x Subs - Tabla'!W20</f>
        <v>-10 pbs</v>
      </c>
      <c r="H16" s="1064">
        <f>+'[11]Eficiencia x Subs - Tabla'!X20</f>
        <v>0.40719766857126471</v>
      </c>
      <c r="I16" s="1064">
        <f>+'[11]Eficiencia x Subs - Tabla'!Y20</f>
        <v>0.38831691090537029</v>
      </c>
      <c r="J16" s="1067" t="str">
        <f>+'[11]Eficiencia x Subs - Tabla'!Z20</f>
        <v>-190 pbs</v>
      </c>
    </row>
    <row r="17" spans="2:11" ht="13.8">
      <c r="B17" s="1063" t="s">
        <v>358</v>
      </c>
      <c r="C17" s="1068">
        <f>+'[11]Eficiencia x Subs - Tabla'!S21</f>
        <v>0.64501047468192729</v>
      </c>
      <c r="D17" s="1068">
        <f>+'[11]Eficiencia x Subs - Tabla'!T21</f>
        <v>0.65328369905956107</v>
      </c>
      <c r="E17" s="1068">
        <f>+'[11]Eficiencia x Subs - Tabla'!U21</f>
        <v>0.59000152906429315</v>
      </c>
      <c r="F17" s="1065" t="str">
        <f>+'[11]Eficiencia x Subs - Tabla'!V21</f>
        <v>-630 pbs</v>
      </c>
      <c r="G17" s="1066" t="str">
        <f>+'[11]Eficiencia x Subs - Tabla'!W21</f>
        <v>-550 pbs</v>
      </c>
      <c r="H17" s="1068">
        <f>+'[11]Eficiencia x Subs - Tabla'!X21</f>
        <v>0.60899117105687339</v>
      </c>
      <c r="I17" s="1068">
        <f>+'[11]Eficiencia x Subs - Tabla'!Y21</f>
        <v>0.61321152687766967</v>
      </c>
      <c r="J17" s="1067" t="str">
        <f>+'[11]Eficiencia x Subs - Tabla'!Z21</f>
        <v>40 pbs</v>
      </c>
    </row>
    <row r="18" spans="2:11" ht="13.8">
      <c r="B18" s="1063" t="s">
        <v>808</v>
      </c>
      <c r="C18" s="1068">
        <f>+'[11]Eficiencia x Subs - Tabla'!S22</f>
        <v>0.5229791630730416</v>
      </c>
      <c r="D18" s="1068">
        <f>+'[11]Eficiencia x Subs - Tabla'!T22</f>
        <v>0.51378831708310857</v>
      </c>
      <c r="E18" s="1068">
        <f>+'[11]Eficiencia x Subs - Tabla'!U22</f>
        <v>0.52905451331048881</v>
      </c>
      <c r="F18" s="1065" t="str">
        <f>+'[11]Eficiencia x Subs - Tabla'!V22</f>
        <v>150 pbs</v>
      </c>
      <c r="G18" s="1066" t="str">
        <f>+'[11]Eficiencia x Subs - Tabla'!W22</f>
        <v>60 pbs</v>
      </c>
      <c r="H18" s="1068">
        <f>+'[11]Eficiencia x Subs - Tabla'!X22</f>
        <v>0.51284090500133961</v>
      </c>
      <c r="I18" s="1068">
        <f>+'[11]Eficiencia x Subs - Tabla'!Y22</f>
        <v>0.52670113705038579</v>
      </c>
      <c r="J18" s="1067" t="str">
        <f>+'[11]Eficiencia x Subs - Tabla'!Z22</f>
        <v>140 pbs</v>
      </c>
    </row>
    <row r="19" spans="2:11" ht="13.8">
      <c r="B19" s="1063" t="s">
        <v>188</v>
      </c>
      <c r="C19" s="1068">
        <f>+'[11]Eficiencia x Subs - Tabla'!S23</f>
        <v>0.93265504623982953</v>
      </c>
      <c r="D19" s="1068">
        <f>+'[11]Eficiencia x Subs - Tabla'!T23</f>
        <v>0.85953517198636509</v>
      </c>
      <c r="E19" s="1068">
        <f>+'[11]Eficiencia x Subs - Tabla'!U23</f>
        <v>0.9819986293993832</v>
      </c>
      <c r="F19" s="1065" t="str">
        <f>+'[11]Eficiencia x Subs - Tabla'!V23</f>
        <v>1220 pbs</v>
      </c>
      <c r="G19" s="1066" t="str">
        <f>+'[11]Eficiencia x Subs - Tabla'!W23</f>
        <v>490 pbs</v>
      </c>
      <c r="H19" s="1068">
        <f>+'[11]Eficiencia x Subs - Tabla'!X23</f>
        <v>0.81829924256284536</v>
      </c>
      <c r="I19" s="1068">
        <f>+'[11]Eficiencia x Subs - Tabla'!Y23</f>
        <v>0.91587254168107224</v>
      </c>
      <c r="J19" s="1067" t="str">
        <f>+'[11]Eficiencia x Subs - Tabla'!Z23</f>
        <v>980 pbs</v>
      </c>
    </row>
    <row r="20" spans="2:11" ht="13.8">
      <c r="B20" s="1063" t="s">
        <v>809</v>
      </c>
      <c r="C20" s="1068">
        <f>+'[11]Eficiencia x Subs - Tabla'!S24</f>
        <v>0.53678051969276031</v>
      </c>
      <c r="D20" s="1068">
        <f>+'[11]Eficiencia x Subs - Tabla'!T24</f>
        <v>0.24744849435441371</v>
      </c>
      <c r="E20" s="1068">
        <f>+'[11]Eficiencia x Subs - Tabla'!U24</f>
        <v>0.3489625217884712</v>
      </c>
      <c r="F20" s="1065" t="str">
        <f>+'[11]Eficiencia x Subs - Tabla'!V24</f>
        <v>1020 pbs</v>
      </c>
      <c r="G20" s="1066" t="str">
        <f>+'[11]Eficiencia x Subs - Tabla'!W24</f>
        <v>-1880 pbs</v>
      </c>
      <c r="H20" s="1068">
        <f>+'[11]Eficiencia x Subs - Tabla'!X24</f>
        <v>0.34251544145151597</v>
      </c>
      <c r="I20" s="1068">
        <f>+'[11]Eficiencia x Subs - Tabla'!Y24</f>
        <v>0.26534277779291876</v>
      </c>
      <c r="J20" s="1067" t="str">
        <f>+'[11]Eficiencia x Subs - Tabla'!Z24</f>
        <v>-770 pbs</v>
      </c>
    </row>
    <row r="21" spans="2:11" ht="14.4" thickBot="1">
      <c r="B21" s="1063" t="s">
        <v>810</v>
      </c>
      <c r="C21" s="1068">
        <f>+'[11]Eficiencia x Subs - Tabla'!S25</f>
        <v>0.46131503425291615</v>
      </c>
      <c r="D21" s="1068">
        <f>+'[11]Eficiencia x Subs - Tabla'!T25</f>
        <v>0.51585448432063885</v>
      </c>
      <c r="E21" s="1068">
        <f>+'[11]Eficiencia x Subs - Tabla'!U25</f>
        <v>0.54226012208225693</v>
      </c>
      <c r="F21" s="1065" t="str">
        <f>+'[11]Eficiencia x Subs - Tabla'!V25</f>
        <v>260 pbs</v>
      </c>
      <c r="G21" s="1066" t="str">
        <f>+'[11]Eficiencia x Subs - Tabla'!W25</f>
        <v>810 pbs</v>
      </c>
      <c r="H21" s="1068">
        <f>+'[11]Eficiencia x Subs - Tabla'!X25</f>
        <v>0.50951767066540088</v>
      </c>
      <c r="I21" s="1068">
        <f>+'[11]Eficiencia x Subs - Tabla'!Y25</f>
        <v>0.51264053281619704</v>
      </c>
      <c r="J21" s="1067" t="str">
        <f>+'[11]Eficiencia x Subs - Tabla'!Z25</f>
        <v>30 pbs</v>
      </c>
    </row>
    <row r="22" spans="2:11" ht="14.4" thickBot="1">
      <c r="B22" s="1069" t="s">
        <v>173</v>
      </c>
      <c r="C22" s="1070">
        <f>+'[11]Eficiencia x Subs - Tabla'!S26</f>
        <v>0.49530752462680389</v>
      </c>
      <c r="D22" s="1070">
        <f>+'[11]Eficiencia x Subs - Tabla'!T26</f>
        <v>0.46312441907963842</v>
      </c>
      <c r="E22" s="1070">
        <f>+'[11]Eficiencia x Subs - Tabla'!U26</f>
        <v>0.48955483738470923</v>
      </c>
      <c r="F22" s="1071" t="str">
        <f>+'[11]Eficiencia x Subs - Tabla'!V26</f>
        <v>265 pbs</v>
      </c>
      <c r="G22" s="1072" t="str">
        <f>+'[11]Eficiencia x Subs - Tabla'!W26</f>
        <v>-57 pbs</v>
      </c>
      <c r="H22" s="1070">
        <f>+'[11]Eficiencia x Subs - Tabla'!X26</f>
        <v>0.47496252103893088</v>
      </c>
      <c r="I22" s="1070">
        <f>+'[11]Eficiencia x Subs - Tabla'!Y26</f>
        <v>0.46078258354805363</v>
      </c>
      <c r="J22" s="1073" t="str">
        <f>+'[11]Eficiencia x Subs - Tabla'!Z26</f>
        <v>-142 pbs</v>
      </c>
    </row>
    <row r="23" spans="2:11" ht="14.4">
      <c r="B23"/>
    </row>
    <row r="24" spans="2:11" ht="14.4">
      <c r="B24"/>
    </row>
    <row r="25" spans="2:11" ht="14.4">
      <c r="B25"/>
    </row>
    <row r="26" spans="2:11" ht="22.5" customHeight="1">
      <c r="B26"/>
    </row>
    <row r="27" spans="2:11" ht="14.4" customHeight="1">
      <c r="B27"/>
    </row>
    <row r="28" spans="2:11" ht="14.4">
      <c r="B28"/>
    </row>
    <row r="29" spans="2:11" ht="14.4">
      <c r="B29"/>
    </row>
    <row r="30" spans="2:11" ht="14.4">
      <c r="B30"/>
    </row>
    <row r="31" spans="2:11" ht="14.4">
      <c r="B31"/>
      <c r="C31"/>
      <c r="D31"/>
      <c r="E31"/>
      <c r="F31"/>
      <c r="G31"/>
      <c r="H31"/>
      <c r="I31"/>
      <c r="J31"/>
      <c r="K31"/>
    </row>
    <row r="32" spans="2:11" ht="14.4">
      <c r="B32"/>
      <c r="C32"/>
      <c r="D32"/>
      <c r="E32"/>
      <c r="F32"/>
      <c r="G32"/>
      <c r="H32"/>
      <c r="I32"/>
      <c r="J32"/>
      <c r="K32"/>
    </row>
    <row r="33" spans="2:11" ht="14.4">
      <c r="B33"/>
      <c r="C33"/>
      <c r="D33"/>
      <c r="E33"/>
      <c r="F33"/>
      <c r="G33"/>
      <c r="H33"/>
      <c r="I33"/>
      <c r="J33"/>
      <c r="K33"/>
    </row>
    <row r="34" spans="2:11" ht="14.4">
      <c r="B34"/>
      <c r="C34"/>
      <c r="D34"/>
      <c r="E34"/>
      <c r="F34"/>
      <c r="G34"/>
      <c r="H34"/>
      <c r="I34"/>
      <c r="J34"/>
      <c r="K34"/>
    </row>
    <row r="35" spans="2:11" ht="14.4">
      <c r="B35"/>
      <c r="C35"/>
      <c r="D35"/>
      <c r="E35"/>
      <c r="F35"/>
      <c r="G35"/>
      <c r="H35"/>
      <c r="I35"/>
      <c r="J35"/>
      <c r="K35"/>
    </row>
    <row r="36" spans="2:11" ht="14.4">
      <c r="B36"/>
      <c r="C36"/>
      <c r="D36"/>
      <c r="E36"/>
      <c r="F36"/>
      <c r="G36"/>
      <c r="H36"/>
      <c r="I36"/>
      <c r="J36"/>
      <c r="K36"/>
    </row>
    <row r="37" spans="2:11" ht="14.4">
      <c r="B37"/>
      <c r="C37"/>
      <c r="D37"/>
      <c r="E37"/>
      <c r="F37"/>
      <c r="G37"/>
      <c r="H37"/>
      <c r="I37"/>
      <c r="J37"/>
      <c r="K37"/>
    </row>
    <row r="38" spans="2:11" ht="14.4">
      <c r="B38"/>
      <c r="C38"/>
      <c r="D38"/>
      <c r="E38"/>
      <c r="F38"/>
      <c r="G38"/>
      <c r="H38"/>
      <c r="I38"/>
      <c r="J38"/>
      <c r="K38"/>
    </row>
    <row r="39" spans="2:11" ht="14.4">
      <c r="B39"/>
      <c r="C39"/>
      <c r="D39"/>
      <c r="E39"/>
      <c r="F39"/>
      <c r="G39"/>
      <c r="H39"/>
      <c r="I39"/>
      <c r="J39"/>
      <c r="K39"/>
    </row>
    <row r="40" spans="2:11" ht="14.4">
      <c r="B40"/>
      <c r="C40"/>
      <c r="D40"/>
      <c r="E40"/>
      <c r="F40"/>
      <c r="G40"/>
      <c r="H40"/>
      <c r="I40"/>
      <c r="J40"/>
      <c r="K40"/>
    </row>
    <row r="41" spans="2:11" ht="14.4">
      <c r="B41"/>
      <c r="C41"/>
      <c r="D41"/>
      <c r="E41"/>
      <c r="F41"/>
      <c r="G41"/>
      <c r="H41"/>
      <c r="I41"/>
      <c r="J41"/>
      <c r="K41"/>
    </row>
  </sheetData>
  <mergeCells count="11">
    <mergeCell ref="C14:E14"/>
    <mergeCell ref="F14:G14"/>
    <mergeCell ref="H14:I14"/>
    <mergeCell ref="J3:J4"/>
    <mergeCell ref="F3:G4"/>
    <mergeCell ref="C3:E4"/>
    <mergeCell ref="B9:J9"/>
    <mergeCell ref="B11:J11"/>
    <mergeCell ref="B12:J12"/>
    <mergeCell ref="B10:J10"/>
    <mergeCell ref="H3:I4"/>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G46"/>
  <sheetViews>
    <sheetView showGridLines="0" zoomScale="90" zoomScaleNormal="90" workbookViewId="0">
      <selection activeCell="G45" sqref="G45"/>
    </sheetView>
  </sheetViews>
  <sheetFormatPr baseColWidth="10" defaultColWidth="11.44140625" defaultRowHeight="14.4"/>
  <cols>
    <col min="2" max="2" width="82.44140625" customWidth="1"/>
    <col min="3" max="5" width="18.44140625" customWidth="1"/>
  </cols>
  <sheetData>
    <row r="1" spans="1:7">
      <c r="A1" s="316" t="s">
        <v>41</v>
      </c>
    </row>
    <row r="2" spans="1:7">
      <c r="A2" s="316"/>
    </row>
    <row r="3" spans="1:7">
      <c r="A3" s="316"/>
      <c r="B3" s="2255" t="s">
        <v>414</v>
      </c>
      <c r="C3" s="2255"/>
      <c r="D3" s="2255"/>
      <c r="E3" s="2255"/>
      <c r="F3" s="2255"/>
      <c r="G3" s="2255"/>
    </row>
    <row r="4" spans="1:7" ht="15" thickBot="1"/>
    <row r="5" spans="1:7" s="73" customFormat="1">
      <c r="B5" s="326" t="s">
        <v>415</v>
      </c>
      <c r="C5" s="2174" t="s">
        <v>416</v>
      </c>
      <c r="D5" s="2175"/>
      <c r="E5" s="2172"/>
      <c r="F5" s="2174" t="s">
        <v>95</v>
      </c>
      <c r="G5" s="2172"/>
    </row>
    <row r="6" spans="1:7" s="73" customFormat="1">
      <c r="B6" s="408" t="s">
        <v>96</v>
      </c>
      <c r="C6" s="2176"/>
      <c r="D6" s="2177"/>
      <c r="E6" s="2173"/>
      <c r="F6" s="2176"/>
      <c r="G6" s="2173"/>
    </row>
    <row r="7" spans="1:7" s="73" customFormat="1" ht="15" thickBot="1">
      <c r="B7" s="409"/>
      <c r="C7" s="1075" t="str">
        <f>+'[12]Tablas - BAP'!C8</f>
        <v>Dic 22</v>
      </c>
      <c r="D7" s="1076" t="str">
        <f>+'[12]Tablas - BAP'!D8</f>
        <v>Set 23</v>
      </c>
      <c r="E7" s="1701" t="str">
        <f>+'[12]Tablas - BAP'!E8</f>
        <v>Dic 23</v>
      </c>
      <c r="F7" s="1077" t="str">
        <f>+'[12]Tablas - BAP'!F8</f>
        <v>TaT</v>
      </c>
      <c r="G7" s="1593" t="str">
        <f>+'[12]Tablas - BAP'!G8</f>
        <v>AaA</v>
      </c>
    </row>
    <row r="8" spans="1:7">
      <c r="B8" s="64" t="s">
        <v>417</v>
      </c>
      <c r="C8" s="1102">
        <f>+'[12]Tablas - BAP'!C9</f>
        <v>1318992.8800799998</v>
      </c>
      <c r="D8" s="1078">
        <f>+'[12]Tablas - BAP'!D9</f>
        <v>1318992.8800799998</v>
      </c>
      <c r="E8" s="1079">
        <f>+'[12]Tablas - BAP'!E9</f>
        <v>1318992.8800799998</v>
      </c>
      <c r="F8" s="1080">
        <f>+'[12]Tablas - BAP'!F9</f>
        <v>0</v>
      </c>
      <c r="G8" s="1081">
        <f>+'[12]Tablas - BAP'!G9</f>
        <v>0</v>
      </c>
    </row>
    <row r="9" spans="1:7">
      <c r="B9" s="64" t="s">
        <v>418</v>
      </c>
      <c r="C9" s="1103">
        <f>+'[12]Tablas - BAP'!C10</f>
        <v>-207517.88443000001</v>
      </c>
      <c r="D9" s="1082">
        <f>+'[12]Tablas - BAP'!D10</f>
        <v>-208033.19131999998</v>
      </c>
      <c r="E9" s="1083">
        <f>+'[12]Tablas - BAP'!E10</f>
        <v>-208033.19131999998</v>
      </c>
      <c r="F9" s="1084">
        <f>+'[12]Tablas - BAP'!F10</f>
        <v>0</v>
      </c>
      <c r="G9" s="1085">
        <f>+'[12]Tablas - BAP'!G10</f>
        <v>2.4831926723587472E-3</v>
      </c>
    </row>
    <row r="10" spans="1:7">
      <c r="B10" s="64" t="s">
        <v>419</v>
      </c>
      <c r="C10" s="1103">
        <f>+'[12]Tablas - BAP'!C11</f>
        <v>231556.08759000001</v>
      </c>
      <c r="D10" s="1082">
        <f>+'[12]Tablas - BAP'!D11</f>
        <v>225338.44448000001</v>
      </c>
      <c r="E10" s="1083">
        <f>+'[12]Tablas - BAP'!E11</f>
        <v>228239.34550999998</v>
      </c>
      <c r="F10" s="1084">
        <f>+'[12]Tablas - BAP'!F11</f>
        <v>1.28735291338955E-2</v>
      </c>
      <c r="G10" s="1085">
        <f>+'[12]Tablas - BAP'!G11</f>
        <v>-1.4323709277178409E-2</v>
      </c>
    </row>
    <row r="11" spans="1:7" ht="15">
      <c r="B11" s="64" t="s">
        <v>420</v>
      </c>
      <c r="C11" s="1103">
        <f>+'[12]Tablas - BAP'!C12</f>
        <v>23702589.999999996</v>
      </c>
      <c r="D11" s="1082">
        <f>+'[12]Tablas - BAP'!D12</f>
        <v>26239162.000000004</v>
      </c>
      <c r="E11" s="1083">
        <f>+'[12]Tablas - BAP'!E12</f>
        <v>26252578</v>
      </c>
      <c r="F11" s="1084">
        <f>+'[12]Tablas - BAP'!F12</f>
        <v>5.1129681656747472E-4</v>
      </c>
      <c r="G11" s="1085">
        <f>+'[12]Tablas - BAP'!G12</f>
        <v>0.10758267345467321</v>
      </c>
    </row>
    <row r="12" spans="1:7" ht="15">
      <c r="B12" s="64" t="s">
        <v>421</v>
      </c>
      <c r="C12" s="1103">
        <f>+'[12]Tablas - BAP'!C13</f>
        <v>471171</v>
      </c>
      <c r="D12" s="1082">
        <f>+'[12]Tablas - BAP'!D13</f>
        <v>210282.66026370018</v>
      </c>
      <c r="E12" s="1083">
        <f>+'[12]Tablas - BAP'!E13</f>
        <v>205547.91247575259</v>
      </c>
      <c r="F12" s="1084">
        <f>+'[12]Tablas - BAP'!F13</f>
        <v>-2.2516111323730104E-2</v>
      </c>
      <c r="G12" s="1085">
        <f>+'[12]Tablas - BAP'!G13</f>
        <v>-0.56375092593611964</v>
      </c>
    </row>
    <row r="13" spans="1:7" ht="15">
      <c r="B13" s="64" t="s">
        <v>422</v>
      </c>
      <c r="C13" s="1103">
        <f>+'[12]Tablas - BAP'!C14</f>
        <v>2128731.7944585658</v>
      </c>
      <c r="D13" s="1082">
        <f>+'[12]Tablas - BAP'!D14</f>
        <v>1946059.0847361267</v>
      </c>
      <c r="E13" s="1083">
        <f>+'[12]Tablas - BAP'!E14</f>
        <v>1969000.9775617642</v>
      </c>
      <c r="F13" s="1084">
        <f>+'[12]Tablas - BAP'!F14</f>
        <v>1.1788898397577796E-2</v>
      </c>
      <c r="G13" s="1085">
        <f>+'[12]Tablas - BAP'!G14</f>
        <v>-7.5035670211065053E-2</v>
      </c>
    </row>
    <row r="14" spans="1:7">
      <c r="B14" s="64" t="s">
        <v>423</v>
      </c>
      <c r="C14" s="1103">
        <f>+'[12]Tablas - BAP'!C15</f>
        <v>0</v>
      </c>
      <c r="D14" s="1082">
        <f>+'[12]Tablas - BAP'!D15</f>
        <v>0</v>
      </c>
      <c r="E14" s="1083">
        <f>+'[12]Tablas - BAP'!E15</f>
        <v>0</v>
      </c>
      <c r="F14" s="1084" t="str">
        <f>+'[12]Tablas - BAP'!F15</f>
        <v/>
      </c>
      <c r="G14" s="1085" t="str">
        <f>+'[12]Tablas - BAP'!G15</f>
        <v/>
      </c>
    </row>
    <row r="15" spans="1:7">
      <c r="B15" s="64" t="s">
        <v>424</v>
      </c>
      <c r="C15" s="1103">
        <f>+'[12]Tablas - BAP'!C16</f>
        <v>5770556.7109854231</v>
      </c>
      <c r="D15" s="1082">
        <f>+'[12]Tablas - BAP'!D16</f>
        <v>5844106.1296384847</v>
      </c>
      <c r="E15" s="1083">
        <f>+'[12]Tablas - BAP'!E16</f>
        <v>5720210.0097900871</v>
      </c>
      <c r="F15" s="1084">
        <f>+'[12]Tablas - BAP'!F16</f>
        <v>-2.1200183073345702E-2</v>
      </c>
      <c r="G15" s="1085">
        <f>+'[12]Tablas - BAP'!G16</f>
        <v>-8.7247563306137588E-3</v>
      </c>
    </row>
    <row r="16" spans="1:7" ht="27.6">
      <c r="B16" s="414" t="s">
        <v>425</v>
      </c>
      <c r="C16" s="1103">
        <f>+'[12]Tablas - BAP'!C17</f>
        <v>-889245.7810723111</v>
      </c>
      <c r="D16" s="1082">
        <f>+'[12]Tablas - BAP'!D17</f>
        <v>-1259626.3905012961</v>
      </c>
      <c r="E16" s="1083">
        <f>+'[12]Tablas - BAP'!E17</f>
        <v>-1235433.9990607169</v>
      </c>
      <c r="F16" s="1084">
        <f>+'[12]Tablas - BAP'!F17</f>
        <v>-1.9206005544986526E-2</v>
      </c>
      <c r="G16" s="1085">
        <f>+'[12]Tablas - BAP'!G17</f>
        <v>0.38930543766083359</v>
      </c>
    </row>
    <row r="17" spans="2:7">
      <c r="B17" s="64" t="s">
        <v>426</v>
      </c>
      <c r="C17" s="1103">
        <f>+'[12]Tablas - BAP'!C18</f>
        <v>-772213</v>
      </c>
      <c r="D17" s="1082">
        <f>+'[12]Tablas - BAP'!D18</f>
        <v>-842678</v>
      </c>
      <c r="E17" s="1083">
        <f>+'[12]Tablas - BAP'!E18</f>
        <v>-798482</v>
      </c>
      <c r="F17" s="1084">
        <f>+'[12]Tablas - BAP'!F18</f>
        <v>-5.2447079430102628E-2</v>
      </c>
      <c r="G17" s="1085">
        <f>+'[12]Tablas - BAP'!G18</f>
        <v>3.401781632787837E-2</v>
      </c>
    </row>
    <row r="18" spans="2:7">
      <c r="B18" s="64" t="s">
        <v>427</v>
      </c>
      <c r="C18" s="1103">
        <f>+'[12]Tablas - BAP'!C19</f>
        <v>0</v>
      </c>
      <c r="D18" s="1082">
        <f>+'[12]Tablas - BAP'!D19</f>
        <v>0</v>
      </c>
      <c r="E18" s="1083">
        <f>+'[12]Tablas - BAP'!E19</f>
        <v>0</v>
      </c>
      <c r="F18" s="1084" t="str">
        <f>+'[12]Tablas - BAP'!F19</f>
        <v/>
      </c>
      <c r="G18" s="1085" t="str">
        <f>+'[12]Tablas - BAP'!G19</f>
        <v/>
      </c>
    </row>
    <row r="19" spans="2:7" ht="15">
      <c r="B19" s="64" t="s">
        <v>428</v>
      </c>
      <c r="C19" s="1104">
        <f>+'[12]Tablas - BAP'!C20</f>
        <v>0</v>
      </c>
      <c r="D19" s="1086">
        <f>+'[12]Tablas - BAP'!D20</f>
        <v>0</v>
      </c>
      <c r="E19" s="1087">
        <f>+'[12]Tablas - BAP'!E20</f>
        <v>0</v>
      </c>
      <c r="F19" s="1084" t="str">
        <f>+'[12]Tablas - BAP'!F20</f>
        <v/>
      </c>
      <c r="G19" s="1085" t="str">
        <f>+'[12]Tablas - BAP'!G20</f>
        <v/>
      </c>
    </row>
    <row r="20" spans="2:7" ht="15.6" thickBot="1">
      <c r="B20" s="64" t="s">
        <v>429</v>
      </c>
      <c r="C20" s="1105">
        <f>+'[12]Tablas - BAP'!C21</f>
        <v>0</v>
      </c>
      <c r="D20" s="1088">
        <f>+'[12]Tablas - BAP'!D21</f>
        <v>0</v>
      </c>
      <c r="E20" s="1702">
        <f>+'[12]Tablas - BAP'!E21</f>
        <v>0</v>
      </c>
      <c r="F20" s="1084" t="str">
        <f>+'[12]Tablas - BAP'!F21</f>
        <v/>
      </c>
      <c r="G20" s="1085" t="str">
        <f>+'[12]Tablas - BAP'!G21</f>
        <v/>
      </c>
    </row>
    <row r="21" spans="2:7" ht="15" thickBot="1">
      <c r="B21" s="66" t="s">
        <v>430</v>
      </c>
      <c r="C21" s="1106">
        <f>+'[12]Tablas - BAP'!C22</f>
        <v>31754621.80761167</v>
      </c>
      <c r="D21" s="1089">
        <f>+'[12]Tablas - BAP'!D22</f>
        <v>33473603.617377013</v>
      </c>
      <c r="E21" s="1107">
        <f>+'[12]Tablas - BAP'!E22</f>
        <v>33452619.935036883</v>
      </c>
      <c r="F21" s="1090">
        <f>+'[12]Tablas - BAP'!F22</f>
        <v>-6.268725225997418E-4</v>
      </c>
      <c r="G21" s="1091">
        <f>+'[12]Tablas - BAP'!G22</f>
        <v>5.3472472061317333E-2</v>
      </c>
    </row>
    <row r="22" spans="2:7" ht="15" thickBot="1">
      <c r="B22" s="411"/>
      <c r="C22" s="1092"/>
      <c r="D22" s="1092"/>
      <c r="E22" s="1092"/>
      <c r="F22" s="1093"/>
      <c r="G22" s="1093"/>
    </row>
    <row r="23" spans="2:7" ht="15">
      <c r="B23" s="713" t="s">
        <v>431</v>
      </c>
      <c r="C23" s="1094">
        <f>+'[12]Tablas - BAP'!C24</f>
        <v>16955335.192703847</v>
      </c>
      <c r="D23" s="1094">
        <f>+'[12]Tablas - BAP'!D24</f>
        <v>17821986.598253049</v>
      </c>
      <c r="E23" s="1095">
        <f>+'[12]Tablas - BAP'!E24</f>
        <v>17876444.947215393</v>
      </c>
      <c r="F23" s="1096">
        <f>+'[12]Tablas - BAP'!F24</f>
        <v>3.0556834201458383E-3</v>
      </c>
      <c r="G23" s="1081">
        <f>+'[12]Tablas - BAP'!G24</f>
        <v>5.4325658799592169E-2</v>
      </c>
    </row>
    <row r="24" spans="2:7" ht="15.6" thickBot="1">
      <c r="B24" s="412" t="s">
        <v>432</v>
      </c>
      <c r="C24" s="1088">
        <f>+'[12]Tablas - BAP'!C25</f>
        <v>14799286.614907831</v>
      </c>
      <c r="D24" s="1088">
        <f>+'[12]Tablas - BAP'!D25</f>
        <v>15651617.019123964</v>
      </c>
      <c r="E24" s="1702">
        <f>+'[12]Tablas - BAP'!E25</f>
        <v>15576174.987821493</v>
      </c>
      <c r="F24" s="1097">
        <f>+'[12]Tablas - BAP'!F25</f>
        <v>-4.8200790506368607E-3</v>
      </c>
      <c r="G24" s="1703">
        <f>+'[12]Tablas - BAP'!G25</f>
        <v>5.2494987976722918E-2</v>
      </c>
    </row>
    <row r="25" spans="2:7" ht="15" thickBot="1">
      <c r="B25" s="411"/>
      <c r="C25" s="1092"/>
      <c r="D25" s="1092"/>
      <c r="E25" s="1092"/>
      <c r="F25" s="1093"/>
      <c r="G25" s="1093"/>
    </row>
    <row r="26" spans="2:7" ht="15">
      <c r="B26" s="415" t="s">
        <v>433</v>
      </c>
      <c r="C26" s="1108">
        <f>+'[12]Tablas - BAP'!C27</f>
        <v>22506112.50980572</v>
      </c>
      <c r="D26" s="1094">
        <f>+'[12]Tablas - BAP'!D27</f>
        <v>22387961.439688884</v>
      </c>
      <c r="E26" s="1095">
        <f>+'[12]Tablas - BAP'!E27</f>
        <v>24780032.354852803</v>
      </c>
      <c r="F26" s="1096">
        <f>+'[12]Tablas - BAP'!F27</f>
        <v>0.10684630316198906</v>
      </c>
      <c r="G26" s="1081">
        <f>+'[12]Tablas - BAP'!G27</f>
        <v>0.10103565616035892</v>
      </c>
    </row>
    <row r="27" spans="2:7" ht="15">
      <c r="B27" s="64" t="s">
        <v>434</v>
      </c>
      <c r="C27" s="1104">
        <f>+'[12]Tablas - BAP'!C28</f>
        <v>1562892.5000206553</v>
      </c>
      <c r="D27" s="1086">
        <f>+'[12]Tablas - BAP'!D28</f>
        <v>1550764.8428099009</v>
      </c>
      <c r="E27" s="1087">
        <f>+'[12]Tablas - BAP'!E28</f>
        <v>1593589.7628823952</v>
      </c>
      <c r="F27" s="1084">
        <f>+'[12]Tablas - BAP'!F28</f>
        <v>2.7615353979071333E-2</v>
      </c>
      <c r="G27" s="1085">
        <f>+'[12]Tablas - BAP'!G28</f>
        <v>1.9641314333093352E-2</v>
      </c>
    </row>
    <row r="28" spans="2:7">
      <c r="B28" s="64" t="s">
        <v>435</v>
      </c>
      <c r="C28" s="1104">
        <f>+'[12]Tablas - BAP'!C29</f>
        <v>-471370.6772725</v>
      </c>
      <c r="D28" s="1086">
        <f>+'[12]Tablas - BAP'!D29</f>
        <v>-680628.27517040004</v>
      </c>
      <c r="E28" s="1087">
        <f>+'[12]Tablas - BAP'!E29</f>
        <v>-652893.13838679995</v>
      </c>
      <c r="F28" s="1084">
        <f>+'[12]Tablas - BAP'!F29</f>
        <v>-4.0749316176522887E-2</v>
      </c>
      <c r="G28" s="1085">
        <f>+'[12]Tablas - BAP'!G29</f>
        <v>0.38509493667414008</v>
      </c>
    </row>
    <row r="29" spans="2:7" ht="15" thickBot="1">
      <c r="B29" s="1704" t="s">
        <v>436</v>
      </c>
      <c r="C29" s="1105">
        <f>+'[12]Tablas - BAP'!C30</f>
        <v>0</v>
      </c>
      <c r="D29" s="1088">
        <f>+'[12]Tablas - BAP'!D30</f>
        <v>0</v>
      </c>
      <c r="E29" s="1702">
        <f>+'[12]Tablas - BAP'!E30</f>
        <v>0</v>
      </c>
      <c r="F29" s="1084" t="str">
        <f>+'[12]Tablas - BAP'!F30</f>
        <v/>
      </c>
      <c r="G29" s="1085" t="str">
        <f>+'[12]Tablas - BAP'!G30</f>
        <v/>
      </c>
    </row>
    <row r="30" spans="2:7" ht="15" thickBot="1">
      <c r="B30" s="410" t="s">
        <v>437</v>
      </c>
      <c r="C30" s="1089">
        <f>+'[12]Tablas - BAP'!C31</f>
        <v>23597634.332553878</v>
      </c>
      <c r="D30" s="1089">
        <f>+'[12]Tablas - BAP'!D31</f>
        <v>23258098.007328384</v>
      </c>
      <c r="E30" s="1089">
        <f>+'[12]Tablas - BAP'!E31</f>
        <v>25720728.979348399</v>
      </c>
      <c r="F30" s="1090">
        <f>+'[12]Tablas - BAP'!F31</f>
        <v>0.10588273259679548</v>
      </c>
      <c r="G30" s="1091">
        <f>+'[12]Tablas - BAP'!G31</f>
        <v>8.9970656247758907E-2</v>
      </c>
    </row>
    <row r="31" spans="2:7" ht="15" thickBot="1">
      <c r="B31" s="410" t="s">
        <v>438</v>
      </c>
      <c r="C31" s="1098">
        <f>+'[12]Tablas - BAP'!C32</f>
        <v>1.3456697124849037</v>
      </c>
      <c r="D31" s="1098">
        <f>+'[12]Tablas - BAP'!D32</f>
        <v>1.4392236031867194</v>
      </c>
      <c r="E31" s="1098">
        <f>+'[12]Tablas - BAP'!E32</f>
        <v>1.3006093241718206</v>
      </c>
      <c r="F31" s="1099"/>
      <c r="G31" s="1100"/>
    </row>
    <row r="32" spans="2:7" ht="15.6" thickBot="1">
      <c r="B32" s="410" t="s">
        <v>439</v>
      </c>
      <c r="C32" s="1098">
        <f>+'[12]Tablas - BAP'!C33</f>
        <v>1</v>
      </c>
      <c r="D32" s="1098">
        <f>+'[12]Tablas - BAP'!D33</f>
        <v>1</v>
      </c>
      <c r="E32" s="1101">
        <f>+'[12]Tablas - BAP'!E33</f>
        <v>1</v>
      </c>
      <c r="F32" s="230"/>
      <c r="G32" s="235"/>
    </row>
    <row r="33" spans="2:7">
      <c r="B33" s="62"/>
      <c r="C33" s="62"/>
      <c r="D33" s="62"/>
      <c r="E33" s="62"/>
      <c r="F33" s="62"/>
      <c r="G33" s="62"/>
    </row>
    <row r="34" spans="2:7" ht="14.25" customHeight="1">
      <c r="B34" s="2179" t="s">
        <v>440</v>
      </c>
      <c r="C34" s="2179"/>
      <c r="D34" s="2179"/>
      <c r="E34" s="2179"/>
      <c r="F34" s="2179"/>
      <c r="G34" s="2179"/>
    </row>
    <row r="35" spans="2:7">
      <c r="B35" s="2179" t="s">
        <v>441</v>
      </c>
      <c r="C35" s="2179"/>
      <c r="D35" s="2179"/>
      <c r="E35" s="2179"/>
      <c r="F35" s="2179"/>
      <c r="G35" s="2179"/>
    </row>
    <row r="36" spans="2:7" ht="14.25" customHeight="1">
      <c r="B36" s="2179" t="s">
        <v>442</v>
      </c>
      <c r="C36" s="2179"/>
      <c r="D36" s="2179"/>
      <c r="E36" s="2179"/>
      <c r="F36" s="2179"/>
      <c r="G36" s="2179"/>
    </row>
    <row r="37" spans="2:7">
      <c r="B37" s="2179" t="s">
        <v>443</v>
      </c>
      <c r="C37" s="2179"/>
      <c r="D37" s="2179"/>
      <c r="E37" s="2179"/>
      <c r="F37" s="2179"/>
      <c r="G37" s="2179"/>
    </row>
    <row r="38" spans="2:7" ht="18.75" customHeight="1">
      <c r="B38" s="2179" t="s">
        <v>444</v>
      </c>
      <c r="C38" s="2179"/>
      <c r="D38" s="2179"/>
      <c r="E38" s="2179"/>
      <c r="F38" s="2179"/>
      <c r="G38" s="2179"/>
    </row>
    <row r="39" spans="2:7">
      <c r="B39" s="2179"/>
      <c r="C39" s="2179"/>
      <c r="D39" s="2179"/>
      <c r="E39" s="2179"/>
      <c r="F39" s="2179"/>
      <c r="G39" s="2179"/>
    </row>
    <row r="40" spans="2:7">
      <c r="B40" s="269" t="s">
        <v>445</v>
      </c>
      <c r="C40" s="269"/>
      <c r="D40" s="269"/>
      <c r="E40" s="269"/>
      <c r="F40" s="269"/>
      <c r="G40" s="269"/>
    </row>
    <row r="41" spans="2:7">
      <c r="B41" s="269" t="s">
        <v>446</v>
      </c>
      <c r="C41" s="269"/>
      <c r="D41" s="269"/>
      <c r="E41" s="269"/>
      <c r="F41" s="269"/>
      <c r="G41" s="269"/>
    </row>
    <row r="42" spans="2:7">
      <c r="B42" s="269" t="s">
        <v>447</v>
      </c>
      <c r="C42" s="269"/>
      <c r="D42" s="269"/>
      <c r="E42" s="269"/>
      <c r="F42" s="269"/>
      <c r="G42" s="269"/>
    </row>
    <row r="43" spans="2:7">
      <c r="B43" s="269" t="s">
        <v>448</v>
      </c>
      <c r="C43" s="269"/>
      <c r="D43" s="269"/>
      <c r="E43" s="269"/>
      <c r="F43" s="269"/>
      <c r="G43" s="269"/>
    </row>
    <row r="44" spans="2:7">
      <c r="B44" s="269" t="s">
        <v>449</v>
      </c>
      <c r="C44" s="68"/>
      <c r="D44" s="68"/>
      <c r="E44" s="68"/>
      <c r="F44" s="68"/>
      <c r="G44" s="62"/>
    </row>
    <row r="45" spans="2:7">
      <c r="B45" s="269"/>
      <c r="C45" s="68"/>
      <c r="D45" s="68"/>
      <c r="E45" s="68"/>
      <c r="F45" s="68"/>
      <c r="G45" s="62"/>
    </row>
    <row r="46" spans="2:7">
      <c r="B46" s="68"/>
      <c r="C46" s="68"/>
      <c r="D46" s="68"/>
      <c r="E46" s="68"/>
      <c r="F46" s="68"/>
      <c r="G46" s="68"/>
    </row>
  </sheetData>
  <mergeCells count="8">
    <mergeCell ref="B3:G3"/>
    <mergeCell ref="B37:G37"/>
    <mergeCell ref="B38:G39"/>
    <mergeCell ref="B35:G35"/>
    <mergeCell ref="B34:G34"/>
    <mergeCell ref="C5:E6"/>
    <mergeCell ref="F5:G6"/>
    <mergeCell ref="B36:G36"/>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ignoredErrors>
    <ignoredError sqref="B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113" t="s">
        <v>23</v>
      </c>
      <c r="B2" s="29" t="s">
        <v>24</v>
      </c>
      <c r="C2" s="114" t="s">
        <v>25</v>
      </c>
      <c r="D2" s="114" t="s">
        <v>26</v>
      </c>
      <c r="E2" s="114" t="s">
        <v>27</v>
      </c>
    </row>
    <row r="3" spans="1:5">
      <c r="A3" s="4" t="s">
        <v>28</v>
      </c>
      <c r="B3" s="14" t="str">
        <f>'0.Resumen BAP'!B7</f>
        <v>Intereses, rendimientos y gastos similares, neto</v>
      </c>
      <c r="C3" s="8">
        <f>'0.Resumen BAP'!C7</f>
        <v>3140404</v>
      </c>
      <c r="D3" s="8">
        <f>'0.Resumen BAP'!D7</f>
        <v>3254043</v>
      </c>
      <c r="E3" s="8">
        <f>'0.Resumen BAP'!E7</f>
        <v>3347684</v>
      </c>
    </row>
    <row r="4" spans="1:5">
      <c r="A4" s="4" t="s">
        <v>29</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28</v>
      </c>
      <c r="B7" s="15" t="str">
        <f>'0.Resumen BAP'!B8</f>
        <v>Provisión de pérdida crediticia para cartera de créditos</v>
      </c>
      <c r="C7" s="8">
        <f>'0.Resumen BAP'!C8</f>
        <v>-730681</v>
      </c>
      <c r="D7" s="8">
        <f>'0.Resumen BAP'!D8</f>
        <v>-917642</v>
      </c>
      <c r="E7" s="8">
        <f>'0.Resumen BAP'!E8</f>
        <v>-1173454</v>
      </c>
    </row>
    <row r="8" spans="1:5">
      <c r="A8" s="4" t="s">
        <v>30</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28</v>
      </c>
      <c r="B11" s="15" t="str">
        <f>'0.Resumen BAP'!B9</f>
        <v>Intereses, rendimientos y gastos similares, neto, después de la provisión de pérdida crediticia para cartera de créditos</v>
      </c>
      <c r="C11" s="8">
        <f>'0.Resumen BAP'!C9</f>
        <v>2409723</v>
      </c>
      <c r="D11" s="8">
        <f>'0.Resumen BAP'!D9</f>
        <v>2336401</v>
      </c>
      <c r="E11" s="8">
        <f>'0.Resumen BAP'!E9</f>
        <v>2174230</v>
      </c>
    </row>
    <row r="12" spans="1:5">
      <c r="A12" s="4" t="s">
        <v>29</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28</v>
      </c>
      <c r="B15" s="15" t="str">
        <f>'0.Resumen BAP'!B10</f>
        <v>Total otros ingresos</v>
      </c>
      <c r="C15" s="8">
        <f>'0.Resumen BAP'!C10</f>
        <v>1327862</v>
      </c>
      <c r="D15" s="8">
        <f>'0.Resumen BAP'!D10</f>
        <v>1402603</v>
      </c>
      <c r="E15" s="8">
        <f>'0.Resumen BAP'!E10</f>
        <v>1486823</v>
      </c>
    </row>
    <row r="16" spans="1:5">
      <c r="A16" s="4" t="s">
        <v>31</v>
      </c>
      <c r="B16" s="15" t="e">
        <f>'6.1.Otros Ingresos core'!#REF!</f>
        <v>#REF!</v>
      </c>
      <c r="C16" s="8" t="e">
        <f>'6.1.Otros Ingresos core'!#REF!</f>
        <v>#REF!</v>
      </c>
      <c r="D16" s="8" t="e">
        <f>'6.1.Otros Ingresos core'!#REF!</f>
        <v>#REF!</v>
      </c>
      <c r="E16" s="8" t="e">
        <f>'6.1.Otros Ingresos core'!#REF!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28</v>
      </c>
      <c r="B19" s="15" t="str">
        <f>'0.Resumen BAP'!B11</f>
        <v>Resultados técnicos de seguros</v>
      </c>
      <c r="C19" s="8">
        <f>'0.Resumen BAP'!C11</f>
        <v>136824</v>
      </c>
      <c r="D19" s="8">
        <f>'0.Resumen BAP'!D11</f>
        <v>330900</v>
      </c>
      <c r="E19" s="8">
        <f>'0.Resumen BAP'!E11</f>
        <v>287295</v>
      </c>
    </row>
    <row r="20" spans="1:5">
      <c r="A20" s="4" t="s">
        <v>32</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28</v>
      </c>
      <c r="B23" s="15" t="str">
        <f>'0.Resumen BAP'!B12</f>
        <v>Total otros gastos</v>
      </c>
      <c r="C23" s="8">
        <f>'0.Resumen BAP'!C12</f>
        <v>-2363787</v>
      </c>
      <c r="D23" s="8">
        <f>'0.Resumen BAP'!D12</f>
        <v>-2350469</v>
      </c>
      <c r="E23" s="8">
        <f>'0.Resumen BAP'!E12</f>
        <v>-2661542</v>
      </c>
    </row>
    <row r="24" spans="1:5">
      <c r="A24" s="4" t="s">
        <v>33</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28</v>
      </c>
      <c r="B27" s="15" t="str">
        <f>'0.Resumen BAP'!B13</f>
        <v>Utilidad (pérdida) antes del impuesto a la renta</v>
      </c>
      <c r="C27" s="8">
        <f>'0.Resumen BAP'!C13</f>
        <v>1510622</v>
      </c>
      <c r="D27" s="8">
        <f>'0.Resumen BAP'!D13</f>
        <v>1719435</v>
      </c>
      <c r="E27" s="8">
        <f>'0.Resumen BAP'!E13</f>
        <v>1286806</v>
      </c>
    </row>
    <row r="28" spans="1:5">
      <c r="A28" s="4" t="s">
        <v>34</v>
      </c>
      <c r="B28" s="15" t="str">
        <f>B27</f>
        <v>Utilidad (pérdida) antes del impuesto a la renta</v>
      </c>
      <c r="C28" s="6">
        <f>'12.3.1.Credicorp Consolidado'!O37</f>
        <v>0</v>
      </c>
      <c r="D28" s="6" t="e">
        <f>'12.3.1.Credicorp Consolidado'!#REF!</f>
        <v>#REF!</v>
      </c>
      <c r="E28" s="6" t="e">
        <f>'12.3.1.Credicorp Consolidado'!#REF!</f>
        <v>#REF!</v>
      </c>
    </row>
    <row r="29" spans="1:5">
      <c r="B29" s="15"/>
      <c r="C29" s="10">
        <f>IF(C27-C28=0,"Check",C27-C28)</f>
        <v>1510622</v>
      </c>
      <c r="D29" s="10" t="e">
        <f t="shared" ref="D29" si="10">IF(D27-D28=0,"Check",D27-D28)</f>
        <v>#REF!</v>
      </c>
      <c r="E29" s="10" t="e">
        <f t="shared" ref="E29" si="11">IF(E27-E28=0,"Check",E27-E28)</f>
        <v>#REF!</v>
      </c>
    </row>
    <row r="30" spans="1:5">
      <c r="B30" s="15"/>
      <c r="C30" s="8"/>
      <c r="D30" s="8"/>
      <c r="E30" s="8"/>
    </row>
    <row r="31" spans="1:5">
      <c r="A31" s="4" t="s">
        <v>28</v>
      </c>
      <c r="B31" s="15" t="str">
        <f>'0.Resumen BAP'!B14</f>
        <v>Impuesto a la renta</v>
      </c>
      <c r="C31" s="8">
        <f>'0.Resumen BAP'!C14</f>
        <v>-476236</v>
      </c>
      <c r="D31" s="8">
        <f>'0.Resumen BAP'!D14</f>
        <v>-455865</v>
      </c>
      <c r="E31" s="8">
        <f>'0.Resumen BAP'!E14</f>
        <v>-434648.23401114997</v>
      </c>
    </row>
    <row r="32" spans="1:5">
      <c r="A32" s="4" t="s">
        <v>34</v>
      </c>
      <c r="B32" s="15" t="str">
        <f>B31</f>
        <v>Impuesto a la renta</v>
      </c>
      <c r="C32" s="8">
        <f>'12.3.1.Credicorp Consolidado'!O39</f>
        <v>0</v>
      </c>
      <c r="D32" s="8" t="e">
        <f>'12.3.1.Credicorp Consolidado'!#REF!</f>
        <v>#REF!</v>
      </c>
      <c r="E32" s="8" t="e">
        <f>'12.3.1.Credicorp Consolidado'!#REF!</f>
        <v>#REF!</v>
      </c>
    </row>
    <row r="33" spans="1:5">
      <c r="B33" s="15"/>
      <c r="C33" s="10">
        <f>IF(C31-C32=0,"Check",C31-C32)</f>
        <v>-476236</v>
      </c>
      <c r="D33" s="10" t="e">
        <f t="shared" ref="D33" si="12">IF(D31-D32=0,"Check",D31-D32)</f>
        <v>#REF!</v>
      </c>
      <c r="E33" s="10" t="e">
        <f t="shared" ref="E33" si="13">IF(E31-E32=0,"Check",E31-E32)</f>
        <v>#REF!</v>
      </c>
    </row>
    <row r="34" spans="1:5">
      <c r="B34" s="15"/>
      <c r="C34" s="8"/>
      <c r="D34" s="8"/>
      <c r="E34" s="8"/>
    </row>
    <row r="35" spans="1:5">
      <c r="A35" s="4" t="s">
        <v>28</v>
      </c>
      <c r="B35" s="15" t="str">
        <f>'0.Resumen BAP'!B15</f>
        <v>Utilidad (pérdida) neta</v>
      </c>
      <c r="C35" s="8">
        <f>'0.Resumen BAP'!C15</f>
        <v>1034386</v>
      </c>
      <c r="D35" s="8">
        <f>'0.Resumen BAP'!D15</f>
        <v>1263570</v>
      </c>
      <c r="E35" s="8">
        <f>'0.Resumen BAP'!E15</f>
        <v>852157.76598885003</v>
      </c>
    </row>
    <row r="36" spans="1:5">
      <c r="A36" s="4" t="s">
        <v>34</v>
      </c>
      <c r="B36" s="15" t="str">
        <f>B35</f>
        <v>Utilidad (pérdida) neta</v>
      </c>
      <c r="C36" s="8">
        <f>'12.3.1.Credicorp Consolidado'!O40</f>
        <v>0</v>
      </c>
      <c r="D36" s="8" t="e">
        <f>'12.3.1.Credicorp Consolidado'!#REF!</f>
        <v>#REF!</v>
      </c>
      <c r="E36" s="8" t="e">
        <f>'12.3.1.Credicorp Consolidado'!#REF!</f>
        <v>#REF!</v>
      </c>
    </row>
    <row r="37" spans="1:5">
      <c r="B37" s="15"/>
      <c r="C37" s="10">
        <f>IF(C35-C36=0,"Check",C35-C36)</f>
        <v>1034386</v>
      </c>
      <c r="D37" s="10" t="e">
        <f t="shared" ref="D37" si="14">IF(D35-D36=0,"Check",D35-D36)</f>
        <v>#REF!</v>
      </c>
      <c r="E37" s="10" t="e">
        <f t="shared" ref="E37" si="15">IF(E35-E36=0,"Check",E35-E36)</f>
        <v>#REF!</v>
      </c>
    </row>
    <row r="38" spans="1:5">
      <c r="B38" s="15"/>
      <c r="C38" s="8"/>
      <c r="D38" s="8"/>
      <c r="E38" s="8"/>
    </row>
    <row r="39" spans="1:5">
      <c r="A39" s="4" t="s">
        <v>28</v>
      </c>
      <c r="B39" s="15" t="str">
        <f>'0.Resumen BAP'!B16</f>
        <v>Interés no controlador</v>
      </c>
      <c r="C39" s="8">
        <f>'0.Resumen BAP'!C16</f>
        <v>24231</v>
      </c>
      <c r="D39" s="8">
        <f>'0.Resumen BAP'!D16</f>
        <v>25397</v>
      </c>
      <c r="E39" s="8">
        <f>'0.Resumen BAP'!E16</f>
        <v>10331</v>
      </c>
    </row>
    <row r="40" spans="1:5">
      <c r="A40" s="4" t="s">
        <v>34</v>
      </c>
      <c r="B40" s="15" t="str">
        <f>B39</f>
        <v>Interés no controlador</v>
      </c>
      <c r="C40" s="8">
        <f>'12.3.1.Credicorp Consolidado'!O41</f>
        <v>0</v>
      </c>
      <c r="D40" s="8" t="e">
        <f>'12.3.1.Credicorp Consolidado'!#REF!</f>
        <v>#REF!</v>
      </c>
      <c r="E40" s="8" t="e">
        <f>'12.3.1.Credicorp Consolidado'!#REF!</f>
        <v>#REF!</v>
      </c>
    </row>
    <row r="41" spans="1:5">
      <c r="B41" s="15"/>
      <c r="C41" s="10">
        <f>IF(C39-C40=0,"Check",C39-C40)</f>
        <v>24231</v>
      </c>
      <c r="D41" s="10" t="e">
        <f t="shared" ref="D41" si="16">IF(D39-D40=0,"Check",D39-D40)</f>
        <v>#REF!</v>
      </c>
      <c r="E41" s="10" t="e">
        <f t="shared" ref="E41" si="17">IF(E39-E40=0,"Check",E39-E40)</f>
        <v>#REF!</v>
      </c>
    </row>
    <row r="42" spans="1:5">
      <c r="B42" s="15"/>
      <c r="C42" s="8"/>
      <c r="D42" s="8"/>
      <c r="E42" s="8"/>
    </row>
    <row r="43" spans="1:5">
      <c r="A43" s="4" t="s">
        <v>28</v>
      </c>
      <c r="B43" s="15" t="str">
        <f>'0.Resumen BAP'!B17</f>
        <v>Utilidad (pérdida) neta atribuible a Credicorp</v>
      </c>
      <c r="C43" s="8">
        <f>'0.Resumen BAP'!C17</f>
        <v>1010155</v>
      </c>
      <c r="D43" s="8">
        <f>'0.Resumen BAP'!D17</f>
        <v>1238173</v>
      </c>
      <c r="E43" s="8">
        <f>'0.Resumen BAP'!E17</f>
        <v>841826.76598885003</v>
      </c>
    </row>
    <row r="44" spans="1:5">
      <c r="A44" s="4" t="s">
        <v>34</v>
      </c>
      <c r="B44" s="15" t="str">
        <f>B43</f>
        <v>Utilidad (pérdida) neta atribuible a Credicorp</v>
      </c>
      <c r="C44" s="8">
        <f>'12.3.1.Credicorp Consolidado'!O42</f>
        <v>0</v>
      </c>
      <c r="D44" s="8" t="e">
        <f>'12.3.1.Credicorp Consolidado'!#REF!</f>
        <v>#REF!</v>
      </c>
      <c r="E44" s="8" t="e">
        <f>'12.3.1.Credicorp Consolidado'!#REF!</f>
        <v>#REF!</v>
      </c>
    </row>
    <row r="45" spans="1:5">
      <c r="B45" s="15"/>
      <c r="C45" s="10">
        <f>IF(C43-C44=0,"Check",C43-C44)</f>
        <v>1010155</v>
      </c>
      <c r="D45" s="10" t="e">
        <f t="shared" ref="D45" si="18">IF(D43-D44=0,"Check",D43-D44)</f>
        <v>#REF!</v>
      </c>
      <c r="E45" s="10" t="e">
        <f t="shared" ref="E45" si="19">IF(E43-E44=0,"Check",E43-E44)</f>
        <v>#REF!</v>
      </c>
    </row>
    <row r="46" spans="1:5">
      <c r="B46" s="15"/>
      <c r="C46" s="9"/>
      <c r="D46" s="9"/>
      <c r="E46" s="9"/>
    </row>
    <row r="47" spans="1:5">
      <c r="A47" s="4" t="s">
        <v>28</v>
      </c>
      <c r="B47" s="15" t="str">
        <f>'0.Resumen BAP'!B19</f>
        <v>Utilidad (pérdida) neta / acción (S/)</v>
      </c>
      <c r="C47" s="9">
        <f>'0.Resumen BAP'!C19</f>
        <v>12.664698565242126</v>
      </c>
      <c r="D47" s="9">
        <f>'0.Resumen BAP'!D19</f>
        <v>15.523447210201939</v>
      </c>
      <c r="E47" s="9">
        <f>'0.Resumen BAP'!E19</f>
        <v>10.554303285536783</v>
      </c>
    </row>
    <row r="48" spans="1:5">
      <c r="B48" s="15"/>
      <c r="C48" s="22"/>
      <c r="D48" s="22"/>
      <c r="E48" s="22"/>
    </row>
    <row r="49" spans="1:5">
      <c r="B49" s="15"/>
      <c r="C49" s="21">
        <f>IF(C47-C48=0,"Check",C47-C48)</f>
        <v>12.664698565242126</v>
      </c>
      <c r="D49" s="21">
        <f t="shared" ref="D49" si="20">IF(D47-D48=0,"Check",D47-D48)</f>
        <v>15.523447210201939</v>
      </c>
      <c r="E49" s="21">
        <f t="shared" ref="E49" si="21">IF(E47-E48=0,"Check",E47-E48)</f>
        <v>10.554303285536783</v>
      </c>
    </row>
    <row r="50" spans="1:5">
      <c r="B50" s="15"/>
      <c r="C50" s="8"/>
      <c r="D50" s="8"/>
      <c r="E50" s="8"/>
    </row>
    <row r="51" spans="1:5">
      <c r="A51" s="4" t="s">
        <v>28</v>
      </c>
      <c r="B51" s="15" t="str">
        <f>'0.Resumen BAP'!B21</f>
        <v>Colocaciones</v>
      </c>
      <c r="C51" s="8">
        <f>'0.Resumen BAP'!C21</f>
        <v>148626374</v>
      </c>
      <c r="D51" s="8">
        <f>'0.Resumen BAP'!D21</f>
        <v>145129260</v>
      </c>
      <c r="E51" s="8">
        <f>'0.Resumen BAP'!E21</f>
        <v>144976051</v>
      </c>
    </row>
    <row r="52" spans="1:5">
      <c r="A52" s="4" t="s">
        <v>35</v>
      </c>
      <c r="B52" s="15" t="e">
        <f>#REF!</f>
        <v>#REF!</v>
      </c>
      <c r="C52" s="8">
        <f>'3.1.AGIs'!C9</f>
        <v>148626374</v>
      </c>
      <c r="D52" s="8">
        <f>'3.1.AGIs'!D9</f>
        <v>145129260</v>
      </c>
      <c r="E52" s="8">
        <f>'3.1.AGIs'!E9</f>
        <v>144976051</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28</v>
      </c>
      <c r="B55" s="15" t="str">
        <f>'0.Resumen BAP'!B22</f>
        <v>Depósitos y obligaciones</v>
      </c>
      <c r="C55" s="8">
        <f>'0.Resumen BAP'!C22</f>
        <v>147020787</v>
      </c>
      <c r="D55" s="8">
        <f>'0.Resumen BAP'!D22</f>
        <v>148471535</v>
      </c>
      <c r="E55" s="8">
        <f>'0.Resumen BAP'!E22</f>
        <v>147704994</v>
      </c>
    </row>
    <row r="56" spans="1:5">
      <c r="A56" s="4" t="s">
        <v>36</v>
      </c>
      <c r="B56" s="15" t="e">
        <f>'2.Depositos'!#REF!</f>
        <v>#REF!</v>
      </c>
      <c r="C56" s="8">
        <f>'2.Depositos'!C12</f>
        <v>0</v>
      </c>
      <c r="D56" s="8">
        <f>'2.Depositos'!D12</f>
        <v>0</v>
      </c>
      <c r="E56" s="8">
        <f>'2.Depositos'!E12</f>
        <v>0</v>
      </c>
    </row>
    <row r="57" spans="1:5">
      <c r="B57" s="15"/>
      <c r="C57" s="10">
        <f>IF(C55-C56=0,"Check",C55-C56)</f>
        <v>147020787</v>
      </c>
      <c r="D57" s="10">
        <f t="shared" ref="D57" si="24">IF(D55-D56=0,"Check",D55-D56)</f>
        <v>148471535</v>
      </c>
      <c r="E57" s="10">
        <f t="shared" ref="E57" si="25">IF(E55-E56=0,"Check",E55-E56)</f>
        <v>147704994</v>
      </c>
    </row>
    <row r="58" spans="1:5">
      <c r="B58" s="15"/>
      <c r="C58" s="8"/>
      <c r="D58" s="8"/>
      <c r="E58" s="8"/>
    </row>
    <row r="59" spans="1:5">
      <c r="A59" s="4" t="s">
        <v>28</v>
      </c>
      <c r="B59" s="15" t="str">
        <f>'0.Resumen BAP'!B23</f>
        <v>Patrimonio Neto</v>
      </c>
      <c r="C59" s="8">
        <f>'0.Resumen BAP'!C23</f>
        <v>29003644</v>
      </c>
      <c r="D59" s="8">
        <f>'0.Resumen BAP'!D23</f>
        <v>31267592</v>
      </c>
      <c r="E59" s="8">
        <f>'0.Resumen BAP'!E23</f>
        <v>32460004</v>
      </c>
    </row>
    <row r="60" spans="1:5">
      <c r="A60" s="4" t="s">
        <v>34</v>
      </c>
      <c r="B60" s="15" t="str">
        <f>B59</f>
        <v>Patrimonio Neto</v>
      </c>
      <c r="C60" s="8">
        <f>'12.3.1.Credicorp Consolidado'!E57</f>
        <v>0</v>
      </c>
      <c r="D60" s="8">
        <f>'12.3.1.Credicorp Consolidado'!F57</f>
        <v>0</v>
      </c>
      <c r="E60" s="8">
        <f>'12.3.1.Credicorp Consolidado'!G57</f>
        <v>0</v>
      </c>
    </row>
    <row r="61" spans="1:5">
      <c r="B61" s="15"/>
      <c r="C61" s="10">
        <f>IF(C59-C60=0,"Check",C59-C60)</f>
        <v>29003644</v>
      </c>
      <c r="D61" s="10">
        <f t="shared" ref="D61" si="26">IF(D59-D60=0,"Check",D59-D60)</f>
        <v>31267592</v>
      </c>
      <c r="E61" s="10">
        <f t="shared" ref="E61" si="27">IF(E59-E60=0,"Check",E59-E60)</f>
        <v>32460004</v>
      </c>
    </row>
    <row r="62" spans="1:5">
      <c r="B62" s="15"/>
      <c r="C62" s="8"/>
      <c r="D62" s="8"/>
      <c r="E62" s="8"/>
    </row>
    <row r="63" spans="1:5">
      <c r="A63" s="4" t="s">
        <v>28</v>
      </c>
      <c r="B63" s="15" t="str">
        <f>'0.Resumen BAP'!B25</f>
        <v>Margen neto por intereses(1)</v>
      </c>
      <c r="C63" s="11">
        <f>'0.Resumen BAP'!C25</f>
        <v>5.7501896055127122E-2</v>
      </c>
      <c r="D63" s="11">
        <f>'0.Resumen BAP'!D25</f>
        <v>6.1082132191491924E-2</v>
      </c>
      <c r="E63" s="11">
        <f>'0.Resumen BAP'!E25</f>
        <v>6.205074001187099E-2</v>
      </c>
    </row>
    <row r="64" spans="1:5">
      <c r="A64" s="4" t="s">
        <v>29</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28</v>
      </c>
      <c r="B67" s="15" t="str">
        <f>'0.Resumen BAP'!B26</f>
        <v>Margen neto por intereses ajustado por riesgo</v>
      </c>
      <c r="C67" s="11">
        <f>'0.Resumen BAP'!C26</f>
        <v>4.4546823072139058E-2</v>
      </c>
      <c r="D67" s="11">
        <f>'0.Resumen BAP'!D26</f>
        <v>4.4452137559090804E-2</v>
      </c>
      <c r="E67" s="11">
        <f>'0.Resumen BAP'!E26</f>
        <v>4.1049519381044265E-2</v>
      </c>
    </row>
    <row r="68" spans="1:5">
      <c r="A68" s="4" t="s">
        <v>29</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28</v>
      </c>
      <c r="B71" s="15" t="str">
        <f>'0.Resumen BAP'!B27</f>
        <v>Costo de fondeo(2)</v>
      </c>
      <c r="C71" s="26">
        <f>'0.Resumen BAP'!C27</f>
        <v>2.3478858157903789E-2</v>
      </c>
      <c r="D71" s="26">
        <f>'0.Resumen BAP'!D27</f>
        <v>3.1525015780470123E-2</v>
      </c>
      <c r="E71" s="26">
        <f>'0.Resumen BAP'!E27</f>
        <v>3.0303626930011415E-2</v>
      </c>
    </row>
    <row r="72" spans="1:5">
      <c r="A72" s="4" t="s">
        <v>36</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28</v>
      </c>
      <c r="B75" s="15" t="str">
        <f>'0.Resumen BAP'!B28</f>
        <v>ROE</v>
      </c>
      <c r="C75" s="11">
        <f>'0.Resumen BAP'!C28</f>
        <v>0.14360000000000001</v>
      </c>
      <c r="D75" s="11">
        <f>'0.Resumen BAP'!D28</f>
        <v>0.16160280536162475</v>
      </c>
      <c r="E75" s="11">
        <f>'0.Resumen BAP'!E28</f>
        <v>0.1057</v>
      </c>
    </row>
    <row r="76" spans="1:5">
      <c r="A76" s="4" t="s">
        <v>37</v>
      </c>
      <c r="B76" s="15" t="str">
        <f>B75</f>
        <v>ROE</v>
      </c>
      <c r="C76" s="27">
        <f>'0.2.ROAE'!C18</f>
        <v>0.14360000000000001</v>
      </c>
      <c r="D76" s="27">
        <f>'0.2.ROAE'!D18</f>
        <v>0.16160280536162475</v>
      </c>
      <c r="E76" s="27">
        <f>'0.2.ROAE'!E18</f>
        <v>0.1057</v>
      </c>
    </row>
    <row r="77" spans="1:5">
      <c r="B77" s="15"/>
      <c r="C77" s="13" t="str">
        <f>IF(C75-C76=0,"Check",C75-C76)</f>
        <v>Check</v>
      </c>
      <c r="D77" s="13" t="str">
        <f t="shared" ref="D77" si="31">IF(D75-D76=0,"Check",D75-D76)</f>
        <v>Check</v>
      </c>
      <c r="E77" s="13" t="str">
        <f>IF(E75-E76=0,"Check",E75-E76)</f>
        <v>Check</v>
      </c>
    </row>
    <row r="78" spans="1:5">
      <c r="B78" s="15"/>
      <c r="C78" s="11"/>
      <c r="D78" s="11"/>
      <c r="E78" s="11"/>
    </row>
    <row r="79" spans="1:5">
      <c r="A79" s="4" t="s">
        <v>28</v>
      </c>
      <c r="B79" s="15" t="str">
        <f>'0.Resumen BAP'!B29</f>
        <v>ROA</v>
      </c>
      <c r="C79" s="11">
        <f>'0.Resumen BAP'!C29</f>
        <v>2.1498427527759302E-2</v>
      </c>
      <c r="D79" s="11">
        <f>'0.Resumen BAP'!D29</f>
        <v>2.0996261076513242E-2</v>
      </c>
      <c r="E79" s="11">
        <f>'0.Resumen BAP'!E29</f>
        <v>1.4109847916772044E-2</v>
      </c>
    </row>
    <row r="80" spans="1:5">
      <c r="B80" s="15" t="str">
        <f>B79</f>
        <v>ROA</v>
      </c>
      <c r="C80" s="23"/>
      <c r="D80" s="23"/>
      <c r="E80" s="23"/>
    </row>
    <row r="81" spans="1:5">
      <c r="B81" s="15"/>
      <c r="C81" s="13">
        <f>IF(C79-C80=0,"Check",C79-C80)</f>
        <v>2.1498427527759302E-2</v>
      </c>
      <c r="D81" s="13">
        <f t="shared" ref="D81" si="32">IF(D79-D80=0,"Check",D79-D80)</f>
        <v>2.0996261076513242E-2</v>
      </c>
      <c r="E81" s="13">
        <f>IF(E79-E80=0,"Check",E79-E80)</f>
        <v>1.4109847916772044E-2</v>
      </c>
    </row>
    <row r="82" spans="1:5">
      <c r="B82" s="15"/>
      <c r="C82" s="11"/>
      <c r="D82" s="11"/>
      <c r="E82" s="11"/>
    </row>
    <row r="83" spans="1:5">
      <c r="A83" s="4" t="s">
        <v>28</v>
      </c>
      <c r="B83" s="15" t="str">
        <f>'0.Resumen BAP'!B31</f>
        <v xml:space="preserve">Índice de cartera atrasada (3) </v>
      </c>
      <c r="C83" s="11">
        <f>'0.Resumen BAP'!C31</f>
        <v>3.9964266369036223E-2</v>
      </c>
      <c r="D83" s="11">
        <f>'0.Resumen BAP'!D31</f>
        <v>4.414233904313989E-2</v>
      </c>
      <c r="E83" s="11">
        <f>'0.Resumen BAP'!E31</f>
        <v>4.2258614148622385E-2</v>
      </c>
    </row>
    <row r="84" spans="1:5">
      <c r="A84" s="4" t="s">
        <v>30</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28</v>
      </c>
      <c r="B87" s="15" t="str">
        <f>'0.Resumen BAP'!B32</f>
        <v>Índice de cartera atrasada 90 días</v>
      </c>
      <c r="C87" s="11">
        <f>'0.Resumen BAP'!C32</f>
        <v>3.1087760872842287E-2</v>
      </c>
      <c r="D87" s="11">
        <f>'0.Resumen BAP'!D32</f>
        <v>3.5374201318967381E-2</v>
      </c>
      <c r="E87" s="11">
        <f>'0.Resumen BAP'!E32</f>
        <v>3.4615986223538994E-2</v>
      </c>
    </row>
    <row r="88" spans="1:5">
      <c r="A88" s="4" t="s">
        <v>30</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28</v>
      </c>
      <c r="B91" s="15" t="str">
        <f>'0.Resumen BAP'!B33</f>
        <v>Índice de cartera deteriorada (4)</v>
      </c>
      <c r="C91" s="11">
        <f>'0.Resumen BAP'!C33</f>
        <v>5.4085232544258934E-2</v>
      </c>
      <c r="D91" s="11">
        <f>'0.Resumen BAP'!D33</f>
        <v>5.9667106412586962E-2</v>
      </c>
      <c r="E91" s="11">
        <f>'0.Resumen BAP'!E33</f>
        <v>5.8854858724217834E-2</v>
      </c>
    </row>
    <row r="92" spans="1:5">
      <c r="A92" s="4" t="s">
        <v>30</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28</v>
      </c>
      <c r="B95" s="15" t="str">
        <f>'0.Resumen BAP'!B34</f>
        <v>Costo del riesgo (5)</v>
      </c>
      <c r="C95" s="11">
        <f>'0.Resumen BAP'!C34</f>
        <v>1.9664908194557715E-2</v>
      </c>
      <c r="D95" s="11">
        <f>'0.Resumen BAP'!D34</f>
        <v>2.529171581251086E-2</v>
      </c>
      <c r="E95" s="11">
        <f>'0.Resumen BAP'!E34</f>
        <v>3.2376492307684669E-2</v>
      </c>
    </row>
    <row r="96" spans="1:5">
      <c r="A96" s="4" t="s">
        <v>30</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28</v>
      </c>
      <c r="B99" s="15" t="str">
        <f>'0.Resumen BAP'!B35</f>
        <v xml:space="preserve">Cobertura de cartera atrasada </v>
      </c>
      <c r="C99" s="11">
        <f>'0.Resumen BAP'!C35</f>
        <v>1.3253773226590237</v>
      </c>
      <c r="D99" s="11">
        <f>'0.Resumen BAP'!D35</f>
        <v>1.2575370199388263</v>
      </c>
      <c r="E99" s="11">
        <f>'0.Resumen BAP'!E35</f>
        <v>1.3511684591838684</v>
      </c>
    </row>
    <row r="100" spans="1:5">
      <c r="A100" s="4" t="s">
        <v>30</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28</v>
      </c>
      <c r="B103" s="15" t="str">
        <f>'0.Resumen BAP'!B36</f>
        <v xml:space="preserve">Cobertura de cartera deteriorada </v>
      </c>
      <c r="C103" s="11">
        <f>'0.Resumen BAP'!C36</f>
        <v>0.97933816442188415</v>
      </c>
      <c r="D103" s="11">
        <f>'0.Resumen BAP'!D36</f>
        <v>0.93033882202354123</v>
      </c>
      <c r="E103" s="11">
        <f>'0.Resumen BAP'!E36</f>
        <v>0.97015790716603312</v>
      </c>
    </row>
    <row r="104" spans="1:5">
      <c r="A104" s="4" t="s">
        <v>30</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28</v>
      </c>
      <c r="B107" s="15" t="str">
        <f>'0.Resumen BAP'!B38</f>
        <v>Ratio de eficiencia (6)</v>
      </c>
      <c r="C107" s="11">
        <f>'0.Resumen BAP'!C38</f>
        <v>0.49530752462680389</v>
      </c>
      <c r="D107" s="11">
        <f>'0.Resumen BAP'!D38</f>
        <v>0.46312441907963842</v>
      </c>
      <c r="E107" s="11">
        <f>'0.Resumen BAP'!E38</f>
        <v>0.48955483738470923</v>
      </c>
    </row>
    <row r="108" spans="1:5">
      <c r="A108" s="4" t="s">
        <v>33</v>
      </c>
      <c r="B108" s="16" t="str">
        <f>'9.Eficiencia Operativa'!B8</f>
        <v>Ratio de eficiencia(3)</v>
      </c>
      <c r="C108" s="11">
        <f>'9.Eficiencia Operativa'!C8</f>
        <v>0.49530752462680389</v>
      </c>
      <c r="D108" s="11">
        <f>'9.Eficiencia Operativa'!D8</f>
        <v>0.46312441907963842</v>
      </c>
      <c r="E108" s="11">
        <f>'9.Eficiencia Operativa'!E8</f>
        <v>0.48955483738470923</v>
      </c>
    </row>
    <row r="109" spans="1:5">
      <c r="B109" s="15"/>
      <c r="C109" s="13" t="str">
        <f>IF(C107-C108=0,"Check",C107-C108)</f>
        <v>Check</v>
      </c>
      <c r="D109" s="13" t="str">
        <f t="shared" ref="D109" si="39">IF(D107-D108=0,"Check",D107-D108)</f>
        <v>Check</v>
      </c>
      <c r="E109" s="13" t="str">
        <f>IF(E107-E108=0,"Check",E107-E108)</f>
        <v>Check</v>
      </c>
    </row>
    <row r="110" spans="1:5">
      <c r="B110" s="15"/>
      <c r="C110" s="11"/>
      <c r="D110" s="11"/>
      <c r="E110" s="11"/>
    </row>
    <row r="111" spans="1:5">
      <c r="A111" s="4" t="s">
        <v>28</v>
      </c>
      <c r="B111" s="15" t="str">
        <f>'0.Resumen BAP'!B39</f>
        <v>Gastos operativos / Activos promedio totales</v>
      </c>
      <c r="C111" s="26">
        <f>'0.Resumen BAP'!C39</f>
        <v>3.8034067696887615E-2</v>
      </c>
      <c r="D111" s="26">
        <f>'0.Resumen BAP'!D39</f>
        <v>3.7646067620856191E-2</v>
      </c>
      <c r="E111" s="26">
        <f>'0.Resumen BAP'!E39</f>
        <v>4.015409666421025E-2</v>
      </c>
    </row>
    <row r="112" spans="1:5">
      <c r="A112" s="4" t="s">
        <v>33</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28</v>
      </c>
      <c r="B115" s="15" t="e">
        <f>'0.Resumen BAP'!#REF!</f>
        <v>#REF!</v>
      </c>
      <c r="C115" s="11" t="e">
        <f>'0.Resumen BAP'!#REF!</f>
        <v>#REF!</v>
      </c>
      <c r="D115" s="11" t="e">
        <f>'0.Resumen BAP'!#REF!</f>
        <v>#REF!</v>
      </c>
      <c r="E115" s="11" t="e">
        <f>'0.Resumen BAP'!#REF!</f>
        <v>#REF!</v>
      </c>
    </row>
    <row r="116" spans="1:8">
      <c r="A116" s="4" t="s">
        <v>32</v>
      </c>
      <c r="B116" s="15" t="e">
        <f>B115</f>
        <v>#REF!</v>
      </c>
      <c r="C116" s="11">
        <f>'12.5.7 Grupo Pacífico'!E35</f>
        <v>0</v>
      </c>
      <c r="D116" s="11">
        <f>'12.5.7 Grupo Pacífico'!F35</f>
        <v>0</v>
      </c>
      <c r="E116" s="11">
        <f>'12.5.7 Grupo Pacífico'!G35</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28</v>
      </c>
      <c r="B119" s="15" t="e">
        <f>'0.Resumen BAP'!#REF!</f>
        <v>#REF!</v>
      </c>
      <c r="C119" s="11" t="e">
        <f>'0.Resumen BAP'!#REF!</f>
        <v>#REF!</v>
      </c>
      <c r="D119" s="11" t="e">
        <f>'0.Resumen BAP'!#REF!</f>
        <v>#REF!</v>
      </c>
      <c r="E119" s="11" t="e">
        <f>'0.Resumen BAP'!#REF!</f>
        <v>#REF!</v>
      </c>
      <c r="H119" s="7"/>
    </row>
    <row r="120" spans="1:8">
      <c r="A120" s="4" t="s">
        <v>32</v>
      </c>
      <c r="B120" s="15" t="e">
        <f>B119</f>
        <v>#REF!</v>
      </c>
      <c r="C120" s="11" t="e">
        <f>'12.5.7 Grupo Pacífico'!#REF!</f>
        <v>#REF!</v>
      </c>
      <c r="D120" s="11" t="e">
        <f>'12.5.7 Grupo Pacífico'!#REF!</f>
        <v>#REF!</v>
      </c>
      <c r="E120" s="11" t="e">
        <f>'12.5.7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28</v>
      </c>
      <c r="B123" s="15" t="str">
        <f>'0.Resumen BAP'!B41</f>
        <v>Ratio de Capital Global (7)</v>
      </c>
      <c r="C123" s="11" t="str">
        <f>'0.Resumen BAP'!C41</f>
        <v>n.a</v>
      </c>
      <c r="D123" s="11">
        <f>'0.Resumen BAP'!D41</f>
        <v>0.1751223386844436</v>
      </c>
      <c r="E123" s="11">
        <f>'0.Resumen BAP'!E41</f>
        <v>0.17457663768340836</v>
      </c>
    </row>
    <row r="124" spans="1:8">
      <c r="A124" s="4" t="s">
        <v>38</v>
      </c>
      <c r="B124" s="15" t="str">
        <f>B123</f>
        <v>Ratio de Capital Global (7)</v>
      </c>
      <c r="C124" s="11" t="e">
        <f>'10.2.Capital Regulatorio BCP'!#REF!</f>
        <v>#REF!</v>
      </c>
      <c r="D124" s="11" t="e">
        <f>'10.2.Capital Regulatorio BCP'!#REF!</f>
        <v>#REF!</v>
      </c>
      <c r="E124" s="11" t="e">
        <f>'10.2.Capital Regulatorio BCP'!#REF!</f>
        <v>#REF!</v>
      </c>
    </row>
    <row r="125" spans="1:8">
      <c r="B125" s="15"/>
      <c r="C125" s="13" t="e">
        <f t="shared" ref="C125:D125" si="43">IF(C123-C124=0,"Check",C123-C124)</f>
        <v>#VALUE!</v>
      </c>
      <c r="D125" s="13" t="e">
        <f t="shared" si="43"/>
        <v>#REF!</v>
      </c>
      <c r="E125" s="13" t="e">
        <f>IF(E123-E124=0,"Check",E123-E124)</f>
        <v>#REF!</v>
      </c>
    </row>
    <row r="126" spans="1:8">
      <c r="B126" s="15"/>
      <c r="C126" s="11"/>
      <c r="D126" s="11"/>
      <c r="E126" s="11"/>
    </row>
    <row r="127" spans="1:8">
      <c r="A127" s="4" t="s">
        <v>28</v>
      </c>
      <c r="B127" s="15" t="str">
        <f>'0.Resumen BAP'!B42</f>
        <v>Ratio Tier 1 (8)</v>
      </c>
      <c r="C127" s="11" t="str">
        <f>'0.Resumen BAP'!C42</f>
        <v>n.a</v>
      </c>
      <c r="D127" s="11">
        <f>'0.Resumen BAP'!D42</f>
        <v>0.13008835553958464</v>
      </c>
      <c r="E127" s="11">
        <f>'0.Resumen BAP'!E42</f>
        <v>0.13090301664432163</v>
      </c>
    </row>
    <row r="128" spans="1:8">
      <c r="A128" s="4" t="s">
        <v>38</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#VALUE!</v>
      </c>
      <c r="D129" s="13" t="e">
        <f t="shared" ref="D129" si="45">IF(D127-D128=0,"Check",D127-D128)</f>
        <v>#REF!</v>
      </c>
      <c r="E129" s="13" t="e">
        <f>IF(E127-E128=0,"Check",E127-E128)</f>
        <v>#REF!</v>
      </c>
    </row>
    <row r="130" spans="1:5">
      <c r="B130" s="15"/>
      <c r="C130" s="11"/>
      <c r="D130" s="11"/>
      <c r="E130" s="11"/>
    </row>
    <row r="131" spans="1:5">
      <c r="A131" s="4" t="s">
        <v>28</v>
      </c>
      <c r="B131" s="15" t="str">
        <f>'0.Resumen BAP'!B43</f>
        <v>Ratio common equity tier 1 (9) (11)</v>
      </c>
      <c r="C131" s="11">
        <f>'0.Resumen BAP'!C43</f>
        <v>0.12588171400141879</v>
      </c>
      <c r="D131" s="11">
        <f>'0.Resumen BAP'!D43</f>
        <v>0.13043822513146341</v>
      </c>
      <c r="E131" s="11">
        <f>'0.Resumen BAP'!E43</f>
        <v>0.13201951536505252</v>
      </c>
    </row>
    <row r="132" spans="1:5">
      <c r="A132" s="4" t="s">
        <v>38</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28</v>
      </c>
      <c r="B135" s="15" t="str">
        <f>'0.Resumen BAP'!B48</f>
        <v>Empleados</v>
      </c>
      <c r="C135" s="8">
        <f>'0.Resumen BAP'!C48</f>
        <v>36968</v>
      </c>
      <c r="D135" s="8">
        <f>'0.Resumen BAP'!D48</f>
        <v>37161</v>
      </c>
      <c r="E135" s="8">
        <f>'0.Resumen BAP'!E48</f>
        <v>37074</v>
      </c>
    </row>
    <row r="136" spans="1:5">
      <c r="B136" s="15"/>
      <c r="C136" s="24"/>
      <c r="D136" s="24"/>
      <c r="E136" s="24"/>
    </row>
    <row r="137" spans="1:5">
      <c r="B137" s="15"/>
      <c r="C137" s="8"/>
      <c r="D137" s="8"/>
      <c r="E137" s="8"/>
    </row>
    <row r="138" spans="1:5">
      <c r="B138" s="15"/>
      <c r="C138" s="8"/>
      <c r="D138" s="8"/>
      <c r="E138" s="8"/>
    </row>
    <row r="139" spans="1:5">
      <c r="A139" s="4" t="s">
        <v>28</v>
      </c>
      <c r="B139" s="15" t="str">
        <f>'0.Resumen BAP'!B50</f>
        <v>Acciones Emitidas</v>
      </c>
      <c r="C139" s="8">
        <f>'0.Resumen BAP'!C50</f>
        <v>94382</v>
      </c>
      <c r="D139" s="8">
        <f>'0.Resumen BAP'!D50</f>
        <v>94382</v>
      </c>
      <c r="E139" s="8">
        <f>'0.Resumen BAP'!E50</f>
        <v>94382</v>
      </c>
    </row>
    <row r="140" spans="1:5">
      <c r="B140" s="15"/>
      <c r="C140" s="24"/>
      <c r="D140" s="24"/>
      <c r="E140" s="24"/>
    </row>
    <row r="141" spans="1:5">
      <c r="B141" s="15"/>
      <c r="C141" s="8"/>
      <c r="D141" s="8"/>
      <c r="E141" s="8"/>
    </row>
    <row r="142" spans="1:5">
      <c r="B142" s="15"/>
      <c r="C142" s="8"/>
      <c r="D142" s="8"/>
      <c r="E142" s="8"/>
    </row>
    <row r="143" spans="1:5">
      <c r="A143" s="4" t="s">
        <v>28</v>
      </c>
      <c r="B143" s="15" t="str">
        <f>'0.Resumen BAP'!B51</f>
        <v xml:space="preserve">  Acciones de Tesorería (10)</v>
      </c>
      <c r="C143" s="8">
        <f>'0.Resumen BAP'!C51</f>
        <v>14849.223</v>
      </c>
      <c r="D143" s="8">
        <f>'0.Resumen BAP'!D51</f>
        <v>14846.787</v>
      </c>
      <c r="E143" s="8">
        <f>'0.Resumen BAP'!E51</f>
        <v>14846.787</v>
      </c>
    </row>
    <row r="144" spans="1:5">
      <c r="B144" s="15"/>
      <c r="C144" s="24"/>
      <c r="D144" s="24"/>
      <c r="E144" s="24"/>
    </row>
    <row r="145" spans="1:5">
      <c r="B145" s="15"/>
      <c r="C145" s="8"/>
      <c r="D145" s="8"/>
      <c r="E145" s="8"/>
    </row>
    <row r="146" spans="1:5">
      <c r="B146" s="15"/>
      <c r="C146" s="8"/>
      <c r="D146" s="8"/>
      <c r="E146" s="8"/>
    </row>
    <row r="147" spans="1:5">
      <c r="A147" s="4" t="s">
        <v>28</v>
      </c>
      <c r="B147" s="15" t="str">
        <f>'0.Resumen BAP'!B52</f>
        <v xml:space="preserve">  Acciones en Circulación</v>
      </c>
      <c r="C147" s="8">
        <f>'0.Resumen BAP'!C52</f>
        <v>79532.777000000002</v>
      </c>
      <c r="D147" s="8">
        <f>'0.Resumen BAP'!D52</f>
        <v>79535.213000000003</v>
      </c>
      <c r="E147" s="8">
        <f>'0.Resumen BAP'!E52</f>
        <v>79535.213000000003</v>
      </c>
    </row>
    <row r="148" spans="1:5">
      <c r="B148" s="15"/>
      <c r="C148" s="25"/>
      <c r="D148" s="25"/>
      <c r="E148" s="25"/>
    </row>
    <row r="149" spans="1:5">
      <c r="B149" s="15"/>
    </row>
    <row r="150" spans="1:5">
      <c r="A150" s="4" t="s">
        <v>39</v>
      </c>
      <c r="B150" s="15" t="str">
        <f>'0.1.Contribuciones BAP'!B8</f>
        <v xml:space="preserve"> BCP Individual</v>
      </c>
      <c r="C150" s="8">
        <f>'0.1.Contribuciones BAP'!C8</f>
        <v>993377.8254348</v>
      </c>
      <c r="D150" s="8">
        <f>'0.1.Contribuciones BAP'!D8</f>
        <v>1022936.9344271999</v>
      </c>
      <c r="E150" s="8">
        <f>'0.1.Contribuciones BAP'!E8</f>
        <v>881642.96645879978</v>
      </c>
    </row>
    <row r="151" spans="1:5">
      <c r="B151" s="30" t="s">
        <v>40</v>
      </c>
      <c r="C151" s="8">
        <f>'12.3.3 BCP Individual'!O41</f>
        <v>1062027</v>
      </c>
      <c r="D151" s="8">
        <f>'12.3.3 BCP Individual'!P41</f>
        <v>1104393</v>
      </c>
      <c r="E151" s="8">
        <f>'12.3.3 BCP Individual'!Q41</f>
        <v>954041</v>
      </c>
    </row>
    <row r="152" spans="1:5">
      <c r="B152" s="15"/>
      <c r="C152" s="33">
        <f t="shared" ref="C152:E152" si="48">IF(C150-C151=0,"Check",C150-C151)</f>
        <v>-68649.174565199995</v>
      </c>
      <c r="D152" s="33">
        <f t="shared" si="48"/>
        <v>-81456.065572800115</v>
      </c>
      <c r="E152" s="33">
        <f t="shared" si="48"/>
        <v>-72398.033541200217</v>
      </c>
    </row>
    <row r="153" spans="1:5">
      <c r="B153" s="15"/>
      <c r="C153" s="33"/>
      <c r="D153" s="33"/>
      <c r="E153" s="33"/>
    </row>
    <row r="154" spans="1:5">
      <c r="A154" s="4" t="s">
        <v>39</v>
      </c>
      <c r="B154" s="15" t="str">
        <f>'0.1.Contribuciones BAP'!B9</f>
        <v xml:space="preserve"> BCP Bolivia</v>
      </c>
      <c r="C154" s="8">
        <f>'0.1.Contribuciones BAP'!C9</f>
        <v>16759</v>
      </c>
      <c r="D154" s="8">
        <f>'0.1.Contribuciones BAP'!D9</f>
        <v>21059</v>
      </c>
      <c r="E154" s="8">
        <f>'0.1.Contribuciones BAP'!E9</f>
        <v>19652</v>
      </c>
    </row>
    <row r="155" spans="1:5">
      <c r="B155" s="15" t="str">
        <f>'12.3.4. BCP Bolivia'!B40</f>
        <v>Utilidad neta</v>
      </c>
      <c r="C155" s="8">
        <f>'12.3.4. BCP Bolivia'!C40</f>
        <v>16758.694341061608</v>
      </c>
      <c r="D155" s="8">
        <f>'12.3.4. BCP Bolivia'!D40</f>
        <v>21058.527252331991</v>
      </c>
      <c r="E155" s="8">
        <f>'12.3.4. BCP Bolivia'!E40</f>
        <v>19652.33576866801</v>
      </c>
    </row>
    <row r="156" spans="1:5">
      <c r="B156" s="15"/>
      <c r="C156" s="13">
        <f t="shared" ref="C156:E156" si="49">IF(C154-C155=0,"Check",C154-C155)</f>
        <v>0.3056589383922983</v>
      </c>
      <c r="D156" s="31">
        <f t="shared" si="49"/>
        <v>0.47274766800910584</v>
      </c>
      <c r="E156" s="13">
        <f t="shared" si="49"/>
        <v>-0.33576866801013239</v>
      </c>
    </row>
    <row r="157" spans="1:5">
      <c r="B157" s="15"/>
      <c r="C157" s="13"/>
      <c r="D157" s="31"/>
      <c r="E157" s="13"/>
    </row>
    <row r="158" spans="1:5">
      <c r="A158" s="4" t="s">
        <v>39</v>
      </c>
      <c r="B158" s="15" t="str">
        <f>'0.1.Contribuciones BAP'!B11</f>
        <v xml:space="preserve"> Mibanco (1)</v>
      </c>
      <c r="C158" s="8">
        <f>'0.1.Contribuciones BAP'!C11</f>
        <v>45909.071274121903</v>
      </c>
      <c r="D158" s="8">
        <f>'0.1.Contribuciones BAP'!D11</f>
        <v>59035.985052359625</v>
      </c>
      <c r="E158" s="8">
        <f>'0.1.Contribuciones BAP'!E11</f>
        <v>52693.627622015396</v>
      </c>
    </row>
    <row r="159" spans="1:5">
      <c r="B159" s="15" t="str">
        <f>'12.5.5. Mibanco'!B41</f>
        <v>Utilidad neta</v>
      </c>
      <c r="C159" s="8">
        <f>'12.5.5. Mibanco'!C41</f>
        <v>61719.21883000002</v>
      </c>
      <c r="D159" s="8">
        <f>'12.5.5. Mibanco'!D41</f>
        <v>70005.140969999906</v>
      </c>
      <c r="E159" s="8">
        <f>'12.5.5. Mibanco'!E41</f>
        <v>51898.275270000253</v>
      </c>
    </row>
    <row r="160" spans="1:5">
      <c r="B160" s="15"/>
    </row>
    <row r="161" spans="1:7">
      <c r="A161" s="4" t="s">
        <v>39</v>
      </c>
      <c r="B161" s="15" t="str">
        <f>'0.1.Contribuciones BAP'!B12</f>
        <v xml:space="preserve"> Mibanco Colombia</v>
      </c>
      <c r="C161" s="8">
        <f>'0.1.Contribuciones BAP'!C12</f>
        <v>-7077.4785359999996</v>
      </c>
      <c r="D161" s="8">
        <f>'0.1.Contribuciones BAP'!D12</f>
        <v>-12272.738769199999</v>
      </c>
      <c r="E161" s="8">
        <f>'0.1.Contribuciones BAP'!E12</f>
        <v>-39929</v>
      </c>
    </row>
    <row r="162" spans="1:7">
      <c r="B162" s="15"/>
      <c r="C162" s="8"/>
      <c r="D162" s="8"/>
      <c r="E162" s="8"/>
    </row>
    <row r="163" spans="1:7">
      <c r="B163" s="15"/>
    </row>
    <row r="164" spans="1:7">
      <c r="A164" s="4" t="s">
        <v>39</v>
      </c>
      <c r="B164" s="15" t="str">
        <f>'0.1.Contribuciones BAP'!B14</f>
        <v xml:space="preserve"> Grupo Pacífico (2)</v>
      </c>
      <c r="C164" s="8">
        <f>'0.1.Contribuciones BAP'!C14</f>
        <v>56353</v>
      </c>
      <c r="D164" s="8">
        <f>'0.1.Contribuciones BAP'!D14</f>
        <v>243531</v>
      </c>
      <c r="E164" s="8">
        <f>'0.1.Contribuciones BAP'!E14</f>
        <v>134469</v>
      </c>
    </row>
    <row r="165" spans="1:7">
      <c r="B165" s="15" t="e">
        <f>'12.5.7 Grupo Pacífico'!#REF!</f>
        <v>#REF!</v>
      </c>
      <c r="C165" s="8" t="e">
        <f>'12.5.7 Grupo Pacífico'!#REF!</f>
        <v>#REF!</v>
      </c>
      <c r="D165" s="8" t="e">
        <f>'12.5.7 Grupo Pacífico'!#REF!</f>
        <v>#REF!</v>
      </c>
      <c r="E165" s="8" t="e">
        <f>'12.5.7 Grupo Pacífico'!#REF!</f>
        <v>#REF!</v>
      </c>
    </row>
    <row r="166" spans="1:7">
      <c r="B166" s="15"/>
      <c r="C166" s="8"/>
    </row>
    <row r="167" spans="1:7">
      <c r="A167" s="4" t="s">
        <v>39</v>
      </c>
      <c r="B167" s="15" t="str">
        <f>'0.1.Contribuciones BAP'!B15</f>
        <v xml:space="preserve"> Prima AFP</v>
      </c>
      <c r="C167" s="8">
        <f>'0.1.Contribuciones BAP'!C15</f>
        <v>40254</v>
      </c>
      <c r="D167" s="8">
        <f>'0.1.Contribuciones BAP'!D15</f>
        <v>31998</v>
      </c>
      <c r="E167" s="8">
        <f>'0.1.Contribuciones BAP'!E15</f>
        <v>40380</v>
      </c>
      <c r="F167" s="8"/>
      <c r="G167" s="8"/>
    </row>
    <row r="168" spans="1:7">
      <c r="B168" s="15"/>
      <c r="C168" s="8"/>
      <c r="D168" s="8"/>
      <c r="E168" s="8"/>
    </row>
    <row r="169" spans="1:7">
      <c r="B169" s="15"/>
    </row>
    <row r="170" spans="1:7">
      <c r="A170" s="4" t="s">
        <v>39</v>
      </c>
      <c r="B170" s="15" t="str">
        <f>'0.1.Contribuciones BAP'!B17</f>
        <v xml:space="preserve"> Credicorp Capital</v>
      </c>
      <c r="C170" s="8">
        <f>'0.1.Contribuciones BAP'!C17</f>
        <v>18786</v>
      </c>
      <c r="D170" s="8">
        <f>'0.1.Contribuciones BAP'!D17</f>
        <v>-952</v>
      </c>
      <c r="E170" s="8">
        <f>'0.1.Contribuciones BAP'!E17</f>
        <v>21578</v>
      </c>
    </row>
    <row r="171" spans="1:7">
      <c r="B171" s="15"/>
      <c r="C171" s="8"/>
      <c r="D171" s="8"/>
      <c r="E171" s="8"/>
    </row>
    <row r="172" spans="1:7">
      <c r="B172" s="15"/>
    </row>
    <row r="173" spans="1:7">
      <c r="A173" s="4" t="s">
        <v>39</v>
      </c>
      <c r="B173" s="15" t="str">
        <f>'0.1.Contribuciones BAP'!B18</f>
        <v xml:space="preserve"> Atlantic Security Bank</v>
      </c>
      <c r="C173" s="8">
        <f>'0.1.Contribuciones BAP'!C18</f>
        <v>20235</v>
      </c>
      <c r="D173" s="8">
        <f>'0.1.Contribuciones BAP'!D18</f>
        <v>26871</v>
      </c>
      <c r="E173" s="8">
        <f>'0.1.Contribuciones BAP'!E18</f>
        <v>27972</v>
      </c>
    </row>
    <row r="174" spans="1:7">
      <c r="B174" s="15"/>
      <c r="C174" s="8"/>
      <c r="D174" s="8"/>
      <c r="E174" s="8"/>
    </row>
    <row r="175" spans="1:7">
      <c r="B175" s="15"/>
    </row>
    <row r="176" spans="1:7">
      <c r="A176" s="4" t="s">
        <v>39</v>
      </c>
      <c r="B176" s="15" t="str">
        <f>'0.1.Contribuciones BAP'!B21</f>
        <v>Utilidad neta atribuible a Credicorp</v>
      </c>
      <c r="C176" s="8">
        <f>'0.1.Contribuciones BAP'!C21</f>
        <v>1010155.41817292</v>
      </c>
      <c r="D176" s="8">
        <f>'0.1.Contribuciones BAP'!D21</f>
        <v>1238173</v>
      </c>
      <c r="E176" s="8">
        <f>'0.1.Contribuciones BAP'!E21</f>
        <v>841827</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L72"/>
  <sheetViews>
    <sheetView showGridLines="0" topLeftCell="A17" zoomScale="89" zoomScaleNormal="89" workbookViewId="0">
      <selection activeCell="H54" sqref="H54"/>
    </sheetView>
  </sheetViews>
  <sheetFormatPr baseColWidth="10" defaultColWidth="11.44140625" defaultRowHeight="14.4"/>
  <cols>
    <col min="2" max="2" width="62.6640625" customWidth="1"/>
    <col min="3" max="3" width="14.6640625" customWidth="1"/>
    <col min="4" max="4" width="14.33203125" customWidth="1"/>
    <col min="5" max="5" width="17.44140625" bestFit="1" customWidth="1"/>
  </cols>
  <sheetData>
    <row r="1" spans="1:12">
      <c r="A1" s="316" t="s">
        <v>41</v>
      </c>
    </row>
    <row r="2" spans="1:12" ht="14.4" customHeight="1">
      <c r="B2" s="2255" t="s">
        <v>450</v>
      </c>
      <c r="C2" s="2255"/>
      <c r="D2" s="2255"/>
      <c r="E2" s="2255"/>
    </row>
    <row r="4" spans="1:12" s="73" customFormat="1" ht="15" customHeight="1" thickBot="1">
      <c r="B4" s="94"/>
      <c r="C4" s="94"/>
      <c r="D4" s="94"/>
      <c r="E4" s="94"/>
      <c r="H4" s="94"/>
      <c r="I4" s="94"/>
    </row>
    <row r="5" spans="1:12" s="73" customFormat="1" ht="11.4" customHeight="1">
      <c r="A5" s="94"/>
      <c r="B5" s="416" t="s">
        <v>451</v>
      </c>
      <c r="C5" s="2256" t="s">
        <v>94</v>
      </c>
      <c r="D5" s="2257"/>
      <c r="E5" s="432" t="s">
        <v>452</v>
      </c>
      <c r="F5" s="94"/>
      <c r="G5" s="94"/>
      <c r="H5" s="94"/>
      <c r="I5" s="94"/>
      <c r="J5" s="94"/>
      <c r="K5" s="94"/>
      <c r="L5" s="94"/>
    </row>
    <row r="6" spans="1:12" s="73" customFormat="1" ht="16.350000000000001" customHeight="1" thickBot="1">
      <c r="A6" s="94"/>
      <c r="B6" s="1971" t="s">
        <v>453</v>
      </c>
      <c r="C6" s="1972" t="str">
        <f>+'[12]Tablas BCP'!D5</f>
        <v>Set 23</v>
      </c>
      <c r="D6" s="1973" t="str">
        <f>+'[12]Tablas BCP'!E5</f>
        <v>Dic 23</v>
      </c>
      <c r="E6" s="1974" t="str">
        <f>+'[12]Tablas BCP'!F5</f>
        <v>TaT</v>
      </c>
      <c r="F6" s="94"/>
      <c r="G6" s="94"/>
      <c r="H6" s="94"/>
      <c r="I6" s="94"/>
      <c r="J6" s="94"/>
      <c r="K6" s="94"/>
      <c r="L6" s="94"/>
    </row>
    <row r="7" spans="1:12">
      <c r="A7" s="68"/>
      <c r="B7" s="417" t="s">
        <v>454</v>
      </c>
      <c r="C7" s="1975">
        <f>+'[12]Tablas BCP'!D6</f>
        <v>12973174.633990001</v>
      </c>
      <c r="D7" s="1976">
        <f>+'[12]Tablas BCP'!E6</f>
        <v>12973174.634000001</v>
      </c>
      <c r="E7" s="1977">
        <f>+'[12]Tablas BCP'!F6</f>
        <v>7.709388682997087E-13</v>
      </c>
      <c r="F7" s="68"/>
      <c r="G7" s="68"/>
      <c r="H7" s="68"/>
      <c r="I7" s="68"/>
      <c r="J7" s="68"/>
      <c r="K7" s="68"/>
      <c r="L7" s="68"/>
    </row>
    <row r="8" spans="1:12">
      <c r="A8" s="68"/>
      <c r="B8" s="418" t="s">
        <v>455</v>
      </c>
      <c r="C8" s="1975">
        <f>+'[12]Tablas BCP'!D7</f>
        <v>7039792.5408699997</v>
      </c>
      <c r="D8" s="1976">
        <f>+'[12]Tablas BCP'!E7</f>
        <v>6590920.6985399993</v>
      </c>
      <c r="E8" s="1977">
        <f>+'[12]Tablas BCP'!F7</f>
        <v>-6.3762083857449525E-2</v>
      </c>
      <c r="F8" s="68"/>
      <c r="G8" s="68"/>
      <c r="H8" s="68"/>
      <c r="I8" s="68"/>
      <c r="J8" s="68"/>
      <c r="K8" s="68"/>
      <c r="L8" s="68"/>
    </row>
    <row r="9" spans="1:12">
      <c r="A9" s="68"/>
      <c r="B9" s="418" t="s">
        <v>456</v>
      </c>
      <c r="C9" s="1975">
        <f>+'[12]Tablas BCP'!D8</f>
        <v>4474350.7072299998</v>
      </c>
      <c r="D9" s="1976">
        <f>+'[12]Tablas BCP'!E8</f>
        <v>5383865.0684600007</v>
      </c>
      <c r="E9" s="1977">
        <f>+'[12]Tablas BCP'!F8</f>
        <v>0.20327292622823179</v>
      </c>
      <c r="F9" s="68"/>
      <c r="G9" s="68"/>
      <c r="H9" s="68"/>
      <c r="I9" s="68"/>
      <c r="J9" s="68"/>
      <c r="K9" s="68"/>
      <c r="L9" s="68"/>
    </row>
    <row r="10" spans="1:12">
      <c r="A10" s="68"/>
      <c r="B10" s="418" t="s">
        <v>457</v>
      </c>
      <c r="C10" s="1975">
        <f>+'[12]Tablas BCP'!D9</f>
        <v>1667750.4065999999</v>
      </c>
      <c r="D10" s="1976">
        <f>+'[12]Tablas BCP'!E9</f>
        <v>1695577.33</v>
      </c>
      <c r="E10" s="1977">
        <f>+'[12]Tablas BCP'!F9</f>
        <v>1.6685304521514288E-2</v>
      </c>
      <c r="F10" s="68"/>
      <c r="G10" s="68"/>
      <c r="H10" s="68"/>
      <c r="I10" s="68"/>
      <c r="J10" s="68"/>
      <c r="K10" s="68"/>
      <c r="L10" s="68"/>
    </row>
    <row r="11" spans="1:12">
      <c r="A11" s="68"/>
      <c r="B11" s="418" t="s">
        <v>423</v>
      </c>
      <c r="C11" s="1975">
        <f>+'[12]Tablas BCP'!D10</f>
        <v>0</v>
      </c>
      <c r="D11" s="1976">
        <f>+'[12]Tablas BCP'!E10</f>
        <v>0</v>
      </c>
      <c r="E11" s="1977" t="str">
        <f>+'[12]Tablas BCP'!F10</f>
        <v>n.a</v>
      </c>
      <c r="F11" s="68"/>
      <c r="G11" s="68"/>
      <c r="H11" s="68"/>
      <c r="I11" s="68"/>
      <c r="J11" s="68"/>
      <c r="K11" s="68"/>
      <c r="L11" s="68"/>
    </row>
    <row r="12" spans="1:12">
      <c r="A12" s="68"/>
      <c r="B12" s="418" t="s">
        <v>424</v>
      </c>
      <c r="C12" s="1975">
        <f>+'[12]Tablas BCP'!D11</f>
        <v>5120550</v>
      </c>
      <c r="D12" s="1976">
        <f>+'[12]Tablas BCP'!E11</f>
        <v>5007150</v>
      </c>
      <c r="E12" s="1977">
        <f>+'[12]Tablas BCP'!F11</f>
        <v>-2.2146058528868973E-2</v>
      </c>
      <c r="F12" s="68"/>
      <c r="G12" s="68"/>
      <c r="H12" s="68"/>
      <c r="I12" s="68"/>
      <c r="J12" s="68"/>
      <c r="K12" s="68"/>
      <c r="L12" s="68"/>
    </row>
    <row r="13" spans="1:12">
      <c r="A13" s="68"/>
      <c r="B13" s="418" t="s">
        <v>458</v>
      </c>
      <c r="C13" s="1975">
        <f>+'[12]Tablas BCP'!D12</f>
        <v>-916336.70297999494</v>
      </c>
      <c r="D13" s="1976">
        <f>+'[12]Tablas BCP'!E12</f>
        <v>-668716.76031999756</v>
      </c>
      <c r="E13" s="1977">
        <f>+'[12]Tablas BCP'!F12</f>
        <v>-0.27022811795568047</v>
      </c>
      <c r="F13" s="68"/>
      <c r="G13" s="68"/>
      <c r="H13" s="68"/>
      <c r="I13" s="68"/>
      <c r="J13" s="68"/>
      <c r="K13" s="68"/>
      <c r="L13" s="68"/>
    </row>
    <row r="14" spans="1:12" ht="27.6">
      <c r="A14" s="68"/>
      <c r="B14" s="418" t="s">
        <v>459</v>
      </c>
      <c r="C14" s="1975">
        <f>+'[12]Tablas BCP'!D13</f>
        <v>-2714749.2971499995</v>
      </c>
      <c r="D14" s="1976">
        <f>+'[12]Tablas BCP'!E13</f>
        <v>-2772785.8399499995</v>
      </c>
      <c r="E14" s="1977">
        <f>+'[12]Tablas BCP'!F13</f>
        <v>2.1378232922254714E-2</v>
      </c>
      <c r="F14" s="68"/>
      <c r="G14" s="68"/>
      <c r="H14" s="68"/>
      <c r="I14" s="68"/>
      <c r="J14" s="68"/>
      <c r="K14" s="68"/>
      <c r="L14" s="68"/>
    </row>
    <row r="15" spans="1:12">
      <c r="A15" s="68"/>
      <c r="B15" s="418" t="s">
        <v>460</v>
      </c>
      <c r="C15" s="1975">
        <f>+'[12]Tablas BCP'!D14</f>
        <v>-1124983.0115531988</v>
      </c>
      <c r="D15" s="1976">
        <f>+'[12]Tablas BCP'!E14</f>
        <v>-1294278.8893102172</v>
      </c>
      <c r="E15" s="1977">
        <f>+'[12]Tablas BCP'!F14</f>
        <v>0.15048749716076282</v>
      </c>
      <c r="F15" s="68"/>
      <c r="G15" s="68"/>
      <c r="H15" s="68"/>
      <c r="I15" s="68"/>
      <c r="J15" s="68"/>
      <c r="K15" s="68"/>
      <c r="L15" s="68"/>
    </row>
    <row r="16" spans="1:12" ht="15" thickBot="1">
      <c r="A16" s="68"/>
      <c r="B16" s="1705" t="s">
        <v>426</v>
      </c>
      <c r="C16" s="1978">
        <f>+'[12]Tablas BCP'!D15</f>
        <v>-122083.18850999999</v>
      </c>
      <c r="D16" s="1979">
        <f>+'[12]Tablas BCP'!E15</f>
        <v>-122083.18850999999</v>
      </c>
      <c r="E16" s="1977">
        <f>+'[12]Tablas BCP'!F15</f>
        <v>0</v>
      </c>
      <c r="F16" s="68"/>
      <c r="G16" s="68"/>
      <c r="H16" s="68"/>
      <c r="I16" s="68"/>
      <c r="J16" s="68"/>
      <c r="K16" s="68"/>
      <c r="L16" s="68"/>
    </row>
    <row r="17" spans="1:12" ht="15" thickBot="1">
      <c r="A17" s="68"/>
      <c r="B17" s="419" t="s">
        <v>461</v>
      </c>
      <c r="C17" s="1980">
        <f>+'[12]Tablas BCP'!D16</f>
        <v>26397466.088496804</v>
      </c>
      <c r="D17" s="1981">
        <f>+'[12]Tablas BCP'!E16</f>
        <v>26792823.052909784</v>
      </c>
      <c r="E17" s="1982">
        <f>+'[12]Tablas BCP'!F16</f>
        <v>1.4977080113960817E-2</v>
      </c>
      <c r="F17" s="68"/>
      <c r="G17" s="68"/>
      <c r="H17" s="68"/>
      <c r="I17" s="68"/>
      <c r="J17" s="68"/>
      <c r="K17" s="68"/>
      <c r="L17" s="68"/>
    </row>
    <row r="18" spans="1:12" ht="15" thickBot="1">
      <c r="A18" s="68"/>
      <c r="B18" s="1706" t="s">
        <v>462</v>
      </c>
      <c r="C18" s="1983">
        <f>+'[12]Tablas BCP'!D17</f>
        <v>19609165.681896806</v>
      </c>
      <c r="D18" s="1984">
        <f>+'[12]Tablas BCP'!E17</f>
        <v>20090095.722909786</v>
      </c>
      <c r="E18" s="1982">
        <f>+'[12]Tablas BCP'!F17</f>
        <v>2.4525777833422913E-2</v>
      </c>
      <c r="F18" s="68"/>
      <c r="G18" s="68"/>
      <c r="H18" s="68"/>
      <c r="I18" s="68"/>
      <c r="J18" s="68"/>
      <c r="K18" s="68"/>
      <c r="L18" s="68"/>
    </row>
    <row r="19" spans="1:12" ht="15" thickBot="1">
      <c r="A19" s="68"/>
      <c r="B19" s="1706" t="s">
        <v>463</v>
      </c>
      <c r="C19" s="1983">
        <f>+'[12]Tablas BCP'!D18</f>
        <v>19609165.681896806</v>
      </c>
      <c r="D19" s="1984">
        <f>+'[12]Tablas BCP'!E18</f>
        <v>20090095.722909786</v>
      </c>
      <c r="E19" s="1982">
        <f>+'[12]Tablas BCP'!F18</f>
        <v>2.4525777833422913E-2</v>
      </c>
      <c r="F19" s="68"/>
      <c r="G19" s="68"/>
      <c r="H19" s="68"/>
      <c r="I19" s="68"/>
      <c r="J19" s="68"/>
      <c r="K19" s="68"/>
      <c r="L19" s="68"/>
    </row>
    <row r="20" spans="1:12" ht="15" thickBot="1">
      <c r="A20" s="68"/>
      <c r="B20" s="1706" t="s">
        <v>464</v>
      </c>
      <c r="C20" s="1983">
        <f>+'[12]Tablas BCP'!D19</f>
        <v>6788300.4066000003</v>
      </c>
      <c r="D20" s="1984">
        <f>+'[12]Tablas BCP'!E19</f>
        <v>6702727.3300000001</v>
      </c>
      <c r="E20" s="1982">
        <f>+'[12]Tablas BCP'!F19</f>
        <v>-1.2605964891712951E-2</v>
      </c>
      <c r="F20" s="68"/>
      <c r="G20" s="68"/>
      <c r="H20" s="68"/>
      <c r="I20" s="68"/>
      <c r="J20" s="68"/>
      <c r="K20" s="68"/>
      <c r="L20" s="68"/>
    </row>
    <row r="21" spans="1:12" ht="15" thickBot="1">
      <c r="A21" s="68"/>
      <c r="B21" s="420"/>
      <c r="C21" s="1985"/>
      <c r="D21" s="1985"/>
      <c r="E21" s="1986"/>
      <c r="F21" s="68"/>
      <c r="G21" s="68"/>
      <c r="H21" s="68"/>
      <c r="I21" s="68"/>
      <c r="J21" s="68"/>
      <c r="K21" s="68"/>
      <c r="L21" s="68"/>
    </row>
    <row r="22" spans="1:12" ht="15" customHeight="1">
      <c r="A22" s="68"/>
      <c r="B22" s="416" t="s">
        <v>465</v>
      </c>
      <c r="C22" s="2256" t="str">
        <f>+'[12]Tablas BCP'!D21</f>
        <v>Trimestre</v>
      </c>
      <c r="D22" s="2257">
        <f>+'[12]Tablas BCP'!E21</f>
        <v>0</v>
      </c>
      <c r="E22" s="432" t="str">
        <f>+'[12]Tablas BCP'!F21</f>
        <v>Variaciòn %</v>
      </c>
      <c r="F22" s="68"/>
      <c r="G22" s="68"/>
      <c r="H22" s="68"/>
      <c r="I22" s="68"/>
      <c r="J22" s="68"/>
      <c r="K22" s="68"/>
      <c r="L22" s="68"/>
    </row>
    <row r="23" spans="1:12" ht="15" thickBot="1">
      <c r="A23" s="68"/>
      <c r="B23" s="421" t="s">
        <v>453</v>
      </c>
      <c r="C23" s="1987" t="str">
        <f>+'[12]Tablas BCP'!D22</f>
        <v>Set 23</v>
      </c>
      <c r="D23" s="1988" t="str">
        <f>+'[12]Tablas BCP'!E22</f>
        <v>Dic 23</v>
      </c>
      <c r="E23" s="1974" t="str">
        <f>+'[12]Tablas BCP'!F22</f>
        <v>TaT</v>
      </c>
      <c r="F23" s="68"/>
      <c r="G23" s="68"/>
      <c r="H23" s="68"/>
      <c r="I23" s="68"/>
      <c r="J23" s="68"/>
      <c r="K23" s="68"/>
      <c r="L23" s="68"/>
    </row>
    <row r="24" spans="1:12">
      <c r="A24" s="68"/>
      <c r="B24" s="418" t="s">
        <v>466</v>
      </c>
      <c r="C24" s="1989">
        <f>+'[12]Tablas BCP'!D23</f>
        <v>2576734.2842897442</v>
      </c>
      <c r="D24" s="1990">
        <f>+'[12]Tablas BCP'!E23</f>
        <v>2680009.8977020127</v>
      </c>
      <c r="E24" s="1977">
        <f>+'[12]Tablas BCP'!F23</f>
        <v>4.0080040088703139E-2</v>
      </c>
      <c r="F24" s="68"/>
      <c r="G24" s="68"/>
      <c r="H24" s="68"/>
      <c r="I24" s="68"/>
      <c r="J24" s="68"/>
      <c r="K24" s="68"/>
      <c r="L24" s="68"/>
    </row>
    <row r="25" spans="1:12">
      <c r="A25" s="68"/>
      <c r="B25" s="418" t="s">
        <v>467</v>
      </c>
      <c r="C25" s="1989">
        <f>+'[12]Tablas BCP'!D24</f>
        <v>132297591.50114001</v>
      </c>
      <c r="D25" s="1990">
        <f>+'[12]Tablas BCP'!E24</f>
        <v>134427146.36267</v>
      </c>
      <c r="E25" s="1977">
        <f>+'[12]Tablas BCP'!F24</f>
        <v>1.6096701666043822E-2</v>
      </c>
      <c r="F25" s="68"/>
      <c r="G25" s="68"/>
      <c r="H25" s="68" t="s">
        <v>468</v>
      </c>
      <c r="I25" s="68"/>
      <c r="J25" s="68"/>
      <c r="K25" s="68"/>
      <c r="L25" s="68"/>
    </row>
    <row r="26" spans="1:12" ht="15" thickBot="1">
      <c r="A26" s="68"/>
      <c r="B26" s="418" t="s">
        <v>469</v>
      </c>
      <c r="C26" s="1989">
        <f>+'[12]Tablas BCP'!D25</f>
        <v>15862960.427170001</v>
      </c>
      <c r="D26" s="1990">
        <f>+'[12]Tablas BCP'!E25</f>
        <v>16365973.98457</v>
      </c>
      <c r="E26" s="1977">
        <f>+'[12]Tablas BCP'!F25</f>
        <v>3.1709942145379033E-2</v>
      </c>
      <c r="F26" s="68"/>
      <c r="G26" s="68"/>
      <c r="H26" s="68"/>
      <c r="I26" s="68"/>
      <c r="J26" s="68"/>
      <c r="K26" s="68"/>
      <c r="L26" s="68"/>
    </row>
    <row r="27" spans="1:12" ht="15" thickBot="1">
      <c r="A27" s="68"/>
      <c r="B27" s="419" t="s">
        <v>205</v>
      </c>
      <c r="C27" s="1980">
        <f>+'[12]Tablas BCP'!D26</f>
        <v>150737286.21259975</v>
      </c>
      <c r="D27" s="1981">
        <f>+'[12]Tablas BCP'!E26</f>
        <v>153473130.24494201</v>
      </c>
      <c r="E27" s="1982">
        <f>+'[12]Tablas BCP'!F26</f>
        <v>1.8149749813616944E-2</v>
      </c>
      <c r="F27" s="68"/>
      <c r="G27" s="68"/>
      <c r="H27" s="68"/>
      <c r="I27" s="68"/>
      <c r="J27" s="68"/>
      <c r="K27" s="68"/>
      <c r="L27" s="68"/>
    </row>
    <row r="28" spans="1:12" ht="15" thickBot="1">
      <c r="A28" s="68"/>
      <c r="B28" s="420"/>
      <c r="C28" s="1985"/>
      <c r="D28" s="1985"/>
      <c r="E28" s="1986"/>
      <c r="F28" s="68"/>
      <c r="G28" s="68"/>
      <c r="H28" s="68"/>
      <c r="I28" s="68"/>
      <c r="J28" s="68"/>
      <c r="K28" s="68"/>
      <c r="L28" s="68"/>
    </row>
    <row r="29" spans="1:12" ht="15" customHeight="1">
      <c r="A29" s="68"/>
      <c r="B29" s="416" t="s">
        <v>470</v>
      </c>
      <c r="C29" s="2256" t="str">
        <f>+'[12]Tablas BCP'!D28</f>
        <v>Trimestre</v>
      </c>
      <c r="D29" s="2257">
        <f>+'[12]Tablas BCP'!E28</f>
        <v>0</v>
      </c>
      <c r="E29" s="432" t="str">
        <f>+'[12]Tablas BCP'!F28</f>
        <v>Variaciòn %</v>
      </c>
      <c r="F29" s="68"/>
      <c r="G29" s="68"/>
      <c r="H29" s="68"/>
      <c r="I29" s="68"/>
      <c r="J29" s="68"/>
      <c r="K29" s="68"/>
      <c r="L29" s="68"/>
    </row>
    <row r="30" spans="1:12" ht="15" thickBot="1">
      <c r="A30" s="68"/>
      <c r="B30" s="1109" t="s">
        <v>453</v>
      </c>
      <c r="C30" s="1991" t="str">
        <f>+'[12]Tablas BCP'!D29</f>
        <v>Set 23</v>
      </c>
      <c r="D30" s="1992" t="str">
        <f>+'[12]Tablas BCP'!E29</f>
        <v>Dic 23</v>
      </c>
      <c r="E30" s="1974" t="str">
        <f>+'[12]Tablas BCP'!F29</f>
        <v>TaT</v>
      </c>
      <c r="F30" s="68"/>
      <c r="G30" s="68"/>
      <c r="H30" s="68"/>
      <c r="I30" s="68"/>
      <c r="J30" s="68"/>
      <c r="K30" s="68"/>
      <c r="L30" s="68"/>
    </row>
    <row r="31" spans="1:12">
      <c r="A31" s="68"/>
      <c r="B31" s="418" t="s">
        <v>471</v>
      </c>
      <c r="C31" s="1989">
        <f>+'[12]Tablas BCP'!D30</f>
        <v>257673.428428977</v>
      </c>
      <c r="D31" s="1990">
        <f>+'[12]Tablas BCP'!E30</f>
        <v>268000.98977020395</v>
      </c>
      <c r="E31" s="1977">
        <f>+'[12]Tablas BCP'!F30</f>
        <v>4.0080040088702917E-2</v>
      </c>
      <c r="F31" s="68"/>
      <c r="G31" s="68"/>
      <c r="H31" s="68"/>
      <c r="I31" s="68"/>
      <c r="J31" s="68"/>
      <c r="K31" s="68"/>
      <c r="L31" s="68"/>
    </row>
    <row r="32" spans="1:12">
      <c r="A32" s="68"/>
      <c r="B32" s="418" t="s">
        <v>472</v>
      </c>
      <c r="C32" s="1989">
        <f>+'[12]Tablas BCP'!D31</f>
        <v>11906783.235100001</v>
      </c>
      <c r="D32" s="1990">
        <f>+'[12]Tablas BCP'!E31</f>
        <v>12098443.17264</v>
      </c>
      <c r="E32" s="1977">
        <f>+'[12]Tablas BCP'!F31</f>
        <v>1.6096701666240554E-2</v>
      </c>
      <c r="F32" s="68"/>
      <c r="G32" s="68"/>
      <c r="H32" s="68"/>
      <c r="I32" s="68"/>
      <c r="J32" s="68"/>
      <c r="K32" s="68"/>
      <c r="L32" s="68"/>
    </row>
    <row r="33" spans="1:12">
      <c r="A33" s="68"/>
      <c r="B33" s="418" t="s">
        <v>473</v>
      </c>
      <c r="C33" s="1989">
        <f>+'[12]Tablas BCP'!D32</f>
        <v>1586296.0427167497</v>
      </c>
      <c r="D33" s="1990">
        <f>+'[12]Tablas BCP'!E32</f>
        <v>1636597.3984574999</v>
      </c>
      <c r="E33" s="1977">
        <f>+'[12]Tablas BCP'!F32</f>
        <v>3.1709942145857095E-2</v>
      </c>
      <c r="F33" s="68"/>
      <c r="G33" s="68"/>
      <c r="H33" s="68"/>
      <c r="I33" s="68"/>
      <c r="J33" s="68"/>
      <c r="K33" s="68"/>
      <c r="L33" s="68"/>
    </row>
    <row r="34" spans="1:12" ht="15" thickBot="1">
      <c r="A34" s="68"/>
      <c r="B34" s="418" t="s">
        <v>474</v>
      </c>
      <c r="C34" s="1989">
        <f>+'[12]Tablas BCP'!D33</f>
        <v>3595809.693843706</v>
      </c>
      <c r="D34" s="1990">
        <f>+'[12]Tablas BCP'!E33</f>
        <v>5383836.7534477254</v>
      </c>
      <c r="E34" s="1977">
        <f>+'[12]Tablas BCP'!F33</f>
        <v>0.49725297272134705</v>
      </c>
      <c r="F34" s="68"/>
      <c r="G34" s="68"/>
      <c r="H34" s="68"/>
      <c r="I34" s="68"/>
      <c r="J34" s="68"/>
      <c r="K34" s="68"/>
      <c r="L34" s="68"/>
    </row>
    <row r="35" spans="1:12" ht="15" thickBot="1">
      <c r="A35" s="68"/>
      <c r="B35" s="419" t="s">
        <v>205</v>
      </c>
      <c r="C35" s="1993">
        <f>+'[12]Tablas BCP'!D34</f>
        <v>17346562.400089435</v>
      </c>
      <c r="D35" s="1994">
        <f>+'[12]Tablas BCP'!E34</f>
        <v>19386878.314315427</v>
      </c>
      <c r="E35" s="1982">
        <f>+'[12]Tablas BCP'!F34</f>
        <v>0.11762076353615014</v>
      </c>
      <c r="F35" s="68"/>
      <c r="G35" s="68"/>
      <c r="H35" s="68"/>
      <c r="I35" s="68"/>
      <c r="J35" s="68"/>
      <c r="K35" s="68"/>
      <c r="L35" s="68"/>
    </row>
    <row r="36" spans="1:12">
      <c r="A36" s="68"/>
      <c r="B36" s="422"/>
      <c r="C36" s="423"/>
      <c r="D36" s="423"/>
      <c r="E36" s="423"/>
      <c r="F36" s="68"/>
      <c r="G36" s="68"/>
      <c r="H36" s="68"/>
      <c r="I36" s="68"/>
      <c r="J36" s="68"/>
      <c r="K36" s="68"/>
      <c r="L36" s="68"/>
    </row>
    <row r="37" spans="1:12" ht="15">
      <c r="A37" s="68"/>
      <c r="B37" s="424" t="s">
        <v>475</v>
      </c>
      <c r="C37" s="423"/>
      <c r="D37" s="423"/>
      <c r="E37" s="423"/>
      <c r="F37" s="68"/>
      <c r="G37" s="68"/>
      <c r="H37" s="68"/>
      <c r="I37" s="68"/>
      <c r="J37" s="68"/>
      <c r="K37" s="68"/>
      <c r="L37" s="68"/>
    </row>
    <row r="38" spans="1:12" ht="15">
      <c r="A38" s="68"/>
      <c r="B38" s="424" t="s">
        <v>476</v>
      </c>
      <c r="C38" s="423"/>
      <c r="D38" s="423"/>
      <c r="E38" s="423"/>
      <c r="F38" s="68"/>
      <c r="G38" s="68"/>
      <c r="H38" s="68"/>
      <c r="I38" s="68"/>
      <c r="J38" s="68"/>
      <c r="K38" s="68"/>
      <c r="L38" s="68"/>
    </row>
    <row r="39" spans="1:12" ht="15">
      <c r="A39" s="68"/>
      <c r="B39" s="424" t="s">
        <v>477</v>
      </c>
      <c r="C39" s="423"/>
      <c r="D39" s="423"/>
      <c r="E39" s="423"/>
      <c r="F39" s="68"/>
      <c r="G39" s="68"/>
      <c r="H39" s="68"/>
      <c r="I39" s="68"/>
      <c r="J39" s="68"/>
      <c r="K39" s="68"/>
      <c r="L39" s="68"/>
    </row>
    <row r="40" spans="1:12" ht="15">
      <c r="A40" s="68"/>
      <c r="B40" s="424" t="s">
        <v>478</v>
      </c>
      <c r="C40" s="423"/>
      <c r="D40" s="423"/>
      <c r="E40" s="423"/>
      <c r="F40" s="68"/>
      <c r="G40" s="68"/>
      <c r="H40" s="68"/>
      <c r="I40" s="68"/>
      <c r="J40" s="68"/>
      <c r="K40" s="68"/>
      <c r="L40" s="68"/>
    </row>
    <row r="41" spans="1:12" ht="15">
      <c r="A41" s="68"/>
      <c r="B41" s="424"/>
      <c r="C41" s="423"/>
      <c r="D41" s="423"/>
      <c r="E41" s="423"/>
      <c r="F41" s="68"/>
      <c r="G41" s="68"/>
      <c r="H41" s="68"/>
      <c r="I41" s="68"/>
      <c r="J41" s="68"/>
      <c r="K41" s="68"/>
      <c r="L41" s="68"/>
    </row>
    <row r="42" spans="1:12" ht="15" thickBot="1">
      <c r="A42" s="68"/>
      <c r="B42" s="425" t="s">
        <v>479</v>
      </c>
      <c r="C42" s="423"/>
      <c r="D42" s="423"/>
      <c r="E42" s="423"/>
      <c r="F42" s="426"/>
      <c r="G42" s="426"/>
      <c r="H42" s="68"/>
      <c r="I42" s="68"/>
      <c r="J42" s="68"/>
      <c r="K42" s="68"/>
      <c r="L42" s="68"/>
    </row>
    <row r="43" spans="1:12" ht="15" thickBot="1">
      <c r="A43" s="68"/>
      <c r="B43" s="425"/>
      <c r="C43" s="1995" t="str">
        <f>+'[12]Tablas BCP'!D39</f>
        <v>Set 23</v>
      </c>
      <c r="D43" s="1996" t="str">
        <f>+'[12]Tablas BCP'!E39</f>
        <v>Dic 23</v>
      </c>
      <c r="E43" s="1997" t="str">
        <f>+'[12]Tablas BCP'!F39</f>
        <v>Variación</v>
      </c>
      <c r="F43" s="1998"/>
      <c r="G43" s="1999"/>
      <c r="H43" s="68"/>
      <c r="I43" s="68"/>
      <c r="J43" s="68"/>
      <c r="K43" s="68"/>
      <c r="L43" s="68"/>
    </row>
    <row r="44" spans="1:12">
      <c r="A44" s="68"/>
      <c r="B44" s="429" t="s">
        <v>480</v>
      </c>
      <c r="C44" s="2000">
        <f>+'[12]Tablas BCP'!D40</f>
        <v>0.13008835553958464</v>
      </c>
      <c r="D44" s="2001">
        <f>+'[12]Tablas BCP'!E40</f>
        <v>0.13090301664432163</v>
      </c>
      <c r="E44" s="2002" t="str">
        <f>+'[12]Tablas BCP'!F40</f>
        <v>8 pbs</v>
      </c>
      <c r="F44" s="1998"/>
      <c r="G44" s="2003"/>
      <c r="H44" s="68"/>
      <c r="I44" s="68"/>
      <c r="J44" s="68"/>
      <c r="K44" s="68"/>
      <c r="L44" s="68"/>
    </row>
    <row r="45" spans="1:12">
      <c r="A45" s="68"/>
      <c r="B45" s="430" t="s">
        <v>481</v>
      </c>
      <c r="C45" s="2004">
        <f>+'[12]Tablas BCP'!D41</f>
        <v>0.13008835553958464</v>
      </c>
      <c r="D45" s="2005">
        <f>+'[12]Tablas BCP'!E41</f>
        <v>0.13090301664432163</v>
      </c>
      <c r="E45" s="2006" t="str">
        <f>+'[12]Tablas BCP'!F41</f>
        <v>8 pbs</v>
      </c>
      <c r="F45" s="1998"/>
      <c r="G45" s="2003"/>
      <c r="H45" s="68"/>
      <c r="I45" s="68"/>
      <c r="J45" s="68"/>
      <c r="K45" s="68"/>
      <c r="L45" s="68"/>
    </row>
    <row r="46" spans="1:12" ht="15" thickBot="1">
      <c r="A46" s="68"/>
      <c r="B46" s="1707" t="s">
        <v>482</v>
      </c>
      <c r="C46" s="2007">
        <f>+'[12]Tablas BCP'!D42</f>
        <v>0.1751223386844436</v>
      </c>
      <c r="D46" s="2008">
        <f>+'[12]Tablas BCP'!E42</f>
        <v>0.17457663768340836</v>
      </c>
      <c r="E46" s="2009" t="str">
        <f>+'[12]Tablas BCP'!F42</f>
        <v>-5 pbs</v>
      </c>
      <c r="F46" s="1998"/>
      <c r="G46" s="2003"/>
      <c r="H46" s="68"/>
      <c r="I46" s="68"/>
      <c r="J46" s="68"/>
      <c r="K46" s="68"/>
      <c r="L46" s="68"/>
    </row>
    <row r="47" spans="1:12">
      <c r="A47" s="68"/>
      <c r="B47" s="427"/>
      <c r="C47" s="423"/>
      <c r="D47" s="423"/>
      <c r="E47" s="423"/>
      <c r="F47" s="423"/>
      <c r="G47" s="423"/>
      <c r="H47" s="68"/>
      <c r="I47" s="68"/>
      <c r="J47" s="68"/>
      <c r="K47" s="68"/>
      <c r="L47" s="68"/>
    </row>
    <row r="48" spans="1:12" ht="15" thickBot="1">
      <c r="A48" s="68"/>
      <c r="B48" s="422"/>
      <c r="C48" s="2010"/>
      <c r="D48" s="2010"/>
      <c r="E48" s="2011"/>
      <c r="F48" s="2011"/>
      <c r="G48" s="2011"/>
      <c r="H48" s="68"/>
      <c r="I48" s="68"/>
      <c r="J48" s="68"/>
      <c r="K48" s="68"/>
      <c r="L48" s="68"/>
    </row>
    <row r="49" spans="1:12">
      <c r="A49" s="68"/>
      <c r="B49" s="416" t="s">
        <v>483</v>
      </c>
      <c r="C49" s="1841">
        <f>+'[12]Tablas BCP'!D45</f>
        <v>0</v>
      </c>
      <c r="D49" s="1842" t="str">
        <f>+'[12]Tablas BCP'!E45</f>
        <v>Trimestre</v>
      </c>
      <c r="E49" s="1843">
        <f>+'[12]Tablas BCP'!F45</f>
        <v>0</v>
      </c>
      <c r="F49" s="2012" t="str">
        <f>+'[12]Tablas BCP'!G45</f>
        <v>Variación %</v>
      </c>
      <c r="G49" s="2013" t="str">
        <f>+'[12]Tablas BCP'!H45</f>
        <v>Variación %</v>
      </c>
      <c r="H49" s="68"/>
      <c r="I49" s="68"/>
      <c r="J49" s="68"/>
      <c r="K49" s="68"/>
      <c r="L49" s="68"/>
    </row>
    <row r="50" spans="1:12" ht="15" thickBot="1">
      <c r="A50" s="68"/>
      <c r="B50" s="1109" t="s">
        <v>484</v>
      </c>
      <c r="C50" s="2014" t="str">
        <f>+'[12]Tablas BCP'!D46</f>
        <v>Dic 22</v>
      </c>
      <c r="D50" s="2015" t="str">
        <f>+'[12]Tablas BCP'!E46</f>
        <v>Set 23</v>
      </c>
      <c r="E50" s="2016" t="str">
        <f>+'[12]Tablas BCP'!F46</f>
        <v>Dic 23</v>
      </c>
      <c r="F50" s="2017" t="str">
        <f>+'[12]Tablas BCP'!G46</f>
        <v>TaT</v>
      </c>
      <c r="G50" s="1708" t="str">
        <f>+'[12]Tablas BCP'!H46</f>
        <v>AaA</v>
      </c>
      <c r="H50" s="68"/>
      <c r="I50" s="68"/>
      <c r="J50" s="68"/>
      <c r="K50" s="68"/>
      <c r="L50" s="68"/>
    </row>
    <row r="51" spans="1:12">
      <c r="A51" s="68"/>
      <c r="B51" s="417" t="s">
        <v>485</v>
      </c>
      <c r="C51" s="2018">
        <f>+'[12]Tablas BCP'!D47</f>
        <v>18423649.247699998</v>
      </c>
      <c r="D51" s="2019">
        <f>+'[12]Tablas BCP'!E47</f>
        <v>19500724.786079999</v>
      </c>
      <c r="E51" s="2020">
        <f>+'[12]Tablas BCP'!F47</f>
        <v>19051852.94376</v>
      </c>
      <c r="F51" s="2021">
        <f>+'[12]Tablas BCP'!G47</f>
        <v>-2.3018213284073032E-2</v>
      </c>
      <c r="G51" s="2021">
        <f>+'[12]Tablas BCP'!H47</f>
        <v>3.4097679977186199E-2</v>
      </c>
      <c r="H51" s="68"/>
      <c r="I51" s="68"/>
      <c r="J51" s="68"/>
      <c r="K51" s="68"/>
      <c r="L51" s="68"/>
    </row>
    <row r="52" spans="1:12">
      <c r="A52" s="68"/>
      <c r="B52" s="418" t="s">
        <v>486</v>
      </c>
      <c r="C52" s="2018">
        <f>+'[12]Tablas BCP'!D48</f>
        <v>5249494.7595300004</v>
      </c>
      <c r="D52" s="2019">
        <f>+'[12]Tablas BCP'!E48</f>
        <v>5104881.31274</v>
      </c>
      <c r="E52" s="2020">
        <f>+'[12]Tablas BCP'!F48</f>
        <v>6058922.6995099997</v>
      </c>
      <c r="F52" s="1977">
        <f>+'[12]Tablas BCP'!G48</f>
        <v>0.18688806425117971</v>
      </c>
      <c r="G52" s="1977">
        <f>+'[12]Tablas BCP'!H48</f>
        <v>0.15419158929734209</v>
      </c>
      <c r="H52" s="68"/>
      <c r="I52" s="68"/>
      <c r="J52" s="68"/>
      <c r="K52" s="68"/>
      <c r="L52" s="68"/>
    </row>
    <row r="53" spans="1:12">
      <c r="A53" s="68"/>
      <c r="B53" s="418" t="s">
        <v>487</v>
      </c>
      <c r="C53" s="2018">
        <f>+'[12]Tablas BCP'!D49</f>
        <v>-549318.88114999991</v>
      </c>
      <c r="D53" s="2019">
        <f>+'[12]Tablas BCP'!E49</f>
        <v>-375085.86872999999</v>
      </c>
      <c r="E53" s="2020">
        <f>+'[12]Tablas BCP'!F49</f>
        <v>-109202.46983</v>
      </c>
      <c r="F53" s="1977">
        <f>+'[12]Tablas BCP'!G49</f>
        <v>-0.70886007996049616</v>
      </c>
      <c r="G53" s="1977">
        <f>+'[12]Tablas BCP'!H49</f>
        <v>-0.8012038661380354</v>
      </c>
      <c r="H53" s="68"/>
      <c r="I53" s="68"/>
      <c r="J53" s="68"/>
      <c r="K53" s="68"/>
      <c r="L53" s="68"/>
    </row>
    <row r="54" spans="1:12">
      <c r="A54" s="68"/>
      <c r="B54" s="418" t="s">
        <v>488</v>
      </c>
      <c r="C54" s="2018">
        <f>+'[12]Tablas BCP'!D50</f>
        <v>-1472073.1840899999</v>
      </c>
      <c r="D54" s="2019">
        <f>+'[12]Tablas BCP'!E50</f>
        <v>-1573071.6750099999</v>
      </c>
      <c r="E54" s="2020">
        <f>+'[12]Tablas BCP'!F50</f>
        <v>-1670115.99068</v>
      </c>
      <c r="F54" s="1977">
        <f>+'[12]Tablas BCP'!G50</f>
        <v>6.1690968829747221E-2</v>
      </c>
      <c r="G54" s="1977">
        <f>+'[12]Tablas BCP'!H50</f>
        <v>0.13453326147804631</v>
      </c>
      <c r="H54" s="68"/>
      <c r="I54" s="68"/>
      <c r="J54" s="68"/>
      <c r="K54" s="68"/>
      <c r="L54" s="68"/>
    </row>
    <row r="55" spans="1:12" ht="15" thickBot="1">
      <c r="A55" s="68"/>
      <c r="B55" s="418" t="s">
        <v>489</v>
      </c>
      <c r="C55" s="2018">
        <f>+'[12]Tablas BCP'!D51</f>
        <v>-2702064.8050199999</v>
      </c>
      <c r="D55" s="2019">
        <f>+'[12]Tablas BCP'!E51</f>
        <v>-2851284.7097200002</v>
      </c>
      <c r="E55" s="2020">
        <f>+'[12]Tablas BCP'!F51</f>
        <v>-2917670.02819</v>
      </c>
      <c r="F55" s="1977">
        <f>+'[12]Tablas BCP'!G51</f>
        <v>2.3282598978521141E-2</v>
      </c>
      <c r="G55" s="1977">
        <f>+'[12]Tablas BCP'!H51</f>
        <v>7.9792765432361371E-2</v>
      </c>
      <c r="H55" s="68"/>
      <c r="I55" s="68"/>
      <c r="J55" s="68"/>
      <c r="K55" s="68"/>
      <c r="L55" s="68"/>
    </row>
    <row r="56" spans="1:12" ht="15" thickBot="1">
      <c r="A56" s="68"/>
      <c r="B56" s="419" t="s">
        <v>205</v>
      </c>
      <c r="C56" s="2022">
        <f>+'[12]Tablas BCP'!D52</f>
        <v>18949687.136969998</v>
      </c>
      <c r="D56" s="2023">
        <f>+'[12]Tablas BCP'!E52</f>
        <v>19806163.84536</v>
      </c>
      <c r="E56" s="2024">
        <f>+'[12]Tablas BCP'!F52</f>
        <v>20413787.154569998</v>
      </c>
      <c r="F56" s="1982">
        <f>+'[12]Tablas BCP'!G52</f>
        <v>3.0678495540788275E-2</v>
      </c>
      <c r="G56" s="1982">
        <f>+'[12]Tablas BCP'!H52</f>
        <v>7.7262490246797044E-2</v>
      </c>
      <c r="H56" s="68"/>
      <c r="I56" s="68"/>
      <c r="J56" s="68"/>
      <c r="K56" s="68"/>
      <c r="L56" s="68"/>
    </row>
    <row r="57" spans="1:12" ht="15" thickBot="1">
      <c r="A57" s="68"/>
      <c r="B57" s="423"/>
      <c r="C57" s="2025"/>
      <c r="D57" s="2025"/>
      <c r="E57" s="2025"/>
      <c r="F57" s="2026"/>
      <c r="G57" s="2026"/>
      <c r="H57" s="68"/>
      <c r="I57" s="68"/>
      <c r="J57" s="68"/>
      <c r="K57" s="68"/>
      <c r="L57" s="68"/>
    </row>
    <row r="58" spans="1:12" ht="15" thickBot="1">
      <c r="A58" s="68"/>
      <c r="B58" s="419" t="s">
        <v>490</v>
      </c>
      <c r="C58" s="2022">
        <f>+'[12]Tablas BCP'!D54</f>
        <v>150535661.8893545</v>
      </c>
      <c r="D58" s="2027">
        <f>+'[12]Tablas BCP'!E54</f>
        <v>151843248.5983167</v>
      </c>
      <c r="E58" s="2024">
        <f>+'[12]Tablas BCP'!F54</f>
        <v>154627042.05604002</v>
      </c>
      <c r="F58" s="2028">
        <f>+'[12]Tablas BCP'!G54</f>
        <v>1.8333337065828424E-2</v>
      </c>
      <c r="G58" s="2028">
        <f>+'[12]Tablas BCP'!H54</f>
        <v>2.7178810092805348E-2</v>
      </c>
      <c r="H58" s="68"/>
      <c r="I58" s="68"/>
      <c r="J58" s="68"/>
      <c r="K58" s="68"/>
      <c r="L58" s="68"/>
    </row>
    <row r="59" spans="1:12">
      <c r="A59" s="68"/>
      <c r="B59" s="418" t="s">
        <v>491</v>
      </c>
      <c r="C59" s="2018">
        <f>+'[12]Tablas BCP'!D55</f>
        <v>134564843.73635998</v>
      </c>
      <c r="D59" s="2019">
        <f>+'[12]Tablas BCP'!E55</f>
        <v>133403553.886857</v>
      </c>
      <c r="E59" s="2020">
        <f>+'[12]Tablas BCP'!F55</f>
        <v>135581058.17376801</v>
      </c>
      <c r="F59" s="1977">
        <f>+'[12]Tablas BCP'!G55</f>
        <v>1.6322685741624307E-2</v>
      </c>
      <c r="G59" s="1977">
        <f>+'[12]Tablas BCP'!H55</f>
        <v>7.5518568534810003E-3</v>
      </c>
      <c r="H59" s="68"/>
      <c r="I59" s="68"/>
      <c r="J59" s="68"/>
      <c r="K59" s="68"/>
      <c r="L59" s="68"/>
    </row>
    <row r="60" spans="1:12" ht="15" thickBot="1">
      <c r="A60" s="68"/>
      <c r="B60" s="1705" t="s">
        <v>492</v>
      </c>
      <c r="C60" s="2029">
        <f>+'[12]Tablas BCP'!D56</f>
        <v>15970818.152994517</v>
      </c>
      <c r="D60" s="2030">
        <f>+'[12]Tablas BCP'!E56</f>
        <v>18439694.7114597</v>
      </c>
      <c r="E60" s="2031">
        <f>+'[12]Tablas BCP'!F56</f>
        <v>19045983.882272001</v>
      </c>
      <c r="F60" s="2032">
        <f>+'[12]Tablas BCP'!G56</f>
        <v>3.2879566625119414E-2</v>
      </c>
      <c r="G60" s="2032">
        <f>+'[12]Tablas BCP'!H56</f>
        <v>0.19254904162194675</v>
      </c>
      <c r="H60" s="68"/>
      <c r="I60" s="68"/>
      <c r="J60" s="68"/>
      <c r="K60" s="68"/>
      <c r="L60" s="68"/>
    </row>
    <row r="61" spans="1:12" ht="15" thickBot="1">
      <c r="A61" s="68"/>
      <c r="B61" s="423"/>
      <c r="C61" s="423"/>
      <c r="D61" s="423"/>
      <c r="E61" s="423"/>
      <c r="F61" s="423"/>
      <c r="G61" s="423"/>
      <c r="H61" s="68"/>
      <c r="I61" s="68"/>
      <c r="J61" s="68"/>
      <c r="K61" s="68"/>
      <c r="L61" s="68"/>
    </row>
    <row r="62" spans="1:12" ht="15" thickBot="1">
      <c r="A62" s="68"/>
      <c r="B62" s="419" t="s">
        <v>493</v>
      </c>
      <c r="C62" s="2033">
        <f>+'[12]Tablas BCP'!D58</f>
        <v>0.12588171400141879</v>
      </c>
      <c r="D62" s="2034">
        <f>+'[12]Tablas BCP'!E58</f>
        <v>0.13043822513146341</v>
      </c>
      <c r="E62" s="2035">
        <f>+'[12]Tablas BCP'!F58</f>
        <v>0.13201951536505252</v>
      </c>
      <c r="F62" s="2036" t="str">
        <f>+'[12]Tablas BCP'!G58</f>
        <v>16 pbs</v>
      </c>
      <c r="G62" s="2036" t="str">
        <f>+'[12]Tablas BCP'!H58</f>
        <v>61 pbs</v>
      </c>
      <c r="H62" s="68"/>
      <c r="I62" s="68"/>
      <c r="J62" s="68"/>
      <c r="K62" s="68"/>
      <c r="L62" s="68"/>
    </row>
    <row r="63" spans="1:12">
      <c r="A63" s="68"/>
      <c r="B63" s="427"/>
      <c r="C63" s="431"/>
      <c r="D63" s="423"/>
      <c r="E63" s="423"/>
      <c r="F63" s="423"/>
      <c r="G63" s="423"/>
      <c r="H63" s="68"/>
      <c r="I63" s="68"/>
      <c r="J63" s="68"/>
      <c r="K63" s="68"/>
      <c r="L63" s="68"/>
    </row>
    <row r="64" spans="1:12">
      <c r="A64" s="68"/>
      <c r="B64" s="427"/>
      <c r="C64" s="431"/>
      <c r="D64" s="423"/>
      <c r="E64" s="423"/>
      <c r="F64" s="423"/>
      <c r="G64" s="423"/>
      <c r="H64" s="68"/>
      <c r="I64" s="68"/>
      <c r="J64" s="68"/>
      <c r="K64" s="68"/>
      <c r="L64" s="68"/>
    </row>
    <row r="65" spans="1:12">
      <c r="A65" s="68"/>
      <c r="B65" s="427"/>
      <c r="C65" s="431"/>
      <c r="D65" s="423"/>
      <c r="E65" s="423"/>
      <c r="F65" s="423"/>
      <c r="G65" s="423"/>
      <c r="H65" s="68"/>
      <c r="I65" s="68"/>
      <c r="J65" s="68"/>
      <c r="K65" s="68"/>
      <c r="L65" s="68"/>
    </row>
    <row r="66" spans="1:12">
      <c r="A66" s="68"/>
      <c r="B66" s="423"/>
      <c r="C66" s="68"/>
      <c r="D66" s="68"/>
      <c r="E66" s="68"/>
      <c r="F66" s="68"/>
      <c r="G66" s="68"/>
      <c r="H66" s="68"/>
      <c r="I66" s="68"/>
      <c r="J66" s="68"/>
      <c r="K66" s="68"/>
      <c r="L66" s="68"/>
    </row>
    <row r="67" spans="1:12">
      <c r="A67" s="68"/>
      <c r="B67" s="426"/>
      <c r="C67" s="68"/>
      <c r="D67" s="68"/>
      <c r="E67" s="68"/>
      <c r="F67" s="68"/>
      <c r="G67" s="68"/>
      <c r="H67" s="68"/>
      <c r="I67" s="68"/>
      <c r="J67" s="68"/>
      <c r="K67" s="68"/>
      <c r="L67" s="68"/>
    </row>
    <row r="68" spans="1:12">
      <c r="A68" s="68"/>
      <c r="B68" s="426"/>
      <c r="C68" s="68"/>
      <c r="D68" s="68"/>
      <c r="E68" s="68"/>
      <c r="F68" s="68"/>
      <c r="G68" s="68"/>
      <c r="H68" s="68"/>
      <c r="I68" s="68"/>
      <c r="J68" s="68"/>
      <c r="K68" s="68"/>
      <c r="L68" s="68"/>
    </row>
    <row r="69" spans="1:12">
      <c r="A69" s="68"/>
      <c r="B69" s="428"/>
      <c r="C69" s="68"/>
      <c r="D69" s="68"/>
      <c r="E69" s="68"/>
      <c r="F69" s="68"/>
      <c r="G69" s="68"/>
      <c r="H69" s="68"/>
      <c r="I69" s="68"/>
      <c r="J69" s="68"/>
      <c r="K69" s="68"/>
      <c r="L69" s="68"/>
    </row>
    <row r="70" spans="1:12">
      <c r="A70" s="68"/>
      <c r="B70" s="2037"/>
      <c r="C70" s="68"/>
      <c r="D70" s="68"/>
      <c r="E70" s="68"/>
      <c r="F70" s="68"/>
      <c r="G70" s="68"/>
      <c r="H70" s="68"/>
      <c r="I70" s="68"/>
      <c r="J70" s="68"/>
      <c r="K70" s="68"/>
      <c r="L70" s="68"/>
    </row>
    <row r="71" spans="1:12">
      <c r="A71" s="68"/>
      <c r="B71" s="2037"/>
      <c r="C71" s="68"/>
      <c r="D71" s="68"/>
      <c r="E71" s="68"/>
      <c r="F71" s="68"/>
      <c r="G71" s="68"/>
      <c r="H71" s="68"/>
      <c r="I71" s="68"/>
      <c r="J71" s="68"/>
      <c r="K71" s="68"/>
      <c r="L71" s="68"/>
    </row>
    <row r="72" spans="1:12">
      <c r="B72" s="215"/>
    </row>
  </sheetData>
  <mergeCells count="4">
    <mergeCell ref="C22:D22"/>
    <mergeCell ref="C29:D29"/>
    <mergeCell ref="B2:E2"/>
    <mergeCell ref="C5:D5"/>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I62"/>
  <sheetViews>
    <sheetView showGridLines="0" zoomScaleNormal="100" workbookViewId="0">
      <selection activeCell="J50" sqref="J50"/>
    </sheetView>
  </sheetViews>
  <sheetFormatPr baseColWidth="10" defaultColWidth="11.44140625" defaultRowHeight="14.4"/>
  <cols>
    <col min="2" max="2" width="45.6640625" customWidth="1"/>
    <col min="3" max="3" width="11" bestFit="1" customWidth="1"/>
    <col min="4" max="4" width="11.5546875" bestFit="1" customWidth="1"/>
    <col min="5" max="5" width="11.44140625" bestFit="1" customWidth="1"/>
    <col min="6" max="7" width="13.109375" bestFit="1" customWidth="1"/>
  </cols>
  <sheetData>
    <row r="1" spans="1:9">
      <c r="A1" s="316" t="s">
        <v>41</v>
      </c>
    </row>
    <row r="2" spans="1:9">
      <c r="B2" s="2263" t="s">
        <v>494</v>
      </c>
      <c r="C2" s="2263"/>
      <c r="D2" s="2263"/>
      <c r="E2" s="2263"/>
      <c r="F2" s="68"/>
      <c r="G2" s="68"/>
      <c r="H2" s="68"/>
      <c r="I2" s="68"/>
    </row>
    <row r="3" spans="1:9" ht="15" thickBot="1">
      <c r="B3" s="68"/>
      <c r="C3" s="1845"/>
      <c r="D3" s="68"/>
      <c r="E3" s="68"/>
      <c r="F3" s="68"/>
      <c r="G3" s="68"/>
      <c r="H3" s="68"/>
      <c r="I3" s="68"/>
    </row>
    <row r="4" spans="1:9">
      <c r="B4" s="416" t="s">
        <v>451</v>
      </c>
      <c r="C4" s="2261" t="s">
        <v>94</v>
      </c>
      <c r="D4" s="2262"/>
      <c r="E4" s="432" t="s">
        <v>95</v>
      </c>
      <c r="F4" s="68"/>
      <c r="G4" s="68"/>
      <c r="H4" s="68"/>
      <c r="I4" s="68"/>
    </row>
    <row r="5" spans="1:9" ht="15" thickBot="1">
      <c r="B5" s="1109" t="s">
        <v>453</v>
      </c>
      <c r="C5" s="1972" t="str">
        <f>+'[12]Tablas Mibanco'!C5</f>
        <v>Set 23</v>
      </c>
      <c r="D5" s="1973" t="str">
        <f>+'[12]Tablas Mibanco'!D5</f>
        <v>Dic 23</v>
      </c>
      <c r="E5" s="1974" t="str">
        <f>+'[12]Tablas Mibanco'!E5</f>
        <v>TaT</v>
      </c>
      <c r="F5" s="1998"/>
      <c r="G5" s="1998"/>
      <c r="H5" s="68"/>
      <c r="I5" s="68"/>
    </row>
    <row r="6" spans="1:9">
      <c r="B6" s="417" t="s">
        <v>454</v>
      </c>
      <c r="C6" s="2038">
        <f>+'[12]Tablas Mibanco'!C6</f>
        <v>1840606.3130000001</v>
      </c>
      <c r="D6" s="2039">
        <f>+'[12]Tablas Mibanco'!D6</f>
        <v>1840606.3130000001</v>
      </c>
      <c r="E6" s="2040">
        <f>+'[12]Tablas Mibanco'!E6</f>
        <v>0</v>
      </c>
      <c r="F6" s="1998"/>
      <c r="G6" s="1998"/>
      <c r="H6" s="68"/>
      <c r="I6" s="68"/>
    </row>
    <row r="7" spans="1:9">
      <c r="B7" s="418" t="s">
        <v>455</v>
      </c>
      <c r="C7" s="2041">
        <f>+'[12]Tablas Mibanco'!C7</f>
        <v>308055.96045000001</v>
      </c>
      <c r="D7" s="2042">
        <f>+'[12]Tablas Mibanco'!D7</f>
        <v>308055.96045000001</v>
      </c>
      <c r="E7" s="2005">
        <f>+'[12]Tablas Mibanco'!E7</f>
        <v>0</v>
      </c>
      <c r="F7" s="1998"/>
      <c r="G7" s="1998"/>
      <c r="H7" s="68"/>
      <c r="I7" s="68"/>
    </row>
    <row r="8" spans="1:9">
      <c r="B8" s="418" t="s">
        <v>456</v>
      </c>
      <c r="C8" s="2041">
        <f>+'[12]Tablas Mibanco'!C8</f>
        <v>669894.25060999999</v>
      </c>
      <c r="D8" s="2042">
        <f>+'[12]Tablas Mibanco'!D8</f>
        <v>717918.95877999999</v>
      </c>
      <c r="E8" s="2005">
        <f>+'[12]Tablas Mibanco'!E8</f>
        <v>7.1689984092667025E-2</v>
      </c>
      <c r="F8" s="1998"/>
      <c r="G8" s="1998"/>
      <c r="H8" s="68"/>
      <c r="I8" s="68"/>
    </row>
    <row r="9" spans="1:9">
      <c r="B9" s="418" t="s">
        <v>457</v>
      </c>
      <c r="C9" s="2041">
        <f>+'[12]Tablas Mibanco'!C9</f>
        <v>163157.70538999996</v>
      </c>
      <c r="D9" s="2042">
        <f>+'[12]Tablas Mibanco'!D9</f>
        <v>157368.00815000001</v>
      </c>
      <c r="E9" s="2005">
        <f>+'[12]Tablas Mibanco'!E9</f>
        <v>-3.5485282329514818E-2</v>
      </c>
      <c r="F9" s="1998"/>
      <c r="G9" s="1998"/>
      <c r="H9" s="68"/>
      <c r="I9" s="68"/>
    </row>
    <row r="10" spans="1:9">
      <c r="B10" s="418" t="s">
        <v>423</v>
      </c>
      <c r="C10" s="2041">
        <f>+'[12]Tablas Mibanco'!C10</f>
        <v>0</v>
      </c>
      <c r="D10" s="2042">
        <f>+'[12]Tablas Mibanco'!D10</f>
        <v>0</v>
      </c>
      <c r="E10" s="2005" t="str">
        <f>+'[12]Tablas Mibanco'!E10</f>
        <v>n.a</v>
      </c>
      <c r="F10" s="1998"/>
      <c r="G10" s="1998"/>
      <c r="H10" s="68"/>
      <c r="I10" s="68"/>
    </row>
    <row r="11" spans="1:9">
      <c r="B11" s="418" t="s">
        <v>424</v>
      </c>
      <c r="C11" s="2041">
        <f>+'[12]Tablas Mibanco'!C11</f>
        <v>173000</v>
      </c>
      <c r="D11" s="2042">
        <f>+'[12]Tablas Mibanco'!D11</f>
        <v>173000</v>
      </c>
      <c r="E11" s="2005">
        <f>+'[12]Tablas Mibanco'!E11</f>
        <v>0</v>
      </c>
      <c r="F11" s="1998"/>
      <c r="G11" s="1998"/>
      <c r="H11" s="68"/>
      <c r="I11" s="68"/>
    </row>
    <row r="12" spans="1:9">
      <c r="B12" s="418" t="s">
        <v>458</v>
      </c>
      <c r="C12" s="2041">
        <f>+'[12]Tablas Mibanco'!C12</f>
        <v>-13583.678370000001</v>
      </c>
      <c r="D12" s="2042">
        <f>+'[12]Tablas Mibanco'!D12</f>
        <v>-1694.861169999999</v>
      </c>
      <c r="E12" s="2005">
        <f>+'[12]Tablas Mibanco'!E12</f>
        <v>-0.87522811392949684</v>
      </c>
      <c r="F12" s="1998"/>
      <c r="G12" s="1998"/>
      <c r="H12" s="68"/>
      <c r="I12" s="68"/>
    </row>
    <row r="13" spans="1:9" ht="27.6">
      <c r="B13" s="418" t="s">
        <v>459</v>
      </c>
      <c r="C13" s="2041">
        <f>+'[12]Tablas Mibanco'!C13</f>
        <v>-276.20566999999994</v>
      </c>
      <c r="D13" s="2042">
        <f>+'[12]Tablas Mibanco'!D13</f>
        <v>-282.28940999999998</v>
      </c>
      <c r="E13" s="2005">
        <f>+'[12]Tablas Mibanco'!E13</f>
        <v>2.2026122780173324E-2</v>
      </c>
      <c r="F13" s="1998"/>
      <c r="G13" s="1998"/>
      <c r="H13" s="68"/>
      <c r="I13" s="68"/>
    </row>
    <row r="14" spans="1:9">
      <c r="B14" s="418" t="s">
        <v>460</v>
      </c>
      <c r="C14" s="2041">
        <f>+'[12]Tablas Mibanco'!C14</f>
        <v>-140573.29962999999</v>
      </c>
      <c r="D14" s="2042">
        <f>+'[12]Tablas Mibanco'!D14</f>
        <v>-156884.33362999998</v>
      </c>
      <c r="E14" s="2005">
        <f>+'[12]Tablas Mibanco'!E14</f>
        <v>0.1160322340226196</v>
      </c>
      <c r="F14" s="1998"/>
      <c r="G14" s="1998"/>
      <c r="H14" s="68"/>
      <c r="I14" s="68"/>
    </row>
    <row r="15" spans="1:9" ht="15" thickBot="1">
      <c r="B15" s="1705" t="s">
        <v>426</v>
      </c>
      <c r="C15" s="2043">
        <f>+'[12]Tablas Mibanco'!C15</f>
        <v>-139180.33346999998</v>
      </c>
      <c r="D15" s="2044">
        <f>+'[12]Tablas Mibanco'!D15</f>
        <v>-139180.33346999998</v>
      </c>
      <c r="E15" s="2005">
        <f>+'[12]Tablas Mibanco'!E15</f>
        <v>0</v>
      </c>
      <c r="F15" s="1998"/>
      <c r="G15" s="1998"/>
      <c r="H15" s="68"/>
      <c r="I15" s="68"/>
    </row>
    <row r="16" spans="1:9" ht="15" thickBot="1">
      <c r="B16" s="419" t="s">
        <v>461</v>
      </c>
      <c r="C16" s="2045">
        <f>+'[12]Tablas Mibanco'!C16</f>
        <v>2861100.7123100003</v>
      </c>
      <c r="D16" s="2046">
        <f>+'[12]Tablas Mibanco'!D16</f>
        <v>2898907.4227000005</v>
      </c>
      <c r="E16" s="2047">
        <f>+'[12]Tablas Mibanco'!E16</f>
        <v>1.3214043891337084E-2</v>
      </c>
      <c r="F16" s="1998"/>
      <c r="G16" s="1998"/>
      <c r="H16" s="68"/>
      <c r="I16" s="68"/>
    </row>
    <row r="17" spans="2:9" ht="15" thickBot="1">
      <c r="B17" s="1706" t="s">
        <v>462</v>
      </c>
      <c r="C17" s="2048">
        <f>+'[12]Tablas Mibanco'!C17</f>
        <v>2524943.0069200005</v>
      </c>
      <c r="D17" s="2049">
        <f>+'[12]Tablas Mibanco'!D17</f>
        <v>2568539.4145500003</v>
      </c>
      <c r="E17" s="2050">
        <f>+'[12]Tablas Mibanco'!E17</f>
        <v>1.726629373832084E-2</v>
      </c>
      <c r="F17" s="1998"/>
      <c r="G17" s="1998"/>
      <c r="H17" s="68"/>
      <c r="I17" s="68"/>
    </row>
    <row r="18" spans="2:9" ht="15" thickBot="1">
      <c r="B18" s="1706" t="s">
        <v>463</v>
      </c>
      <c r="C18" s="2051">
        <f>+'[12]Tablas Mibanco'!C18</f>
        <v>2524943.0069200005</v>
      </c>
      <c r="D18" s="2052">
        <f>+'[12]Tablas Mibanco'!D18</f>
        <v>2568539.4145500003</v>
      </c>
      <c r="E18" s="2050">
        <f>+'[12]Tablas Mibanco'!E18</f>
        <v>1.726629373832084E-2</v>
      </c>
      <c r="F18" s="1998"/>
      <c r="G18" s="1998"/>
      <c r="H18" s="68"/>
      <c r="I18" s="68"/>
    </row>
    <row r="19" spans="2:9" ht="15" thickBot="1">
      <c r="B19" s="1706" t="s">
        <v>464</v>
      </c>
      <c r="C19" s="2048">
        <f>+'[12]Tablas Mibanco'!C19</f>
        <v>336157.70538999996</v>
      </c>
      <c r="D19" s="2049">
        <f>+'[12]Tablas Mibanco'!D19</f>
        <v>330368.00815000001</v>
      </c>
      <c r="E19" s="2050">
        <f>+'[12]Tablas Mibanco'!E19</f>
        <v>-1.7223157902279584E-2</v>
      </c>
      <c r="F19" s="1998"/>
      <c r="G19" s="1998"/>
      <c r="H19" s="68"/>
      <c r="I19" s="68"/>
    </row>
    <row r="20" spans="2:9" ht="15" thickBot="1">
      <c r="B20" s="420"/>
      <c r="C20" s="1998"/>
      <c r="D20" s="1998"/>
      <c r="E20" s="1998"/>
      <c r="F20" s="1998"/>
      <c r="G20" s="1998"/>
      <c r="H20" s="68"/>
      <c r="I20" s="68"/>
    </row>
    <row r="21" spans="2:9">
      <c r="B21" s="416" t="s">
        <v>465</v>
      </c>
      <c r="C21" s="2256" t="str">
        <f>+'[12]Tablas Mibanco'!C21</f>
        <v>Trimestre</v>
      </c>
      <c r="D21" s="2257">
        <f>+'[12]Tablas Mibanco'!D21</f>
        <v>0</v>
      </c>
      <c r="E21" s="1844" t="str">
        <f>+'[12]Tablas Mibanco'!E21</f>
        <v>Variación %</v>
      </c>
      <c r="F21" s="1998"/>
      <c r="G21" s="1998"/>
      <c r="H21" s="68"/>
      <c r="I21" s="68"/>
    </row>
    <row r="22" spans="2:9" ht="15" thickBot="1">
      <c r="B22" s="421" t="s">
        <v>453</v>
      </c>
      <c r="C22" s="1972" t="str">
        <f>+'[12]Tablas Mibanco'!C22</f>
        <v>Set 23</v>
      </c>
      <c r="D22" s="1973" t="str">
        <f>+'[12]Tablas Mibanco'!D22</f>
        <v>Dic 23</v>
      </c>
      <c r="E22" s="1973" t="str">
        <f>+'[12]Tablas Mibanco'!E22</f>
        <v>TaT</v>
      </c>
      <c r="F22" s="1998"/>
      <c r="G22" s="1998"/>
      <c r="H22" s="68"/>
      <c r="I22" s="68"/>
    </row>
    <row r="23" spans="2:9">
      <c r="B23" s="418" t="s">
        <v>466</v>
      </c>
      <c r="C23" s="2038">
        <f>+'[12]Tablas Mibanco'!C23</f>
        <v>163852.83240000001</v>
      </c>
      <c r="D23" s="2039">
        <f>+'[12]Tablas Mibanco'!D23</f>
        <v>220327</v>
      </c>
      <c r="E23" s="2005">
        <f>+'[12]Tablas Mibanco'!E23</f>
        <v>0.34466396932421889</v>
      </c>
      <c r="F23" s="1998"/>
      <c r="G23" s="1998"/>
      <c r="H23" s="68"/>
      <c r="I23" s="68"/>
    </row>
    <row r="24" spans="2:9">
      <c r="B24" s="418" t="s">
        <v>467</v>
      </c>
      <c r="C24" s="2041">
        <f>+'[12]Tablas Mibanco'!C24</f>
        <v>12799766.024530001</v>
      </c>
      <c r="D24" s="2042">
        <f>+'[12]Tablas Mibanco'!D24</f>
        <v>12349400</v>
      </c>
      <c r="E24" s="2005">
        <f>+'[12]Tablas Mibanco'!E24</f>
        <v>-3.5185488833694371E-2</v>
      </c>
      <c r="F24" s="1998"/>
      <c r="G24" s="1998"/>
      <c r="H24" s="68"/>
      <c r="I24" s="68"/>
    </row>
    <row r="25" spans="2:9" ht="15" thickBot="1">
      <c r="B25" s="418" t="s">
        <v>469</v>
      </c>
      <c r="C25" s="2043">
        <f>+'[12]Tablas Mibanco'!C25</f>
        <v>1522681.4892999998</v>
      </c>
      <c r="D25" s="2044">
        <f>+'[12]Tablas Mibanco'!D25</f>
        <v>1527140</v>
      </c>
      <c r="E25" s="2005">
        <f>+'[12]Tablas Mibanco'!E25</f>
        <v>2.9280652134609344E-3</v>
      </c>
      <c r="F25" s="1998"/>
      <c r="G25" s="1998"/>
      <c r="H25" s="68"/>
      <c r="I25" s="68"/>
    </row>
    <row r="26" spans="2:9" ht="15" thickBot="1">
      <c r="B26" s="419" t="s">
        <v>205</v>
      </c>
      <c r="C26" s="2048">
        <f>+'[12]Tablas Mibanco'!C26</f>
        <v>14486300.34623</v>
      </c>
      <c r="D26" s="2049">
        <f>+'[12]Tablas Mibanco'!D26</f>
        <v>14096867</v>
      </c>
      <c r="E26" s="2047">
        <f>+'[12]Tablas Mibanco'!E26</f>
        <v>-2.6882871190182709E-2</v>
      </c>
      <c r="F26" s="1998"/>
      <c r="G26" s="1998"/>
      <c r="H26" s="68"/>
      <c r="I26" s="68"/>
    </row>
    <row r="27" spans="2:9" ht="15" thickBot="1">
      <c r="B27" s="420"/>
      <c r="C27" s="1998"/>
      <c r="D27" s="1998"/>
      <c r="E27" s="1998"/>
      <c r="F27" s="1998"/>
      <c r="G27" s="1998"/>
      <c r="H27" s="68"/>
      <c r="I27" s="68"/>
    </row>
    <row r="28" spans="2:9">
      <c r="B28" s="416" t="s">
        <v>470</v>
      </c>
      <c r="C28" s="2256" t="str">
        <f>+'[12]Tablas Mibanco'!C28</f>
        <v>Trimestre</v>
      </c>
      <c r="D28" s="2257">
        <f>+'[12]Tablas Mibanco'!D28</f>
        <v>0</v>
      </c>
      <c r="E28" s="1844" t="str">
        <f>+'[12]Tablas Mibanco'!E28</f>
        <v>Variación %</v>
      </c>
      <c r="F28" s="1998"/>
      <c r="G28" s="1998"/>
      <c r="H28" s="68"/>
      <c r="I28" s="68"/>
    </row>
    <row r="29" spans="2:9" ht="15" thickBot="1">
      <c r="B29" s="1109" t="s">
        <v>453</v>
      </c>
      <c r="C29" s="2053" t="str">
        <f>+'[12]Tablas Mibanco'!C29</f>
        <v>Set 23</v>
      </c>
      <c r="D29" s="2054" t="str">
        <f>+'[12]Tablas Mibanco'!D29</f>
        <v>Dic 23</v>
      </c>
      <c r="E29" s="1973" t="str">
        <f>+'[12]Tablas Mibanco'!E29</f>
        <v>TaT</v>
      </c>
      <c r="F29" s="1998"/>
      <c r="G29" s="1998"/>
      <c r="H29" s="68"/>
      <c r="I29" s="68"/>
    </row>
    <row r="30" spans="2:9">
      <c r="B30" s="418" t="s">
        <v>471</v>
      </c>
      <c r="C30" s="2038">
        <f>+'[12]Tablas Mibanco'!C30</f>
        <v>16385.283240000001</v>
      </c>
      <c r="D30" s="2039">
        <f>+'[12]Tablas Mibanco'!D30</f>
        <v>22032.7</v>
      </c>
      <c r="E30" s="2005">
        <f>+'[12]Tablas Mibanco'!E30</f>
        <v>0.344663969324219</v>
      </c>
      <c r="F30" s="1998"/>
      <c r="G30" s="1998"/>
      <c r="H30" s="68"/>
      <c r="I30" s="68"/>
    </row>
    <row r="31" spans="2:9">
      <c r="B31" s="418" t="s">
        <v>472</v>
      </c>
      <c r="C31" s="2041">
        <f>+'[12]Tablas Mibanco'!C31</f>
        <v>1215977.77233035</v>
      </c>
      <c r="D31" s="2042">
        <f>+'[12]Tablas Mibanco'!D31</f>
        <v>1111446</v>
      </c>
      <c r="E31" s="2005">
        <f>+'[12]Tablas Mibanco'!E31</f>
        <v>-8.5965199947710402E-2</v>
      </c>
      <c r="F31" s="1998"/>
      <c r="G31" s="1998"/>
      <c r="H31" s="68"/>
      <c r="I31" s="68"/>
    </row>
    <row r="32" spans="2:9">
      <c r="B32" s="418" t="s">
        <v>473</v>
      </c>
      <c r="C32" s="2041">
        <f>+'[12]Tablas Mibanco'!C32</f>
        <v>152268.14892999997</v>
      </c>
      <c r="D32" s="2042">
        <f>+'[12]Tablas Mibanco'!D32</f>
        <v>152714</v>
      </c>
      <c r="E32" s="2005">
        <f>+'[12]Tablas Mibanco'!E32</f>
        <v>2.9280652134610111E-3</v>
      </c>
      <c r="F32" s="1998"/>
      <c r="G32" s="1998"/>
      <c r="H32" s="68"/>
      <c r="I32" s="68"/>
    </row>
    <row r="33" spans="2:9" ht="15" thickBot="1">
      <c r="B33" s="418" t="s">
        <v>474</v>
      </c>
      <c r="C33" s="2043">
        <f>+'[12]Tablas Mibanco'!C33</f>
        <v>399691.17104300245</v>
      </c>
      <c r="D33" s="2044">
        <f>+'[12]Tablas Mibanco'!D33</f>
        <v>557637.06963576062</v>
      </c>
      <c r="E33" s="2005">
        <f>+'[12]Tablas Mibanco'!E33</f>
        <v>0.39516984621050061</v>
      </c>
      <c r="F33" s="1998"/>
      <c r="G33" s="1998"/>
      <c r="H33" s="68"/>
      <c r="I33" s="68"/>
    </row>
    <row r="34" spans="2:9" ht="15" thickBot="1">
      <c r="B34" s="419" t="s">
        <v>205</v>
      </c>
      <c r="C34" s="2055">
        <f>+'[12]Tablas Mibanco'!C34</f>
        <v>1784322.3755433524</v>
      </c>
      <c r="D34" s="2056">
        <f>+'[12]Tablas Mibanco'!D34</f>
        <v>1843829.7696357607</v>
      </c>
      <c r="E34" s="2047">
        <f>+'[12]Tablas Mibanco'!E34</f>
        <v>3.3350136112196296E-2</v>
      </c>
      <c r="F34" s="1998"/>
      <c r="G34" s="1998"/>
      <c r="H34" s="68"/>
      <c r="I34" s="68"/>
    </row>
    <row r="35" spans="2:9">
      <c r="B35" s="68"/>
      <c r="C35" s="2057"/>
      <c r="D35" s="2057"/>
      <c r="E35" s="1998"/>
      <c r="F35" s="1998"/>
      <c r="G35" s="1998"/>
      <c r="H35" s="68"/>
      <c r="I35" s="68"/>
    </row>
    <row r="36" spans="2:9" ht="15" thickBot="1">
      <c r="B36" s="425" t="s">
        <v>479</v>
      </c>
      <c r="C36" s="2057"/>
      <c r="D36" s="2057"/>
      <c r="E36" s="1998"/>
      <c r="F36" s="1998"/>
      <c r="G36" s="1998"/>
      <c r="H36" s="68"/>
      <c r="I36" s="68"/>
    </row>
    <row r="37" spans="2:9" ht="14.1" customHeight="1" thickBot="1">
      <c r="B37" s="68"/>
      <c r="C37" s="2058" t="str">
        <f>+'[12]Tablas Mibanco'!C38</f>
        <v>Set 23</v>
      </c>
      <c r="D37" s="2059" t="str">
        <f>+'[12]Tablas Mibanco'!D38</f>
        <v>Dic 23</v>
      </c>
      <c r="E37" s="1844" t="str">
        <f>+'[12]Tablas Mibanco'!E38</f>
        <v>Variación %</v>
      </c>
      <c r="F37" s="1998"/>
      <c r="G37" s="1998"/>
      <c r="H37" s="68"/>
      <c r="I37" s="68"/>
    </row>
    <row r="38" spans="2:9" ht="12.75" customHeight="1">
      <c r="B38" s="433" t="s">
        <v>495</v>
      </c>
      <c r="C38" s="2060">
        <f>+'[12]Tablas Mibanco'!C39</f>
        <v>0.17429867851505002</v>
      </c>
      <c r="D38" s="2061">
        <f>+'[12]Tablas Mibanco'!D39</f>
        <v>0.18220640192959189</v>
      </c>
      <c r="E38" s="2062" t="str">
        <f>+'[12]Tablas Mibanco'!E39</f>
        <v>79 pbs</v>
      </c>
      <c r="F38" s="1998"/>
      <c r="G38" s="423"/>
      <c r="H38" s="68"/>
      <c r="I38" s="68"/>
    </row>
    <row r="39" spans="2:9">
      <c r="B39" s="434" t="s">
        <v>481</v>
      </c>
      <c r="C39" s="2063">
        <f>+'[12]Tablas Mibanco'!C40</f>
        <v>0.17429867851505002</v>
      </c>
      <c r="D39" s="2064">
        <f>+'[12]Tablas Mibanco'!D40</f>
        <v>0.18220640192959189</v>
      </c>
      <c r="E39" s="2065" t="str">
        <f>+'[12]Tablas Mibanco'!E40</f>
        <v>79 pbs</v>
      </c>
      <c r="F39" s="1998"/>
      <c r="G39" s="423"/>
      <c r="H39" s="68"/>
      <c r="I39" s="68"/>
    </row>
    <row r="40" spans="2:9" ht="14.25" customHeight="1" thickBot="1">
      <c r="B40" s="435" t="s">
        <v>496</v>
      </c>
      <c r="C40" s="2066">
        <f>+'[12]Tablas Mibanco'!C41</f>
        <v>0.19750389291456255</v>
      </c>
      <c r="D40" s="2067">
        <f>+'[12]Tablas Mibanco'!D41</f>
        <v>0.20564196446628888</v>
      </c>
      <c r="E40" s="2068" t="str">
        <f>+'[12]Tablas Mibanco'!E41</f>
        <v>81 pbs</v>
      </c>
      <c r="F40" s="1998"/>
      <c r="G40" s="423"/>
      <c r="H40" s="68"/>
      <c r="I40" s="68"/>
    </row>
    <row r="41" spans="2:9">
      <c r="B41" s="427"/>
      <c r="C41" s="68"/>
      <c r="D41" s="68"/>
      <c r="E41" s="68"/>
      <c r="F41" s="1998"/>
      <c r="G41" s="423"/>
      <c r="H41" s="68"/>
      <c r="I41" s="68"/>
    </row>
    <row r="42" spans="2:9" ht="15" thickBot="1">
      <c r="B42" s="427"/>
      <c r="C42" s="2057"/>
      <c r="D42" s="2057"/>
      <c r="E42" s="1998"/>
      <c r="F42" s="1998"/>
      <c r="G42" s="1998"/>
      <c r="H42" s="68"/>
      <c r="I42" s="68"/>
    </row>
    <row r="43" spans="2:9" ht="22.5" customHeight="1">
      <c r="B43" s="416" t="s">
        <v>483</v>
      </c>
      <c r="C43" s="2258" t="s">
        <v>94</v>
      </c>
      <c r="D43" s="2259"/>
      <c r="E43" s="2260"/>
      <c r="F43" s="1110" t="str">
        <f>+'[12]Tablas Mibanco'!F44</f>
        <v>Variación %</v>
      </c>
      <c r="G43" s="1110" t="str">
        <f>+'[12]Tablas Mibanco'!G44</f>
        <v>Variación %</v>
      </c>
      <c r="H43" s="68"/>
      <c r="I43" s="68"/>
    </row>
    <row r="44" spans="2:9" ht="15" thickBot="1">
      <c r="B44" s="1109" t="s">
        <v>484</v>
      </c>
      <c r="C44" s="1111" t="str">
        <f>+'[12]Tablas Mibanco'!C45</f>
        <v>Dic 22</v>
      </c>
      <c r="D44" s="1112" t="str">
        <f>+'[12]Tablas Mibanco'!D45</f>
        <v>Set 23</v>
      </c>
      <c r="E44" s="1113" t="str">
        <f>+'[12]Tablas Mibanco'!E45</f>
        <v>Dic 23</v>
      </c>
      <c r="F44" s="1708" t="str">
        <f>+'[12]Tablas Mibanco'!F45</f>
        <v>TaT</v>
      </c>
      <c r="G44" s="1708" t="str">
        <f>+'[12]Tablas Mibanco'!G45</f>
        <v>AaA</v>
      </c>
      <c r="H44" s="68"/>
      <c r="I44" s="68"/>
    </row>
    <row r="45" spans="2:9" ht="14.4" customHeight="1">
      <c r="B45" s="417" t="s">
        <v>485</v>
      </c>
      <c r="C45" s="2038">
        <f>+'[12]Tablas Mibanco'!C46</f>
        <v>2632955.7245800002</v>
      </c>
      <c r="D45" s="2069">
        <f>+'[12]Tablas Mibanco'!D46</f>
        <v>2676791.1776910005</v>
      </c>
      <c r="E45" s="2039">
        <f>+'[12]Tablas Mibanco'!E46</f>
        <v>2676791.1776910005</v>
      </c>
      <c r="F45" s="2070">
        <f>+'[12]Tablas Mibanco'!F46</f>
        <v>0</v>
      </c>
      <c r="G45" s="2021">
        <f>+'[12]Tablas Mibanco'!G46</f>
        <v>1.6648761960474268E-2</v>
      </c>
      <c r="H45" s="68"/>
      <c r="I45" s="68"/>
    </row>
    <row r="46" spans="2:9" ht="14.4" customHeight="1">
      <c r="B46" s="418" t="s">
        <v>486</v>
      </c>
      <c r="C46" s="2041">
        <f>+'[12]Tablas Mibanco'!C47</f>
        <v>161295.22694481118</v>
      </c>
      <c r="D46" s="2071">
        <f>+'[12]Tablas Mibanco'!D47</f>
        <v>267299.41475381114</v>
      </c>
      <c r="E46" s="2042">
        <f>+'[12]Tablas Mibanco'!E47</f>
        <v>321189.4147538112</v>
      </c>
      <c r="F46" s="2072">
        <f>+'[12]Tablas Mibanco'!F47</f>
        <v>0.20160912080422611</v>
      </c>
      <c r="G46" s="1977">
        <f>+'[12]Tablas Mibanco'!G47</f>
        <v>0.99131382147910352</v>
      </c>
      <c r="H46" s="68"/>
      <c r="I46" s="68"/>
    </row>
    <row r="47" spans="2:9">
      <c r="B47" s="418" t="s">
        <v>487</v>
      </c>
      <c r="C47" s="2041">
        <f>+'[12]Tablas Mibanco'!C48</f>
        <v>-12686.145939999999</v>
      </c>
      <c r="D47" s="2071">
        <f>+'[12]Tablas Mibanco'!D48</f>
        <v>-13268.121439999999</v>
      </c>
      <c r="E47" s="2042">
        <f>+'[12]Tablas Mibanco'!E48</f>
        <v>-1403.4070900000002</v>
      </c>
      <c r="F47" s="2072">
        <f>+'[12]Tablas Mibanco'!F48</f>
        <v>-0.89422714463789232</v>
      </c>
      <c r="G47" s="1977">
        <f>+'[12]Tablas Mibanco'!G48</f>
        <v>-0.88937482694606296</v>
      </c>
      <c r="H47" s="68"/>
      <c r="I47" s="68"/>
    </row>
    <row r="48" spans="2:9">
      <c r="B48" s="418" t="s">
        <v>488</v>
      </c>
      <c r="C48" s="2041">
        <f>+'[12]Tablas Mibanco'!C49</f>
        <v>-349966.86972000002</v>
      </c>
      <c r="D48" s="2071">
        <f>+'[12]Tablas Mibanco'!D49</f>
        <v>-345258.15429999999</v>
      </c>
      <c r="E48" s="2042">
        <f>+'[12]Tablas Mibanco'!E49</f>
        <v>-360170.64319999999</v>
      </c>
      <c r="F48" s="2072">
        <f>+'[12]Tablas Mibanco'!F49</f>
        <v>4.3192285871523017E-2</v>
      </c>
      <c r="G48" s="1977">
        <f>+'[12]Tablas Mibanco'!G49</f>
        <v>2.91563983989791E-2</v>
      </c>
      <c r="H48" s="68"/>
      <c r="I48" s="68"/>
    </row>
    <row r="49" spans="2:9" ht="15" thickBot="1">
      <c r="B49" s="418" t="s">
        <v>489</v>
      </c>
      <c r="C49" s="2041">
        <f>+'[12]Tablas Mibanco'!C50</f>
        <v>-261.17394999999999</v>
      </c>
      <c r="D49" s="2071">
        <f>+'[12]Tablas Mibanco'!D50</f>
        <v>-276.20566999999994</v>
      </c>
      <c r="E49" s="2042">
        <f>+'[12]Tablas Mibanco'!E50</f>
        <v>-282.28940999999998</v>
      </c>
      <c r="F49" s="2072">
        <f>+'[12]Tablas Mibanco'!F50</f>
        <v>2.2026122780173241E-2</v>
      </c>
      <c r="G49" s="1977">
        <f>+'[12]Tablas Mibanco'!G50</f>
        <v>8.0848262240548863E-2</v>
      </c>
      <c r="H49" s="68"/>
      <c r="I49" s="68"/>
    </row>
    <row r="50" spans="2:9" ht="14.4" customHeight="1" thickBot="1">
      <c r="B50" s="419" t="s">
        <v>205</v>
      </c>
      <c r="C50" s="2048">
        <f>+'[12]Tablas Mibanco'!C51</f>
        <v>2431336.7619148111</v>
      </c>
      <c r="D50" s="2073">
        <f>+'[12]Tablas Mibanco'!D51</f>
        <v>2585288.1110348115</v>
      </c>
      <c r="E50" s="2049">
        <f>+'[12]Tablas Mibanco'!E51</f>
        <v>2636124.2527448121</v>
      </c>
      <c r="F50" s="2047">
        <f>+'[12]Tablas Mibanco'!F51</f>
        <v>1.9663627234820069E-2</v>
      </c>
      <c r="G50" s="1982">
        <f>+'[12]Tablas Mibanco'!G51</f>
        <v>8.4228352911802862E-2</v>
      </c>
      <c r="H50" s="68"/>
      <c r="I50" s="68"/>
    </row>
    <row r="51" spans="2:9" ht="15" thickBot="1">
      <c r="B51" s="423"/>
      <c r="C51" s="2057"/>
      <c r="D51" s="2057"/>
      <c r="E51" s="1998"/>
      <c r="F51" s="1998"/>
      <c r="G51" s="1998"/>
      <c r="H51" s="68"/>
      <c r="I51" s="68"/>
    </row>
    <row r="52" spans="2:9" ht="15" thickBot="1">
      <c r="B52" s="419" t="s">
        <v>490</v>
      </c>
      <c r="C52" s="2045">
        <f>+'[12]Tablas Mibanco'!C53</f>
        <v>14772094.653758937</v>
      </c>
      <c r="D52" s="2074">
        <f>+'[12]Tablas Mibanco'!D53</f>
        <v>14719636.676737815</v>
      </c>
      <c r="E52" s="2046">
        <f>+'[12]Tablas Mibanco'!E53</f>
        <v>14351723.738926645</v>
      </c>
      <c r="F52" s="1982">
        <f>+'[12]Tablas Mibanco'!F53</f>
        <v>-2.4994702375541689E-2</v>
      </c>
      <c r="G52" s="1982">
        <f>+'[12]Tablas Mibanco'!G53</f>
        <v>-2.8457095942404087E-2</v>
      </c>
      <c r="H52" s="68"/>
      <c r="I52" s="68"/>
    </row>
    <row r="53" spans="2:9">
      <c r="B53" s="418" t="s">
        <v>491</v>
      </c>
      <c r="C53" s="2038">
        <f>+'[12]Tablas Mibanco'!C54</f>
        <v>13255788.006458938</v>
      </c>
      <c r="D53" s="2069">
        <f>+'[12]Tablas Mibanco'!D54</f>
        <v>13028635.227037815</v>
      </c>
      <c r="E53" s="2039">
        <f>+'[12]Tablas Mibanco'!E54</f>
        <v>12597373.239593312</v>
      </c>
      <c r="F53" s="2072">
        <f>+'[12]Tablas Mibanco'!F54</f>
        <v>-3.3101086946507041E-2</v>
      </c>
      <c r="G53" s="1977">
        <f>+'[12]Tablas Mibanco'!G54</f>
        <v>-4.9669983145838703E-2</v>
      </c>
      <c r="H53" s="68"/>
      <c r="I53" s="68"/>
    </row>
    <row r="54" spans="2:9" ht="15" thickBot="1">
      <c r="B54" s="1705" t="s">
        <v>492</v>
      </c>
      <c r="C54" s="2043">
        <f>+'[12]Tablas Mibanco'!C55</f>
        <v>1516306.6472999998</v>
      </c>
      <c r="D54" s="2075">
        <f>+'[12]Tablas Mibanco'!D55</f>
        <v>1691001.4496999998</v>
      </c>
      <c r="E54" s="2044">
        <f>+'[12]Tablas Mibanco'!E55</f>
        <v>1754350.4993333332</v>
      </c>
      <c r="F54" s="2076">
        <f>+'[12]Tablas Mibanco'!F55</f>
        <v>3.7462445490257901E-2</v>
      </c>
      <c r="G54" s="2032">
        <f>+'[12]Tablas Mibanco'!G55</f>
        <v>0.15698925574006051</v>
      </c>
      <c r="H54" s="68"/>
      <c r="I54" s="68"/>
    </row>
    <row r="55" spans="2:9" ht="15" thickBot="1">
      <c r="B55" s="68"/>
      <c r="C55" s="68"/>
      <c r="D55" s="68"/>
      <c r="E55" s="68"/>
      <c r="F55" s="68"/>
      <c r="G55" s="68"/>
      <c r="H55" s="68"/>
      <c r="I55" s="68"/>
    </row>
    <row r="56" spans="2:9" ht="15" thickBot="1">
      <c r="B56" s="419" t="s">
        <v>493</v>
      </c>
      <c r="C56" s="2077">
        <f>+'[12]Tablas Mibanco'!C57</f>
        <v>0.16458984449413397</v>
      </c>
      <c r="D56" s="2078">
        <f>+'[12]Tablas Mibanco'!D57</f>
        <v>0.17563532088536349</v>
      </c>
      <c r="E56" s="2079">
        <f>+'[12]Tablas Mibanco'!E57</f>
        <v>0.1836799746635846</v>
      </c>
      <c r="F56" s="2080" t="str">
        <f>+'[12]Tablas Mibanco'!F57</f>
        <v>80 pbs</v>
      </c>
      <c r="G56" s="2081" t="str">
        <f>+'[12]Tablas Mibanco'!G57</f>
        <v>191 pbs</v>
      </c>
      <c r="H56" s="68"/>
      <c r="I56" s="68"/>
    </row>
    <row r="57" spans="2:9" s="205" customFormat="1">
      <c r="B57" s="68"/>
      <c r="C57" s="68"/>
      <c r="D57" s="68"/>
      <c r="E57" s="68"/>
      <c r="F57" s="68"/>
      <c r="G57" s="68"/>
      <c r="H57" s="68"/>
      <c r="I57" s="431"/>
    </row>
    <row r="58" spans="2:9" ht="27.6">
      <c r="B58" s="2082" t="s">
        <v>497</v>
      </c>
      <c r="C58" s="68"/>
      <c r="D58" s="68"/>
      <c r="E58" s="68"/>
      <c r="F58" s="68"/>
      <c r="G58" s="68"/>
      <c r="H58" s="68"/>
      <c r="I58" s="68"/>
    </row>
    <row r="59" spans="2:9" ht="69">
      <c r="B59" s="2082" t="s">
        <v>498</v>
      </c>
      <c r="C59" s="68"/>
      <c r="D59" s="68"/>
      <c r="E59" s="68"/>
      <c r="F59" s="68"/>
      <c r="G59" s="68"/>
      <c r="H59" s="68"/>
      <c r="I59" s="68"/>
    </row>
    <row r="60" spans="2:9" ht="27.6">
      <c r="B60" s="2082" t="s">
        <v>499</v>
      </c>
      <c r="C60" s="68"/>
      <c r="D60" s="68"/>
      <c r="E60" s="68"/>
      <c r="F60" s="68"/>
      <c r="G60" s="68"/>
      <c r="H60" s="68"/>
      <c r="I60" s="68"/>
    </row>
    <row r="61" spans="2:9" ht="27.6">
      <c r="B61" s="2082" t="s">
        <v>500</v>
      </c>
      <c r="C61" s="68"/>
      <c r="D61" s="68"/>
      <c r="E61" s="68"/>
      <c r="F61" s="68"/>
      <c r="G61" s="68"/>
      <c r="H61" s="68"/>
      <c r="I61" s="68"/>
    </row>
    <row r="62" spans="2:9">
      <c r="B62" s="68"/>
      <c r="C62" s="68"/>
      <c r="D62" s="68"/>
      <c r="E62" s="68"/>
      <c r="F62" s="68"/>
      <c r="G62" s="68"/>
      <c r="H62" s="68"/>
      <c r="I62" s="68"/>
    </row>
  </sheetData>
  <mergeCells count="5">
    <mergeCell ref="C21:D21"/>
    <mergeCell ref="C28:D28"/>
    <mergeCell ref="C43:E43"/>
    <mergeCell ref="C4:D4"/>
    <mergeCell ref="B2:E2"/>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I38"/>
  <sheetViews>
    <sheetView showGridLines="0" zoomScale="85" zoomScaleNormal="85" workbookViewId="0">
      <selection activeCell="F23" sqref="F23"/>
    </sheetView>
  </sheetViews>
  <sheetFormatPr baseColWidth="10" defaultColWidth="11.44140625" defaultRowHeight="13.8"/>
  <cols>
    <col min="1" max="1" width="11.44140625" style="45"/>
    <col min="2" max="2" width="43.5546875" style="45" customWidth="1"/>
    <col min="3" max="16384" width="11.44140625" style="45"/>
  </cols>
  <sheetData>
    <row r="1" spans="1:9" ht="14.4">
      <c r="A1" s="316" t="s">
        <v>41</v>
      </c>
    </row>
    <row r="2" spans="1:9" ht="14.4" thickBot="1"/>
    <row r="3" spans="1:9" customFormat="1" ht="14.4" customHeight="1">
      <c r="B3" s="1709" t="s">
        <v>501</v>
      </c>
      <c r="C3" s="2268">
        <v>2018</v>
      </c>
      <c r="D3" s="2266">
        <v>2019</v>
      </c>
      <c r="E3" s="2266">
        <v>2020</v>
      </c>
      <c r="F3" s="2266">
        <v>2021</v>
      </c>
      <c r="G3" s="2266">
        <v>2022</v>
      </c>
      <c r="H3" s="2266" t="s">
        <v>502</v>
      </c>
      <c r="I3" s="2264">
        <v>2024</v>
      </c>
    </row>
    <row r="4" spans="1:9" customFormat="1" ht="15" customHeight="1" thickBot="1">
      <c r="B4" s="1590"/>
      <c r="C4" s="2269"/>
      <c r="D4" s="2267"/>
      <c r="E4" s="2267"/>
      <c r="F4" s="2267"/>
      <c r="G4" s="2267"/>
      <c r="H4" s="2267"/>
      <c r="I4" s="2265"/>
    </row>
    <row r="5" spans="1:9" customFormat="1" ht="14.4">
      <c r="B5" s="1710" t="s">
        <v>503</v>
      </c>
      <c r="C5" s="446">
        <v>226919.29161792499</v>
      </c>
      <c r="D5" s="447">
        <v>232519.24383955199</v>
      </c>
      <c r="E5" s="447">
        <v>205755.288782063</v>
      </c>
      <c r="F5" s="447">
        <v>225802.63425689001</v>
      </c>
      <c r="G5" s="447">
        <v>244788.90703164699</v>
      </c>
      <c r="H5" s="1828">
        <v>266781.64041642071</v>
      </c>
      <c r="I5" s="451">
        <v>277498</v>
      </c>
    </row>
    <row r="6" spans="1:9" customFormat="1" ht="14.4">
      <c r="B6" s="436" t="s">
        <v>504</v>
      </c>
      <c r="C6" s="446">
        <v>3.9769357175500488</v>
      </c>
      <c r="D6" s="447">
        <v>2.2406317687504895</v>
      </c>
      <c r="E6" s="447">
        <v>-10.952698932501534</v>
      </c>
      <c r="F6" s="447">
        <v>13.349509077797663</v>
      </c>
      <c r="G6" s="447">
        <v>2.6826315808553289</v>
      </c>
      <c r="H6" s="1828">
        <v>-0.5</v>
      </c>
      <c r="I6" s="451">
        <v>2.5</v>
      </c>
    </row>
    <row r="7" spans="1:9" customFormat="1" ht="14.4">
      <c r="B7" s="436" t="s">
        <v>505</v>
      </c>
      <c r="C7" s="446">
        <v>7189.6063927854357</v>
      </c>
      <c r="D7" s="447">
        <v>7236.5114448655204</v>
      </c>
      <c r="E7" s="447">
        <v>6306.4922675063108</v>
      </c>
      <c r="F7" s="447">
        <v>6835.1916560807203</v>
      </c>
      <c r="G7" s="447">
        <v>7329.7338267288287</v>
      </c>
      <c r="H7" s="1828">
        <v>7872.3147905751011</v>
      </c>
      <c r="I7" s="451">
        <v>8137.1346077673452</v>
      </c>
    </row>
    <row r="8" spans="1:9" customFormat="1" ht="14.4">
      <c r="B8" s="436" t="s">
        <v>506</v>
      </c>
      <c r="C8" s="446">
        <v>4.0604102770662251</v>
      </c>
      <c r="D8" s="447">
        <v>2.2308291430070568</v>
      </c>
      <c r="E8" s="447">
        <v>-9.8090716481155482</v>
      </c>
      <c r="F8" s="447">
        <v>14.476415207488614</v>
      </c>
      <c r="G8" s="447">
        <v>2.2764402339554834</v>
      </c>
      <c r="H8" s="1828">
        <v>-1.9</v>
      </c>
      <c r="I8" s="451">
        <v>2.4</v>
      </c>
    </row>
    <row r="9" spans="1:9" customFormat="1" ht="14.4" hidden="1" customHeight="1">
      <c r="B9" s="436" t="s">
        <v>507</v>
      </c>
      <c r="C9" s="446">
        <v>3.5639889604846218</v>
      </c>
      <c r="D9" s="447">
        <v>2.8882330210537361</v>
      </c>
      <c r="E9" s="447">
        <v>-7.2</v>
      </c>
      <c r="F9" s="447">
        <v>11.5</v>
      </c>
      <c r="G9" s="447">
        <v>4.2481918676682682</v>
      </c>
      <c r="H9" s="1828"/>
      <c r="I9" s="451"/>
    </row>
    <row r="10" spans="1:9" customFormat="1" ht="14.4" hidden="1" customHeight="1">
      <c r="B10" s="436" t="s">
        <v>508</v>
      </c>
      <c r="C10" s="446">
        <v>3.8412128029914783</v>
      </c>
      <c r="D10" s="447">
        <v>2.9793652072447969</v>
      </c>
      <c r="E10" s="447">
        <v>-9.8000000000000007</v>
      </c>
      <c r="F10" s="447">
        <v>11.7</v>
      </c>
      <c r="G10" s="447">
        <v>4.2</v>
      </c>
      <c r="H10" s="1828"/>
      <c r="I10" s="451"/>
    </row>
    <row r="11" spans="1:9" customFormat="1" ht="14.4">
      <c r="B11" s="436" t="s">
        <v>509</v>
      </c>
      <c r="C11" s="446">
        <v>22.385761003096796</v>
      </c>
      <c r="D11" s="447">
        <v>21.82318337254712</v>
      </c>
      <c r="E11" s="447">
        <v>19.858150178629682</v>
      </c>
      <c r="F11" s="447">
        <v>21.609385105049757</v>
      </c>
      <c r="G11" s="447">
        <v>21.953305195413623</v>
      </c>
      <c r="H11" s="1828">
        <v>23.649292101157268</v>
      </c>
      <c r="I11" s="451">
        <v>23.634320828823636</v>
      </c>
    </row>
    <row r="12" spans="1:9" customFormat="1" ht="14.4" hidden="1" customHeight="1">
      <c r="B12" s="436" t="s">
        <v>510</v>
      </c>
      <c r="C12" s="446">
        <v>4.4098515477414253</v>
      </c>
      <c r="D12" s="447">
        <v>3.9506581959275735</v>
      </c>
      <c r="E12" s="447"/>
      <c r="F12" s="447"/>
      <c r="G12" s="447"/>
      <c r="H12" s="1828"/>
      <c r="I12" s="451"/>
    </row>
    <row r="13" spans="1:9" customFormat="1" ht="14.4" hidden="1" customHeight="1">
      <c r="B13" s="436" t="s">
        <v>511</v>
      </c>
      <c r="C13" s="446">
        <v>6.8180161752467257</v>
      </c>
      <c r="D13" s="447">
        <v>-2.0964176246549471</v>
      </c>
      <c r="E13" s="447"/>
      <c r="F13" s="447"/>
      <c r="G13" s="447"/>
      <c r="H13" s="1828"/>
      <c r="I13" s="451"/>
    </row>
    <row r="14" spans="1:9" customFormat="1" ht="27.6">
      <c r="B14" s="436" t="s">
        <v>512</v>
      </c>
      <c r="C14" s="446">
        <v>10.3</v>
      </c>
      <c r="D14" s="447">
        <v>6.4</v>
      </c>
      <c r="E14" s="447">
        <v>-4.3</v>
      </c>
      <c r="F14" s="447">
        <v>12.6</v>
      </c>
      <c r="G14" s="447">
        <v>9.6999999999999993</v>
      </c>
      <c r="H14" s="1828">
        <v>3</v>
      </c>
      <c r="I14" s="451">
        <v>5.5</v>
      </c>
    </row>
    <row r="15" spans="1:9" customFormat="1" ht="15" thickBot="1">
      <c r="B15" s="1711" t="s">
        <v>513</v>
      </c>
      <c r="C15" s="446">
        <v>2.2000000000000002</v>
      </c>
      <c r="D15" s="447">
        <v>1.90009157916243</v>
      </c>
      <c r="E15" s="447">
        <v>1.97323222946076</v>
      </c>
      <c r="F15" s="447">
        <v>6.4303871634072465</v>
      </c>
      <c r="G15" s="447">
        <v>8.5</v>
      </c>
      <c r="H15" s="1828">
        <v>3.2448888991439588</v>
      </c>
      <c r="I15" s="451">
        <v>2.2000000000000002</v>
      </c>
    </row>
    <row r="16" spans="1:9" customFormat="1" ht="15" thickBot="1">
      <c r="B16" s="1710" t="s">
        <v>514</v>
      </c>
      <c r="C16" s="444">
        <v>2.75</v>
      </c>
      <c r="D16" s="445">
        <v>2.25</v>
      </c>
      <c r="E16" s="445">
        <v>0.25</v>
      </c>
      <c r="F16" s="445">
        <v>2.5</v>
      </c>
      <c r="G16" s="445">
        <v>7.5</v>
      </c>
      <c r="H16" s="1829">
        <v>6.75</v>
      </c>
      <c r="I16" s="450">
        <v>4.75</v>
      </c>
    </row>
    <row r="17" spans="2:9" customFormat="1" ht="15" thickBot="1">
      <c r="B17" s="439" t="s">
        <v>515</v>
      </c>
      <c r="C17" s="1830">
        <v>3.37</v>
      </c>
      <c r="D17" s="1831">
        <v>3.31</v>
      </c>
      <c r="E17" s="1831">
        <v>3.6179999999999999</v>
      </c>
      <c r="F17" s="1831">
        <v>3.9910000000000001</v>
      </c>
      <c r="G17" s="1831">
        <v>3.81</v>
      </c>
      <c r="H17" s="1832">
        <v>3.7069999999999999</v>
      </c>
      <c r="I17" s="1833">
        <v>3.75</v>
      </c>
    </row>
    <row r="18" spans="2:9" customFormat="1" ht="15" thickBot="1">
      <c r="B18" s="1710" t="s">
        <v>516</v>
      </c>
      <c r="C18" s="940">
        <v>4.0123456790123413E-2</v>
      </c>
      <c r="D18" s="1834">
        <v>-1.7804154302670697E-2</v>
      </c>
      <c r="E18" s="1834">
        <v>9.3051359516616264E-2</v>
      </c>
      <c r="F18" s="1834">
        <v>0.10309563294637926</v>
      </c>
      <c r="G18" s="1834">
        <v>-4.535204209471317E-2</v>
      </c>
      <c r="H18" s="1835">
        <v>-2.7034120734908244E-2</v>
      </c>
      <c r="I18" s="1836">
        <v>1.1599676288103638E-2</v>
      </c>
    </row>
    <row r="19" spans="2:9" customFormat="1" ht="15" thickBot="1">
      <c r="B19" s="436" t="s">
        <v>517</v>
      </c>
      <c r="C19" s="444">
        <v>-2.2937700489276098</v>
      </c>
      <c r="D19" s="445">
        <v>-1.61956038226633</v>
      </c>
      <c r="E19" s="445">
        <v>-8.8646093510024002</v>
      </c>
      <c r="F19" s="445">
        <v>-2.5440583012799198</v>
      </c>
      <c r="G19" s="445">
        <v>-1.6</v>
      </c>
      <c r="H19" s="1829">
        <v>-2.8</v>
      </c>
      <c r="I19" s="450">
        <v>-2.5</v>
      </c>
    </row>
    <row r="20" spans="2:9" customFormat="1" ht="15" thickBot="1">
      <c r="B20" s="1710" t="s">
        <v>518</v>
      </c>
      <c r="C20" s="444">
        <v>25.5919748496399</v>
      </c>
      <c r="D20" s="445">
        <v>26.608279872790099</v>
      </c>
      <c r="E20" s="445">
        <v>34.636906859547103</v>
      </c>
      <c r="F20" s="445">
        <v>35.947971341043001</v>
      </c>
      <c r="G20" s="445">
        <v>34</v>
      </c>
      <c r="H20" s="1829">
        <v>33.299999999999997</v>
      </c>
      <c r="I20" s="450">
        <v>33.799999999999997</v>
      </c>
    </row>
    <row r="21" spans="2:9" customFormat="1" ht="14.4">
      <c r="B21" s="1710" t="s">
        <v>519</v>
      </c>
      <c r="C21" s="444">
        <v>7200.895882963101</v>
      </c>
      <c r="D21" s="445">
        <v>6879.2832403381981</v>
      </c>
      <c r="E21" s="445">
        <v>8196.4056340540046</v>
      </c>
      <c r="F21" s="445">
        <v>14927</v>
      </c>
      <c r="G21" s="445">
        <v>9565</v>
      </c>
      <c r="H21" s="1829">
        <v>16700</v>
      </c>
      <c r="I21" s="450">
        <v>15100</v>
      </c>
    </row>
    <row r="22" spans="2:9" customFormat="1" ht="14.4">
      <c r="B22" s="436" t="s">
        <v>520</v>
      </c>
      <c r="C22" s="440">
        <v>3.173329086134994E-2</v>
      </c>
      <c r="D22" s="441">
        <v>2.9585866213659252E-2</v>
      </c>
      <c r="E22" s="441">
        <v>3.9835698428805286E-2</v>
      </c>
      <c r="F22" s="441">
        <v>6.6106403271708178E-2</v>
      </c>
      <c r="G22" s="441">
        <v>3.9074483055571672E-2</v>
      </c>
      <c r="H22" s="1837">
        <v>6.2598010769904899E-2</v>
      </c>
      <c r="I22" s="453">
        <v>5.4414806593200672E-2</v>
      </c>
    </row>
    <row r="23" spans="2:9" customFormat="1" ht="14.4">
      <c r="B23" s="436" t="s">
        <v>521</v>
      </c>
      <c r="C23" s="446">
        <v>49066.4758077562</v>
      </c>
      <c r="D23" s="447">
        <v>47980.454822131302</v>
      </c>
      <c r="E23" s="447">
        <v>42905.304546054002</v>
      </c>
      <c r="F23" s="447">
        <v>63150.8372727475</v>
      </c>
      <c r="G23" s="447">
        <v>65834</v>
      </c>
      <c r="H23" s="1828">
        <v>67200</v>
      </c>
      <c r="I23" s="451">
        <v>68100</v>
      </c>
    </row>
    <row r="24" spans="2:9" customFormat="1" ht="14.4">
      <c r="B24" s="436" t="s">
        <v>522</v>
      </c>
      <c r="C24" s="446">
        <v>41865.579924793099</v>
      </c>
      <c r="D24" s="447">
        <v>41101.171581793104</v>
      </c>
      <c r="E24" s="447">
        <v>34708.898911999997</v>
      </c>
      <c r="F24" s="447">
        <v>48223</v>
      </c>
      <c r="G24" s="447">
        <v>56269</v>
      </c>
      <c r="H24" s="1828">
        <v>50500</v>
      </c>
      <c r="I24" s="451">
        <v>53000</v>
      </c>
    </row>
    <row r="25" spans="2:9" customFormat="1" ht="14.4" hidden="1" customHeight="1">
      <c r="B25" s="436" t="s">
        <v>523</v>
      </c>
      <c r="C25" s="437">
        <v>-2894.5450842119481</v>
      </c>
      <c r="D25" s="438">
        <v>-1680.4547301800815</v>
      </c>
      <c r="E25" s="438">
        <v>2397.8321736145053</v>
      </c>
      <c r="F25" s="438">
        <v>-5179.4586772124403</v>
      </c>
      <c r="G25" s="438">
        <v>-10643.966780899111</v>
      </c>
      <c r="H25" s="1838">
        <v>-9157</v>
      </c>
      <c r="I25" s="452"/>
    </row>
    <row r="26" spans="2:9" customFormat="1" ht="14.4">
      <c r="B26" s="436" t="s">
        <v>524</v>
      </c>
      <c r="C26" s="440">
        <v>-1.2999999999999999E-2</v>
      </c>
      <c r="D26" s="441">
        <v>-7.0000000000000001E-3</v>
      </c>
      <c r="E26" s="441">
        <v>1.1665297303483382E-2</v>
      </c>
      <c r="F26" s="441">
        <v>-2.3368476612464724E-2</v>
      </c>
      <c r="G26" s="441">
        <v>-4.3482226829514907E-2</v>
      </c>
      <c r="H26" s="1837">
        <v>-1E-3</v>
      </c>
      <c r="I26" s="453">
        <v>-7.0000000000000001E-3</v>
      </c>
    </row>
    <row r="27" spans="2:9" customFormat="1" ht="14.4">
      <c r="B27" s="436" t="s">
        <v>525</v>
      </c>
      <c r="C27" s="446">
        <v>60121</v>
      </c>
      <c r="D27" s="447">
        <v>68316</v>
      </c>
      <c r="E27" s="447">
        <v>74706.911243260023</v>
      </c>
      <c r="F27" s="447">
        <v>78495</v>
      </c>
      <c r="G27" s="447">
        <v>71883</v>
      </c>
      <c r="H27" s="1828">
        <v>71033</v>
      </c>
      <c r="I27" s="451">
        <v>72500</v>
      </c>
    </row>
    <row r="28" spans="2:9" customFormat="1" ht="14.4">
      <c r="B28" s="436" t="s">
        <v>520</v>
      </c>
      <c r="C28" s="440">
        <v>0.26494441953938691</v>
      </c>
      <c r="D28" s="441">
        <v>0.29380793981568643</v>
      </c>
      <c r="E28" s="441">
        <v>0.36308622580481975</v>
      </c>
      <c r="F28" s="441">
        <v>0.34762659106402716</v>
      </c>
      <c r="G28" s="441">
        <v>0.29365301259630516</v>
      </c>
      <c r="H28" s="1837">
        <v>0.26625895203704519</v>
      </c>
      <c r="I28" s="453">
        <v>0.26126314423887742</v>
      </c>
    </row>
    <row r="29" spans="2:9" customFormat="1" ht="15" thickBot="1">
      <c r="B29" s="1711" t="s">
        <v>526</v>
      </c>
      <c r="C29" s="1712">
        <v>17.232581067693534</v>
      </c>
      <c r="D29" s="448">
        <v>19.945708807073263</v>
      </c>
      <c r="E29" s="448">
        <v>25.82861925963249</v>
      </c>
      <c r="F29" s="448">
        <v>19.533002923915973</v>
      </c>
      <c r="G29" s="448">
        <v>15.329861913309283</v>
      </c>
      <c r="H29" s="1839">
        <v>16.879128712871289</v>
      </c>
      <c r="I29" s="1713">
        <v>16.415094339622641</v>
      </c>
    </row>
    <row r="30" spans="2:9" customFormat="1" ht="14.4">
      <c r="B30" s="68"/>
      <c r="C30" s="68"/>
      <c r="D30" s="68"/>
      <c r="E30" s="68"/>
      <c r="F30" s="68"/>
      <c r="G30" s="68"/>
      <c r="H30" s="68"/>
    </row>
    <row r="31" spans="2:9" ht="14.4">
      <c r="B31" s="442" t="s">
        <v>527</v>
      </c>
      <c r="C31" s="68"/>
      <c r="D31" s="68"/>
      <c r="E31" s="68"/>
      <c r="F31" s="68"/>
      <c r="G31" s="68"/>
      <c r="H31" s="68"/>
    </row>
    <row r="32" spans="2:9" ht="14.4">
      <c r="B32" s="443" t="s">
        <v>528</v>
      </c>
      <c r="C32" s="68"/>
      <c r="D32" s="68"/>
      <c r="E32" s="68"/>
      <c r="F32" s="68"/>
      <c r="G32" s="68"/>
      <c r="H32" s="68"/>
    </row>
    <row r="33" spans="2:8" ht="14.4">
      <c r="B33" s="443" t="s">
        <v>529</v>
      </c>
      <c r="C33" s="68"/>
      <c r="D33" s="68"/>
      <c r="E33" s="68"/>
      <c r="F33" s="68"/>
      <c r="G33" s="68"/>
      <c r="H33" s="68"/>
    </row>
    <row r="34" spans="2:8" ht="14.4">
      <c r="B34" s="68" t="s">
        <v>530</v>
      </c>
      <c r="C34" s="68"/>
      <c r="D34" s="68"/>
      <c r="E34" s="68"/>
      <c r="F34" s="68"/>
      <c r="G34" s="68"/>
      <c r="H34" s="68"/>
    </row>
    <row r="35" spans="2:8" ht="14.4">
      <c r="B35" s="68"/>
      <c r="C35" s="68"/>
      <c r="D35" s="68"/>
      <c r="E35" s="68"/>
      <c r="F35" s="68"/>
      <c r="G35" s="68"/>
      <c r="H35" s="68"/>
    </row>
    <row r="36" spans="2:8" ht="14.4">
      <c r="B36" s="68"/>
      <c r="C36" s="68"/>
      <c r="D36" s="68"/>
      <c r="E36" s="68"/>
      <c r="F36" s="68"/>
      <c r="G36" s="68"/>
      <c r="H36" s="68"/>
    </row>
    <row r="37" spans="2:8" ht="14.4">
      <c r="B37" s="68"/>
      <c r="C37" s="68"/>
      <c r="D37" s="68"/>
      <c r="E37" s="68"/>
      <c r="F37" s="68"/>
      <c r="G37" s="68"/>
      <c r="H37" s="68"/>
    </row>
    <row r="38" spans="2:8" ht="14.4">
      <c r="B38" s="68"/>
      <c r="C38" s="68"/>
      <c r="D38" s="68"/>
      <c r="E38" s="68"/>
      <c r="F38" s="68"/>
      <c r="G38" s="68"/>
      <c r="H38" s="68"/>
    </row>
  </sheetData>
  <mergeCells count="7">
    <mergeCell ref="I3:I4"/>
    <mergeCell ref="H3:H4"/>
    <mergeCell ref="G3:G4"/>
    <mergeCell ref="C3:C4"/>
    <mergeCell ref="D3:D4"/>
    <mergeCell ref="E3:E4"/>
    <mergeCell ref="F3:F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4140625" defaultRowHeight="14.4"/>
  <sheetData>
    <row r="6" spans="1:1">
      <c r="A6" t="s">
        <v>531</v>
      </c>
    </row>
  </sheetData>
  <pageMargins left="0.7" right="0.7" top="0.75" bottom="0.75" header="0.3" footer="0.3"/>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8"/>
  <sheetViews>
    <sheetView showGridLines="0" zoomScale="110" zoomScaleNormal="110" workbookViewId="0">
      <selection activeCell="B12" sqref="B12:I14"/>
    </sheetView>
  </sheetViews>
  <sheetFormatPr baseColWidth="10" defaultColWidth="11.44140625" defaultRowHeight="13.8"/>
  <cols>
    <col min="1" max="1" width="2" style="45" customWidth="1"/>
    <col min="2" max="2" width="33.88671875" style="45" customWidth="1"/>
    <col min="3" max="3" width="6.6640625" style="45" bestFit="1" customWidth="1"/>
    <col min="4" max="4" width="11" style="45" bestFit="1" customWidth="1"/>
    <col min="5" max="5" width="6.6640625" style="45" bestFit="1" customWidth="1"/>
    <col min="6" max="6" width="8.44140625" style="45" customWidth="1"/>
    <col min="7" max="7" width="7.33203125" style="45" customWidth="1"/>
    <col min="8" max="8" width="2.5546875" style="45" customWidth="1"/>
    <col min="9" max="9" width="18.44140625" style="45" bestFit="1" customWidth="1"/>
    <col min="10" max="10" width="14.44140625" style="45" customWidth="1"/>
    <col min="11" max="11" width="11.44140625" style="45"/>
    <col min="12" max="12" width="14.109375" style="45" customWidth="1"/>
    <col min="13" max="13" width="14.44140625" style="45" customWidth="1"/>
    <col min="14" max="16384" width="11.44140625" style="45"/>
  </cols>
  <sheetData>
    <row r="1" spans="1:8" ht="14.4">
      <c r="A1" s="316" t="s">
        <v>41</v>
      </c>
    </row>
    <row r="2" spans="1:8" ht="14.4" thickBot="1"/>
    <row r="3" spans="1:8" ht="15" customHeight="1">
      <c r="B3" s="251" t="s">
        <v>532</v>
      </c>
      <c r="C3" s="2270" t="s">
        <v>175</v>
      </c>
      <c r="D3" s="2271"/>
      <c r="E3" s="2272"/>
      <c r="F3" s="2270" t="s">
        <v>533</v>
      </c>
      <c r="G3" s="2272"/>
      <c r="H3" s="68"/>
    </row>
    <row r="4" spans="1:8" ht="15" thickBot="1">
      <c r="B4" s="454"/>
      <c r="C4" s="371" t="s">
        <v>534</v>
      </c>
      <c r="D4" s="372" t="s">
        <v>207</v>
      </c>
      <c r="E4" s="373" t="s">
        <v>535</v>
      </c>
      <c r="F4" s="455" t="s">
        <v>266</v>
      </c>
      <c r="G4" s="456" t="s">
        <v>267</v>
      </c>
      <c r="H4" s="68"/>
    </row>
    <row r="5" spans="1:8" ht="14.4">
      <c r="B5" s="457" t="s">
        <v>536</v>
      </c>
      <c r="C5" s="254">
        <f>+'[13]Points of contact'!C6</f>
        <v>333</v>
      </c>
      <c r="D5" s="255">
        <f>+'[13]Points of contact'!D6</f>
        <v>323</v>
      </c>
      <c r="E5" s="256">
        <f>+'[13]Points of contact'!E6</f>
        <v>321</v>
      </c>
      <c r="F5" s="254">
        <f>+'[13]Points of contact'!F6</f>
        <v>-2</v>
      </c>
      <c r="G5" s="256">
        <f>+'[13]Points of contact'!G6</f>
        <v>-12</v>
      </c>
      <c r="H5" s="68"/>
    </row>
    <row r="6" spans="1:8" ht="14.4">
      <c r="B6" s="457" t="s">
        <v>537</v>
      </c>
      <c r="C6" s="257">
        <f>+'[13]Points of contact'!C7</f>
        <v>2313</v>
      </c>
      <c r="D6" s="258">
        <f>+'[13]Points of contact'!D7</f>
        <v>2363</v>
      </c>
      <c r="E6" s="259">
        <f>+'[13]Points of contact'!E7</f>
        <v>2431</v>
      </c>
      <c r="F6" s="257">
        <f>+'[13]Points of contact'!F7</f>
        <v>68</v>
      </c>
      <c r="G6" s="259">
        <f>+'[13]Points of contact'!G7</f>
        <v>118</v>
      </c>
      <c r="H6" s="68"/>
    </row>
    <row r="7" spans="1:8" ht="15" thickBot="1">
      <c r="B7" s="460" t="s">
        <v>538</v>
      </c>
      <c r="C7" s="257">
        <f>+'[13]Points of contact'!C8</f>
        <v>9899</v>
      </c>
      <c r="D7" s="258">
        <f>+'[13]Points of contact'!D8</f>
        <v>10101</v>
      </c>
      <c r="E7" s="259">
        <f>+'[13]Points of contact'!E8</f>
        <v>10684</v>
      </c>
      <c r="F7" s="257">
        <f>+'[13]Points of contact'!F8</f>
        <v>583</v>
      </c>
      <c r="G7" s="259">
        <f>+'[13]Points of contact'!G8</f>
        <v>785</v>
      </c>
      <c r="H7" s="68"/>
    </row>
    <row r="8" spans="1:8" ht="15" thickBot="1">
      <c r="B8" s="1714" t="s">
        <v>539</v>
      </c>
      <c r="C8" s="323">
        <f>+'[13]Points of contact'!C9</f>
        <v>12545</v>
      </c>
      <c r="D8" s="324">
        <f>+'[13]Points of contact'!D9</f>
        <v>12787</v>
      </c>
      <c r="E8" s="325">
        <f>+'[13]Points of contact'!E9</f>
        <v>13436</v>
      </c>
      <c r="F8" s="323">
        <f>+'[13]Points of contact'!F9</f>
        <v>649</v>
      </c>
      <c r="G8" s="325">
        <f>+'[13]Points of contact'!G9</f>
        <v>891</v>
      </c>
      <c r="H8" s="68"/>
    </row>
    <row r="9" spans="1:8" ht="14.4">
      <c r="B9" s="68"/>
      <c r="C9" s="68"/>
      <c r="D9" s="68"/>
      <c r="E9" s="68"/>
      <c r="F9" s="68"/>
      <c r="G9" s="68"/>
      <c r="H9" s="68"/>
    </row>
    <row r="10" spans="1:8" ht="14.4">
      <c r="B10" s="68"/>
      <c r="C10" s="68"/>
      <c r="D10" s="68"/>
      <c r="E10" s="68"/>
      <c r="F10" s="68"/>
      <c r="G10" s="68"/>
      <c r="H10" s="68"/>
    </row>
    <row r="11" spans="1:8" ht="14.4">
      <c r="B11" s="68"/>
      <c r="C11" s="68"/>
      <c r="D11" s="68"/>
      <c r="E11" s="68"/>
      <c r="F11" s="68"/>
      <c r="G11" s="68"/>
      <c r="H11" s="68"/>
    </row>
    <row r="12" spans="1:8" ht="14.4">
      <c r="B12" s="68"/>
      <c r="C12" s="68"/>
      <c r="D12" s="68"/>
      <c r="E12" s="68"/>
      <c r="F12" s="68"/>
      <c r="G12" s="68"/>
      <c r="H12" s="68"/>
    </row>
    <row r="13" spans="1:8" ht="14.4">
      <c r="B13" s="68"/>
      <c r="C13" s="68"/>
      <c r="D13" s="68"/>
      <c r="E13" s="68"/>
      <c r="F13" s="68"/>
      <c r="G13" s="68"/>
      <c r="H13" s="68"/>
    </row>
    <row r="14" spans="1:8" ht="15" thickBot="1">
      <c r="B14" s="68"/>
      <c r="C14" s="68"/>
      <c r="D14" s="68"/>
      <c r="E14" s="68"/>
      <c r="F14" s="68"/>
      <c r="G14" s="68"/>
      <c r="H14" s="68"/>
    </row>
    <row r="15" spans="1:8" ht="15">
      <c r="B15" s="251" t="s">
        <v>540</v>
      </c>
      <c r="C15" s="2270" t="s">
        <v>175</v>
      </c>
      <c r="D15" s="2271"/>
      <c r="E15" s="2272"/>
      <c r="F15" s="2270" t="s">
        <v>533</v>
      </c>
      <c r="G15" s="2272"/>
      <c r="H15" s="68"/>
    </row>
    <row r="16" spans="1:8" ht="15" thickBot="1">
      <c r="B16" s="454"/>
      <c r="C16" s="1594" t="s">
        <v>534</v>
      </c>
      <c r="D16" s="328" t="s">
        <v>207</v>
      </c>
      <c r="E16" s="1595" t="s">
        <v>535</v>
      </c>
      <c r="F16" s="461" t="s">
        <v>266</v>
      </c>
      <c r="G16" s="462" t="s">
        <v>267</v>
      </c>
      <c r="H16" s="68"/>
    </row>
    <row r="17" spans="2:8" ht="14.4">
      <c r="B17" s="457" t="s">
        <v>536</v>
      </c>
      <c r="C17" s="254">
        <f>+'[13]Points of contact'!C36</f>
        <v>674</v>
      </c>
      <c r="D17" s="255">
        <f>+'[13]Points of contact'!D36</f>
        <v>661</v>
      </c>
      <c r="E17" s="256">
        <f>+'[13]Points of contact'!E36</f>
        <v>659</v>
      </c>
      <c r="F17" s="254">
        <f>+'[13]Points of contact'!F36</f>
        <v>-2</v>
      </c>
      <c r="G17" s="256">
        <f>+'[13]Points of contact'!G36</f>
        <v>-15</v>
      </c>
      <c r="H17" s="68"/>
    </row>
    <row r="18" spans="2:8" ht="14.4">
      <c r="B18" s="457" t="s">
        <v>537</v>
      </c>
      <c r="C18" s="257">
        <f>+'[13]Points of contact'!C37</f>
        <v>2625</v>
      </c>
      <c r="D18" s="258">
        <f>+'[13]Points of contact'!D37</f>
        <v>2677</v>
      </c>
      <c r="E18" s="259">
        <f>+'[13]Points of contact'!E37</f>
        <v>2746</v>
      </c>
      <c r="F18" s="257">
        <f>+'[13]Points of contact'!F37</f>
        <v>69</v>
      </c>
      <c r="G18" s="259">
        <f>+'[13]Points of contact'!G37</f>
        <v>121</v>
      </c>
      <c r="H18" s="68"/>
    </row>
    <row r="19" spans="2:8" ht="15.6" thickBot="1">
      <c r="B19" s="460" t="s">
        <v>541</v>
      </c>
      <c r="C19" s="257">
        <f>+'[13]Points of contact'!C38</f>
        <v>11254</v>
      </c>
      <c r="D19" s="258">
        <f>+'[13]Points of contact'!D38</f>
        <v>11452</v>
      </c>
      <c r="E19" s="259">
        <f>+'[13]Points of contact'!E38</f>
        <v>12034</v>
      </c>
      <c r="F19" s="257">
        <f>+'[13]Points of contact'!F38</f>
        <v>582</v>
      </c>
      <c r="G19" s="259">
        <f>+'[13]Points of contact'!G38</f>
        <v>780</v>
      </c>
      <c r="H19" s="68"/>
    </row>
    <row r="20" spans="2:8" ht="15" thickBot="1">
      <c r="B20" s="1714" t="s">
        <v>205</v>
      </c>
      <c r="C20" s="323">
        <f>+'[13]Points of contact'!C39</f>
        <v>14553</v>
      </c>
      <c r="D20" s="324">
        <f>+'[13]Points of contact'!D39</f>
        <v>14790</v>
      </c>
      <c r="E20" s="325">
        <f>+'[13]Points of contact'!E39</f>
        <v>15439</v>
      </c>
      <c r="F20" s="323">
        <f>+'[13]Points of contact'!F39</f>
        <v>649</v>
      </c>
      <c r="G20" s="325">
        <f>+'[13]Points of contact'!G39</f>
        <v>886</v>
      </c>
      <c r="H20" s="68"/>
    </row>
    <row r="21" spans="2:8" ht="14.4">
      <c r="C21" s="68"/>
      <c r="D21" s="68"/>
      <c r="E21" s="68"/>
      <c r="F21" s="68"/>
      <c r="G21" s="68"/>
      <c r="H21" s="68"/>
    </row>
    <row r="22" spans="2:8" ht="14.4">
      <c r="B22" s="68" t="s">
        <v>542</v>
      </c>
      <c r="C22" s="68"/>
      <c r="D22" s="68"/>
      <c r="E22" s="68"/>
      <c r="F22" s="68"/>
      <c r="G22" s="68"/>
      <c r="H22" s="68"/>
    </row>
    <row r="23" spans="2:8" ht="14.4">
      <c r="B23" s="68" t="s">
        <v>543</v>
      </c>
      <c r="C23" s="68"/>
      <c r="E23" s="68"/>
      <c r="F23" s="68"/>
      <c r="G23" s="68"/>
      <c r="H23" s="68"/>
    </row>
    <row r="24" spans="2:8" ht="14.4">
      <c r="B24" s="68"/>
      <c r="C24" s="68"/>
      <c r="D24" s="68"/>
      <c r="E24" s="68"/>
      <c r="F24" s="68"/>
      <c r="G24" s="68"/>
      <c r="H24" s="68"/>
    </row>
    <row r="25" spans="2:8" ht="14.4">
      <c r="B25" s="359"/>
      <c r="C25" s="463"/>
      <c r="D25" s="463"/>
      <c r="E25" s="463"/>
      <c r="F25" s="68"/>
      <c r="G25" s="68"/>
      <c r="H25" s="68"/>
    </row>
    <row r="30" spans="2:8">
      <c r="B30" s="164"/>
    </row>
    <row r="34" spans="3:5">
      <c r="C34" s="163"/>
      <c r="D34" s="163"/>
      <c r="E34" s="163"/>
    </row>
    <row r="35" spans="3:5">
      <c r="C35" s="163"/>
      <c r="D35" s="163"/>
      <c r="E35" s="163"/>
    </row>
    <row r="36" spans="3:5">
      <c r="C36" s="163"/>
      <c r="D36" s="163"/>
      <c r="E36" s="163"/>
    </row>
    <row r="38" spans="3:5">
      <c r="C38" s="163"/>
      <c r="D38" s="163"/>
      <c r="E38" s="163"/>
    </row>
  </sheetData>
  <mergeCells count="4">
    <mergeCell ref="C3:E3"/>
    <mergeCell ref="F3:G3"/>
    <mergeCell ref="C15:E15"/>
    <mergeCell ref="F15:G15"/>
  </mergeCells>
  <hyperlinks>
    <hyperlink ref="A1" location="Índice!A1" display="Volver al índice" xr:uid="{38C4DFDC-328C-4583-8C0D-104D40CBCA7B}"/>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E0D-3FC9-47B7-AD7C-765A7D71F613}">
  <sheetPr>
    <tabColor rgb="FF2AD2C9"/>
  </sheetPr>
  <dimension ref="A1:H18"/>
  <sheetViews>
    <sheetView showGridLines="0" zoomScale="120" zoomScaleNormal="120" workbookViewId="0">
      <pane xSplit="2" topLeftCell="C1" activePane="topRight" state="frozen"/>
      <selection activeCell="N35" sqref="N35"/>
      <selection pane="topRight" activeCell="C17" sqref="C17"/>
    </sheetView>
  </sheetViews>
  <sheetFormatPr baseColWidth="10" defaultColWidth="11.44140625" defaultRowHeight="14.4"/>
  <cols>
    <col min="2" max="2" width="39.88671875" customWidth="1"/>
    <col min="3" max="5" width="15.88671875" bestFit="1" customWidth="1"/>
    <col min="6" max="7" width="11.44140625" bestFit="1" customWidth="1"/>
  </cols>
  <sheetData>
    <row r="1" spans="1:8">
      <c r="A1" s="316" t="s">
        <v>41</v>
      </c>
    </row>
    <row r="2" spans="1:8" ht="15" thickBot="1">
      <c r="B2" s="68"/>
      <c r="C2" s="68"/>
      <c r="D2" s="68"/>
      <c r="E2" s="68"/>
      <c r="F2" s="68"/>
      <c r="G2" s="68"/>
      <c r="H2" s="68"/>
    </row>
    <row r="3" spans="1:8">
      <c r="B3" s="464" t="s">
        <v>544</v>
      </c>
      <c r="C3" s="2174" t="s">
        <v>175</v>
      </c>
      <c r="D3" s="2175"/>
      <c r="E3" s="2172"/>
      <c r="F3" s="2174" t="s">
        <v>95</v>
      </c>
      <c r="G3" s="2172"/>
      <c r="H3" s="68"/>
    </row>
    <row r="4" spans="1:8">
      <c r="B4" s="327" t="s">
        <v>96</v>
      </c>
      <c r="C4" s="2176"/>
      <c r="D4" s="2177"/>
      <c r="E4" s="2173"/>
      <c r="F4" s="2176"/>
      <c r="G4" s="2173"/>
      <c r="H4" s="68"/>
    </row>
    <row r="5" spans="1:8" ht="15" thickBot="1">
      <c r="B5" s="253"/>
      <c r="C5" s="1210" t="str">
        <f>+'[3]Tablas Morosidad'!C148</f>
        <v>Dic 22</v>
      </c>
      <c r="D5" s="1211" t="str">
        <f>+'[3]Tablas Morosidad'!D148</f>
        <v>Set 23</v>
      </c>
      <c r="E5" s="1212" t="str">
        <f>+'[3]Tablas Morosidad'!E148</f>
        <v>Dic 23</v>
      </c>
      <c r="F5" s="1173" t="str">
        <f>+'[3]Tablas Morosidad'!F148</f>
        <v>TaT</v>
      </c>
      <c r="G5" s="1174" t="str">
        <f>+'[3]Tablas Morosidad'!G148</f>
        <v>AaA</v>
      </c>
      <c r="H5" s="68"/>
    </row>
    <row r="6" spans="1:8" ht="15" thickBot="1">
      <c r="B6" s="465" t="s">
        <v>545</v>
      </c>
      <c r="C6" s="1175">
        <f>+'[3]Tablas Morosidad'!C149</f>
        <v>9511131.9735016823</v>
      </c>
      <c r="D6" s="1176">
        <f>+'[3]Tablas Morosidad'!D149</f>
        <v>8044601.9203999937</v>
      </c>
      <c r="E6" s="1177">
        <f>+'[3]Tablas Morosidad'!E149</f>
        <v>6606011.0329599977</v>
      </c>
      <c r="F6" s="1239">
        <f>+'[3]Tablas Morosidad'!F149</f>
        <v>-0.17882685826776951</v>
      </c>
      <c r="G6" s="1214">
        <f>+'[3]Tablas Morosidad'!G149</f>
        <v>-0.30544428871720469</v>
      </c>
      <c r="H6" s="68"/>
    </row>
    <row r="7" spans="1:8" ht="15" thickBot="1">
      <c r="B7" s="466" t="s">
        <v>546</v>
      </c>
      <c r="C7" s="1215">
        <f>+'[3]Tablas Morosidad'!C150</f>
        <v>138827.2074610386</v>
      </c>
      <c r="D7" s="1216">
        <f>+'[3]Tablas Morosidad'!D150</f>
        <v>114283.37557525095</v>
      </c>
      <c r="E7" s="1217">
        <f>+'[3]Tablas Morosidad'!E150</f>
        <v>119212.17122910917</v>
      </c>
      <c r="F7" s="1240">
        <f>+'[3]Tablas Morosidad'!F150</f>
        <v>4.312784452724544E-2</v>
      </c>
      <c r="G7" s="1219">
        <f>+'[3]Tablas Morosidad'!G150</f>
        <v>-0.14129100909441206</v>
      </c>
      <c r="H7" s="68"/>
    </row>
    <row r="8" spans="1:8" ht="15" thickBot="1">
      <c r="B8" s="1715" t="s">
        <v>547</v>
      </c>
      <c r="C8" s="1215">
        <f>+'[3]Tablas Morosidad'!C151</f>
        <v>1148498.8615199998</v>
      </c>
      <c r="D8" s="1216">
        <f>+'[3]Tablas Morosidad'!D151</f>
        <v>827360.13831932098</v>
      </c>
      <c r="E8" s="1217">
        <f>+'[3]Tablas Morosidad'!E151</f>
        <v>565973.85071999952</v>
      </c>
      <c r="F8" s="1240">
        <f>+'[3]Tablas Morosidad'!F151</f>
        <v>-0.31592806505072279</v>
      </c>
      <c r="G8" s="1219">
        <f>+'[3]Tablas Morosidad'!G151</f>
        <v>-0.50720556224935909</v>
      </c>
      <c r="H8" s="68"/>
    </row>
    <row r="9" spans="1:8">
      <c r="B9" s="1243" t="s">
        <v>548</v>
      </c>
      <c r="C9" s="1241">
        <f>+'[3]Tablas Morosidad'!C152</f>
        <v>0.12075312010386927</v>
      </c>
      <c r="D9" s="1241">
        <f>+'[3]Tablas Morosidad'!D152</f>
        <v>0.10284662268014164</v>
      </c>
      <c r="E9" s="1242">
        <f>+'[3]Tablas Morosidad'!E152</f>
        <v>8.5675583630746677E-2</v>
      </c>
      <c r="F9" s="1199" t="str">
        <f>+'[3]Tablas Morosidad'!F152</f>
        <v>-171 bps</v>
      </c>
      <c r="G9" s="1200" t="str">
        <f>+'[3]Tablas Morosidad'!G152</f>
        <v>-351 bps</v>
      </c>
      <c r="H9" s="68"/>
    </row>
    <row r="10" spans="1:8">
      <c r="B10" s="467" t="s">
        <v>549</v>
      </c>
      <c r="C10" s="1206">
        <f>+'[3]Tablas Morosidad'!C153</f>
        <v>1.4596286524865353E-2</v>
      </c>
      <c r="D10" s="1206">
        <f>+'[3]Tablas Morosidad'!D153</f>
        <v>1.4206218866522676E-2</v>
      </c>
      <c r="E10" s="1198">
        <f>+'[3]Tablas Morosidad'!E153</f>
        <v>1.8046014551642824E-2</v>
      </c>
      <c r="F10" s="1203" t="str">
        <f>+'[3]Tablas Morosidad'!F153</f>
        <v>38 bps</v>
      </c>
      <c r="G10" s="1204" t="str">
        <f>+'[3]Tablas Morosidad'!G153</f>
        <v>34 bps</v>
      </c>
      <c r="H10" s="68"/>
    </row>
    <row r="11" spans="1:8" ht="15" thickBot="1">
      <c r="B11" s="345" t="s">
        <v>550</v>
      </c>
      <c r="C11" s="1209">
        <f>+'[3]Tablas Morosidad'!C154</f>
        <v>0.12087709627966496</v>
      </c>
      <c r="D11" s="1209">
        <f>+'[3]Tablas Morosidad'!D154</f>
        <v>0.13813014463979784</v>
      </c>
      <c r="E11" s="1716">
        <f>+'[3]Tablas Morosidad'!E154</f>
        <v>0.21063194187762257</v>
      </c>
      <c r="F11" s="1617" t="str">
        <f>+'[3]Tablas Morosidad'!F154</f>
        <v>725 bps</v>
      </c>
      <c r="G11" s="1618" t="str">
        <f>+'[3]Tablas Morosidad'!G154</f>
        <v>897 bps</v>
      </c>
      <c r="H11" s="68"/>
    </row>
    <row r="12" spans="1:8">
      <c r="B12" s="382" t="s">
        <v>551</v>
      </c>
      <c r="C12" s="336"/>
      <c r="D12" s="336"/>
      <c r="E12" s="336"/>
      <c r="F12" s="469"/>
      <c r="G12" s="469"/>
      <c r="H12" s="68"/>
    </row>
    <row r="13" spans="1:8">
      <c r="B13" s="68"/>
      <c r="C13" s="68"/>
      <c r="D13" s="68"/>
      <c r="E13" s="68"/>
      <c r="F13" s="68"/>
      <c r="G13" s="68"/>
      <c r="H13" s="68"/>
    </row>
    <row r="14" spans="1:8">
      <c r="B14" s="68"/>
      <c r="C14" s="68"/>
      <c r="D14" s="68"/>
      <c r="E14" s="68"/>
      <c r="F14" s="68"/>
      <c r="G14" s="68"/>
      <c r="H14" s="68"/>
    </row>
    <row r="15" spans="1:8">
      <c r="B15" s="68"/>
      <c r="C15" s="68"/>
      <c r="D15" s="68"/>
      <c r="E15" s="68"/>
      <c r="F15" s="68"/>
      <c r="G15" s="68"/>
      <c r="H15" s="68"/>
    </row>
    <row r="16" spans="1:8">
      <c r="B16" s="68"/>
      <c r="C16" s="68"/>
      <c r="D16" s="68"/>
      <c r="E16" s="68"/>
      <c r="F16" s="68"/>
      <c r="G16" s="68"/>
      <c r="H16" s="68"/>
    </row>
    <row r="17" spans="2:8">
      <c r="B17" s="68"/>
      <c r="C17" s="68"/>
      <c r="D17" s="68"/>
      <c r="E17" s="68"/>
      <c r="F17" s="68"/>
      <c r="G17" s="68"/>
      <c r="H17" s="68"/>
    </row>
    <row r="18" spans="2:8">
      <c r="B18" s="68"/>
      <c r="C18" s="68"/>
      <c r="D18" s="68"/>
      <c r="E18" s="68"/>
      <c r="F18" s="68"/>
      <c r="G18" s="68"/>
      <c r="H18" s="68"/>
    </row>
  </sheetData>
  <mergeCells count="2">
    <mergeCell ref="C3:E4"/>
    <mergeCell ref="F3:G4"/>
  </mergeCells>
  <hyperlinks>
    <hyperlink ref="A1" location="Índice!A1" display="Volver al índice" xr:uid="{EBCF586A-5DA6-4576-8F61-32E60055670B}"/>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AA88"/>
  <sheetViews>
    <sheetView showGridLines="0" topLeftCell="P1" zoomScale="79" zoomScaleNormal="90" workbookViewId="0">
      <selection activeCell="Y9" sqref="Y9"/>
    </sheetView>
  </sheetViews>
  <sheetFormatPr baseColWidth="10" defaultColWidth="11.44140625" defaultRowHeight="13.8"/>
  <cols>
    <col min="1" max="1" width="11.44140625" style="46"/>
    <col min="2" max="2" width="4.109375" style="46" customWidth="1"/>
    <col min="3" max="3" width="2.88671875" style="46" customWidth="1"/>
    <col min="4" max="4" width="1.33203125" style="46" customWidth="1"/>
    <col min="5" max="5" width="1.6640625" style="46" customWidth="1"/>
    <col min="6" max="6" width="69.33203125" style="46" customWidth="1"/>
    <col min="7" max="7" width="14" style="46" bestFit="1" customWidth="1"/>
    <col min="8" max="8" width="14.44140625" style="46" bestFit="1" customWidth="1"/>
    <col min="9" max="9" width="14" style="46" bestFit="1" customWidth="1"/>
    <col min="10" max="10" width="8" style="46" bestFit="1" customWidth="1"/>
    <col min="11" max="11" width="8.33203125" style="46" bestFit="1" customWidth="1"/>
    <col min="12" max="12" width="1.88671875" style="46" customWidth="1"/>
    <col min="13" max="13" width="12.33203125" style="46" customWidth="1"/>
    <col min="14" max="14" width="5.33203125" style="46" customWidth="1"/>
    <col min="15" max="15" width="15.109375" style="46" customWidth="1"/>
    <col min="16" max="16" width="4.6640625" style="46" customWidth="1"/>
    <col min="17" max="17" width="15.88671875" style="46" bestFit="1" customWidth="1"/>
    <col min="18" max="18" width="74.44140625" style="46" customWidth="1"/>
    <col min="19" max="19" width="11.88671875" style="46" bestFit="1" customWidth="1"/>
    <col min="20" max="20" width="13.6640625" style="46" bestFit="1" customWidth="1"/>
    <col min="21" max="21" width="13.33203125" style="46" bestFit="1" customWidth="1"/>
    <col min="22" max="23" width="11.109375" style="46" bestFit="1" customWidth="1"/>
    <col min="24" max="24" width="14.33203125" style="46" bestFit="1" customWidth="1"/>
    <col min="25" max="25" width="15.6640625" style="46" bestFit="1" customWidth="1"/>
    <col min="26" max="26" width="17.33203125" style="46" bestFit="1" customWidth="1"/>
    <col min="27" max="16384" width="11.44140625" style="46"/>
  </cols>
  <sheetData>
    <row r="1" spans="1:27" ht="14.4">
      <c r="A1" s="316" t="s">
        <v>41</v>
      </c>
    </row>
    <row r="2" spans="1:27" s="48" customFormat="1" ht="14.4">
      <c r="B2"/>
      <c r="C2"/>
      <c r="D2" s="68"/>
      <c r="E2" s="68"/>
      <c r="F2" s="68"/>
      <c r="G2" s="68"/>
      <c r="H2" s="68"/>
      <c r="I2" s="68"/>
      <c r="J2" s="68"/>
      <c r="K2" s="68"/>
      <c r="L2"/>
      <c r="M2"/>
      <c r="N2"/>
      <c r="O2"/>
      <c r="P2"/>
      <c r="Q2"/>
      <c r="R2"/>
      <c r="S2"/>
      <c r="T2"/>
      <c r="U2"/>
      <c r="V2"/>
      <c r="W2"/>
      <c r="X2"/>
      <c r="Y2"/>
      <c r="Z2"/>
    </row>
    <row r="3" spans="1:27" s="48" customFormat="1" ht="14.4">
      <c r="B3" s="216"/>
      <c r="D3" s="2276" t="s">
        <v>552</v>
      </c>
      <c r="E3" s="2276"/>
      <c r="F3" s="2276"/>
      <c r="G3" s="2276"/>
      <c r="H3" s="2276"/>
      <c r="I3" s="2276"/>
      <c r="J3" s="2276"/>
      <c r="K3" s="2276"/>
      <c r="N3"/>
      <c r="O3" s="68"/>
      <c r="P3" s="2296" t="s">
        <v>552</v>
      </c>
      <c r="Q3" s="2296"/>
      <c r="R3" s="2296"/>
      <c r="S3" s="2296"/>
      <c r="T3" s="2296"/>
      <c r="U3" s="2296"/>
      <c r="V3" s="2296"/>
      <c r="W3" s="2296"/>
      <c r="X3" s="2296"/>
      <c r="Y3" s="2296"/>
      <c r="Z3" s="2296"/>
      <c r="AA3" s="94"/>
    </row>
    <row r="4" spans="1:27" s="48" customFormat="1" ht="14.4">
      <c r="B4" s="216"/>
      <c r="D4" s="2276" t="s">
        <v>553</v>
      </c>
      <c r="E4" s="2276"/>
      <c r="F4" s="2276"/>
      <c r="G4" s="2276"/>
      <c r="H4" s="2276"/>
      <c r="I4" s="2276"/>
      <c r="J4" s="2276"/>
      <c r="K4" s="2276"/>
      <c r="N4"/>
      <c r="O4" s="68"/>
      <c r="P4" s="2296" t="s">
        <v>554</v>
      </c>
      <c r="Q4" s="2296"/>
      <c r="R4" s="2296"/>
      <c r="S4" s="2296"/>
      <c r="T4" s="2296"/>
      <c r="U4" s="2296"/>
      <c r="V4" s="2296"/>
      <c r="W4" s="2296"/>
      <c r="X4" s="2296"/>
      <c r="Y4" s="2296"/>
      <c r="Z4" s="2296"/>
      <c r="AA4" s="94"/>
    </row>
    <row r="5" spans="1:27" s="48" customFormat="1" ht="14.4">
      <c r="A5" s="217"/>
      <c r="B5" s="216"/>
      <c r="D5" s="2276" t="s">
        <v>555</v>
      </c>
      <c r="E5" s="2276"/>
      <c r="F5" s="2276"/>
      <c r="G5" s="2276"/>
      <c r="H5" s="2276"/>
      <c r="I5" s="2276"/>
      <c r="J5" s="2276"/>
      <c r="K5" s="2276"/>
      <c r="N5"/>
      <c r="O5" s="68"/>
      <c r="P5" s="2296" t="s">
        <v>556</v>
      </c>
      <c r="Q5" s="2296"/>
      <c r="R5" s="2296"/>
      <c r="S5" s="2296"/>
      <c r="T5" s="2296"/>
      <c r="U5" s="2296"/>
      <c r="V5" s="2296"/>
      <c r="W5" s="2296"/>
      <c r="X5" s="2296"/>
      <c r="Y5" s="2296"/>
      <c r="Z5" s="2296"/>
      <c r="AA5" s="94"/>
    </row>
    <row r="6" spans="1:27" ht="15" thickBot="1">
      <c r="A6" s="218"/>
      <c r="B6" s="216"/>
      <c r="D6" s="242"/>
      <c r="E6" s="242"/>
      <c r="F6" s="242"/>
      <c r="G6" s="478"/>
      <c r="H6" s="478"/>
      <c r="I6" s="478"/>
      <c r="J6" s="478"/>
      <c r="K6" s="478"/>
      <c r="N6"/>
      <c r="O6" s="68"/>
      <c r="P6" s="665"/>
      <c r="Q6" s="665"/>
      <c r="R6" s="665"/>
      <c r="S6" s="666"/>
      <c r="T6" s="666"/>
      <c r="U6" s="666"/>
      <c r="V6" s="666"/>
      <c r="W6" s="666"/>
      <c r="X6" s="666"/>
      <c r="Y6" s="666"/>
      <c r="Z6" s="666"/>
      <c r="AA6" s="68"/>
    </row>
    <row r="7" spans="1:27" ht="14.4">
      <c r="A7" s="218"/>
      <c r="B7" s="216"/>
      <c r="D7" s="219"/>
      <c r="E7" s="220"/>
      <c r="F7" s="221"/>
      <c r="G7" s="2284" t="s">
        <v>175</v>
      </c>
      <c r="H7" s="2285"/>
      <c r="I7" s="2286"/>
      <c r="J7" s="2224" t="s">
        <v>95</v>
      </c>
      <c r="K7" s="2226"/>
      <c r="N7"/>
      <c r="O7" s="68"/>
      <c r="P7" s="219"/>
      <c r="Q7" s="220"/>
      <c r="R7" s="221"/>
      <c r="S7" s="2174" t="s">
        <v>94</v>
      </c>
      <c r="T7" s="2175"/>
      <c r="U7" s="2172"/>
      <c r="V7" s="2175" t="s">
        <v>95</v>
      </c>
      <c r="W7" s="2172"/>
      <c r="X7" s="2174" t="s">
        <v>802</v>
      </c>
      <c r="Y7" s="2172"/>
      <c r="Z7" s="347" t="s">
        <v>276</v>
      </c>
      <c r="AA7" s="68"/>
    </row>
    <row r="8" spans="1:27" ht="15" thickBot="1">
      <c r="A8" s="218"/>
      <c r="B8" s="241"/>
      <c r="D8" s="2287"/>
      <c r="E8" s="2288"/>
      <c r="F8" s="2289"/>
      <c r="G8" s="806" t="str">
        <f>+'[14]Output- Tabla Final BG'!$E$13</f>
        <v>Dic 22</v>
      </c>
      <c r="H8" s="806" t="str">
        <f>+'[14]Output- Tabla Final BG'!$F$13</f>
        <v>Set 23</v>
      </c>
      <c r="I8" s="806" t="str">
        <f>+'[14]Output- Tabla Final BG'!$G$13</f>
        <v>Dic 23</v>
      </c>
      <c r="J8" s="222" t="s">
        <v>266</v>
      </c>
      <c r="K8" s="223" t="s">
        <v>267</v>
      </c>
      <c r="N8"/>
      <c r="O8" s="68"/>
      <c r="P8" s="2287"/>
      <c r="Q8" s="2288"/>
      <c r="R8" s="2289"/>
      <c r="S8" s="1717" t="str">
        <f>+'[14]Output- Tabla Final P&amp;L'!$D$94</f>
        <v>4T22</v>
      </c>
      <c r="T8" s="1718" t="str">
        <f>+'[14]Output- Tabla Final P&amp;L'!$E$94</f>
        <v>3T23</v>
      </c>
      <c r="U8" s="1719" t="str">
        <f>+'[14]Output- Tabla Final P&amp;L'!$F$94</f>
        <v>4T23</v>
      </c>
      <c r="V8" s="667" t="str">
        <f>+'[14]Output- Tabla Final P&amp;L'!$G$94</f>
        <v>TaT</v>
      </c>
      <c r="W8" s="193" t="str">
        <f>+'[14]Output- Tabla Final P&amp;L'!$H$94</f>
        <v>AaA</v>
      </c>
      <c r="X8" s="1720">
        <v>2022</v>
      </c>
      <c r="Y8" s="1721">
        <v>2023</v>
      </c>
      <c r="Z8" s="894" t="str">
        <f>+'[14]Output- Tabla Final P&amp;L'!$K$94</f>
        <v>Dic 23 / Dic 22</v>
      </c>
      <c r="AA8" s="68"/>
    </row>
    <row r="9" spans="1:27" ht="14.4" customHeight="1">
      <c r="A9" s="218"/>
      <c r="B9" s="216"/>
      <c r="D9" s="2290" t="s">
        <v>557</v>
      </c>
      <c r="E9" s="2291"/>
      <c r="F9" s="2291"/>
      <c r="G9" s="224"/>
      <c r="H9" s="225"/>
      <c r="I9" s="524"/>
      <c r="J9" s="807"/>
      <c r="K9" s="226"/>
      <c r="N9"/>
      <c r="O9" s="68"/>
      <c r="P9" s="668" t="s">
        <v>97</v>
      </c>
      <c r="Q9" s="669"/>
      <c r="R9" s="670"/>
      <c r="S9" s="671"/>
      <c r="T9" s="671"/>
      <c r="U9" s="672"/>
      <c r="V9" s="673"/>
      <c r="W9" s="674"/>
      <c r="X9" s="671"/>
      <c r="Y9" s="672"/>
      <c r="Z9" s="675"/>
      <c r="AA9" s="68"/>
    </row>
    <row r="10" spans="1:27" ht="16.350000000000001" customHeight="1">
      <c r="A10" s="218"/>
      <c r="B10" s="216"/>
      <c r="D10" s="227" t="s">
        <v>255</v>
      </c>
      <c r="E10" s="228"/>
      <c r="F10" s="235"/>
      <c r="G10" s="67"/>
      <c r="H10" s="62"/>
      <c r="I10" s="207"/>
      <c r="J10" s="235"/>
      <c r="K10" s="229"/>
      <c r="N10"/>
      <c r="O10" s="68"/>
      <c r="P10" s="676"/>
      <c r="Q10" s="236" t="s">
        <v>558</v>
      </c>
      <c r="R10" s="677"/>
      <c r="S10" s="471">
        <f>+'[14]Output- Tabla Final P&amp;L'!$D$96</f>
        <v>4362139</v>
      </c>
      <c r="T10" s="471">
        <f>+'[14]Output- Tabla Final P&amp;L'!$E$96</f>
        <v>4819101</v>
      </c>
      <c r="U10" s="472">
        <f>+'[14]Output- Tabla Final P&amp;L'!$F$96</f>
        <v>4870042</v>
      </c>
      <c r="V10" s="678">
        <f>+'[14]Output- Tabla Final P&amp;L'!$G$96</f>
        <v>1.0570643777750188E-2</v>
      </c>
      <c r="W10" s="349">
        <f>+'[14]Output- Tabla Final P&amp;L'!$H$96</f>
        <v>0.11643439147629175</v>
      </c>
      <c r="X10" s="470">
        <f>+'[14]Output- Tabla Final P&amp;L'!$I$96</f>
        <v>15011282</v>
      </c>
      <c r="Y10" s="471">
        <f>+'[14]Output- Tabla Final P&amp;L'!$J$96</f>
        <v>18798495</v>
      </c>
      <c r="Z10" s="260">
        <f>+'[14]Output- Tabla Final P&amp;L'!$K$96</f>
        <v>0.25229111011304695</v>
      </c>
      <c r="AA10" s="68"/>
    </row>
    <row r="11" spans="1:27" ht="14.4" customHeight="1">
      <c r="A11" s="218"/>
      <c r="B11" s="473"/>
      <c r="D11" s="230"/>
      <c r="E11" s="231" t="s">
        <v>559</v>
      </c>
      <c r="F11" s="235"/>
      <c r="G11" s="808">
        <f>+'[14]Output- Tabla Final BG'!$E$16</f>
        <v>7286624</v>
      </c>
      <c r="H11" s="843">
        <f>+'[14]Output- Tabla Final BG'!$F$16</f>
        <v>8047624</v>
      </c>
      <c r="I11" s="810">
        <f>+'[14]Output- Tabla Final BG'!$G$16</f>
        <v>8196692</v>
      </c>
      <c r="J11" s="839">
        <f>+'[14]Output- Tabla Final BG'!$H$16</f>
        <v>1.8523231204638835E-2</v>
      </c>
      <c r="K11" s="233">
        <f>+'[14]Output- Tabla Final BG'!$I$16</f>
        <v>0.12489569929778188</v>
      </c>
      <c r="N11"/>
      <c r="O11" s="68"/>
      <c r="P11" s="679"/>
      <c r="Q11" s="680" t="s">
        <v>560</v>
      </c>
      <c r="R11" s="681"/>
      <c r="S11" s="471">
        <f>+'[14]Output- Tabla Final P&amp;L'!$D$97</f>
        <v>-1221735</v>
      </c>
      <c r="T11" s="471">
        <f>+'[14]Output- Tabla Final P&amp;L'!$E$97</f>
        <v>-1565058</v>
      </c>
      <c r="U11" s="472">
        <f>+'[14]Output- Tabla Final P&amp;L'!$F$97</f>
        <v>-1522358</v>
      </c>
      <c r="V11" s="678">
        <f>+'[14]Output- Tabla Final P&amp;L'!$G$97</f>
        <v>-2.7283333908391882E-2</v>
      </c>
      <c r="W11" s="349">
        <f>+'[14]Output- Tabla Final P&amp;L'!$H$97</f>
        <v>0.24606236213254107</v>
      </c>
      <c r="X11" s="470">
        <f>+'[14]Output- Tabla Final P&amp;L'!$I$97</f>
        <v>-3919664</v>
      </c>
      <c r="Y11" s="471">
        <f>+'[14]Output- Tabla Final P&amp;L'!$J$97</f>
        <v>-5860523</v>
      </c>
      <c r="Z11" s="260">
        <f>+'[14]Output- Tabla Final P&amp;L'!$K$97</f>
        <v>0.49515953408251323</v>
      </c>
      <c r="AA11" s="68"/>
    </row>
    <row r="12" spans="1:27" ht="14.4">
      <c r="A12" s="218"/>
      <c r="B12" s="473"/>
      <c r="D12" s="230"/>
      <c r="E12" s="231" t="s">
        <v>561</v>
      </c>
      <c r="F12" s="235"/>
      <c r="G12" s="808">
        <f>+'[14]Output- Tabla Final BG'!$E$17</f>
        <v>26897216</v>
      </c>
      <c r="H12" s="843">
        <f>+'[14]Output- Tabla Final BG'!$F$17</f>
        <v>24907836</v>
      </c>
      <c r="I12" s="810">
        <f>+'[14]Output- Tabla Final BG'!$G$17</f>
        <v>25734256</v>
      </c>
      <c r="J12" s="839">
        <f>+'[14]Output- Tabla Final BG'!$H$17</f>
        <v>3.3179116804848086E-2</v>
      </c>
      <c r="K12" s="233">
        <f>+'[14]Output- Tabla Final BG'!$I$17</f>
        <v>-4.3237188562563533E-2</v>
      </c>
      <c r="N12"/>
      <c r="O12" s="68"/>
      <c r="P12" s="676"/>
      <c r="Q12" s="543" t="s">
        <v>97</v>
      </c>
      <c r="R12" s="682"/>
      <c r="S12" s="475">
        <f>+'[14]Output- Tabla Final P&amp;L'!$D$98</f>
        <v>3140404</v>
      </c>
      <c r="T12" s="475">
        <f>+'[14]Output- Tabla Final P&amp;L'!$E$98</f>
        <v>3254043</v>
      </c>
      <c r="U12" s="476">
        <f>+'[14]Output- Tabla Final P&amp;L'!$F$98</f>
        <v>3347684</v>
      </c>
      <c r="V12" s="683">
        <f>+'[14]Output- Tabla Final P&amp;L'!$G$98</f>
        <v>2.8776817024237289E-2</v>
      </c>
      <c r="W12" s="684">
        <f>+'[14]Output- Tabla Final P&amp;L'!$H$98</f>
        <v>6.6004246587381799E-2</v>
      </c>
      <c r="X12" s="474">
        <f>+'[14]Output- Tabla Final P&amp;L'!$I$98</f>
        <v>11091618</v>
      </c>
      <c r="Y12" s="475">
        <f>+'[14]Output- Tabla Final P&amp;L'!$J$98</f>
        <v>12937972</v>
      </c>
      <c r="Z12" s="685">
        <f>+'[14]Output- Tabla Final P&amp;L'!$K$98</f>
        <v>0.16646390093852848</v>
      </c>
      <c r="AA12" s="68"/>
    </row>
    <row r="13" spans="1:27" ht="14.4" hidden="1">
      <c r="A13" s="218"/>
      <c r="B13" s="473"/>
      <c r="D13" s="230"/>
      <c r="E13" s="231"/>
      <c r="F13" s="235"/>
      <c r="G13" s="808"/>
      <c r="H13" s="843"/>
      <c r="I13" s="810"/>
      <c r="J13" s="839"/>
      <c r="K13" s="233"/>
      <c r="N13"/>
      <c r="O13" s="68"/>
      <c r="P13" s="679"/>
      <c r="Q13" s="236"/>
      <c r="R13" s="677"/>
      <c r="S13" s="261"/>
      <c r="T13" s="261"/>
      <c r="U13" s="262"/>
      <c r="V13" s="678"/>
      <c r="W13" s="349"/>
      <c r="X13" s="686"/>
      <c r="Y13" s="686"/>
      <c r="Z13" s="260"/>
      <c r="AA13" s="68"/>
    </row>
    <row r="14" spans="1:27" ht="14.4">
      <c r="A14" s="218"/>
      <c r="B14" s="473"/>
      <c r="D14" s="2275" t="s">
        <v>562</v>
      </c>
      <c r="E14" s="2276"/>
      <c r="F14" s="2276"/>
      <c r="G14" s="811">
        <f>+'[14]Output- Tabla Final BG'!$E$19</f>
        <v>34183840</v>
      </c>
      <c r="H14" s="844">
        <f>+'[14]Output- Tabla Final BG'!$F$19</f>
        <v>32955460</v>
      </c>
      <c r="I14" s="813">
        <f>+'[14]Output- Tabla Final BG'!$G$19</f>
        <v>33930948</v>
      </c>
      <c r="J14" s="840">
        <f>+'[14]Output- Tabla Final BG'!$H$19</f>
        <v>2.9600193716003309E-2</v>
      </c>
      <c r="K14" s="234">
        <f>+'[14]Output- Tabla Final BG'!$I$19</f>
        <v>-7.3979985864666142E-3</v>
      </c>
      <c r="N14"/>
      <c r="O14" s="68"/>
      <c r="P14" s="679" t="s">
        <v>98</v>
      </c>
      <c r="Q14" s="687"/>
      <c r="R14" s="688"/>
      <c r="S14" s="471">
        <f>+'[14]Output- Tabla Final P&amp;L'!$D$100</f>
        <v>-815589</v>
      </c>
      <c r="T14" s="471">
        <f>+'[14]Output- Tabla Final P&amp;L'!$E$100</f>
        <v>-1008750</v>
      </c>
      <c r="U14" s="472">
        <f>+'[14]Output- Tabla Final P&amp;L'!$F$100</f>
        <v>-1260163</v>
      </c>
      <c r="V14" s="678">
        <f>+'[14]Output- Tabla Final P&amp;L'!$G$100</f>
        <v>0.24923221809169771</v>
      </c>
      <c r="W14" s="349">
        <f>+'[14]Output- Tabla Final P&amp;L'!$H$101</f>
        <v>2.1211193291562624E-2</v>
      </c>
      <c r="X14" s="470">
        <f>+'[14]Output- Tabla Final P&amp;L'!$I$100</f>
        <v>-2158555</v>
      </c>
      <c r="Y14" s="471">
        <f>+'[14]Output- Tabla Final P&amp;L'!$J$100</f>
        <v>-3957143</v>
      </c>
      <c r="Z14" s="260">
        <f>+'[14]Output- Tabla Final P&amp;L'!$K$100</f>
        <v>0.83323704978562052</v>
      </c>
      <c r="AA14" s="68"/>
    </row>
    <row r="15" spans="1:27" ht="14.4">
      <c r="A15" s="218"/>
      <c r="B15" s="473"/>
      <c r="D15" s="230"/>
      <c r="E15" s="235"/>
      <c r="F15" s="235"/>
      <c r="G15" s="808"/>
      <c r="H15" s="843"/>
      <c r="I15" s="810"/>
      <c r="J15" s="839"/>
      <c r="K15" s="233"/>
      <c r="N15"/>
      <c r="O15" s="68"/>
      <c r="P15" s="679" t="s">
        <v>338</v>
      </c>
      <c r="Q15" s="687"/>
      <c r="R15" s="688"/>
      <c r="S15" s="471">
        <f>+'[14]Output- Tabla Final P&amp;L'!$D$101</f>
        <v>84908</v>
      </c>
      <c r="T15" s="471">
        <f>+'[14]Output- Tabla Final P&amp;L'!$E$101</f>
        <v>91108</v>
      </c>
      <c r="U15" s="472">
        <f>+'[14]Output- Tabla Final P&amp;L'!$F$101</f>
        <v>86709</v>
      </c>
      <c r="V15" s="678">
        <f>+'[14]Output- Tabla Final P&amp;L'!$G$101</f>
        <v>-4.8283356017034706E-2</v>
      </c>
      <c r="W15" s="349">
        <f>+'[14]Output- Tabla Final P&amp;L'!$H$146</f>
        <v>-0.5736453303619331</v>
      </c>
      <c r="X15" s="470">
        <f>+'[14]Output- Tabla Final P&amp;L'!$I$101</f>
        <v>347017</v>
      </c>
      <c r="Y15" s="471">
        <f>+'[14]Output- Tabla Final P&amp;L'!$J$101</f>
        <v>334798</v>
      </c>
      <c r="Z15" s="260">
        <f>+'[14]Output- Tabla Final P&amp;L'!$K$101</f>
        <v>-3.5211531423532616E-2</v>
      </c>
      <c r="AA15" s="68"/>
    </row>
    <row r="16" spans="1:27" ht="14.4">
      <c r="A16" s="218"/>
      <c r="B16" s="473"/>
      <c r="D16" s="230" t="s">
        <v>563</v>
      </c>
      <c r="E16" s="235"/>
      <c r="F16" s="235"/>
      <c r="G16" s="808">
        <f>+'[14]Output- Tabla Final BG'!$E$21</f>
        <v>1101856</v>
      </c>
      <c r="H16" s="843">
        <f>+'[14]Output- Tabla Final BG'!$F$21</f>
        <v>1513622</v>
      </c>
      <c r="I16" s="810">
        <f>+'[14]Output- Tabla Final BG'!$G$21</f>
        <v>1410647</v>
      </c>
      <c r="J16" s="839">
        <f>+'[14]Output- Tabla Final BG'!$H$21</f>
        <v>-6.8032177122161253E-2</v>
      </c>
      <c r="K16" s="233">
        <f>+'[14]Output- Tabla Final BG'!$I$21</f>
        <v>0.28024623907298229</v>
      </c>
      <c r="N16"/>
      <c r="O16" s="68"/>
      <c r="P16" s="2292" t="s">
        <v>564</v>
      </c>
      <c r="Q16" s="2293"/>
      <c r="R16" s="2294"/>
      <c r="S16" s="475">
        <f>+'[14]Output- Tabla Final P&amp;L'!$D$102</f>
        <v>-730681</v>
      </c>
      <c r="T16" s="475">
        <f>+'[14]Output- Tabla Final P&amp;L'!$E$102</f>
        <v>-917642</v>
      </c>
      <c r="U16" s="476">
        <f>+'[14]Output- Tabla Final P&amp;L'!$F$102</f>
        <v>-1173454</v>
      </c>
      <c r="V16" s="683">
        <f>+'[14]Output- Tabla Final P&amp;L'!$G$102</f>
        <v>0.27877102399410658</v>
      </c>
      <c r="W16" s="684">
        <f>+'[14]Output- Tabla Final P&amp;L'!$H$102</f>
        <v>0.60597305801026713</v>
      </c>
      <c r="X16" s="474">
        <f>+'[14]Output- Tabla Final P&amp;L'!$I$102</f>
        <v>-1811538</v>
      </c>
      <c r="Y16" s="475">
        <f>+'[14]Output- Tabla Final P&amp;L'!$J$102</f>
        <v>-3622345</v>
      </c>
      <c r="Z16" s="685">
        <f>+'[14]Output- Tabla Final P&amp;L'!$K$102</f>
        <v>0.99959647548105535</v>
      </c>
      <c r="AA16" s="68"/>
    </row>
    <row r="17" spans="1:27" ht="12.6" customHeight="1">
      <c r="A17" s="218"/>
      <c r="B17" s="473"/>
      <c r="D17" s="230" t="s">
        <v>565</v>
      </c>
      <c r="E17" s="235"/>
      <c r="F17" s="235"/>
      <c r="G17" s="816">
        <f>+'[14]Output- Tabla Final BG'!$E$23</f>
        <v>4199334</v>
      </c>
      <c r="H17" s="845">
        <f>+'[14]Output- Tabla Final BG'!$F$23</f>
        <v>5558973</v>
      </c>
      <c r="I17" s="848">
        <f>+'[14]Output- Tabla Final BG'!$G$23</f>
        <v>4982661</v>
      </c>
      <c r="J17" s="839">
        <f>+'[14]Output- Tabla Final BG'!$H$23</f>
        <v>-0.10367238696788061</v>
      </c>
      <c r="K17" s="233">
        <f>+'[14]Output- Tabla Final BG'!$I$23</f>
        <v>0.18653600785267388</v>
      </c>
      <c r="N17"/>
      <c r="O17" s="68"/>
      <c r="P17" s="2280" t="s">
        <v>99</v>
      </c>
      <c r="Q17" s="2281"/>
      <c r="R17" s="2282"/>
      <c r="S17" s="475">
        <f>+'[14]Output- Tabla Final P&amp;L'!$D$104</f>
        <v>2409723</v>
      </c>
      <c r="T17" s="475">
        <f>+'[14]Output- Tabla Final P&amp;L'!$E$104</f>
        <v>2336401</v>
      </c>
      <c r="U17" s="476">
        <f>+'[14]Output- Tabla Final P&amp;L'!$F$104</f>
        <v>2174230</v>
      </c>
      <c r="V17" s="683">
        <f>+'[14]Output- Tabla Final P&amp;L'!$G$104</f>
        <v>-6.9410602032784596E-2</v>
      </c>
      <c r="W17" s="684">
        <f>+'[14]Output- Tabla Final P&amp;L'!$H$104</f>
        <v>-9.7726170186365868E-2</v>
      </c>
      <c r="X17" s="475">
        <f>+'[14]Output- Tabla Final P&amp;L'!$I$104</f>
        <v>9280080</v>
      </c>
      <c r="Y17" s="476">
        <f>+'[14]Output- Tabla Final P&amp;L'!$J$104</f>
        <v>9315627</v>
      </c>
      <c r="Z17" s="685">
        <f>+'[14]Output- Tabla Final P&amp;L'!$K$104</f>
        <v>3.8304626684253495E-3</v>
      </c>
      <c r="AA17" s="68"/>
    </row>
    <row r="18" spans="1:27" ht="14.4">
      <c r="A18" s="218"/>
      <c r="B18" s="473"/>
      <c r="D18" s="230" t="s">
        <v>566</v>
      </c>
      <c r="E18" s="235"/>
      <c r="F18" s="235"/>
      <c r="G18" s="808">
        <f>+'[14]Output- Tabla Final BG'!$E$24</f>
        <v>30786161</v>
      </c>
      <c r="H18" s="843">
        <f>+'[14]Output- Tabla Final BG'!$F$24</f>
        <v>35475821</v>
      </c>
      <c r="I18" s="810">
        <f>+'[14]Output- Tabla Final BG'!$G$24</f>
        <v>37043940</v>
      </c>
      <c r="J18" s="839">
        <f>+'[14]Output- Tabla Final BG'!$H$24</f>
        <v>4.4202472438904294E-2</v>
      </c>
      <c r="K18" s="233">
        <f>+'[14]Output- Tabla Final BG'!$I$24</f>
        <v>0.2032659739549858</v>
      </c>
      <c r="N18"/>
      <c r="O18" s="68"/>
      <c r="P18" s="2280"/>
      <c r="Q18" s="2281"/>
      <c r="R18" s="2282"/>
      <c r="S18" s="689"/>
      <c r="T18" s="689"/>
      <c r="U18" s="690"/>
      <c r="V18" s="678"/>
      <c r="W18" s="349"/>
      <c r="X18" s="691"/>
      <c r="Y18" s="691"/>
      <c r="Z18" s="685"/>
      <c r="AA18" s="68"/>
    </row>
    <row r="19" spans="1:27" ht="14.4">
      <c r="A19" s="218"/>
      <c r="B19" s="473"/>
      <c r="D19" s="230" t="s">
        <v>567</v>
      </c>
      <c r="E19" s="235"/>
      <c r="F19" s="235"/>
      <c r="G19" s="808">
        <f>+'[14]Output- Tabla Final BG'!$E$25</f>
        <v>10445729</v>
      </c>
      <c r="H19" s="843">
        <f>+'[14]Output- Tabla Final BG'!$F$25</f>
        <v>10082119</v>
      </c>
      <c r="I19" s="810">
        <f>+'[14]Output- Tabla Final BG'!$G$25</f>
        <v>10188927</v>
      </c>
      <c r="J19" s="839">
        <f>+'[14]Output- Tabla Final BG'!$H$25</f>
        <v>1.0593804734897461E-2</v>
      </c>
      <c r="K19" s="233">
        <f>+'[14]Output- Tabla Final BG'!$I$25</f>
        <v>-2.4584401912015941E-2</v>
      </c>
      <c r="N19"/>
      <c r="O19" s="68"/>
      <c r="P19" s="676" t="s">
        <v>568</v>
      </c>
      <c r="Q19" s="62"/>
      <c r="R19" s="207"/>
      <c r="S19" s="261"/>
      <c r="T19" s="261"/>
      <c r="U19" s="262"/>
      <c r="V19" s="678"/>
      <c r="W19" s="349"/>
      <c r="X19" s="686"/>
      <c r="Y19" s="686"/>
      <c r="Z19" s="692"/>
      <c r="AA19" s="68"/>
    </row>
    <row r="20" spans="1:27" ht="14.4">
      <c r="A20" s="218"/>
      <c r="B20" s="473"/>
      <c r="D20" s="230"/>
      <c r="E20" s="235"/>
      <c r="F20" s="235"/>
      <c r="G20" s="808"/>
      <c r="H20" s="843"/>
      <c r="I20" s="810"/>
      <c r="J20" s="839"/>
      <c r="K20" s="233"/>
      <c r="N20"/>
      <c r="O20" s="68"/>
      <c r="P20" s="67"/>
      <c r="Q20" s="62" t="s">
        <v>348</v>
      </c>
      <c r="R20" s="207"/>
      <c r="S20" s="471">
        <f>+'[14]Output- Tabla Final P&amp;L'!$D$107</f>
        <v>895295</v>
      </c>
      <c r="T20" s="471">
        <f>+'[14]Output- Tabla Final P&amp;L'!$E$107</f>
        <v>975955</v>
      </c>
      <c r="U20" s="472">
        <f>+'[14]Output- Tabla Final P&amp;L'!$F$107</f>
        <v>986173</v>
      </c>
      <c r="V20" s="678">
        <f>+'[14]Output- Tabla Final P&amp;L'!$G$107</f>
        <v>1.0469745018981458E-2</v>
      </c>
      <c r="W20" s="349">
        <f>+'[14]Output- Tabla Final P&amp;L'!$H$107</f>
        <v>0.10150620745117522</v>
      </c>
      <c r="X20" s="471">
        <f>+'[14]Output- Tabla Final P&amp;L'!$I$107</f>
        <v>3642857</v>
      </c>
      <c r="Y20" s="472">
        <f>+'[14]Output- Tabla Final P&amp;L'!$J$107</f>
        <v>3804459</v>
      </c>
      <c r="Z20" s="260">
        <f>+'[14]Output- Tabla Final P&amp;L'!$K$107</f>
        <v>4.4361335072993446E-2</v>
      </c>
      <c r="AA20" s="693"/>
    </row>
    <row r="21" spans="1:27" ht="14.4">
      <c r="A21" s="218"/>
      <c r="B21" s="473"/>
      <c r="D21" s="230" t="s">
        <v>35</v>
      </c>
      <c r="E21" s="231"/>
      <c r="F21" s="235"/>
      <c r="G21" s="808">
        <f>+'[14]Output- Tabla Final BG'!$E$27</f>
        <v>148626374</v>
      </c>
      <c r="H21" s="843">
        <f>+'[14]Output- Tabla Final BG'!$F$27</f>
        <v>145129260</v>
      </c>
      <c r="I21" s="810">
        <f>+'[14]Output- Tabla Final BG'!$G$27</f>
        <v>144976051</v>
      </c>
      <c r="J21" s="839">
        <f>+'[14]Output- Tabla Final BG'!$H$27</f>
        <v>-1.0556727154813483E-3</v>
      </c>
      <c r="K21" s="233">
        <f>+'[14]Output- Tabla Final BG'!$I$27</f>
        <v>-2.4560398681326867E-2</v>
      </c>
      <c r="N21"/>
      <c r="O21" s="68"/>
      <c r="P21" s="67"/>
      <c r="Q21" s="62" t="s">
        <v>569</v>
      </c>
      <c r="R21" s="207"/>
      <c r="S21" s="471">
        <f>+'[14]Output- Tabla Final P&amp;L'!$D$108</f>
        <v>293215</v>
      </c>
      <c r="T21" s="471">
        <f>+'[14]Output- Tabla Final P&amp;L'!$E$108</f>
        <v>208620</v>
      </c>
      <c r="U21" s="472">
        <f>+'[14]Output- Tabla Final P&amp;L'!$F$108</f>
        <v>218047</v>
      </c>
      <c r="V21" s="678">
        <f>+'[14]Output- Tabla Final P&amp;L'!$G$108</f>
        <v>4.518742210718063E-2</v>
      </c>
      <c r="W21" s="349">
        <f>+'[14]Output- Tabla Final P&amp;L'!$H$108</f>
        <v>-0.25635796258718002</v>
      </c>
      <c r="X21" s="471">
        <f>+'[14]Output- Tabla Final P&amp;L'!$I$108</f>
        <v>1084151</v>
      </c>
      <c r="Y21" s="472">
        <f>+'[14]Output- Tabla Final P&amp;L'!$J$108</f>
        <v>886126</v>
      </c>
      <c r="Z21" s="260">
        <f>+'[14]Output- Tabla Final P&amp;L'!$K$108</f>
        <v>-0.18265444573680234</v>
      </c>
      <c r="AA21" s="693"/>
    </row>
    <row r="22" spans="1:27" ht="14.4">
      <c r="A22" s="218"/>
      <c r="B22" s="473"/>
      <c r="D22" s="230"/>
      <c r="E22" s="231" t="s">
        <v>570</v>
      </c>
      <c r="F22" s="235"/>
      <c r="G22" s="808">
        <f>+'[14]Output- Tabla Final BG'!$E$28</f>
        <v>142686630</v>
      </c>
      <c r="H22" s="843">
        <f>+'[14]Output- Tabla Final BG'!$F$28</f>
        <v>138722915</v>
      </c>
      <c r="I22" s="810">
        <f>+'[14]Output- Tabla Final BG'!$G$28</f>
        <v>138849564</v>
      </c>
      <c r="J22" s="839">
        <f>+'[14]Output- Tabla Final BG'!$H$28</f>
        <v>9.1296380269989541E-4</v>
      </c>
      <c r="K22" s="233">
        <f>+'[14]Output- Tabla Final BG'!$I$28</f>
        <v>-2.6891559496499462E-2</v>
      </c>
      <c r="N22"/>
      <c r="O22" s="68"/>
      <c r="P22" s="67"/>
      <c r="Q22" s="62" t="s">
        <v>571</v>
      </c>
      <c r="R22" s="207"/>
      <c r="S22" s="471">
        <f>+'[14]Output- Tabla Final P&amp;L'!$D$109</f>
        <v>77513</v>
      </c>
      <c r="T22" s="471">
        <f>+'[14]Output- Tabla Final P&amp;L'!$E$109</f>
        <v>53591</v>
      </c>
      <c r="U22" s="472">
        <f>+'[14]Output- Tabla Final P&amp;L'!$F$109</f>
        <v>115825</v>
      </c>
      <c r="V22" s="678">
        <f>+'[14]Output- Tabla Final P&amp;L'!$G$109</f>
        <v>1.1612770801067342</v>
      </c>
      <c r="W22" s="349">
        <f>+'[14]Output- Tabla Final P&amp;L'!$H$109</f>
        <v>0.49426547804884335</v>
      </c>
      <c r="X22" s="471">
        <f>+'[14]Output- Tabla Final P&amp;L'!$I$109</f>
        <v>-98993</v>
      </c>
      <c r="Y22" s="472">
        <f>+'[14]Output- Tabla Final P&amp;L'!$J$109</f>
        <v>308055</v>
      </c>
      <c r="Z22" s="685">
        <f>+'[14]Output- Tabla Final P&amp;L'!$K$109</f>
        <v>-4.1118866990595295</v>
      </c>
      <c r="AA22" s="693"/>
    </row>
    <row r="23" spans="1:27" ht="13.35" customHeight="1">
      <c r="A23" s="218"/>
      <c r="B23" s="473"/>
      <c r="D23" s="230"/>
      <c r="E23" s="231" t="s">
        <v>572</v>
      </c>
      <c r="F23" s="235"/>
      <c r="G23" s="808">
        <f>+'[14]Output- Tabla Final BG'!$E$29</f>
        <v>5939744</v>
      </c>
      <c r="H23" s="843">
        <f>+'[14]Output- Tabla Final BG'!$F$29</f>
        <v>6406345</v>
      </c>
      <c r="I23" s="810">
        <f>+'[14]Output- Tabla Final BG'!$G$29</f>
        <v>6126487</v>
      </c>
      <c r="J23" s="839">
        <f>+'[14]Output- Tabla Final BG'!$H$29</f>
        <v>-4.3684503410290842E-2</v>
      </c>
      <c r="K23" s="233">
        <f>+'[14]Output- Tabla Final BG'!$I$29</f>
        <v>3.1439570459602217E-2</v>
      </c>
      <c r="N23"/>
      <c r="O23" s="68"/>
      <c r="P23" s="67"/>
      <c r="Q23" s="62" t="s">
        <v>573</v>
      </c>
      <c r="R23" s="207"/>
      <c r="S23" s="471">
        <f>+'[14]Output- Tabla Final P&amp;L'!$D$111</f>
        <v>25422</v>
      </c>
      <c r="T23" s="471">
        <f>+'[14]Output- Tabla Final P&amp;L'!$E$111</f>
        <v>32056</v>
      </c>
      <c r="U23" s="472">
        <f>+'[14]Output- Tabla Final P&amp;L'!$F$111</f>
        <v>34132</v>
      </c>
      <c r="V23" s="678">
        <f>+'[14]Output- Tabla Final P&amp;L'!$G$111</f>
        <v>6.4761667082605445E-2</v>
      </c>
      <c r="W23" s="349">
        <f>+'[14]Output- Tabla Final P&amp;L'!$H$111</f>
        <v>0.34261663126425934</v>
      </c>
      <c r="X23" s="471">
        <f>+'[14]Output- Tabla Final P&amp;L'!$I$111</f>
        <v>104461</v>
      </c>
      <c r="Y23" s="472">
        <f>+'[14]Output- Tabla Final P&amp;L'!$J$111</f>
        <v>117089</v>
      </c>
      <c r="Z23" s="260">
        <f>+'[14]Output- Tabla Final P&amp;L'!$K$111</f>
        <v>0.12088722106814975</v>
      </c>
      <c r="AA23" s="68"/>
    </row>
    <row r="24" spans="1:27" ht="14.4">
      <c r="A24" s="218"/>
      <c r="B24" s="473"/>
      <c r="D24" s="230"/>
      <c r="E24" s="235" t="s">
        <v>574</v>
      </c>
      <c r="F24" s="235"/>
      <c r="G24" s="808">
        <f>+'[14]Output- Tabla Final BG'!$E$30</f>
        <v>-7872402</v>
      </c>
      <c r="H24" s="843">
        <f>+'[14]Output- Tabla Final BG'!$F$30</f>
        <v>-8056216</v>
      </c>
      <c r="I24" s="810">
        <f>+'[14]Output- Tabla Final BG'!$G$30</f>
        <v>-8277916</v>
      </c>
      <c r="J24" s="839">
        <f>+'[14]Output- Tabla Final BG'!$H$30</f>
        <v>2.751912312182303E-2</v>
      </c>
      <c r="K24" s="233">
        <f>+'[14]Output- Tabla Final BG'!$I$30</f>
        <v>5.1510834939577421E-2</v>
      </c>
      <c r="N24"/>
      <c r="O24" s="68"/>
      <c r="P24" s="67"/>
      <c r="Q24" s="62" t="s">
        <v>575</v>
      </c>
      <c r="R24" s="207"/>
      <c r="S24" s="471">
        <f>+'[14]Output- Tabla Final P&amp;L'!$D$112</f>
        <v>5857</v>
      </c>
      <c r="T24" s="471">
        <f>+'[14]Output- Tabla Final P&amp;L'!$E$112</f>
        <v>38545</v>
      </c>
      <c r="U24" s="472">
        <f>+'[14]Output- Tabla Final P&amp;L'!$F$112</f>
        <v>5019</v>
      </c>
      <c r="V24" s="678">
        <f>+'[14]Output- Tabla Final P&amp;L'!$G$112</f>
        <v>-0.86978855882734463</v>
      </c>
      <c r="W24" s="349">
        <f>+'[14]Output- Tabla Final P&amp;L'!$H$112</f>
        <v>-0.14307666040635136</v>
      </c>
      <c r="X24" s="471">
        <f>+'[14]Output- Tabla Final P&amp;L'!$I$112</f>
        <v>65187</v>
      </c>
      <c r="Y24" s="472">
        <f>+'[14]Output- Tabla Final P&amp;L'!$J$112</f>
        <v>53665</v>
      </c>
      <c r="Z24" s="260">
        <f>+'[14]Output- Tabla Final P&amp;L'!$K$112</f>
        <v>-0.17675303358031513</v>
      </c>
      <c r="AA24" s="68"/>
    </row>
    <row r="25" spans="1:27" ht="14.4">
      <c r="A25" s="218"/>
      <c r="B25" s="473"/>
      <c r="D25" s="230" t="s">
        <v>576</v>
      </c>
      <c r="E25" s="235"/>
      <c r="F25" s="235"/>
      <c r="G25" s="808">
        <f>+'[14]Output- Tabla Final BG'!$E$31</f>
        <v>140753972</v>
      </c>
      <c r="H25" s="843">
        <f>+'[14]Output- Tabla Final BG'!$F$31</f>
        <v>137073044</v>
      </c>
      <c r="I25" s="810">
        <f>+'[14]Output- Tabla Final BG'!$G$31</f>
        <v>136698135</v>
      </c>
      <c r="J25" s="839">
        <f>+'[14]Output- Tabla Final BG'!$H$31</f>
        <v>-2.7351037743058582E-3</v>
      </c>
      <c r="K25" s="233">
        <f>+'[14]Output- Tabla Final BG'!$I$31</f>
        <v>-2.8815080259333659E-2</v>
      </c>
      <c r="N25"/>
      <c r="O25" s="68"/>
      <c r="P25" s="67"/>
      <c r="Q25" s="62" t="s">
        <v>577</v>
      </c>
      <c r="R25" s="207"/>
      <c r="S25" s="471">
        <f>+'[14]Output- Tabla Final P&amp;L'!$D$113</f>
        <v>33108</v>
      </c>
      <c r="T25" s="471">
        <f>+'[14]Output- Tabla Final P&amp;L'!$E$113</f>
        <v>4564</v>
      </c>
      <c r="U25" s="472">
        <f>+'[14]Output- Tabla Final P&amp;L'!$F$113</f>
        <v>15255</v>
      </c>
      <c r="V25" s="678">
        <f>+'[14]Output- Tabla Final P&amp;L'!$G$113</f>
        <v>2.3424627519719543</v>
      </c>
      <c r="W25" s="349">
        <f>+'[14]Output- Tabla Final P&amp;L'!$H$113</f>
        <v>-0.53923523015585362</v>
      </c>
      <c r="X25" s="471">
        <f>+'[14]Output- Tabla Final P&amp;L'!$I$113</f>
        <v>387</v>
      </c>
      <c r="Y25" s="472">
        <f>+'[14]Output- Tabla Final P&amp;L'!$J$113</f>
        <v>45778</v>
      </c>
      <c r="Z25" s="260">
        <f>+'[14]Output- Tabla Final P&amp;L'!$K$113</f>
        <v>117.28940568475453</v>
      </c>
      <c r="AA25" s="68"/>
    </row>
    <row r="26" spans="1:27" ht="14.4" customHeight="1">
      <c r="A26" s="218"/>
      <c r="B26" s="473"/>
      <c r="D26" s="230"/>
      <c r="E26" s="235"/>
      <c r="F26" s="235"/>
      <c r="G26" s="808"/>
      <c r="H26" s="843"/>
      <c r="I26" s="810"/>
      <c r="J26" s="839"/>
      <c r="K26" s="233"/>
      <c r="N26"/>
      <c r="O26" s="68"/>
      <c r="P26" s="67"/>
      <c r="Q26" s="236" t="s">
        <v>328</v>
      </c>
      <c r="R26" s="207"/>
      <c r="S26" s="471">
        <f>+'[14]Output- Tabla Final P&amp;L'!$D$115</f>
        <v>-2548</v>
      </c>
      <c r="T26" s="471">
        <f>+'[14]Output- Tabla Final P&amp;L'!$E$115</f>
        <v>89272</v>
      </c>
      <c r="U26" s="472">
        <f>+'[14]Output- Tabla Final P&amp;L'!$F$115</f>
        <v>112372</v>
      </c>
      <c r="V26" s="678">
        <f>+'[14]Output- Tabla Final P&amp;L'!$G$115</f>
        <v>0.25875974549690839</v>
      </c>
      <c r="W26" s="349">
        <f>+'[14]Output- Tabla Final P&amp;L'!$H$115</f>
        <v>-45.102040816326529</v>
      </c>
      <c r="X26" s="471">
        <f>+'[14]Output- Tabla Final P&amp;L'!$I$115</f>
        <v>268046</v>
      </c>
      <c r="Y26" s="472">
        <f>+'[14]Output- Tabla Final P&amp;L'!$J$115</f>
        <v>440653</v>
      </c>
      <c r="Z26" s="260">
        <f>+'[14]Output- Tabla Final P&amp;L'!$K$115</f>
        <v>0.64394544220021932</v>
      </c>
      <c r="AA26" s="68"/>
    </row>
    <row r="27" spans="1:27" ht="14.4">
      <c r="A27" s="218"/>
      <c r="B27" s="473"/>
      <c r="D27" s="230" t="s">
        <v>578</v>
      </c>
      <c r="E27" s="235"/>
      <c r="F27" s="235"/>
      <c r="G27" s="808">
        <f>+'[14]Output- Tabla Final BG'!$E$33</f>
        <v>768801</v>
      </c>
      <c r="H27" s="843">
        <f>+'[14]Output- Tabla Final BG'!$F$33</f>
        <v>797545</v>
      </c>
      <c r="I27" s="810">
        <f>+'[14]Output- Tabla Final BG'!$G$33</f>
        <v>810932</v>
      </c>
      <c r="J27" s="839">
        <f>+'[14]Output- Tabla Final BG'!$H$33</f>
        <v>1.6785259765906613E-2</v>
      </c>
      <c r="K27" s="233">
        <f>+'[14]Output- Tabla Final BG'!$I$33</f>
        <v>5.4800917272480154E-2</v>
      </c>
      <c r="N27"/>
      <c r="O27" s="68"/>
      <c r="P27" s="363"/>
      <c r="Q27" s="694" t="s">
        <v>579</v>
      </c>
      <c r="R27" s="661"/>
      <c r="S27" s="812">
        <f>+'[14]Output- Tabla Final P&amp;L'!$D$116</f>
        <v>1327862</v>
      </c>
      <c r="T27" s="475">
        <f>+'[14]Output- Tabla Final P&amp;L'!$E$116</f>
        <v>1402603</v>
      </c>
      <c r="U27" s="476">
        <f>+'[14]Output- Tabla Final P&amp;L'!$F$116</f>
        <v>1486823</v>
      </c>
      <c r="V27" s="683">
        <f>+'[14]Output- Tabla Final P&amp;L'!$G$116</f>
        <v>6.0045501114713185E-2</v>
      </c>
      <c r="W27" s="684">
        <f>+'[14]Output- Tabla Final P&amp;L'!$H$116</f>
        <v>0.11971198814334616</v>
      </c>
      <c r="X27" s="475">
        <f>+'[14]Output- Tabla Final P&amp;L'!$I$116</f>
        <v>5066096</v>
      </c>
      <c r="Y27" s="476">
        <f>+'[14]Output- Tabla Final P&amp;L'!$J$116</f>
        <v>5655825</v>
      </c>
      <c r="Z27" s="685">
        <f>+'[14]Output- Tabla Final P&amp;L'!$K$116</f>
        <v>0.11640699268233368</v>
      </c>
      <c r="AA27" s="68"/>
    </row>
    <row r="28" spans="1:27" ht="14.4">
      <c r="A28" s="218"/>
      <c r="B28" s="473"/>
      <c r="D28" s="230" t="s">
        <v>580</v>
      </c>
      <c r="E28" s="235"/>
      <c r="F28" s="235"/>
      <c r="G28" s="808">
        <f>+'[14]Output- Tabla Final BG'!$E$34</f>
        <v>1824931</v>
      </c>
      <c r="H28" s="843">
        <f>+'[14]Output- Tabla Final BG'!$F$34</f>
        <v>1752950</v>
      </c>
      <c r="I28" s="810">
        <f>+'[14]Output- Tabla Final BG'!$G$34</f>
        <v>1857240</v>
      </c>
      <c r="J28" s="839">
        <f>+'[14]Output- Tabla Final BG'!$H$34</f>
        <v>5.949399583559134E-2</v>
      </c>
      <c r="K28" s="233">
        <f>+'[14]Output- Tabla Final BG'!$I$34</f>
        <v>1.770423100928209E-2</v>
      </c>
      <c r="N28"/>
      <c r="O28" s="68"/>
      <c r="P28" s="363" t="s">
        <v>101</v>
      </c>
      <c r="Q28" s="62"/>
      <c r="R28" s="207"/>
      <c r="S28" s="809"/>
      <c r="T28" s="261"/>
      <c r="U28" s="262"/>
      <c r="V28" s="678"/>
      <c r="W28" s="349"/>
      <c r="X28" s="686"/>
      <c r="Y28" s="686"/>
      <c r="Z28" s="260"/>
      <c r="AA28" s="68"/>
    </row>
    <row r="29" spans="1:27" ht="14.4">
      <c r="A29" s="218"/>
      <c r="B29" s="473"/>
      <c r="D29" s="230" t="s">
        <v>581</v>
      </c>
      <c r="E29" s="235"/>
      <c r="F29" s="235"/>
      <c r="G29" s="808">
        <f>+'[14]Output- Tabla Final BG'!$E$35</f>
        <v>699678</v>
      </c>
      <c r="H29" s="843">
        <f>+'[14]Output- Tabla Final BG'!$F$35</f>
        <v>325771</v>
      </c>
      <c r="I29" s="810">
        <f>+'[14]Output- Tabla Final BG'!$G$35</f>
        <v>412401</v>
      </c>
      <c r="J29" s="839">
        <f>+'[14]Output- Tabla Final BG'!$H$35</f>
        <v>0.26592299498727634</v>
      </c>
      <c r="K29" s="233">
        <f>+'[14]Output- Tabla Final BG'!$I$35</f>
        <v>-0.4105845831939835</v>
      </c>
      <c r="N29"/>
      <c r="O29" s="68"/>
      <c r="P29" s="67"/>
      <c r="Q29" s="62" t="s">
        <v>582</v>
      </c>
      <c r="R29" s="207"/>
      <c r="S29" s="471">
        <f>+'[14]Output- Tabla Final P&amp;L'!$D$122</f>
        <v>249836</v>
      </c>
      <c r="T29" s="471">
        <f>+'[14]Output- Tabla Final P&amp;L'!$E$122</f>
        <v>417014</v>
      </c>
      <c r="U29" s="472">
        <f>+'[14]Output- Tabla Final P&amp;L'!$F$122</f>
        <v>385043</v>
      </c>
      <c r="V29" s="678">
        <f>+'[14]Output- Tabla Final P&amp;L'!$G$122</f>
        <v>-7.6666490813258048E-2</v>
      </c>
      <c r="W29" s="349">
        <f>+'[14]Output- Tabla Final P&amp;L'!$H$122</f>
        <v>0.54118301605853447</v>
      </c>
      <c r="X29" s="471">
        <f>+'[14]Output- Tabla Final P&amp;L'!$I$122</f>
        <v>1302347</v>
      </c>
      <c r="Y29" s="472">
        <f>+'[14]Output- Tabla Final P&amp;L'!$J$122</f>
        <v>1602421</v>
      </c>
      <c r="Z29" s="260">
        <f>+'[14]Output- Tabla Final P&amp;L'!$K$122</f>
        <v>0.23041017486123128</v>
      </c>
      <c r="AA29" s="693"/>
    </row>
    <row r="30" spans="1:27" ht="14.4">
      <c r="A30" s="218"/>
      <c r="B30" s="473"/>
      <c r="D30" s="230" t="s">
        <v>583</v>
      </c>
      <c r="E30" s="235"/>
      <c r="F30" s="235"/>
      <c r="G30" s="808">
        <f>+'[14]Output- Tabla Final BG'!$E$36</f>
        <v>726993</v>
      </c>
      <c r="H30" s="843">
        <f>+'[14]Output- Tabla Final BG'!$F$36</f>
        <v>707457</v>
      </c>
      <c r="I30" s="810">
        <f>+'[14]Output- Tabla Final BG'!$G$36</f>
        <v>748663</v>
      </c>
      <c r="J30" s="839">
        <f>+'[14]Output- Tabla Final BG'!$H$36</f>
        <v>5.8245236106222675E-2</v>
      </c>
      <c r="K30" s="233">
        <f>+'[14]Output- Tabla Final BG'!$I$36</f>
        <v>2.9807714792301931E-2</v>
      </c>
      <c r="N30"/>
      <c r="O30" s="68"/>
      <c r="P30" s="67"/>
      <c r="Q30" s="62" t="s">
        <v>584</v>
      </c>
      <c r="R30" s="207"/>
      <c r="S30" s="471">
        <f>+'[14]Output- Tabla Final P&amp;L'!$D$123</f>
        <v>-113012</v>
      </c>
      <c r="T30" s="471">
        <f>+'[14]Output- Tabla Final P&amp;L'!$E$123</f>
        <v>-86114</v>
      </c>
      <c r="U30" s="472">
        <f>+'[14]Output- Tabla Final P&amp;L'!$F$123</f>
        <v>-97748</v>
      </c>
      <c r="V30" s="678">
        <f>+'[14]Output- Tabla Final P&amp;L'!$G$123</f>
        <v>0.13509998374248089</v>
      </c>
      <c r="W30" s="349">
        <f>+'[14]Output- Tabla Final P&amp;L'!$H$123</f>
        <v>-0.13506530279970264</v>
      </c>
      <c r="X30" s="471">
        <f>+'[14]Output- Tabla Final P&amp;L'!$I$123</f>
        <v>-460899</v>
      </c>
      <c r="Y30" s="472">
        <f>+'[14]Output- Tabla Final P&amp;L'!$J$123</f>
        <v>-391321</v>
      </c>
      <c r="Z30" s="260">
        <f>+'[14]Output- Tabla Final P&amp;L'!$K$123</f>
        <v>-0.15096149047839114</v>
      </c>
      <c r="AA30" s="693"/>
    </row>
    <row r="31" spans="1:27" ht="14.4">
      <c r="A31" s="218"/>
      <c r="B31" s="473"/>
      <c r="D31" s="230" t="s">
        <v>585</v>
      </c>
      <c r="E31" s="235"/>
      <c r="F31" s="235"/>
      <c r="G31" s="808">
        <f>+'[14]Output- Tabla Final BG'!$E$37</f>
        <v>2899429</v>
      </c>
      <c r="H31" s="843">
        <f>+'[14]Output- Tabla Final BG'!$F$37</f>
        <v>3118496</v>
      </c>
      <c r="I31" s="810">
        <f>+'[14]Output- Tabla Final BG'!$G$37</f>
        <v>3225499</v>
      </c>
      <c r="J31" s="839">
        <f>+'[14]Output- Tabla Final BG'!$H$37</f>
        <v>3.4312373657044981E-2</v>
      </c>
      <c r="K31" s="233">
        <f>+'[14]Output- Tabla Final BG'!$I$37</f>
        <v>0.11246007403526703</v>
      </c>
      <c r="N31"/>
      <c r="O31" s="68"/>
      <c r="P31" s="363"/>
      <c r="Q31" s="695" t="s">
        <v>586</v>
      </c>
      <c r="R31" s="661"/>
      <c r="S31" s="809">
        <f>+'[14]Output- Tabla Final P&amp;L'!$D$129</f>
        <v>136824</v>
      </c>
      <c r="T31" s="475">
        <f>+'[14]Output- Tabla Final P&amp;L'!$E$129</f>
        <v>330900</v>
      </c>
      <c r="U31" s="476">
        <f>+'[14]Output- Tabla Final P&amp;L'!$F$129</f>
        <v>287295</v>
      </c>
      <c r="V31" s="683">
        <f>+'[14]Output- Tabla Final P&amp;L'!$G$129</f>
        <v>-0.13177697189483228</v>
      </c>
      <c r="W31" s="684">
        <f>+'[14]Output- Tabla Final P&amp;L'!$H$129</f>
        <v>1.0997412734607965</v>
      </c>
      <c r="X31" s="475">
        <f>+'[14]Output- Tabla Final P&amp;L'!$I$129</f>
        <v>841448</v>
      </c>
      <c r="Y31" s="476">
        <f>+'[14]Output- Tabla Final P&amp;L'!$J$129</f>
        <v>1211100</v>
      </c>
      <c r="Z31" s="685">
        <f>+'[14]Output- Tabla Final P&amp;L'!$K$129</f>
        <v>0.43930462726157771</v>
      </c>
      <c r="AA31" s="693"/>
    </row>
    <row r="32" spans="1:27" ht="14.4">
      <c r="A32" s="218"/>
      <c r="B32" s="473"/>
      <c r="D32" s="230" t="s">
        <v>587</v>
      </c>
      <c r="E32" s="235"/>
      <c r="F32" s="235"/>
      <c r="G32" s="808">
        <f>+'[14]Output- Tabla Final BG'!$E$38</f>
        <v>744008</v>
      </c>
      <c r="H32" s="843">
        <f>+'[14]Output- Tabla Final BG'!$F$38</f>
        <v>803868</v>
      </c>
      <c r="I32" s="810">
        <f>+'[14]Output- Tabla Final BG'!$G$38</f>
        <v>872046</v>
      </c>
      <c r="J32" s="839">
        <f>+'[14]Output- Tabla Final BG'!$H$38</f>
        <v>8.4812431891803097E-2</v>
      </c>
      <c r="K32" s="233">
        <f>+'[14]Output- Tabla Final BG'!$I$38</f>
        <v>0.17209223556735953</v>
      </c>
      <c r="N32"/>
      <c r="O32" s="68"/>
      <c r="P32" s="363"/>
      <c r="Q32" s="695"/>
      <c r="R32" s="661"/>
      <c r="S32" s="261"/>
      <c r="T32" s="261"/>
      <c r="U32" s="262"/>
      <c r="V32" s="263"/>
      <c r="W32" s="264"/>
      <c r="X32" s="686"/>
      <c r="Y32" s="686"/>
      <c r="Z32" s="260"/>
      <c r="AA32" s="68"/>
    </row>
    <row r="33" spans="1:27" ht="14.4" customHeight="1">
      <c r="A33" s="218"/>
      <c r="B33" s="473"/>
      <c r="D33" s="230" t="s">
        <v>588</v>
      </c>
      <c r="E33" s="235"/>
      <c r="F33" s="235"/>
      <c r="G33" s="808">
        <f>+'[14]Output- Tabla Final BG'!$E$39</f>
        <v>6279425</v>
      </c>
      <c r="H33" s="843">
        <f>+'[14]Output- Tabla Final BG'!$F$39</f>
        <v>8293532</v>
      </c>
      <c r="I33" s="810">
        <f>+'[14]Output- Tabla Final BG'!$G$39</f>
        <v>6658149</v>
      </c>
      <c r="J33" s="839">
        <f>+'[14]Output- Tabla Final BG'!$H$39</f>
        <v>-0.19718776029320195</v>
      </c>
      <c r="K33" s="233">
        <f>+'[14]Output- Tabla Final BG'!$I$39</f>
        <v>6.0311891614279967E-2</v>
      </c>
      <c r="N33"/>
      <c r="O33" s="68"/>
      <c r="P33" s="363" t="s">
        <v>589</v>
      </c>
      <c r="Q33" s="62"/>
      <c r="R33" s="207"/>
      <c r="S33" s="261"/>
      <c r="T33" s="261"/>
      <c r="U33" s="262"/>
      <c r="V33" s="678"/>
      <c r="W33" s="349"/>
      <c r="X33" s="686"/>
      <c r="Y33" s="686"/>
      <c r="Z33" s="260"/>
      <c r="AA33" s="68"/>
    </row>
    <row r="34" spans="1:27" ht="14.4">
      <c r="A34" s="218"/>
      <c r="B34" s="473"/>
      <c r="D34" s="230"/>
      <c r="E34" s="235"/>
      <c r="F34" s="235"/>
      <c r="G34" s="808"/>
      <c r="H34" s="843"/>
      <c r="I34" s="810"/>
      <c r="J34" s="839"/>
      <c r="K34" s="233"/>
      <c r="N34"/>
      <c r="O34" s="68"/>
      <c r="P34" s="67"/>
      <c r="Q34" s="62" t="s">
        <v>381</v>
      </c>
      <c r="R34" s="207"/>
      <c r="S34" s="471">
        <f>+'[14]Output- Tabla Final P&amp;L'!$D$132</f>
        <v>-1036148</v>
      </c>
      <c r="T34" s="471">
        <f>+'[14]Output- Tabla Final P&amp;L'!$E$132</f>
        <v>-1061402</v>
      </c>
      <c r="U34" s="472">
        <f>+'[14]Output- Tabla Final P&amp;L'!$F$132</f>
        <v>-1119758</v>
      </c>
      <c r="V34" s="678">
        <f>+'[14]Output- Tabla Final P&amp;L'!$G$132</f>
        <v>5.4980111211397675E-2</v>
      </c>
      <c r="W34" s="349">
        <f>+'[14]Output- Tabla Final P&amp;L'!$H$132</f>
        <v>8.0693105618116379E-2</v>
      </c>
      <c r="X34" s="471">
        <f>+'[14]Output- Tabla Final P&amp;L'!$I$132</f>
        <v>-3902161</v>
      </c>
      <c r="Y34" s="472">
        <f>+'[14]Output- Tabla Final P&amp;L'!$J$132</f>
        <v>-4265453</v>
      </c>
      <c r="Z34" s="260">
        <f>+'[14]Output- Tabla Final P&amp;L'!$K$132</f>
        <v>9.3100207807929936E-2</v>
      </c>
      <c r="AA34" s="68"/>
    </row>
    <row r="35" spans="1:27" ht="14.4">
      <c r="A35" s="218"/>
      <c r="B35" s="473"/>
      <c r="D35" s="2275" t="s">
        <v>590</v>
      </c>
      <c r="E35" s="2276"/>
      <c r="F35" s="2276"/>
      <c r="G35" s="479">
        <f>+'[14]Output- Tabla Final BG'!$E$41</f>
        <v>235414157</v>
      </c>
      <c r="H35" s="846">
        <f>+'[14]Output- Tabla Final BG'!$F$41</f>
        <v>238458658</v>
      </c>
      <c r="I35" s="814">
        <f>+'[14]Output- Tabla Final BG'!$G$41</f>
        <v>238840188</v>
      </c>
      <c r="J35" s="840">
        <f>+'[14]Output- Tabla Final BG'!$H$41</f>
        <v>1.5999838429014979E-3</v>
      </c>
      <c r="K35" s="234">
        <f>+'[14]Output- Tabla Final BG'!$I$41</f>
        <v>1.4553207180314054E-2</v>
      </c>
      <c r="N35"/>
      <c r="O35" s="68"/>
      <c r="P35" s="67"/>
      <c r="Q35" s="236" t="s">
        <v>591</v>
      </c>
      <c r="R35" s="207"/>
      <c r="S35" s="471">
        <f>+'[14]Output- Tabla Final P&amp;L'!$D$133</f>
        <v>-1029027</v>
      </c>
      <c r="T35" s="471">
        <f>+'[14]Output- Tabla Final P&amp;L'!$E$133</f>
        <v>-1007894</v>
      </c>
      <c r="U35" s="472">
        <f>+'[14]Output- Tabla Final P&amp;L'!$F$133</f>
        <v>-1089203</v>
      </c>
      <c r="V35" s="678">
        <f>+'[14]Output- Tabla Final P&amp;L'!$G$133</f>
        <v>8.0672173859552609E-2</v>
      </c>
      <c r="W35" s="349">
        <f>+'[14]Output- Tabla Final P&amp;L'!$H$133</f>
        <v>5.8478543322964205E-2</v>
      </c>
      <c r="X35" s="471">
        <f>+'[14]Output- Tabla Final P&amp;L'!$I$133</f>
        <v>-3414065</v>
      </c>
      <c r="Y35" s="472">
        <f>+'[14]Output- Tabla Final P&amp;L'!$J$133</f>
        <v>-3803203</v>
      </c>
      <c r="Z35" s="260">
        <f>+'[14]Output- Tabla Final P&amp;L'!$K$133</f>
        <v>0.11398084102089445</v>
      </c>
      <c r="AA35" s="68"/>
    </row>
    <row r="36" spans="1:27" ht="14.4">
      <c r="A36" s="218"/>
      <c r="B36" s="473"/>
      <c r="D36" s="230"/>
      <c r="E36" s="235"/>
      <c r="F36" s="235"/>
      <c r="G36" s="808"/>
      <c r="H36" s="843"/>
      <c r="I36" s="810"/>
      <c r="J36" s="839"/>
      <c r="K36" s="233"/>
      <c r="N36"/>
      <c r="O36" s="68"/>
      <c r="P36" s="67"/>
      <c r="Q36" s="62" t="s">
        <v>592</v>
      </c>
      <c r="R36" s="207"/>
      <c r="S36" s="471">
        <f>+'[14]Output- Tabla Final P&amp;L'!$D$134</f>
        <v>-165694</v>
      </c>
      <c r="T36" s="471">
        <f>+'[14]Output- Tabla Final P&amp;L'!$E$134</f>
        <v>-159761</v>
      </c>
      <c r="U36" s="472">
        <f>+'[14]Output- Tabla Final P&amp;L'!$F$134</f>
        <v>-177618</v>
      </c>
      <c r="V36" s="678">
        <f>+'[14]Output- Tabla Final P&amp;L'!$G$134</f>
        <v>0.1117732112342813</v>
      </c>
      <c r="W36" s="349">
        <f>+'[14]Output- Tabla Final P&amp;L'!$H$134</f>
        <v>7.1963981797771748E-2</v>
      </c>
      <c r="X36" s="471">
        <f>+'[14]Output- Tabla Final P&amp;L'!$I$134</f>
        <v>-636489</v>
      </c>
      <c r="Y36" s="472">
        <f>+'[14]Output- Tabla Final P&amp;L'!$J$134</f>
        <v>-659007</v>
      </c>
      <c r="Z36" s="260">
        <f>+'[14]Output- Tabla Final P&amp;L'!$K$134</f>
        <v>3.5378459015002583E-2</v>
      </c>
      <c r="AA36" s="68"/>
    </row>
    <row r="37" spans="1:27" ht="14.4">
      <c r="A37" s="218"/>
      <c r="B37" s="473"/>
      <c r="D37" s="2277" t="s">
        <v>593</v>
      </c>
      <c r="E37" s="2278"/>
      <c r="F37" s="2278"/>
      <c r="G37" s="808"/>
      <c r="H37" s="843"/>
      <c r="I37" s="810"/>
      <c r="J37" s="839"/>
      <c r="K37" s="233"/>
      <c r="N37"/>
      <c r="O37" s="68"/>
      <c r="P37" s="67"/>
      <c r="Q37" s="62" t="s">
        <v>812</v>
      </c>
      <c r="R37" s="207"/>
      <c r="S37" s="471">
        <f>+'[14]Output- Tabla Final P&amp;L'!V135</f>
        <v>0</v>
      </c>
      <c r="T37" s="471">
        <f>+'[14]Output- Tabla Final P&amp;L'!W135</f>
        <v>0</v>
      </c>
      <c r="U37" s="472">
        <f>+'[14]Output- Tabla Final P&amp;L'!X135</f>
        <v>-71959</v>
      </c>
      <c r="V37" s="678" t="str">
        <f>+'[14]Output- Tabla Final P&amp;L'!Y135</f>
        <v>n.a</v>
      </c>
      <c r="W37" s="349" t="str">
        <f>+'[14]Output- Tabla Final P&amp;L'!Z135</f>
        <v>n.a</v>
      </c>
      <c r="X37" s="471">
        <f>+'[14]Output- Tabla Final P&amp;L'!AA135</f>
        <v>0</v>
      </c>
      <c r="Y37" s="472">
        <f>+'[14]Output- Tabla Final P&amp;L'!AB135</f>
        <v>-71959</v>
      </c>
      <c r="Z37" s="260" t="str">
        <f>+'[14]Output- Tabla Final P&amp;L'!AC135</f>
        <v>n.a</v>
      </c>
      <c r="AA37" s="68"/>
    </row>
    <row r="38" spans="1:27" ht="14.4">
      <c r="A38" s="218"/>
      <c r="B38" s="473"/>
      <c r="D38" s="227" t="s">
        <v>109</v>
      </c>
      <c r="E38" s="235"/>
      <c r="F38" s="235"/>
      <c r="G38" s="808"/>
      <c r="H38" s="843"/>
      <c r="I38" s="810"/>
      <c r="J38" s="839"/>
      <c r="K38" s="233"/>
      <c r="N38"/>
      <c r="O38" s="68"/>
      <c r="P38" s="67"/>
      <c r="Q38" s="2179" t="s">
        <v>594</v>
      </c>
      <c r="R38" s="2295"/>
      <c r="S38" s="471">
        <f>+'[14]Output- Tabla Final P&amp;L'!$D$137</f>
        <v>-12936</v>
      </c>
      <c r="T38" s="471">
        <f>+'[14]Output- Tabla Final P&amp;L'!$E$137</f>
        <v>-14634</v>
      </c>
      <c r="U38" s="472">
        <f>+'[14]Output- Tabla Final P&amp;L'!$F$137</f>
        <v>-9109</v>
      </c>
      <c r="V38" s="678">
        <f>+'[14]Output- Tabla Final P&amp;L'!$G$137</f>
        <v>-0.37754544212108787</v>
      </c>
      <c r="W38" s="349">
        <f>+'[14]Output- Tabla Final P&amp;L'!$H$137</f>
        <v>-0.29584106369820651</v>
      </c>
      <c r="X38" s="471">
        <f>+'[14]Output- Tabla Final P&amp;L'!$I$137</f>
        <v>-40955</v>
      </c>
      <c r="Y38" s="472">
        <f>+'[14]Output- Tabla Final P&amp;L'!$J$137</f>
        <v>-53097</v>
      </c>
      <c r="Z38" s="260">
        <f>+'[14]Output- Tabla Final P&amp;L'!$K$137</f>
        <v>0.29647173727261622</v>
      </c>
      <c r="AA38" s="68"/>
    </row>
    <row r="39" spans="1:27" ht="14.4">
      <c r="A39" s="218"/>
      <c r="B39" s="473"/>
      <c r="D39" s="230"/>
      <c r="E39" s="235" t="s">
        <v>559</v>
      </c>
      <c r="F39" s="235"/>
      <c r="G39" s="808">
        <f>+'[14]Output- Tabla Final BG'!$E$45</f>
        <v>43346151</v>
      </c>
      <c r="H39" s="843">
        <f>+'[14]Output- Tabla Final BG'!$F$45</f>
        <v>40363636</v>
      </c>
      <c r="I39" s="810">
        <f>+'[14]Output- Tabla Final BG'!$G$45</f>
        <v>42234498</v>
      </c>
      <c r="J39" s="839">
        <f>+'[14]Output- Tabla Final BG'!$H$45</f>
        <v>4.635018510225386E-2</v>
      </c>
      <c r="K39" s="233">
        <f>+'[14]Output- Tabla Final BG'!$I$45</f>
        <v>-2.5645944896007022E-2</v>
      </c>
      <c r="N39"/>
      <c r="O39" s="68"/>
      <c r="P39" s="67"/>
      <c r="Q39" s="269" t="s">
        <v>595</v>
      </c>
      <c r="R39" s="207"/>
      <c r="S39" s="471">
        <f>+'[14]Output- Tabla Final P&amp;L'!$D$138</f>
        <v>-119982</v>
      </c>
      <c r="T39" s="809">
        <f>+'[14]Output- Tabla Final P&amp;L'!$E$138</f>
        <v>-106778</v>
      </c>
      <c r="U39" s="472">
        <f>+'[14]Output- Tabla Final P&amp;L'!$F$138</f>
        <v>-193895</v>
      </c>
      <c r="V39" s="678">
        <f>+'[14]Output- Tabla Final P&amp;L'!$G$138</f>
        <v>0.81587031036355806</v>
      </c>
      <c r="W39" s="349">
        <f>+'[14]Output- Tabla Final P&amp;L'!$H$138</f>
        <v>0.6160340717774333</v>
      </c>
      <c r="X39" s="471">
        <f>+'[14]Output- Tabla Final P&amp;L'!$I$138</f>
        <v>-323343</v>
      </c>
      <c r="Y39" s="472">
        <f>+'[14]Output- Tabla Final P&amp;L'!$J$138</f>
        <v>-481504</v>
      </c>
      <c r="Z39" s="260">
        <f>+'[14]Output- Tabla Final P&amp;L'!$K$138</f>
        <v>0.48914310809264472</v>
      </c>
      <c r="AA39" s="68"/>
    </row>
    <row r="40" spans="1:27" ht="15" customHeight="1">
      <c r="A40" s="218"/>
      <c r="B40" s="473"/>
      <c r="D40" s="230"/>
      <c r="E40" s="235" t="s">
        <v>561</v>
      </c>
      <c r="F40" s="235"/>
      <c r="G40" s="808">
        <f>+'[14]Output- Tabla Final BG'!$E$46</f>
        <v>103674636</v>
      </c>
      <c r="H40" s="843">
        <f>+'[14]Output- Tabla Final BG'!$F$46</f>
        <v>108107899</v>
      </c>
      <c r="I40" s="810">
        <f>+'[14]Output- Tabla Final BG'!$G$46</f>
        <v>105470496</v>
      </c>
      <c r="J40" s="839">
        <f>+'[14]Output- Tabla Final BG'!$H$46</f>
        <v>-2.4396024938011185E-2</v>
      </c>
      <c r="K40" s="233">
        <f>+'[14]Output- Tabla Final BG'!$I$46</f>
        <v>1.7322076732442016E-2</v>
      </c>
      <c r="N40"/>
      <c r="O40" s="68"/>
      <c r="P40" s="363"/>
      <c r="Q40" s="543" t="s">
        <v>589</v>
      </c>
      <c r="R40" s="660"/>
      <c r="S40" s="471">
        <f>+'[14]Output- Tabla Final P&amp;L'!$D$139</f>
        <v>-2363787</v>
      </c>
      <c r="T40" s="475">
        <f>+'[14]Output- Tabla Final P&amp;L'!$E$139</f>
        <v>-2350469</v>
      </c>
      <c r="U40" s="476">
        <f>+'[14]Output- Tabla Final P&amp;L'!$F$139</f>
        <v>-2661542</v>
      </c>
      <c r="V40" s="683">
        <f>+'[14]Output- Tabla Final P&amp;L'!$G$139</f>
        <v>0.13234507666342332</v>
      </c>
      <c r="W40" s="684">
        <f>+'[14]Output- Tabla Final P&amp;L'!$H$139</f>
        <v>0.12596524136904041</v>
      </c>
      <c r="X40" s="471">
        <f>+'[14]Output- Tabla Final P&amp;L'!$I$139</f>
        <v>-8317013</v>
      </c>
      <c r="Y40" s="476">
        <f>+'[14]Output- Tabla Final P&amp;L'!$J$139</f>
        <v>-9334223</v>
      </c>
      <c r="Z40" s="685">
        <f>+'[14]Output- Tabla Final P&amp;L'!$K$139</f>
        <v>0.12230472646850488</v>
      </c>
      <c r="AA40" s="68"/>
    </row>
    <row r="41" spans="1:27" ht="15.6" customHeight="1">
      <c r="A41" s="218"/>
      <c r="B41" s="473"/>
      <c r="D41" s="230"/>
      <c r="E41" s="235" t="s">
        <v>596</v>
      </c>
      <c r="F41" s="235"/>
      <c r="G41" s="808">
        <f>+'[14]Output- Tabla Final BG'!$E$47</f>
        <v>147020787</v>
      </c>
      <c r="H41" s="843">
        <f>+'[14]Output- Tabla Final BG'!$F$47</f>
        <v>148471535</v>
      </c>
      <c r="I41" s="810">
        <f>+'[14]Output- Tabla Final BG'!$G$47</f>
        <v>147704994</v>
      </c>
      <c r="J41" s="839">
        <f>+'[14]Output- Tabla Final BG'!$H$47</f>
        <v>-5.1628818951726663E-3</v>
      </c>
      <c r="K41" s="233">
        <f>+'[14]Output- Tabla Final BG'!$I$47</f>
        <v>4.6538113008469661E-3</v>
      </c>
      <c r="N41"/>
      <c r="O41" s="68"/>
      <c r="P41" s="363"/>
      <c r="Q41" s="543"/>
      <c r="R41" s="660"/>
      <c r="S41" s="261"/>
      <c r="T41" s="261"/>
      <c r="U41" s="262"/>
      <c r="V41" s="263"/>
      <c r="W41" s="264"/>
      <c r="X41" s="261"/>
      <c r="Y41" s="262"/>
      <c r="Z41" s="260"/>
      <c r="AA41" s="68"/>
    </row>
    <row r="42" spans="1:27" ht="14.4">
      <c r="A42" s="218"/>
      <c r="B42" s="473"/>
      <c r="D42" s="230"/>
      <c r="E42" s="235"/>
      <c r="F42" s="235"/>
      <c r="G42" s="808"/>
      <c r="H42" s="843"/>
      <c r="I42" s="810"/>
      <c r="J42" s="839"/>
      <c r="K42" s="233"/>
      <c r="N42"/>
      <c r="O42" s="68"/>
      <c r="P42" s="2280" t="s">
        <v>597</v>
      </c>
      <c r="Q42" s="2281"/>
      <c r="R42" s="2282"/>
      <c r="S42" s="475">
        <f>+'[14]Output- Tabla Final P&amp;L'!$D$141</f>
        <v>1510622</v>
      </c>
      <c r="T42" s="475">
        <f>+'[14]Output- Tabla Final P&amp;L'!$E$141</f>
        <v>1719435</v>
      </c>
      <c r="U42" s="476">
        <f>+'[14]Output- Tabla Final P&amp;L'!$F$141</f>
        <v>1286806</v>
      </c>
      <c r="V42" s="683">
        <f>+'[14]Output- Tabla Final P&amp;L'!$G$141</f>
        <v>-0.25161113970577542</v>
      </c>
      <c r="W42" s="684">
        <f>+'[14]Output- Tabla Final P&amp;L'!$H$141</f>
        <v>-0.14816148579856514</v>
      </c>
      <c r="X42" s="475">
        <f>+'[14]Output- Tabla Final P&amp;L'!$I$141</f>
        <v>6870611</v>
      </c>
      <c r="Y42" s="476">
        <f>+'[14]Output- Tabla Final P&amp;L'!$J$141</f>
        <v>6848329</v>
      </c>
      <c r="Z42" s="685">
        <f>+'[14]Output- Tabla Final P&amp;L'!$K$141</f>
        <v>-3.2430885695610145E-3</v>
      </c>
      <c r="AA42" s="68"/>
    </row>
    <row r="43" spans="1:27" ht="14.4">
      <c r="A43" s="218"/>
      <c r="B43" s="473"/>
      <c r="D43" s="230" t="s">
        <v>598</v>
      </c>
      <c r="E43" s="235"/>
      <c r="F43" s="235"/>
      <c r="G43" s="808">
        <f>+'[14]Output- Tabla Final BG'!$E$49</f>
        <v>12966725</v>
      </c>
      <c r="H43" s="843">
        <f>+'[14]Output- Tabla Final BG'!$F$49</f>
        <v>11738020</v>
      </c>
      <c r="I43" s="810">
        <f>+'[14]Output- Tabla Final BG'!$G$49</f>
        <v>10168427</v>
      </c>
      <c r="J43" s="839">
        <f>+'[14]Output- Tabla Final BG'!$H$49</f>
        <v>-0.13371871917069489</v>
      </c>
      <c r="K43" s="233">
        <f>+'[14]Output- Tabla Final BG'!$I$49</f>
        <v>-0.21580607285185738</v>
      </c>
      <c r="N43"/>
      <c r="O43" s="68"/>
      <c r="P43" s="363"/>
      <c r="Q43" s="62"/>
      <c r="R43" s="207"/>
      <c r="S43" s="261"/>
      <c r="T43" s="261"/>
      <c r="U43" s="262"/>
      <c r="V43" s="678"/>
      <c r="W43" s="349"/>
      <c r="X43" s="261"/>
      <c r="Y43" s="262"/>
      <c r="Z43" s="260"/>
      <c r="AA43" s="68"/>
    </row>
    <row r="44" spans="1:27" ht="14.4">
      <c r="A44" s="218"/>
      <c r="B44" s="473"/>
      <c r="D44" s="67"/>
      <c r="E44" s="62" t="s">
        <v>251</v>
      </c>
      <c r="F44" s="62"/>
      <c r="G44" s="808">
        <f>+'[14]Output- Tabla Final BG'!$E$50</f>
        <v>11297658.642349999</v>
      </c>
      <c r="H44" s="843">
        <f>+'[14]Output- Tabla Final BG'!$F$50</f>
        <v>9616150</v>
      </c>
      <c r="I44" s="810">
        <f>+'[14]Output- Tabla Final BG'!$G$50</f>
        <v>7461674</v>
      </c>
      <c r="J44" s="841">
        <f>+'[14]Output- Tabla Final BG'!$H$50</f>
        <v>-0.22404766980548352</v>
      </c>
      <c r="K44" s="65">
        <f>+'[14]Output- Tabla Final BG'!$I$50</f>
        <v>-0.33953801967166586</v>
      </c>
      <c r="N44"/>
      <c r="O44" s="68"/>
      <c r="P44" s="67"/>
      <c r="Q44" s="62" t="s">
        <v>599</v>
      </c>
      <c r="R44" s="207"/>
      <c r="S44" s="471">
        <f>+'[14]Output- Tabla Final P&amp;L'!$D$143</f>
        <v>-476236</v>
      </c>
      <c r="T44" s="471">
        <f>+'[14]Output- Tabla Final P&amp;L'!$E$143</f>
        <v>-455865</v>
      </c>
      <c r="U44" s="472">
        <f>+'[14]Output- Tabla Final P&amp;L'!$F$143</f>
        <v>-434648.23401114997</v>
      </c>
      <c r="V44" s="678">
        <f>+'[14]Output- Tabla Final P&amp;L'!$G$143</f>
        <v>-4.6541774404374125E-2</v>
      </c>
      <c r="W44" s="349">
        <f>+'[14]Output- Tabla Final P&amp;L'!$H$143</f>
        <v>-8.7325960214788556E-2</v>
      </c>
      <c r="X44" s="471">
        <f>+'[14]Output- Tabla Final P&amp;L'!$I$143</f>
        <v>-2110501</v>
      </c>
      <c r="Y44" s="472">
        <f>+'[14]Output- Tabla Final P&amp;L'!$J$143</f>
        <v>-1888451</v>
      </c>
      <c r="Z44" s="260">
        <f>+'[14]Output- Tabla Final P&amp;L'!$K$143</f>
        <v>-0.10521198521109443</v>
      </c>
      <c r="AA44" s="68"/>
    </row>
    <row r="45" spans="1:27" ht="14.4">
      <c r="A45" s="218"/>
      <c r="B45" s="473"/>
      <c r="D45" s="67"/>
      <c r="E45" s="62" t="s">
        <v>252</v>
      </c>
      <c r="F45" s="62"/>
      <c r="G45" s="808">
        <f>+'[14]Output- Tabla Final BG'!$E$51</f>
        <v>976020.2585130462</v>
      </c>
      <c r="H45" s="843">
        <f>+'[14]Output- Tabla Final BG'!$F$51</f>
        <v>1266852</v>
      </c>
      <c r="I45" s="810">
        <f>+'[14]Output- Tabla Final BG'!$G$51</f>
        <v>1134886</v>
      </c>
      <c r="J45" s="841">
        <f>+'[14]Output- Tabla Final BG'!$H$51</f>
        <v>-0.10416844272259107</v>
      </c>
      <c r="K45" s="65">
        <f>+'[14]Output- Tabla Final BG'!$I$51</f>
        <v>0.16276889757286761</v>
      </c>
      <c r="N45"/>
      <c r="O45" s="68"/>
      <c r="P45" s="67"/>
      <c r="Q45" s="62"/>
      <c r="R45" s="207"/>
      <c r="S45" s="261"/>
      <c r="T45" s="261"/>
      <c r="U45" s="413"/>
      <c r="V45" s="678"/>
      <c r="W45" s="349"/>
      <c r="X45" s="686"/>
      <c r="Y45" s="686"/>
      <c r="Z45" s="260"/>
      <c r="AA45" s="68"/>
    </row>
    <row r="46" spans="1:27" ht="14.4">
      <c r="A46" s="218"/>
      <c r="B46" s="473"/>
      <c r="D46" s="67"/>
      <c r="E46" s="62" t="s">
        <v>600</v>
      </c>
      <c r="F46" s="62"/>
      <c r="G46" s="808">
        <f>+'[14]Output- Tabla Final BG'!$E$52</f>
        <v>693046.09913695441</v>
      </c>
      <c r="H46" s="843">
        <f>+'[14]Output- Tabla Final BG'!$F$52</f>
        <v>855018</v>
      </c>
      <c r="I46" s="810">
        <f>+'[14]Output- Tabla Final BG'!$G$52</f>
        <v>1571867</v>
      </c>
      <c r="J46" s="841">
        <f>+'[14]Output- Tabla Final BG'!$H$52</f>
        <v>0.83840223246762058</v>
      </c>
      <c r="K46" s="65">
        <f>+'[14]Output- Tabla Final BG'!$I$52</f>
        <v>1.2680554756132891</v>
      </c>
      <c r="N46"/>
      <c r="O46" s="68"/>
      <c r="P46" s="363" t="s">
        <v>601</v>
      </c>
      <c r="Q46" s="543"/>
      <c r="R46" s="660"/>
      <c r="S46" s="475">
        <f>+'[14]Output- Tabla Final P&amp;L'!$D$145</f>
        <v>1034386</v>
      </c>
      <c r="T46" s="475">
        <f>+'[14]Output- Tabla Final P&amp;L'!$E$145</f>
        <v>1263570</v>
      </c>
      <c r="U46" s="476">
        <f>+'[14]Output- Tabla Final P&amp;L'!$F$145</f>
        <v>852157.76598885003</v>
      </c>
      <c r="V46" s="683">
        <f>+'[14]Output- Tabla Final P&amp;L'!$G$145</f>
        <v>-0.32559512651546807</v>
      </c>
      <c r="W46" s="684">
        <f>+'[14]Output- Tabla Final P&amp;L'!$H$145</f>
        <v>-0.17617043735235194</v>
      </c>
      <c r="X46" s="475">
        <f>+'[14]Output- Tabla Final P&amp;L'!$I$145</f>
        <v>4760110</v>
      </c>
      <c r="Y46" s="476">
        <f>+'[14]Output- Tabla Final P&amp;L'!$J$145</f>
        <v>4959878</v>
      </c>
      <c r="Z46" s="685">
        <f>+'[14]Output- Tabla Final P&amp;L'!$K$145</f>
        <v>4.1967097399009612E-2</v>
      </c>
      <c r="AA46" s="68"/>
    </row>
    <row r="47" spans="1:27" ht="14.4">
      <c r="A47" s="218"/>
      <c r="B47" s="473"/>
      <c r="D47" s="67"/>
      <c r="E47" s="62"/>
      <c r="F47" s="62"/>
      <c r="G47" s="808"/>
      <c r="H47" s="843"/>
      <c r="I47" s="810"/>
      <c r="J47" s="841"/>
      <c r="K47" s="65"/>
      <c r="N47"/>
      <c r="O47" s="68"/>
      <c r="P47" s="67" t="s">
        <v>106</v>
      </c>
      <c r="Q47" s="62"/>
      <c r="R47" s="207"/>
      <c r="S47" s="471">
        <f>+'[14]Output- Tabla Final P&amp;L'!$D$146</f>
        <v>24231</v>
      </c>
      <c r="T47" s="471">
        <f>+'[14]Output- Tabla Final P&amp;L'!$E$146</f>
        <v>25397</v>
      </c>
      <c r="U47" s="472">
        <f>+'[14]Output- Tabla Final P&amp;L'!$F$146</f>
        <v>10331</v>
      </c>
      <c r="V47" s="678">
        <f>+'[14]Output- Tabla Final P&amp;L'!$G$146</f>
        <v>-0.59321967161475764</v>
      </c>
      <c r="W47" s="349">
        <f>+'[14]Output- Tabla Final P&amp;L'!$H$146</f>
        <v>-0.5736453303619331</v>
      </c>
      <c r="X47" s="471">
        <f>+'[14]Output- Tabla Final P&amp;L'!$I$146</f>
        <v>112292</v>
      </c>
      <c r="Y47" s="472">
        <f>+'[14]Output- Tabla Final P&amp;L'!$J$146</f>
        <v>94338</v>
      </c>
      <c r="Z47" s="260">
        <f>+'[14]Output- Tabla Final P&amp;L'!$K$146</f>
        <v>-0.15988672389840775</v>
      </c>
      <c r="AA47" s="68"/>
    </row>
    <row r="48" spans="1:27" ht="15" thickBot="1">
      <c r="A48" s="218"/>
      <c r="B48" s="473"/>
      <c r="D48" s="67" t="s">
        <v>250</v>
      </c>
      <c r="E48" s="62"/>
      <c r="F48" s="62"/>
      <c r="G48" s="808">
        <f>+'[14]Output- Tabla Final BG'!$E$54</f>
        <v>8937411</v>
      </c>
      <c r="H48" s="843">
        <f>+'[14]Output- Tabla Final BG'!$F$54</f>
        <v>10493411</v>
      </c>
      <c r="I48" s="810">
        <f>+'[14]Output- Tabla Final BG'!$G$54</f>
        <v>12278681</v>
      </c>
      <c r="J48" s="841">
        <f>+'[14]Output- Tabla Final BG'!$H$54</f>
        <v>0.1701324764654697</v>
      </c>
      <c r="K48" s="65">
        <f>+'[14]Output- Tabla Final BG'!$I$54</f>
        <v>0.37385211444343325</v>
      </c>
      <c r="N48"/>
      <c r="O48" s="68"/>
      <c r="P48" s="1722" t="s">
        <v>162</v>
      </c>
      <c r="Q48" s="696"/>
      <c r="R48" s="1723"/>
      <c r="S48" s="477">
        <f>+'[14]Output- Tabla Final P&amp;L'!$D$147</f>
        <v>1010155</v>
      </c>
      <c r="T48" s="477">
        <f>+'[14]Output- Tabla Final P&amp;L'!$E$147</f>
        <v>1238173</v>
      </c>
      <c r="U48" s="1724">
        <f>+'[14]Output- Tabla Final P&amp;L'!$F$147</f>
        <v>841826.76598885003</v>
      </c>
      <c r="V48" s="697">
        <f>+'[14]Output- Tabla Final P&amp;L'!$G$147</f>
        <v>-0.32010569929335397</v>
      </c>
      <c r="W48" s="1725">
        <f>+'[14]Output- Tabla Final P&amp;L'!$H$147</f>
        <v>-0.16663604497443463</v>
      </c>
      <c r="X48" s="477">
        <f>+'[14]Output- Tabla Final P&amp;L'!$I$147</f>
        <v>4647818</v>
      </c>
      <c r="Y48" s="1724">
        <f>+'[14]Output- Tabla Final P&amp;L'!$J$147</f>
        <v>4865540</v>
      </c>
      <c r="Z48" s="698">
        <f>+'[14]Output- Tabla Final P&amp;L'!$K$147</f>
        <v>4.6843916865935809E-2</v>
      </c>
      <c r="AA48" s="68"/>
    </row>
    <row r="49" spans="1:27" ht="14.4">
      <c r="A49" s="218"/>
      <c r="B49" s="473"/>
      <c r="D49" s="67" t="s">
        <v>253</v>
      </c>
      <c r="E49" s="62"/>
      <c r="F49" s="62"/>
      <c r="G49" s="808">
        <f>+'[14]Output- Tabla Final BG'!$E$55</f>
        <v>17007194</v>
      </c>
      <c r="H49" s="843">
        <f>+'[14]Output- Tabla Final BG'!$F$55</f>
        <v>14914632</v>
      </c>
      <c r="I49" s="810">
        <f>+'[14]Output- Tabla Final BG'!$G$55</f>
        <v>14594785</v>
      </c>
      <c r="J49" s="841">
        <f>+'[14]Output- Tabla Final BG'!$H$55</f>
        <v>-2.1445182154008258E-2</v>
      </c>
      <c r="K49" s="65">
        <f>+'[14]Output- Tabla Final BG'!$I$55</f>
        <v>-0.14184638571183461</v>
      </c>
      <c r="N49"/>
      <c r="O49" s="68"/>
      <c r="P49" s="62"/>
      <c r="Q49" s="62"/>
      <c r="R49" s="62"/>
      <c r="S49" s="561"/>
      <c r="T49" s="561"/>
      <c r="U49" s="561"/>
      <c r="V49" s="561"/>
      <c r="W49" s="561"/>
      <c r="X49" s="561"/>
      <c r="Y49" s="561"/>
      <c r="Z49" s="561"/>
      <c r="AA49" s="68"/>
    </row>
    <row r="50" spans="1:27" ht="14.4">
      <c r="A50" s="218"/>
      <c r="B50" s="216"/>
      <c r="D50" s="67" t="s">
        <v>581</v>
      </c>
      <c r="E50" s="62"/>
      <c r="F50" s="62"/>
      <c r="G50" s="808">
        <f>+'[14]Output- Tabla Final BG'!$E$56</f>
        <v>699678</v>
      </c>
      <c r="H50" s="843">
        <f>+'[14]Output- Tabla Final BG'!$F$56</f>
        <v>325771</v>
      </c>
      <c r="I50" s="810">
        <f>+'[14]Output- Tabla Final BG'!$G$56</f>
        <v>412401</v>
      </c>
      <c r="J50" s="841">
        <f>+'[14]Output- Tabla Final BG'!$H$56</f>
        <v>0.26592299498727634</v>
      </c>
      <c r="K50" s="65">
        <f>+'[14]Output- Tabla Final BG'!$I$56</f>
        <v>-0.4105845831939835</v>
      </c>
      <c r="N50"/>
      <c r="O50" s="68"/>
      <c r="P50" s="2283"/>
      <c r="Q50" s="2283"/>
      <c r="R50" s="2283"/>
      <c r="S50" s="2283"/>
      <c r="T50" s="2283"/>
      <c r="U50" s="2283"/>
      <c r="V50" s="2283"/>
      <c r="W50" s="2283"/>
      <c r="X50" s="2283"/>
      <c r="Y50" s="2283"/>
      <c r="Z50" s="2283"/>
      <c r="AA50" s="68"/>
    </row>
    <row r="51" spans="1:27" ht="14.4">
      <c r="A51" s="218"/>
      <c r="B51" s="216"/>
      <c r="D51" s="67" t="s">
        <v>602</v>
      </c>
      <c r="E51" s="62"/>
      <c r="F51" s="62"/>
      <c r="G51" s="808">
        <f>+'[14]Output- Tabla Final BG'!$E$57</f>
        <v>11154008</v>
      </c>
      <c r="H51" s="843">
        <f>+'[14]Output- Tabla Final BG'!$F$57</f>
        <v>11653015</v>
      </c>
      <c r="I51" s="810">
        <f>+'[14]Output- Tabla Final BG'!$G$57</f>
        <v>12318133</v>
      </c>
      <c r="J51" s="841">
        <f>+'[14]Output- Tabla Final BG'!$H$57</f>
        <v>5.7076902415383435E-2</v>
      </c>
      <c r="K51" s="65">
        <f>+'[14]Output- Tabla Final BG'!$I$57</f>
        <v>0.10436831316599382</v>
      </c>
      <c r="N51"/>
      <c r="O51" s="68"/>
      <c r="P51" s="699" t="s">
        <v>603</v>
      </c>
      <c r="Q51" s="700"/>
      <c r="R51" s="700"/>
      <c r="S51" s="701"/>
      <c r="T51" s="701"/>
      <c r="U51" s="701"/>
      <c r="V51" s="702"/>
      <c r="W51" s="701"/>
      <c r="X51" s="701"/>
      <c r="Y51" s="701"/>
      <c r="Z51" s="263"/>
      <c r="AA51" s="68"/>
    </row>
    <row r="52" spans="1:27" ht="14.4">
      <c r="A52" s="218"/>
      <c r="B52"/>
      <c r="C52"/>
      <c r="D52" s="67" t="s">
        <v>604</v>
      </c>
      <c r="E52" s="62"/>
      <c r="F52" s="62"/>
      <c r="G52" s="808">
        <f>+'[14]Output- Tabla Final BG'!$E$58</f>
        <v>191010</v>
      </c>
      <c r="H52" s="843">
        <f>+'[14]Output- Tabla Final BG'!$F$58</f>
        <v>455350</v>
      </c>
      <c r="I52" s="810">
        <f>+'[14]Output- Tabla Final BG'!$G$58</f>
        <v>641915</v>
      </c>
      <c r="J52" s="841">
        <f>+'[14]Output- Tabla Final BG'!$H$58</f>
        <v>0.40971779949489395</v>
      </c>
      <c r="K52" s="65">
        <f>+'[14]Output- Tabla Final BG'!$I$58</f>
        <v>2.3606355688183864</v>
      </c>
      <c r="L52"/>
      <c r="M52"/>
      <c r="N52"/>
      <c r="O52" s="68"/>
      <c r="P52" s="68"/>
      <c r="Q52" s="68"/>
      <c r="R52" s="68"/>
      <c r="S52" s="68"/>
      <c r="T52" s="68"/>
      <c r="U52" s="68"/>
      <c r="V52" s="68"/>
      <c r="W52" s="68"/>
      <c r="X52" s="68"/>
      <c r="Y52" s="68"/>
      <c r="Z52" s="68"/>
      <c r="AA52" s="68"/>
    </row>
    <row r="53" spans="1:27" ht="14.4">
      <c r="A53" s="218"/>
      <c r="B53"/>
      <c r="C53"/>
      <c r="D53" s="67" t="s">
        <v>605</v>
      </c>
      <c r="E53" s="62"/>
      <c r="F53" s="62"/>
      <c r="G53" s="808">
        <f>+'[14]Output- Tabla Final BG'!$E$59</f>
        <v>7842131</v>
      </c>
      <c r="H53" s="843">
        <f>+'[14]Output- Tabla Final BG'!$F$59</f>
        <v>8499868</v>
      </c>
      <c r="I53" s="810">
        <f>+'[14]Output- Tabla Final BG'!$G$59</f>
        <v>7613787</v>
      </c>
      <c r="J53" s="841">
        <f>+'[14]Output- Tabla Final BG'!$H$59</f>
        <v>-0.10424644241534109</v>
      </c>
      <c r="K53" s="65">
        <f>+'[14]Output- Tabla Final BG'!$I$59</f>
        <v>-2.9117595714736266E-2</v>
      </c>
      <c r="L53"/>
      <c r="M53"/>
      <c r="N53"/>
      <c r="O53" s="68"/>
      <c r="P53" s="68"/>
      <c r="Q53" s="68"/>
      <c r="R53" s="68"/>
      <c r="S53" s="68"/>
      <c r="T53" s="68"/>
      <c r="U53" s="68"/>
      <c r="V53" s="68"/>
      <c r="W53" s="68"/>
      <c r="X53" s="68"/>
      <c r="Y53" s="68"/>
      <c r="Z53" s="68"/>
      <c r="AA53" s="68"/>
    </row>
    <row r="54" spans="1:27" ht="14.4">
      <c r="A54" s="218"/>
      <c r="B54"/>
      <c r="C54"/>
      <c r="D54" s="67"/>
      <c r="E54" s="62"/>
      <c r="F54" s="62"/>
      <c r="G54" s="808"/>
      <c r="H54" s="843"/>
      <c r="I54" s="849"/>
      <c r="J54" s="841"/>
      <c r="K54" s="65"/>
      <c r="L54"/>
      <c r="M54"/>
      <c r="N54"/>
      <c r="O54" s="68"/>
      <c r="P54" s="68"/>
      <c r="Q54" s="68"/>
      <c r="R54" s="68"/>
      <c r="S54" s="68"/>
      <c r="T54" s="68"/>
      <c r="U54" s="68"/>
      <c r="V54" s="68"/>
      <c r="W54" s="68"/>
      <c r="X54" s="68"/>
      <c r="Y54" s="68"/>
      <c r="Z54" s="68"/>
      <c r="AA54" s="68"/>
    </row>
    <row r="55" spans="1:27" ht="11.4" customHeight="1">
      <c r="A55" s="218"/>
      <c r="B55"/>
      <c r="C55"/>
      <c r="D55" s="2273" t="s">
        <v>606</v>
      </c>
      <c r="E55" s="2274"/>
      <c r="F55" s="2274"/>
      <c r="G55" s="811">
        <f>+'[14]Output- Tabla Final BG'!$E$61</f>
        <v>205818944</v>
      </c>
      <c r="H55" s="844">
        <f>+'[14]Output- Tabla Final BG'!$F$61</f>
        <v>206551602</v>
      </c>
      <c r="I55" s="813">
        <f>+'[14]Output- Tabla Final BG'!$G$61</f>
        <v>205733123</v>
      </c>
      <c r="J55" s="842">
        <f>+'[14]Output- Tabla Final BG'!$H$61</f>
        <v>-3.9625884867259265E-3</v>
      </c>
      <c r="K55" s="265">
        <f>+'[14]Output- Tabla Final BG'!$I$61</f>
        <v>-4.1697327919432148E-4</v>
      </c>
      <c r="L55"/>
      <c r="M55"/>
      <c r="N55"/>
      <c r="O55" s="68"/>
      <c r="P55" s="68"/>
      <c r="Q55" s="68"/>
      <c r="R55" s="68"/>
      <c r="S55" s="68"/>
      <c r="T55" s="68"/>
      <c r="U55" s="68"/>
      <c r="V55" s="68"/>
      <c r="W55" s="68"/>
      <c r="X55" s="68"/>
      <c r="Y55" s="68"/>
      <c r="Z55" s="68"/>
      <c r="AA55" s="68"/>
    </row>
    <row r="56" spans="1:27" ht="8.4" customHeight="1">
      <c r="A56" s="218"/>
      <c r="B56"/>
      <c r="C56"/>
      <c r="D56" s="2275"/>
      <c r="E56" s="2276"/>
      <c r="F56" s="2276"/>
      <c r="G56" s="808"/>
      <c r="H56" s="843"/>
      <c r="I56" s="810"/>
      <c r="J56" s="839"/>
      <c r="K56" s="233"/>
      <c r="L56"/>
      <c r="M56"/>
      <c r="N56"/>
      <c r="O56" s="68"/>
      <c r="P56" s="68"/>
      <c r="Q56" s="68"/>
      <c r="R56" s="68"/>
      <c r="S56" s="68"/>
      <c r="T56" s="68"/>
      <c r="U56" s="68"/>
      <c r="V56" s="68"/>
      <c r="W56" s="68"/>
      <c r="X56" s="68"/>
      <c r="Y56" s="68"/>
      <c r="Z56" s="68"/>
      <c r="AA56" s="68"/>
    </row>
    <row r="57" spans="1:27" ht="14.4">
      <c r="A57" s="218"/>
      <c r="B57"/>
      <c r="C57"/>
      <c r="D57" s="230"/>
      <c r="E57" s="235"/>
      <c r="F57" s="235"/>
      <c r="G57" s="808"/>
      <c r="H57" s="843"/>
      <c r="I57" s="810"/>
      <c r="J57" s="840"/>
      <c r="K57" s="234"/>
      <c r="L57"/>
      <c r="M57"/>
      <c r="N57"/>
      <c r="O57" s="68"/>
      <c r="P57" s="68"/>
      <c r="Q57" s="68"/>
      <c r="R57" s="68"/>
      <c r="S57" s="68"/>
      <c r="T57" s="68"/>
      <c r="U57" s="68"/>
      <c r="V57" s="68"/>
      <c r="W57" s="68"/>
      <c r="X57" s="68"/>
      <c r="Y57" s="68"/>
      <c r="Z57" s="68"/>
      <c r="AA57" s="68"/>
    </row>
    <row r="58" spans="1:27" ht="14.4">
      <c r="A58" s="218"/>
      <c r="B58"/>
      <c r="C58"/>
      <c r="D58" s="227" t="s">
        <v>110</v>
      </c>
      <c r="E58" s="228"/>
      <c r="F58" s="235"/>
      <c r="G58" s="811">
        <f>+'[14]Output- Tabla Final BG'!$E$64</f>
        <v>29003644</v>
      </c>
      <c r="H58" s="844">
        <f>+'[14]Output- Tabla Final BG'!$F$64</f>
        <v>31267592</v>
      </c>
      <c r="I58" s="813">
        <f>+'[14]Output- Tabla Final BG'!$G$64</f>
        <v>32460004</v>
      </c>
      <c r="J58" s="840">
        <f>+'[14]Output- Tabla Final BG'!$H$64</f>
        <v>3.8135715727645403E-2</v>
      </c>
      <c r="K58" s="234">
        <f>+'[14]Output- Tabla Final BG'!$I$64</f>
        <v>0.11916985327774676</v>
      </c>
      <c r="L58"/>
      <c r="M58"/>
      <c r="N58"/>
      <c r="O58" s="68"/>
      <c r="P58" s="68"/>
      <c r="Q58" s="68"/>
      <c r="R58" s="68"/>
      <c r="S58" s="68"/>
      <c r="T58" s="68"/>
      <c r="U58" s="68"/>
      <c r="V58" s="68"/>
      <c r="W58" s="68"/>
      <c r="X58" s="68"/>
      <c r="Y58" s="68"/>
      <c r="Z58" s="68"/>
      <c r="AA58" s="68"/>
    </row>
    <row r="59" spans="1:27" ht="14.4">
      <c r="A59" s="218"/>
      <c r="B59"/>
      <c r="C59"/>
      <c r="D59" s="237" t="s">
        <v>607</v>
      </c>
      <c r="E59" s="238"/>
      <c r="F59" s="238"/>
      <c r="G59" s="808">
        <f>+'[14]Output- Tabla Final BG'!$E$65</f>
        <v>1318993</v>
      </c>
      <c r="H59" s="843">
        <f>+'[14]Output- Tabla Final BG'!$F$65</f>
        <v>1318993</v>
      </c>
      <c r="I59" s="810">
        <f>+'[14]Output- Tabla Final BG'!$G$65</f>
        <v>1318993</v>
      </c>
      <c r="J59" s="839">
        <f>+'[14]Output- Tabla Final BG'!$H$65</f>
        <v>0</v>
      </c>
      <c r="K59" s="233">
        <f>+'[14]Output- Tabla Final BG'!$I$65</f>
        <v>0</v>
      </c>
      <c r="L59"/>
      <c r="M59"/>
      <c r="N59"/>
      <c r="O59" s="68"/>
      <c r="P59" s="68"/>
      <c r="Q59" s="68"/>
      <c r="R59" s="68"/>
      <c r="S59" s="68"/>
      <c r="T59" s="68"/>
      <c r="U59" s="68"/>
      <c r="V59" s="68"/>
      <c r="W59" s="68"/>
      <c r="X59" s="68"/>
      <c r="Y59" s="68"/>
      <c r="Z59" s="68"/>
      <c r="AA59" s="68"/>
    </row>
    <row r="60" spans="1:27" ht="14.4">
      <c r="A60" s="218"/>
      <c r="B60"/>
      <c r="C60"/>
      <c r="D60" s="237" t="s">
        <v>608</v>
      </c>
      <c r="E60" s="238"/>
      <c r="F60" s="238"/>
      <c r="G60" s="808">
        <f>+'[14]Output- Tabla Final BG'!$E$66</f>
        <v>-207518</v>
      </c>
      <c r="H60" s="843">
        <f>+'[14]Output- Tabla Final BG'!$F$66</f>
        <v>-208033</v>
      </c>
      <c r="I60" s="810">
        <f>+'[14]Output- Tabla Final BG'!$G$66</f>
        <v>-208033</v>
      </c>
      <c r="J60" s="839">
        <f>+'[14]Output- Tabla Final BG'!$H$66</f>
        <v>0</v>
      </c>
      <c r="K60" s="233">
        <f>+'[14]Output- Tabla Final BG'!$I$66</f>
        <v>2.4817124297651372E-3</v>
      </c>
      <c r="L60"/>
      <c r="M60"/>
      <c r="N60"/>
      <c r="O60" s="68"/>
      <c r="P60" s="68"/>
      <c r="Q60" s="68"/>
      <c r="R60" s="68"/>
      <c r="S60" s="68"/>
      <c r="T60" s="68"/>
      <c r="U60" s="68"/>
      <c r="V60" s="68"/>
      <c r="W60" s="68"/>
      <c r="X60" s="68"/>
      <c r="Y60" s="68"/>
      <c r="Z60" s="68"/>
      <c r="AA60" s="68"/>
    </row>
    <row r="61" spans="1:27" ht="14.4">
      <c r="A61" s="218"/>
      <c r="B61"/>
      <c r="C61"/>
      <c r="D61" s="237" t="s">
        <v>609</v>
      </c>
      <c r="E61" s="238"/>
      <c r="F61" s="238"/>
      <c r="G61" s="808">
        <f>+'[14]Output- Tabla Final BG'!$E$67</f>
        <v>231556</v>
      </c>
      <c r="H61" s="843">
        <f>+'[14]Output- Tabla Final BG'!$F$67</f>
        <v>225338</v>
      </c>
      <c r="I61" s="810">
        <f>+'[14]Output- Tabla Final BG'!$G$67</f>
        <v>228239</v>
      </c>
      <c r="J61" s="839">
        <f>+'[14]Output- Tabla Final BG'!$H$67</f>
        <v>1.2873993733857558E-2</v>
      </c>
      <c r="K61" s="233">
        <f>+'[14]Output- Tabla Final BG'!$I$67</f>
        <v>-1.432482855119277E-2</v>
      </c>
      <c r="L61"/>
      <c r="M61"/>
      <c r="N61"/>
      <c r="O61" s="68"/>
      <c r="P61" s="68"/>
      <c r="Q61" s="68"/>
      <c r="R61" s="68"/>
      <c r="S61" s="68"/>
      <c r="T61" s="68"/>
      <c r="U61" s="68"/>
      <c r="V61" s="68"/>
      <c r="W61" s="68"/>
      <c r="X61" s="68"/>
      <c r="Y61" s="68"/>
      <c r="Z61" s="68"/>
      <c r="AA61" s="68"/>
    </row>
    <row r="62" spans="1:27" ht="14.4">
      <c r="A62" s="218"/>
      <c r="B62"/>
      <c r="C62"/>
      <c r="D62" s="237" t="s">
        <v>610</v>
      </c>
      <c r="E62" s="238"/>
      <c r="F62" s="238"/>
      <c r="G62" s="808">
        <f>+'[14]Output- Tabla Final BG'!$E$68</f>
        <v>23659626</v>
      </c>
      <c r="H62" s="843">
        <f>+'[14]Output- Tabla Final BG'!$F$68</f>
        <v>26239162</v>
      </c>
      <c r="I62" s="810">
        <f>+'[14]Output- Tabla Final BG'!$G$68</f>
        <v>26252578</v>
      </c>
      <c r="J62" s="839">
        <f>+'[14]Output- Tabla Final BG'!$H$68</f>
        <v>5.1129681656747472E-4</v>
      </c>
      <c r="K62" s="233">
        <f>+'[14]Output- Tabla Final BG'!$I$68</f>
        <v>0.10959395554266149</v>
      </c>
      <c r="L62"/>
      <c r="M62"/>
      <c r="N62"/>
      <c r="O62" s="68"/>
      <c r="P62" s="68"/>
      <c r="Q62" s="68"/>
      <c r="R62" s="68"/>
      <c r="S62" s="68"/>
      <c r="T62" s="68"/>
      <c r="U62" s="68"/>
      <c r="V62" s="68"/>
      <c r="W62" s="68"/>
      <c r="X62" s="68"/>
      <c r="Y62" s="68"/>
      <c r="Z62" s="68"/>
      <c r="AA62" s="68"/>
    </row>
    <row r="63" spans="1:27" ht="14.4">
      <c r="A63" s="218"/>
      <c r="B63"/>
      <c r="C63"/>
      <c r="D63" s="239" t="s">
        <v>611</v>
      </c>
      <c r="E63" s="238"/>
      <c r="F63" s="238"/>
      <c r="G63" s="808">
        <f>+'[14]Output- Tabla Final BG'!$E$69</f>
        <v>-276172</v>
      </c>
      <c r="H63" s="843">
        <f>+'[14]Output- Tabla Final BG'!$F$69</f>
        <v>-29526</v>
      </c>
      <c r="I63" s="810">
        <f>+'[14]Output- Tabla Final BG'!$G$69</f>
        <v>295783</v>
      </c>
      <c r="J63" s="839" t="str">
        <f>+'[14]Output- Tabla Final BG'!$H$69</f>
        <v>n.a</v>
      </c>
      <c r="K63" s="233">
        <f>+'[14]Output- Tabla Final BG'!$I$69</f>
        <v>-2.0710100951580896</v>
      </c>
      <c r="L63"/>
      <c r="M63"/>
      <c r="N63"/>
      <c r="O63" s="68"/>
      <c r="P63" s="68"/>
      <c r="Q63" s="68"/>
      <c r="R63" s="68"/>
      <c r="S63" s="68"/>
      <c r="T63" s="68"/>
      <c r="U63" s="68"/>
      <c r="V63" s="68"/>
      <c r="W63" s="68"/>
      <c r="X63" s="68"/>
      <c r="Y63" s="68"/>
      <c r="Z63" s="68"/>
      <c r="AA63" s="68"/>
    </row>
    <row r="64" spans="1:27" ht="14.4">
      <c r="A64" s="218"/>
      <c r="B64"/>
      <c r="C64"/>
      <c r="D64" s="237" t="s">
        <v>612</v>
      </c>
      <c r="E64" s="238"/>
      <c r="F64" s="238"/>
      <c r="G64" s="808">
        <f>+'[14]Output- Tabla Final BG'!$E$70</f>
        <v>4277159</v>
      </c>
      <c r="H64" s="843">
        <f>+'[14]Output- Tabla Final BG'!$F$70</f>
        <v>3721658</v>
      </c>
      <c r="I64" s="810">
        <f>+'[14]Output- Tabla Final BG'!$G$70</f>
        <v>4572444</v>
      </c>
      <c r="J64" s="839">
        <f>+'[14]Output- Tabla Final BG'!$H$70</f>
        <v>0.22860402541017999</v>
      </c>
      <c r="K64" s="233">
        <f>+'[14]Output- Tabla Final BG'!$I$70</f>
        <v>6.9037648588700984E-2</v>
      </c>
      <c r="L64"/>
      <c r="M64"/>
      <c r="N64"/>
      <c r="O64" s="68"/>
      <c r="P64" s="68"/>
      <c r="Q64" s="68"/>
      <c r="R64" s="68"/>
      <c r="S64" s="68"/>
      <c r="T64" s="68"/>
      <c r="U64" s="68"/>
      <c r="V64" s="68"/>
      <c r="W64" s="68"/>
      <c r="X64" s="68"/>
      <c r="Y64" s="68"/>
      <c r="Z64" s="68"/>
      <c r="AA64" s="68"/>
    </row>
    <row r="65" spans="1:27" ht="14.4">
      <c r="A65" s="218"/>
      <c r="B65"/>
      <c r="C65"/>
      <c r="D65" s="230"/>
      <c r="E65" s="235"/>
      <c r="F65" s="235"/>
      <c r="G65" s="808"/>
      <c r="H65" s="843"/>
      <c r="I65" s="810"/>
      <c r="J65" s="839"/>
      <c r="K65" s="233"/>
      <c r="L65"/>
      <c r="M65"/>
      <c r="N65"/>
      <c r="O65" s="68"/>
      <c r="P65" s="68"/>
      <c r="Q65" s="68"/>
      <c r="R65" s="68"/>
      <c r="S65" s="68"/>
      <c r="T65" s="68"/>
      <c r="U65" s="68"/>
      <c r="V65" s="68"/>
      <c r="W65" s="68"/>
      <c r="X65" s="68"/>
      <c r="Y65" s="68"/>
      <c r="Z65" s="68"/>
      <c r="AA65" s="68"/>
    </row>
    <row r="66" spans="1:27" ht="18.75" customHeight="1">
      <c r="A66" s="218"/>
      <c r="B66"/>
      <c r="C66"/>
      <c r="D66" s="230" t="s">
        <v>106</v>
      </c>
      <c r="E66" s="235"/>
      <c r="F66" s="235"/>
      <c r="G66" s="808">
        <f>+'[14]Output- Tabla Final BG'!$E$72</f>
        <v>591569</v>
      </c>
      <c r="H66" s="843">
        <f>+'[14]Output- Tabla Final BG'!$F$72</f>
        <v>639464</v>
      </c>
      <c r="I66" s="810">
        <f>+'[14]Output- Tabla Final BG'!$G$72</f>
        <v>647061</v>
      </c>
      <c r="J66" s="839">
        <f>+'[14]Output- Tabla Final BG'!$H$72</f>
        <v>1.1880262219609028E-2</v>
      </c>
      <c r="K66" s="233">
        <f>+'[14]Output- Tabla Final BG'!$I$72</f>
        <v>9.3804780169346236E-2</v>
      </c>
      <c r="L66"/>
      <c r="M66"/>
      <c r="N66"/>
      <c r="O66" s="68"/>
      <c r="P66" s="68"/>
      <c r="Q66" s="68"/>
      <c r="R66" s="68"/>
      <c r="S66" s="68"/>
      <c r="T66" s="68"/>
      <c r="U66" s="68"/>
      <c r="V66" s="68"/>
      <c r="W66" s="68"/>
      <c r="X66" s="68"/>
      <c r="Y66" s="68"/>
      <c r="Z66" s="68"/>
      <c r="AA66" s="68"/>
    </row>
    <row r="67" spans="1:27" ht="14.4">
      <c r="A67" s="218"/>
      <c r="B67"/>
      <c r="C67"/>
      <c r="D67" s="230"/>
      <c r="E67" s="235"/>
      <c r="F67" s="235"/>
      <c r="G67" s="480"/>
      <c r="H67" s="847"/>
      <c r="I67" s="815"/>
      <c r="J67" s="839"/>
      <c r="K67" s="233"/>
      <c r="L67"/>
      <c r="M67"/>
      <c r="N67"/>
      <c r="O67" s="68"/>
      <c r="P67" s="68"/>
      <c r="Q67" s="68"/>
      <c r="R67" s="68"/>
      <c r="S67" s="68"/>
      <c r="T67" s="68"/>
      <c r="U67" s="68"/>
      <c r="V67" s="68"/>
      <c r="W67" s="68"/>
      <c r="X67" s="68"/>
      <c r="Y67" s="68"/>
      <c r="Z67" s="68"/>
      <c r="AA67" s="68"/>
    </row>
    <row r="68" spans="1:27" ht="14.4">
      <c r="A68" s="218"/>
      <c r="B68"/>
      <c r="C68"/>
      <c r="D68" s="2275" t="s">
        <v>613</v>
      </c>
      <c r="E68" s="2276"/>
      <c r="F68" s="2276"/>
      <c r="G68" s="811">
        <f>+'[14]Output- Tabla Final BG'!$E$74</f>
        <v>29595213</v>
      </c>
      <c r="H68" s="844">
        <f>+'[14]Output- Tabla Final BG'!$F$74</f>
        <v>31907056</v>
      </c>
      <c r="I68" s="813">
        <f>+'[14]Output- Tabla Final BG'!$G$74</f>
        <v>33107065</v>
      </c>
      <c r="J68" s="840">
        <f>+'[14]Output- Tabla Final BG'!$H$74</f>
        <v>3.760951809530777E-2</v>
      </c>
      <c r="K68" s="234">
        <f>+'[14]Output- Tabla Final BG'!$I$74</f>
        <v>0.11866283915577824</v>
      </c>
      <c r="L68"/>
      <c r="M68"/>
      <c r="N68"/>
      <c r="O68" s="68"/>
      <c r="P68" s="68"/>
      <c r="Q68" s="68"/>
      <c r="R68" s="68"/>
      <c r="S68" s="68"/>
      <c r="T68" s="68"/>
      <c r="U68" s="68"/>
      <c r="V68" s="68"/>
      <c r="W68" s="68"/>
      <c r="X68" s="68"/>
      <c r="Y68" s="68"/>
      <c r="Z68" s="68"/>
      <c r="AA68" s="68"/>
    </row>
    <row r="69" spans="1:27" ht="14.4" hidden="1">
      <c r="A69" s="218"/>
      <c r="B69"/>
      <c r="C69"/>
      <c r="D69" s="240"/>
      <c r="E69" s="238"/>
      <c r="F69" s="238"/>
      <c r="G69" s="808"/>
      <c r="H69" s="843"/>
      <c r="I69" s="810"/>
      <c r="J69" s="840"/>
      <c r="K69" s="234"/>
      <c r="L69"/>
      <c r="M69"/>
      <c r="N69"/>
      <c r="O69" s="68"/>
      <c r="P69" s="68"/>
      <c r="Q69" s="68"/>
      <c r="R69" s="68"/>
      <c r="S69" s="68"/>
      <c r="T69" s="68"/>
      <c r="U69" s="68"/>
      <c r="V69" s="68"/>
      <c r="W69" s="68"/>
      <c r="X69" s="68"/>
      <c r="Y69" s="68"/>
      <c r="Z69" s="68"/>
      <c r="AA69" s="68"/>
    </row>
    <row r="70" spans="1:27" ht="14.4">
      <c r="A70" s="218"/>
      <c r="B70"/>
      <c r="C70"/>
      <c r="D70" s="2277" t="s">
        <v>614</v>
      </c>
      <c r="E70" s="2278"/>
      <c r="F70" s="2278"/>
      <c r="G70" s="811">
        <f>+'[14]Output- Tabla Final BG'!$E$76</f>
        <v>235414157</v>
      </c>
      <c r="H70" s="844">
        <f>+'[14]Output- Tabla Final BG'!$F$76</f>
        <v>238458658</v>
      </c>
      <c r="I70" s="813">
        <f>+'[14]Output- Tabla Final BG'!$G$76</f>
        <v>238840188</v>
      </c>
      <c r="J70" s="840">
        <f>+'[14]Output- Tabla Final BG'!$H$76</f>
        <v>1.5999838429014979E-3</v>
      </c>
      <c r="K70" s="234">
        <f>+'[14]Output- Tabla Final BG'!$I$76</f>
        <v>1.4553207180314054E-2</v>
      </c>
      <c r="L70"/>
      <c r="M70"/>
      <c r="N70"/>
      <c r="O70" s="68"/>
      <c r="P70" s="68"/>
      <c r="Q70" s="68"/>
      <c r="R70" s="68"/>
      <c r="S70" s="68"/>
      <c r="T70" s="68"/>
      <c r="U70" s="68"/>
      <c r="V70" s="68"/>
      <c r="W70" s="68"/>
      <c r="X70" s="68"/>
      <c r="Y70" s="68"/>
      <c r="Z70" s="68"/>
      <c r="AA70" s="68"/>
    </row>
    <row r="71" spans="1:27" ht="14.4" hidden="1">
      <c r="A71" s="218"/>
      <c r="B71"/>
      <c r="C71"/>
      <c r="D71" s="230"/>
      <c r="E71" s="235"/>
      <c r="F71" s="235"/>
      <c r="G71" s="808"/>
      <c r="H71" s="843"/>
      <c r="I71" s="810"/>
      <c r="J71" s="839"/>
      <c r="K71" s="233"/>
      <c r="L71"/>
      <c r="M71"/>
      <c r="N71"/>
      <c r="O71" s="68"/>
      <c r="P71" s="68"/>
      <c r="Q71" s="68"/>
      <c r="R71" s="68"/>
      <c r="S71" s="68"/>
      <c r="T71" s="68"/>
      <c r="U71" s="68"/>
      <c r="V71" s="68"/>
      <c r="W71" s="68"/>
      <c r="X71" s="68"/>
      <c r="Y71" s="68"/>
      <c r="Z71" s="68"/>
      <c r="AA71" s="68"/>
    </row>
    <row r="72" spans="1:27" ht="14.4">
      <c r="A72" s="218"/>
      <c r="B72"/>
      <c r="C72"/>
      <c r="D72" s="227" t="s">
        <v>615</v>
      </c>
      <c r="E72" s="228"/>
      <c r="F72" s="228"/>
      <c r="G72" s="811">
        <f>+'[14]Output- Tabla Final BG'!$E$78</f>
        <v>150977864</v>
      </c>
      <c r="H72" s="844">
        <f>+'[14]Output- Tabla Final BG'!$F$78</f>
        <v>151484019</v>
      </c>
      <c r="I72" s="813">
        <f>+'[14]Output- Tabla Final BG'!$G$78</f>
        <v>149769480</v>
      </c>
      <c r="J72" s="840">
        <f>+'[14]Output- Tabla Final BG'!$H$78</f>
        <v>-1.131828301967619E-2</v>
      </c>
      <c r="K72" s="234">
        <f>+'[14]Output- Tabla Final BG'!$I$78</f>
        <v>-8.0037163593730254E-3</v>
      </c>
      <c r="L72"/>
      <c r="M72"/>
      <c r="N72"/>
      <c r="O72" s="68"/>
      <c r="P72" s="68"/>
      <c r="Q72" s="68"/>
      <c r="R72" s="68"/>
      <c r="S72" s="68"/>
      <c r="T72" s="68"/>
      <c r="U72" s="68"/>
      <c r="V72" s="68"/>
      <c r="W72" s="68"/>
      <c r="X72" s="68"/>
      <c r="Y72" s="68"/>
      <c r="Z72" s="68"/>
      <c r="AA72" s="68"/>
    </row>
    <row r="73" spans="1:27" ht="14.4" customHeight="1">
      <c r="A73" s="218"/>
      <c r="B73"/>
      <c r="C73"/>
      <c r="D73" s="230" t="s">
        <v>616</v>
      </c>
      <c r="E73" s="235"/>
      <c r="F73" s="235"/>
      <c r="G73" s="808">
        <f>+'[14]Output- Tabla Final BG'!$E$79</f>
        <v>20928054</v>
      </c>
      <c r="H73" s="843">
        <f>+'[14]Output- Tabla Final BG'!$F$79</f>
        <v>18945883</v>
      </c>
      <c r="I73" s="810">
        <f>+'[14]Output- Tabla Final BG'!$G$79</f>
        <v>20051616</v>
      </c>
      <c r="J73" s="839">
        <f>+'[14]Output- Tabla Final BG'!$H$79</f>
        <v>5.8362706029589706E-2</v>
      </c>
      <c r="K73" s="233">
        <f>+'[14]Output- Tabla Final BG'!$I$79</f>
        <v>-4.1878619005856876E-2</v>
      </c>
      <c r="L73"/>
      <c r="M73"/>
      <c r="N73"/>
      <c r="O73" s="68"/>
      <c r="P73" s="68"/>
      <c r="Q73" s="68"/>
      <c r="R73" s="68"/>
      <c r="S73" s="68"/>
      <c r="T73" s="68"/>
      <c r="U73" s="68"/>
      <c r="V73" s="68"/>
      <c r="W73" s="68"/>
      <c r="X73" s="68"/>
      <c r="Y73" s="68"/>
      <c r="Z73" s="68"/>
      <c r="AA73" s="68"/>
    </row>
    <row r="74" spans="1:27" ht="14.4">
      <c r="A74" s="218"/>
      <c r="B74"/>
      <c r="C74"/>
      <c r="D74" s="230" t="s">
        <v>617</v>
      </c>
      <c r="E74" s="235"/>
      <c r="F74" s="235"/>
      <c r="G74" s="808">
        <f>+'[14]Output- Tabla Final BG'!$E$80</f>
        <v>86597041</v>
      </c>
      <c r="H74" s="843">
        <f>+'[14]Output- Tabla Final BG'!$F$80</f>
        <v>88183227</v>
      </c>
      <c r="I74" s="810">
        <f>+'[14]Output- Tabla Final BG'!$G$80</f>
        <v>87091701</v>
      </c>
      <c r="J74" s="839">
        <f>+'[14]Output- Tabla Final BG'!$H$80</f>
        <v>-1.2377932143490256E-2</v>
      </c>
      <c r="K74" s="233">
        <f>+'[14]Output- Tabla Final BG'!$I$80</f>
        <v>5.7122044158530727E-3</v>
      </c>
      <c r="L74"/>
      <c r="M74"/>
      <c r="N74"/>
      <c r="O74" s="68"/>
      <c r="P74" s="68"/>
      <c r="Q74" s="68"/>
      <c r="R74" s="68"/>
      <c r="S74" s="68"/>
      <c r="T74" s="68"/>
      <c r="U74" s="68"/>
      <c r="V74" s="68"/>
      <c r="W74" s="68"/>
      <c r="X74" s="68"/>
      <c r="Y74" s="68"/>
      <c r="Z74" s="68"/>
      <c r="AA74" s="68"/>
    </row>
    <row r="75" spans="1:27" ht="15" thickBot="1">
      <c r="A75" s="218"/>
      <c r="B75"/>
      <c r="C75"/>
      <c r="D75" s="1726" t="s">
        <v>618</v>
      </c>
      <c r="E75" s="1727"/>
      <c r="F75" s="1727"/>
      <c r="G75" s="1728">
        <f>+'[14]Output- Tabla Final BG'!$E$81</f>
        <v>43452769</v>
      </c>
      <c r="H75" s="1729">
        <f>+'[14]Output- Tabla Final BG'!$F$81</f>
        <v>44354909</v>
      </c>
      <c r="I75" s="1730">
        <f>+'[14]Output- Tabla Final BG'!$G$81</f>
        <v>42626163</v>
      </c>
      <c r="J75" s="1731">
        <f>+'[14]Output- Tabla Final BG'!$H$81</f>
        <v>-3.8975302598411421E-2</v>
      </c>
      <c r="K75" s="1732">
        <f>+'[14]Output- Tabla Final BG'!$I$81</f>
        <v>-1.9023091485838362E-2</v>
      </c>
      <c r="L75"/>
      <c r="M75"/>
      <c r="N75"/>
      <c r="O75" s="68"/>
      <c r="P75" s="68"/>
      <c r="Q75" s="68"/>
      <c r="R75" s="68"/>
      <c r="S75" s="68"/>
      <c r="T75" s="68"/>
      <c r="U75" s="68"/>
      <c r="V75" s="68"/>
      <c r="W75" s="68"/>
      <c r="X75" s="68"/>
      <c r="Y75" s="68"/>
      <c r="Z75" s="68"/>
      <c r="AA75" s="68"/>
    </row>
    <row r="76" spans="1:27" ht="21" customHeight="1">
      <c r="A76" s="218"/>
      <c r="B76"/>
      <c r="C76"/>
      <c r="D76" s="236"/>
      <c r="E76" s="235"/>
      <c r="F76" s="235"/>
      <c r="G76" s="62"/>
      <c r="H76" s="614"/>
      <c r="I76" s="614"/>
      <c r="J76" s="62"/>
      <c r="K76" s="62"/>
      <c r="L76"/>
      <c r="M76"/>
      <c r="N76"/>
      <c r="O76" s="68"/>
      <c r="P76" s="68"/>
      <c r="Q76" s="68"/>
      <c r="R76" s="68"/>
      <c r="S76" s="68"/>
      <c r="T76" s="68"/>
      <c r="U76" s="68"/>
      <c r="V76" s="68"/>
      <c r="W76" s="68"/>
      <c r="X76" s="68"/>
      <c r="Y76" s="68"/>
      <c r="Z76" s="68"/>
      <c r="AA76" s="68"/>
    </row>
    <row r="77" spans="1:27" ht="14.4">
      <c r="A77" s="218"/>
      <c r="B77"/>
      <c r="C77"/>
      <c r="D77" s="2279"/>
      <c r="E77" s="2279"/>
      <c r="F77" s="2279"/>
      <c r="G77" s="2279"/>
      <c r="H77" s="2279"/>
      <c r="I77" s="2279"/>
      <c r="J77" s="2279"/>
      <c r="K77" s="2279"/>
      <c r="L77"/>
      <c r="M77"/>
      <c r="N77"/>
      <c r="O77" s="68"/>
      <c r="P77" s="68"/>
      <c r="Q77" s="68"/>
      <c r="R77" s="68"/>
      <c r="S77" s="68"/>
      <c r="T77" s="68"/>
      <c r="U77" s="68"/>
      <c r="V77" s="68"/>
      <c r="W77" s="68"/>
      <c r="X77" s="68"/>
      <c r="Y77" s="68"/>
      <c r="Z77" s="68"/>
      <c r="AA77" s="68"/>
    </row>
    <row r="78" spans="1:27" ht="14.4">
      <c r="A78" s="218"/>
      <c r="B78"/>
      <c r="C78"/>
      <c r="D78" s="235" t="s">
        <v>619</v>
      </c>
      <c r="F78" s="235"/>
      <c r="G78" s="62"/>
      <c r="H78" s="62"/>
      <c r="I78" s="62"/>
      <c r="J78" s="62"/>
      <c r="K78" s="62"/>
      <c r="L78"/>
      <c r="M78"/>
      <c r="N78"/>
      <c r="O78" s="68"/>
      <c r="P78" s="68"/>
      <c r="Q78" s="68"/>
      <c r="R78" s="68"/>
      <c r="S78" s="68"/>
      <c r="T78" s="68"/>
      <c r="U78" s="68"/>
      <c r="V78" s="68"/>
      <c r="W78" s="68"/>
      <c r="X78" s="68"/>
      <c r="Y78" s="68"/>
      <c r="Z78" s="68"/>
      <c r="AA78" s="68"/>
    </row>
    <row r="79" spans="1:27" ht="14.4">
      <c r="A79" s="218"/>
      <c r="B79"/>
      <c r="C79"/>
      <c r="D79" s="235" t="s">
        <v>620</v>
      </c>
      <c r="E79"/>
      <c r="F79"/>
      <c r="G79"/>
      <c r="H79"/>
      <c r="I79"/>
      <c r="J79"/>
      <c r="K79"/>
      <c r="L79"/>
      <c r="M79"/>
      <c r="N79"/>
      <c r="O79" s="68"/>
      <c r="P79" s="68"/>
      <c r="Q79" s="68"/>
      <c r="R79" s="68"/>
      <c r="S79" s="68"/>
      <c r="T79" s="68"/>
      <c r="U79" s="68"/>
      <c r="V79" s="68"/>
      <c r="W79" s="68"/>
      <c r="X79" s="68"/>
      <c r="Y79" s="68"/>
      <c r="Z79" s="68"/>
      <c r="AA79" s="68"/>
    </row>
    <row r="80" spans="1:27" ht="14.4">
      <c r="A80" s="218"/>
      <c r="B80"/>
      <c r="C80"/>
      <c r="D80"/>
      <c r="E80"/>
      <c r="F80"/>
      <c r="G80"/>
      <c r="H80"/>
      <c r="I80"/>
      <c r="J80"/>
      <c r="K80"/>
      <c r="L80"/>
      <c r="M80"/>
      <c r="N80"/>
      <c r="O80" s="68"/>
      <c r="P80" s="68"/>
      <c r="Q80" s="68"/>
      <c r="R80" s="68"/>
      <c r="S80" s="68"/>
      <c r="T80" s="68"/>
      <c r="U80" s="68"/>
      <c r="V80" s="68"/>
      <c r="W80" s="68"/>
      <c r="X80" s="68"/>
      <c r="Y80" s="68"/>
      <c r="Z80" s="68"/>
      <c r="AA80" s="68"/>
    </row>
    <row r="81" spans="2:27" ht="14.4">
      <c r="B81"/>
      <c r="C81"/>
      <c r="D81"/>
      <c r="E81"/>
      <c r="F81"/>
      <c r="G81"/>
      <c r="H81"/>
      <c r="I81"/>
      <c r="J81"/>
      <c r="K81"/>
      <c r="L81"/>
      <c r="M81"/>
      <c r="N81"/>
      <c r="O81" s="68"/>
      <c r="P81" s="68"/>
      <c r="Q81" s="68"/>
      <c r="R81" s="68"/>
      <c r="S81" s="68"/>
      <c r="T81" s="68"/>
      <c r="U81" s="68"/>
      <c r="V81" s="68"/>
      <c r="W81" s="68"/>
      <c r="X81" s="68"/>
      <c r="Y81" s="68"/>
      <c r="Z81" s="68"/>
      <c r="AA81" s="68"/>
    </row>
    <row r="82" spans="2:27" ht="14.4">
      <c r="B82"/>
      <c r="C82"/>
      <c r="D82"/>
      <c r="E82"/>
      <c r="F82"/>
      <c r="G82"/>
      <c r="H82"/>
      <c r="I82"/>
      <c r="J82"/>
      <c r="K82"/>
      <c r="L82"/>
      <c r="M82"/>
      <c r="N82"/>
      <c r="O82" s="68"/>
      <c r="P82" s="68"/>
      <c r="Q82" s="68"/>
      <c r="R82" s="68"/>
      <c r="S82" s="68"/>
      <c r="T82" s="68"/>
      <c r="U82" s="68"/>
      <c r="V82" s="68"/>
      <c r="W82" s="68"/>
      <c r="X82" s="68"/>
      <c r="Y82" s="68"/>
      <c r="Z82" s="68"/>
      <c r="AA82" s="68"/>
    </row>
    <row r="83" spans="2:27" ht="14.4">
      <c r="B83"/>
      <c r="C83"/>
      <c r="D83"/>
      <c r="E83"/>
      <c r="F83"/>
      <c r="G83"/>
      <c r="H83"/>
      <c r="I83"/>
      <c r="J83"/>
      <c r="K83"/>
      <c r="L83"/>
      <c r="M83"/>
      <c r="N83"/>
      <c r="O83" s="68"/>
      <c r="P83" s="68"/>
      <c r="Q83" s="68"/>
      <c r="R83" s="68"/>
      <c r="S83" s="68"/>
      <c r="T83" s="68"/>
      <c r="U83" s="68"/>
      <c r="V83" s="68"/>
      <c r="W83" s="68"/>
      <c r="X83" s="68"/>
      <c r="Y83" s="68"/>
      <c r="Z83" s="68"/>
      <c r="AA83" s="68"/>
    </row>
    <row r="84" spans="2:27" ht="14.4">
      <c r="B84"/>
      <c r="C84"/>
      <c r="D84"/>
      <c r="E84"/>
      <c r="F84"/>
      <c r="G84"/>
      <c r="H84"/>
      <c r="I84"/>
      <c r="J84"/>
      <c r="K84"/>
      <c r="L84"/>
      <c r="M84"/>
      <c r="N84"/>
      <c r="O84"/>
      <c r="P84"/>
      <c r="Q84"/>
      <c r="R84"/>
      <c r="S84"/>
      <c r="T84"/>
      <c r="U84"/>
      <c r="V84"/>
      <c r="W84"/>
      <c r="X84"/>
      <c r="Y84"/>
      <c r="Z84"/>
    </row>
    <row r="85" spans="2:27" ht="14.4">
      <c r="B85"/>
      <c r="C85"/>
      <c r="D85"/>
      <c r="E85"/>
      <c r="F85"/>
      <c r="G85"/>
      <c r="H85"/>
      <c r="I85"/>
      <c r="J85"/>
      <c r="K85"/>
      <c r="L85"/>
      <c r="M85"/>
      <c r="N85"/>
      <c r="O85"/>
      <c r="P85"/>
      <c r="Q85"/>
      <c r="R85"/>
      <c r="S85"/>
      <c r="T85"/>
      <c r="U85"/>
      <c r="V85"/>
      <c r="W85"/>
    </row>
    <row r="86" spans="2:27" ht="14.4">
      <c r="B86"/>
      <c r="C86"/>
      <c r="D86"/>
      <c r="E86"/>
      <c r="F86"/>
      <c r="G86"/>
      <c r="H86"/>
      <c r="I86"/>
      <c r="J86"/>
      <c r="K86"/>
      <c r="L86"/>
      <c r="M86"/>
      <c r="N86"/>
      <c r="O86"/>
      <c r="P86"/>
      <c r="Q86"/>
      <c r="R86"/>
      <c r="S86"/>
      <c r="T86"/>
      <c r="U86"/>
      <c r="V86"/>
      <c r="W86"/>
    </row>
    <row r="87" spans="2:27" ht="14.4">
      <c r="B87"/>
      <c r="C87"/>
      <c r="D87"/>
      <c r="E87"/>
      <c r="F87"/>
      <c r="G87"/>
      <c r="H87"/>
      <c r="I87"/>
      <c r="J87"/>
      <c r="K87"/>
      <c r="L87"/>
      <c r="M87"/>
      <c r="W87"/>
    </row>
    <row r="88" spans="2:27" ht="14.4">
      <c r="B88"/>
      <c r="C88"/>
      <c r="D88"/>
      <c r="E88"/>
      <c r="F88"/>
      <c r="G88"/>
      <c r="H88"/>
      <c r="I88"/>
      <c r="J88"/>
      <c r="K88"/>
    </row>
  </sheetData>
  <mergeCells count="28">
    <mergeCell ref="Q38:R38"/>
    <mergeCell ref="P3:Z3"/>
    <mergeCell ref="P4:Z4"/>
    <mergeCell ref="P5:Z5"/>
    <mergeCell ref="S7:U7"/>
    <mergeCell ref="V7:W7"/>
    <mergeCell ref="X7:Y7"/>
    <mergeCell ref="P42:R42"/>
    <mergeCell ref="P50:Z50"/>
    <mergeCell ref="D3:K3"/>
    <mergeCell ref="D4:K4"/>
    <mergeCell ref="D5:K5"/>
    <mergeCell ref="G7:I7"/>
    <mergeCell ref="J7:K7"/>
    <mergeCell ref="D8:F8"/>
    <mergeCell ref="D9:F9"/>
    <mergeCell ref="D14:F14"/>
    <mergeCell ref="D35:F35"/>
    <mergeCell ref="D37:F37"/>
    <mergeCell ref="P8:R8"/>
    <mergeCell ref="P16:R16"/>
    <mergeCell ref="P17:R17"/>
    <mergeCell ref="P18:R18"/>
    <mergeCell ref="D55:F55"/>
    <mergeCell ref="D56:F56"/>
    <mergeCell ref="D68:F68"/>
    <mergeCell ref="D70:F70"/>
    <mergeCell ref="D77:K77"/>
  </mergeCells>
  <hyperlinks>
    <hyperlink ref="A1" location="Índice!A1" display="Volver al índice" xr:uid="{70BF5490-0DEF-425B-9AD9-5118BAE2FCE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4"/>
  <sheetViews>
    <sheetView showGridLines="0" topLeftCell="A33" zoomScale="79" zoomScaleNormal="115" workbookViewId="0">
      <selection activeCell="I45" sqref="I45"/>
    </sheetView>
  </sheetViews>
  <sheetFormatPr baseColWidth="10" defaultColWidth="11.44140625" defaultRowHeight="13.8"/>
  <cols>
    <col min="1" max="1" width="11.44140625" style="46"/>
    <col min="2" max="2" width="70.5546875" style="46" customWidth="1"/>
    <col min="3" max="3" width="14.88671875" style="46" bestFit="1" customWidth="1"/>
    <col min="4" max="4" width="14.44140625" style="46" bestFit="1" customWidth="1"/>
    <col min="5" max="5" width="14.88671875" style="46" bestFit="1" customWidth="1"/>
    <col min="6" max="7" width="11.44140625" style="46"/>
    <col min="8" max="8" width="12.5546875" style="46" customWidth="1"/>
    <col min="9" max="9" width="13" style="46" customWidth="1"/>
    <col min="10" max="10" width="16.44140625" style="46" customWidth="1"/>
    <col min="11" max="16384" width="11.44140625" style="46"/>
  </cols>
  <sheetData>
    <row r="1" spans="1:11" ht="14.4">
      <c r="A1" s="316" t="s">
        <v>41</v>
      </c>
    </row>
    <row r="2" spans="1:11" ht="14.4">
      <c r="B2"/>
      <c r="C2"/>
      <c r="D2"/>
      <c r="E2"/>
      <c r="F2"/>
      <c r="G2"/>
      <c r="H2"/>
      <c r="I2"/>
      <c r="J2"/>
    </row>
    <row r="3" spans="1:11">
      <c r="B3" s="2302" t="s">
        <v>621</v>
      </c>
      <c r="C3" s="2302"/>
      <c r="D3" s="2302"/>
      <c r="E3" s="2302"/>
      <c r="F3" s="2302"/>
      <c r="G3" s="2302"/>
      <c r="H3" s="481"/>
      <c r="I3" s="481"/>
      <c r="J3" s="481"/>
      <c r="K3" s="482"/>
    </row>
    <row r="4" spans="1:11">
      <c r="B4" s="2302" t="s">
        <v>622</v>
      </c>
      <c r="C4" s="2302"/>
      <c r="D4" s="2302"/>
      <c r="E4" s="2302"/>
      <c r="F4" s="2302"/>
      <c r="G4" s="2302"/>
      <c r="H4" s="481"/>
      <c r="I4" s="481"/>
      <c r="J4" s="481"/>
      <c r="K4" s="483"/>
    </row>
    <row r="5" spans="1:11">
      <c r="B5" s="2302" t="s">
        <v>623</v>
      </c>
      <c r="C5" s="2302"/>
      <c r="D5" s="2302"/>
      <c r="E5" s="2302"/>
      <c r="F5" s="2302"/>
      <c r="G5" s="2302"/>
      <c r="H5" s="481"/>
      <c r="I5" s="481"/>
      <c r="J5" s="481"/>
      <c r="K5" s="482"/>
    </row>
    <row r="6" spans="1:11" ht="14.4" thickBot="1">
      <c r="B6" s="481"/>
      <c r="C6" s="481"/>
      <c r="D6" s="481"/>
      <c r="E6" s="481"/>
      <c r="F6" s="481"/>
      <c r="G6" s="481"/>
      <c r="H6" s="481"/>
      <c r="I6" s="481"/>
      <c r="J6" s="481"/>
      <c r="K6" s="484"/>
    </row>
    <row r="7" spans="1:11" ht="14.4">
      <c r="B7" s="485"/>
      <c r="C7" s="2297" t="s">
        <v>416</v>
      </c>
      <c r="D7" s="2298"/>
      <c r="E7" s="2299"/>
      <c r="F7" s="2300" t="s">
        <v>95</v>
      </c>
      <c r="G7" s="2301" t="s">
        <v>267</v>
      </c>
      <c r="H7"/>
      <c r="I7"/>
      <c r="J7"/>
      <c r="K7" s="486"/>
    </row>
    <row r="8" spans="1:11" ht="15" thickBot="1">
      <c r="B8" s="487"/>
      <c r="C8" s="1733" t="str">
        <f>+'[15]BG &amp; PL '!$O$17</f>
        <v>Dic 22</v>
      </c>
      <c r="D8" s="895" t="str">
        <f>+'[15]BG &amp; PL '!$P$17</f>
        <v>Set 23</v>
      </c>
      <c r="E8" s="1734" t="str">
        <f>+'[15]BG &amp; PL '!$Q$17</f>
        <v>Dic 23</v>
      </c>
      <c r="F8" s="1735" t="s">
        <v>266</v>
      </c>
      <c r="G8" s="1736" t="s">
        <v>267</v>
      </c>
      <c r="H8"/>
      <c r="I8"/>
      <c r="J8"/>
      <c r="K8" s="488"/>
    </row>
    <row r="9" spans="1:11">
      <c r="B9" s="489" t="s">
        <v>557</v>
      </c>
      <c r="C9" s="490"/>
      <c r="D9" s="491"/>
      <c r="E9" s="492"/>
      <c r="F9" s="490"/>
      <c r="G9" s="492"/>
      <c r="H9" s="174"/>
      <c r="I9" s="174"/>
      <c r="J9" s="174"/>
      <c r="K9" s="493"/>
    </row>
    <row r="10" spans="1:11">
      <c r="B10" s="166" t="s">
        <v>624</v>
      </c>
      <c r="C10" s="494">
        <f>+'[15]BG &amp; PL '!$O$19</f>
        <v>136399</v>
      </c>
      <c r="D10" s="495">
        <f>+'[15]BG &amp; PL '!$P$19</f>
        <v>79883</v>
      </c>
      <c r="E10" s="496">
        <f>+'[15]BG &amp; PL '!$Q$19</f>
        <v>529773</v>
      </c>
      <c r="F10" s="167">
        <f>+'[15]BG &amp; PL '!$R$19</f>
        <v>5.6318615975864699</v>
      </c>
      <c r="G10" s="168">
        <f>+'[15]BG &amp; PL '!$S$19</f>
        <v>2.8839947506946531</v>
      </c>
      <c r="H10" s="187"/>
      <c r="I10" s="187"/>
      <c r="J10" s="187"/>
      <c r="K10" s="497"/>
    </row>
    <row r="11" spans="1:11">
      <c r="B11" s="166" t="s">
        <v>625</v>
      </c>
      <c r="C11" s="494">
        <f>+'[15]BG &amp; PL '!$O$20</f>
        <v>958939</v>
      </c>
      <c r="D11" s="495">
        <f>+'[15]BG &amp; PL '!$P$20</f>
        <v>937279</v>
      </c>
      <c r="E11" s="496">
        <f>+'[15]BG &amp; PL '!$Q$20</f>
        <v>501026</v>
      </c>
      <c r="F11" s="167">
        <f>+'[15]BG &amp; PL '!$R$20</f>
        <v>-0.46544625453040134</v>
      </c>
      <c r="G11" s="168">
        <f>+'[15]BG &amp; PL '!$S$20</f>
        <v>-0.47752046793383107</v>
      </c>
      <c r="H11" s="187"/>
      <c r="I11" s="187"/>
      <c r="J11" s="187"/>
      <c r="K11" s="497"/>
    </row>
    <row r="12" spans="1:11">
      <c r="B12" s="166" t="s">
        <v>566</v>
      </c>
      <c r="C12" s="494">
        <f>+'[15]BG &amp; PL '!$O$21</f>
        <v>306343</v>
      </c>
      <c r="D12" s="495">
        <f>+'[15]BG &amp; PL '!$P$21</f>
        <v>303303</v>
      </c>
      <c r="E12" s="496">
        <f>+'[15]BG &amp; PL '!$Q$21</f>
        <v>1418293</v>
      </c>
      <c r="F12" s="167">
        <f>+'[15]BG &amp; PL '!$R$21</f>
        <v>3.6761588246736761</v>
      </c>
      <c r="G12" s="168">
        <f>+'[15]BG &amp; PL '!$S$21</f>
        <v>3.6297548825989168</v>
      </c>
      <c r="H12" s="187"/>
      <c r="I12" s="187"/>
      <c r="J12" s="187"/>
      <c r="K12" s="497"/>
    </row>
    <row r="13" spans="1:11">
      <c r="B13" s="166" t="s">
        <v>626</v>
      </c>
      <c r="C13" s="494">
        <f>+'[15]BG &amp; PL '!$O$22</f>
        <v>33878318</v>
      </c>
      <c r="D13" s="495">
        <f>+'[15]BG &amp; PL '!$P$22</f>
        <v>36167571</v>
      </c>
      <c r="E13" s="496">
        <f>+'[15]BG &amp; PL '!$Q$22</f>
        <v>36150565</v>
      </c>
      <c r="F13" s="167">
        <f>+'[15]BG &amp; PL '!$R$22</f>
        <v>-4.7020022439436815E-4</v>
      </c>
      <c r="G13" s="168">
        <f>+'[15]BG &amp; PL '!$S$22</f>
        <v>6.7070832737327724E-2</v>
      </c>
      <c r="H13" s="187"/>
      <c r="I13" s="187"/>
      <c r="J13" s="187"/>
      <c r="K13" s="497"/>
    </row>
    <row r="14" spans="1:11">
      <c r="B14" s="166" t="s">
        <v>811</v>
      </c>
      <c r="C14" s="494">
        <f>+'[15]BG &amp; PL '!$O$23</f>
        <v>0</v>
      </c>
      <c r="D14" s="495">
        <f>+'[15]BG &amp; PL '!$P$23</f>
        <v>0</v>
      </c>
      <c r="E14" s="496">
        <f>+'[15]BG &amp; PL '!$Q$23</f>
        <v>166977</v>
      </c>
      <c r="F14" s="167" t="str">
        <f>+'[15]BG &amp; PL '!$R$23</f>
        <v>n.a</v>
      </c>
      <c r="G14" s="168" t="str">
        <f>+'[15]BG &amp; PL '!$S$23</f>
        <v>n.a</v>
      </c>
      <c r="H14" s="187"/>
      <c r="I14" s="187"/>
      <c r="J14" s="187"/>
      <c r="K14" s="497"/>
    </row>
    <row r="15" spans="1:11">
      <c r="B15" s="166" t="s">
        <v>627</v>
      </c>
      <c r="C15" s="494">
        <f>+'[15]BG &amp; PL '!$O$24</f>
        <v>135</v>
      </c>
      <c r="D15" s="495">
        <f>+'[15]BG &amp; PL '!$P$24</f>
        <v>324</v>
      </c>
      <c r="E15" s="498">
        <f>+'[15]BG &amp; PL '!$Q$24</f>
        <v>99</v>
      </c>
      <c r="F15" s="167">
        <f>+'[15]BG &amp; PL '!$R$24</f>
        <v>-0.69444444444444442</v>
      </c>
      <c r="G15" s="168">
        <f>+'[15]BG &amp; PL '!$S$24</f>
        <v>-0.26666666666666672</v>
      </c>
      <c r="H15" s="187"/>
      <c r="I15" s="187"/>
      <c r="J15" s="187"/>
      <c r="K15" s="497"/>
    </row>
    <row r="16" spans="1:11">
      <c r="B16" s="170" t="s">
        <v>628</v>
      </c>
      <c r="C16" s="503">
        <f>+'[15]BG &amp; PL '!$O$26</f>
        <v>35280134</v>
      </c>
      <c r="D16" s="504">
        <f>+'[15]BG &amp; PL '!$P$26</f>
        <v>37488360</v>
      </c>
      <c r="E16" s="505">
        <f>+'[15]BG &amp; PL '!$Q$26</f>
        <v>38766733</v>
      </c>
      <c r="F16" s="171">
        <f>+'[15]BG &amp; PL '!$R$26</f>
        <v>3.4100531471635387E-2</v>
      </c>
      <c r="G16" s="172">
        <f>+'[15]BG &amp; PL '!$S$26</f>
        <v>9.8826126907567868E-2</v>
      </c>
      <c r="H16" s="177"/>
      <c r="I16" s="177"/>
      <c r="J16" s="177"/>
      <c r="K16" s="506"/>
    </row>
    <row r="17" spans="2:11">
      <c r="B17" s="169"/>
      <c r="C17" s="499"/>
      <c r="D17" s="500"/>
      <c r="E17" s="501"/>
      <c r="F17" s="167"/>
      <c r="G17" s="168"/>
      <c r="H17" s="187"/>
      <c r="I17" s="187"/>
      <c r="J17" s="187"/>
      <c r="K17" s="502"/>
    </row>
    <row r="18" spans="2:11">
      <c r="B18" s="173" t="s">
        <v>629</v>
      </c>
      <c r="C18" s="499"/>
      <c r="D18" s="500"/>
      <c r="E18" s="501"/>
      <c r="F18" s="167"/>
      <c r="G18" s="168"/>
      <c r="H18" s="187"/>
      <c r="I18" s="187"/>
      <c r="J18" s="187"/>
      <c r="K18" s="502"/>
    </row>
    <row r="19" spans="2:11">
      <c r="B19" s="169"/>
      <c r="C19" s="499"/>
      <c r="D19" s="500"/>
      <c r="E19" s="501"/>
      <c r="F19" s="167"/>
      <c r="G19" s="168"/>
      <c r="H19" s="187"/>
      <c r="I19" s="187"/>
      <c r="J19" s="187"/>
      <c r="K19" s="502"/>
    </row>
    <row r="20" spans="2:11">
      <c r="B20" s="169" t="s">
        <v>630</v>
      </c>
      <c r="C20" s="494">
        <f>+'[15]BG &amp; PL '!$O$30</f>
        <v>0</v>
      </c>
      <c r="D20" s="495">
        <f>+'[15]BG &amp; PL '!$P$30</f>
        <v>30165</v>
      </c>
      <c r="E20" s="496">
        <f>+'[15]BG &amp; PL '!$Q$30</f>
        <v>30866</v>
      </c>
      <c r="F20" s="167">
        <f>+'[15]BG &amp; PL '!$R$30</f>
        <v>2.3238852975302482E-2</v>
      </c>
      <c r="G20" s="168" t="str">
        <f>+'[15]BG &amp; PL '!$S$30</f>
        <v>n.a</v>
      </c>
      <c r="H20" s="187"/>
      <c r="I20" s="187"/>
      <c r="J20" s="187"/>
      <c r="K20" s="502"/>
    </row>
    <row r="21" spans="2:11" hidden="1">
      <c r="B21" s="169" t="s">
        <v>631</v>
      </c>
      <c r="C21" s="507"/>
      <c r="D21" s="508"/>
      <c r="E21" s="509"/>
      <c r="F21" s="167"/>
      <c r="G21" s="168"/>
      <c r="H21" s="187"/>
      <c r="I21" s="187"/>
      <c r="J21" s="187"/>
      <c r="K21" s="497"/>
    </row>
    <row r="22" spans="2:11">
      <c r="B22" s="169" t="s">
        <v>632</v>
      </c>
      <c r="C22" s="494">
        <f>+'[15]BG &amp; PL '!$O$31</f>
        <v>1898066</v>
      </c>
      <c r="D22" s="495">
        <f>+'[15]BG &amp; PL '!$P$31</f>
        <v>1851185</v>
      </c>
      <c r="E22" s="496">
        <f>+'[15]BG &amp; PL '!$Q$31</f>
        <v>1798858</v>
      </c>
      <c r="F22" s="167">
        <f>+'[15]BG &amp; PL '!$R$31</f>
        <v>-2.8266758859865404E-2</v>
      </c>
      <c r="G22" s="168">
        <f>+'[15]BG &amp; PL '!$S$31</f>
        <v>-5.2267940103241983E-2</v>
      </c>
      <c r="H22" s="187"/>
      <c r="I22" s="187"/>
      <c r="J22" s="187"/>
      <c r="K22" s="497"/>
    </row>
    <row r="23" spans="2:11">
      <c r="B23" s="166" t="s">
        <v>633</v>
      </c>
      <c r="C23" s="494">
        <f>+'[15]BG &amp; PL '!$O$32</f>
        <v>220642</v>
      </c>
      <c r="D23" s="495">
        <f>+'[15]BG &amp; PL '!$P$32</f>
        <v>206963</v>
      </c>
      <c r="E23" s="496">
        <f>+'[15]BG &amp; PL '!$Q$32</f>
        <v>255707</v>
      </c>
      <c r="F23" s="167">
        <f>+'[15]BG &amp; PL '!$R$32</f>
        <v>0.23552035871146049</v>
      </c>
      <c r="G23" s="168">
        <f>+'[15]BG &amp; PL '!$S$32</f>
        <v>0.15892259859863489</v>
      </c>
      <c r="H23" s="187"/>
      <c r="I23" s="187"/>
      <c r="J23" s="187"/>
      <c r="K23" s="497"/>
    </row>
    <row r="24" spans="2:11">
      <c r="B24" s="169"/>
      <c r="C24" s="499"/>
      <c r="D24" s="500"/>
      <c r="F24" s="167"/>
      <c r="G24" s="168"/>
      <c r="H24" s="187"/>
      <c r="I24" s="187"/>
      <c r="J24" s="187"/>
      <c r="K24" s="502"/>
    </row>
    <row r="25" spans="2:11">
      <c r="B25" s="170" t="s">
        <v>606</v>
      </c>
      <c r="C25" s="503">
        <f>+'[15]BG &amp; PL '!$O$34</f>
        <v>2118708</v>
      </c>
      <c r="D25" s="504">
        <f>+'[15]BG &amp; PL '!$P$34</f>
        <v>2088313</v>
      </c>
      <c r="E25" s="896">
        <f>+'[15]BG &amp; PL '!$Q$34</f>
        <v>2085431</v>
      </c>
      <c r="F25" s="171">
        <f>+'[15]BG &amp; PL '!$R$34</f>
        <v>-1.3800613222251235E-3</v>
      </c>
      <c r="G25" s="172">
        <f>+'[15]BG &amp; PL '!$S$34</f>
        <v>-1.5706270047595061E-2</v>
      </c>
      <c r="H25" s="177"/>
      <c r="I25" s="177"/>
      <c r="J25" s="177"/>
      <c r="K25" s="506"/>
    </row>
    <row r="26" spans="2:11">
      <c r="B26" s="169"/>
      <c r="C26" s="499"/>
      <c r="D26" s="500"/>
      <c r="E26" s="501"/>
      <c r="F26" s="167"/>
      <c r="G26" s="168"/>
      <c r="H26" s="187"/>
      <c r="I26" s="187"/>
      <c r="J26" s="187"/>
      <c r="K26" s="502"/>
    </row>
    <row r="27" spans="2:11">
      <c r="B27" s="173" t="s">
        <v>634</v>
      </c>
      <c r="C27" s="499"/>
      <c r="D27" s="500"/>
      <c r="E27" s="501"/>
      <c r="F27" s="167"/>
      <c r="G27" s="168"/>
      <c r="H27" s="187"/>
      <c r="I27" s="187"/>
      <c r="J27" s="187"/>
      <c r="K27" s="502"/>
    </row>
    <row r="28" spans="2:11" ht="14.4" customHeight="1">
      <c r="B28" s="166" t="s">
        <v>417</v>
      </c>
      <c r="C28" s="494">
        <f>+'[15]BG &amp; PL '!$O$37</f>
        <v>1318993</v>
      </c>
      <c r="D28" s="495">
        <f>+'[15]BG &amp; PL '!$P$37</f>
        <v>1318993</v>
      </c>
      <c r="E28" s="496">
        <f>+'[15]BG &amp; PL '!$Q$37</f>
        <v>1318993</v>
      </c>
      <c r="F28" s="167">
        <f>+'[15]BG &amp; PL '!$R$37</f>
        <v>0</v>
      </c>
      <c r="G28" s="168">
        <f>+'[15]BG &amp; PL '!$S$37</f>
        <v>0</v>
      </c>
      <c r="H28" s="187"/>
      <c r="I28" s="187"/>
      <c r="J28" s="187"/>
      <c r="K28" s="493"/>
    </row>
    <row r="29" spans="2:11">
      <c r="B29" s="169" t="s">
        <v>635</v>
      </c>
      <c r="C29" s="494">
        <f>+'[15]BG &amp; PL '!$O$38</f>
        <v>384542</v>
      </c>
      <c r="D29" s="495">
        <f>+'[15]BG &amp; PL '!$P$38</f>
        <v>384542</v>
      </c>
      <c r="E29" s="496">
        <f>+'[15]BG &amp; PL '!$Q$38</f>
        <v>384542</v>
      </c>
      <c r="F29" s="167">
        <f>+'[15]BG &amp; PL '!$R$38</f>
        <v>0</v>
      </c>
      <c r="G29" s="168">
        <f>+'[15]BG &amp; PL '!$S$38</f>
        <v>0</v>
      </c>
      <c r="H29" s="187"/>
      <c r="I29" s="187"/>
      <c r="J29" s="187"/>
      <c r="K29" s="493"/>
    </row>
    <row r="30" spans="2:11">
      <c r="B30" s="166" t="s">
        <v>455</v>
      </c>
      <c r="C30" s="494">
        <f>+'[15]BG &amp; PL '!$O$39</f>
        <v>23300350</v>
      </c>
      <c r="D30" s="495">
        <f>+'[15]BG &amp; PL '!$P$39</f>
        <v>25905576</v>
      </c>
      <c r="E30" s="496">
        <f>+'[15]BG &amp; PL '!$Q$39</f>
        <v>25905526</v>
      </c>
      <c r="F30" s="167">
        <f>+'[15]BG &amp; PL '!$R$39</f>
        <v>-1.9300864030347142E-6</v>
      </c>
      <c r="G30" s="168">
        <f>+'[15]BG &amp; PL '!$S$39</f>
        <v>0.11180844922930344</v>
      </c>
      <c r="H30" s="187"/>
      <c r="I30" s="187"/>
      <c r="J30" s="187"/>
      <c r="K30" s="493"/>
    </row>
    <row r="31" spans="2:11">
      <c r="B31" s="166" t="s">
        <v>636</v>
      </c>
      <c r="C31" s="494">
        <f>+'[15]BG &amp; PL '!$O$40</f>
        <v>-835079</v>
      </c>
      <c r="D31" s="495">
        <f>+'[15]BG &amp; PL '!$P$40</f>
        <v>-215370</v>
      </c>
      <c r="E31" s="496">
        <f>+'[15]BG &amp; PL '!$Q$40</f>
        <v>68056</v>
      </c>
      <c r="F31" s="167">
        <f>+'[15]BG &amp; PL '!$R$40</f>
        <v>-1.315995728281562</v>
      </c>
      <c r="G31" s="168">
        <f>+'[15]BG &amp; PL '!$S$40</f>
        <v>-1.0814964811712424</v>
      </c>
      <c r="H31" s="187"/>
      <c r="I31" s="187"/>
      <c r="J31" s="187"/>
      <c r="K31" s="493"/>
    </row>
    <row r="32" spans="2:11">
      <c r="B32" s="166" t="s">
        <v>637</v>
      </c>
      <c r="C32" s="494">
        <f>+'[15]BG &amp; PL '!$O$41</f>
        <v>8992620</v>
      </c>
      <c r="D32" s="495">
        <f>+'[15]BG &amp; PL '!$P$41</f>
        <v>8006306</v>
      </c>
      <c r="E32" s="496">
        <f>+'[15]BG &amp; PL '!$Q$41</f>
        <v>9004185</v>
      </c>
      <c r="F32" s="167">
        <f>+'[15]BG &amp; PL '!$R$41</f>
        <v>0.12463663017626359</v>
      </c>
      <c r="G32" s="168">
        <f>+'[15]BG &amp; PL '!$S$41</f>
        <v>1.2860545647430666E-3</v>
      </c>
      <c r="H32" s="187"/>
      <c r="I32" s="187"/>
      <c r="J32" s="187"/>
      <c r="K32" s="493"/>
    </row>
    <row r="33" spans="2:11">
      <c r="B33" s="166"/>
      <c r="C33" s="510"/>
      <c r="D33" s="511"/>
      <c r="E33" s="512"/>
      <c r="F33" s="167"/>
      <c r="G33" s="168"/>
      <c r="H33" s="187"/>
      <c r="I33" s="187"/>
      <c r="J33" s="187"/>
      <c r="K33" s="493"/>
    </row>
    <row r="34" spans="2:11">
      <c r="B34" s="170" t="s">
        <v>613</v>
      </c>
      <c r="C34" s="503">
        <f>+'[15]BG &amp; PL '!$O$43</f>
        <v>33161426</v>
      </c>
      <c r="D34" s="504">
        <f>+'[15]BG &amp; PL '!$P$43</f>
        <v>35400047</v>
      </c>
      <c r="E34" s="505">
        <f>+'[15]BG &amp; PL '!$Q$43</f>
        <v>36681302</v>
      </c>
      <c r="F34" s="171">
        <f>+'[15]BG &amp; PL '!$R$43</f>
        <v>3.6193596014152174E-2</v>
      </c>
      <c r="G34" s="172">
        <f>+'[15]BG &amp; PL '!$S$43</f>
        <v>0.10614368634207705</v>
      </c>
      <c r="H34" s="177"/>
      <c r="I34" s="177"/>
      <c r="J34" s="177"/>
      <c r="K34" s="506"/>
    </row>
    <row r="35" spans="2:11">
      <c r="B35" s="166"/>
      <c r="C35" s="510"/>
      <c r="D35" s="511"/>
      <c r="E35" s="512"/>
      <c r="F35" s="167"/>
      <c r="G35" s="168"/>
      <c r="H35" s="187"/>
      <c r="I35" s="187"/>
      <c r="J35" s="187"/>
      <c r="K35" s="493"/>
    </row>
    <row r="36" spans="2:11" ht="14.4" thickBot="1">
      <c r="B36" s="1737" t="s">
        <v>614</v>
      </c>
      <c r="C36" s="1738">
        <f>+'[15]BG &amp; PL '!$O$45</f>
        <v>35280134</v>
      </c>
      <c r="D36" s="513">
        <f>+'[15]BG &amp; PL '!$P$45</f>
        <v>37488360</v>
      </c>
      <c r="E36" s="1739">
        <f>+'[15]BG &amp; PL '!$Q$45</f>
        <v>38766733</v>
      </c>
      <c r="F36" s="1740">
        <f>+'[15]BG &amp; PL '!$R$45</f>
        <v>3.4100531471635387E-2</v>
      </c>
      <c r="G36" s="1741">
        <f>+'[15]BG &amp; PL '!$S$45</f>
        <v>9.8826126907567868E-2</v>
      </c>
      <c r="H36" s="177"/>
      <c r="I36" s="177"/>
      <c r="J36" s="177"/>
      <c r="K36" s="514"/>
    </row>
    <row r="37" spans="2:11">
      <c r="B37" s="175"/>
      <c r="C37" s="176"/>
      <c r="D37" s="176"/>
      <c r="E37" s="176"/>
      <c r="F37" s="177"/>
      <c r="G37" s="177"/>
      <c r="H37" s="177"/>
      <c r="I37" s="177"/>
      <c r="J37" s="177"/>
      <c r="K37" s="514"/>
    </row>
    <row r="38" spans="2:11" ht="14.4" thickBot="1">
      <c r="B38" s="178"/>
      <c r="C38" s="174"/>
      <c r="D38" s="174"/>
      <c r="E38" s="174"/>
      <c r="F38" s="174"/>
      <c r="G38" s="174"/>
      <c r="H38" s="174"/>
      <c r="I38" s="174"/>
      <c r="J38" s="174"/>
      <c r="K38" s="493"/>
    </row>
    <row r="39" spans="2:11">
      <c r="B39" s="179"/>
      <c r="C39" s="2297" t="s">
        <v>94</v>
      </c>
      <c r="D39" s="2298"/>
      <c r="E39" s="2299"/>
      <c r="F39" s="2300" t="s">
        <v>95</v>
      </c>
      <c r="G39" s="2301" t="s">
        <v>267</v>
      </c>
      <c r="H39" s="2300" t="s">
        <v>802</v>
      </c>
      <c r="I39" s="2301"/>
      <c r="J39" s="208" t="s">
        <v>95</v>
      </c>
      <c r="K39" s="486"/>
    </row>
    <row r="40" spans="2:11" ht="15" thickBot="1">
      <c r="B40" s="180"/>
      <c r="C40" s="1742" t="str">
        <f>+'[15]BG &amp; PL '!$O$50</f>
        <v>4T22</v>
      </c>
      <c r="D40" s="897" t="str">
        <f>+'[15]BG &amp; PL '!$P$50</f>
        <v>3T23</v>
      </c>
      <c r="E40" s="897" t="str">
        <f>+'[15]BG &amp; PL '!$Q$50</f>
        <v>4T23</v>
      </c>
      <c r="F40" s="1735" t="str">
        <f>+'[15]BG &amp; PL '!$R$50</f>
        <v>TaT</v>
      </c>
      <c r="G40" s="1736" t="str">
        <f>+'[15]BG &amp; PL '!$S$50</f>
        <v>AaA</v>
      </c>
      <c r="H40" s="1743">
        <v>2022</v>
      </c>
      <c r="I40" s="1744">
        <v>2023</v>
      </c>
      <c r="J40" s="901" t="str">
        <f>+'[15]BG &amp; PL '!$V$50</f>
        <v>Dic 22 / Dic 23</v>
      </c>
      <c r="K40" s="488"/>
    </row>
    <row r="41" spans="2:11">
      <c r="B41" s="489" t="s">
        <v>638</v>
      </c>
      <c r="C41" s="181"/>
      <c r="D41" s="182"/>
      <c r="E41" s="183"/>
      <c r="F41" s="515"/>
      <c r="G41" s="516"/>
      <c r="H41" s="181"/>
      <c r="I41" s="183"/>
      <c r="J41" s="209"/>
      <c r="K41" s="517"/>
    </row>
    <row r="42" spans="2:11">
      <c r="B42" s="166"/>
      <c r="C42" s="169"/>
      <c r="D42" s="180"/>
      <c r="E42" s="184"/>
      <c r="F42" s="181"/>
      <c r="G42" s="183"/>
      <c r="H42" s="181"/>
      <c r="I42" s="183"/>
      <c r="J42" s="210"/>
      <c r="K42" s="106"/>
    </row>
    <row r="43" spans="2:11">
      <c r="B43" s="166" t="s">
        <v>639</v>
      </c>
      <c r="C43" s="494">
        <f>+'[15]BG &amp; PL '!$O$53</f>
        <v>1115614</v>
      </c>
      <c r="D43" s="495">
        <f>+'[15]BG &amp; PL '!$P$53</f>
        <v>1288466</v>
      </c>
      <c r="E43" s="496">
        <f>+'[15]BG &amp; PL '!$Q$53</f>
        <v>906901</v>
      </c>
      <c r="F43" s="167">
        <f>+'[15]BG &amp; PL '!$R$53</f>
        <v>-0.29613897456355076</v>
      </c>
      <c r="G43" s="168">
        <f>+'[15]BG &amp; PL '!$S$53</f>
        <v>-0.18708352530534755</v>
      </c>
      <c r="H43" s="495">
        <f>+'[15]BG &amp; PL '!$T$53</f>
        <v>5156494</v>
      </c>
      <c r="I43" s="496">
        <f>+'[15]BG &amp; PL '!$U$53</f>
        <v>5439451</v>
      </c>
      <c r="J43" s="211">
        <f>+'[15]BG &amp; PL '!$V$53</f>
        <v>5.4873912390860813E-2</v>
      </c>
      <c r="K43" s="517"/>
    </row>
    <row r="44" spans="2:11">
      <c r="B44" s="166" t="s">
        <v>640</v>
      </c>
      <c r="C44" s="494">
        <f>+'[15]BG &amp; PL '!$O$54</f>
        <v>1040</v>
      </c>
      <c r="D44" s="495">
        <f>+'[15]BG &amp; PL '!$P$54</f>
        <v>429</v>
      </c>
      <c r="E44" s="496">
        <f>+'[15]BG &amp; PL '!$Q$54</f>
        <v>1170</v>
      </c>
      <c r="F44" s="167">
        <f>+'[15]BG &amp; PL '!$R$54</f>
        <v>1.7272727272727271</v>
      </c>
      <c r="G44" s="168">
        <f>+'[15]BG &amp; PL '!$S$54</f>
        <v>0.125</v>
      </c>
      <c r="H44" s="495">
        <f>+'[15]BG &amp; PL '!$T$54</f>
        <v>8701</v>
      </c>
      <c r="I44" s="496">
        <f>+'[15]BG &amp; PL '!$U$54</f>
        <v>10895</v>
      </c>
      <c r="J44" s="211">
        <f>+'[15]BG &amp; PL '!$V$54</f>
        <v>0.25215492472129641</v>
      </c>
      <c r="K44" s="517"/>
    </row>
    <row r="45" spans="2:11">
      <c r="B45" s="166" t="s">
        <v>641</v>
      </c>
      <c r="C45" s="494">
        <f>+'[15]BG &amp; PL '!$O$55</f>
        <v>35329</v>
      </c>
      <c r="D45" s="495">
        <f>+'[15]BG &amp; PL '!$P$55</f>
        <v>8845</v>
      </c>
      <c r="E45" s="496">
        <f>+'[15]BG &amp; PL '!$Q$55</f>
        <v>32430</v>
      </c>
      <c r="F45" s="167">
        <f>+'[15]BG &amp; PL '!$R$55</f>
        <v>2.6664782362916903</v>
      </c>
      <c r="G45" s="168">
        <f>+'[15]BG &amp; PL '!$S$55</f>
        <v>-8.2057233434289056E-2</v>
      </c>
      <c r="H45" s="495">
        <f>+'[15]BG &amp; PL '!$T$55</f>
        <v>-43099</v>
      </c>
      <c r="I45" s="496">
        <f>+'[15]BG &amp; PL '!$U$55</f>
        <v>67652</v>
      </c>
      <c r="J45" s="211">
        <f>+'[15]BG &amp; PL '!$V$55</f>
        <v>-2.5696883918420381</v>
      </c>
      <c r="K45" s="517"/>
    </row>
    <row r="46" spans="2:11">
      <c r="B46" s="185" t="s">
        <v>642</v>
      </c>
      <c r="C46" s="503">
        <f>+'[15]BG &amp; PL '!$O$56</f>
        <v>1151983</v>
      </c>
      <c r="D46" s="504">
        <f>+'[15]BG &amp; PL '!$P$56</f>
        <v>1297740</v>
      </c>
      <c r="E46" s="505">
        <f>+'[15]BG &amp; PL '!$Q$56</f>
        <v>940501</v>
      </c>
      <c r="F46" s="167">
        <f>+'[15]BG &amp; PL '!$R$56</f>
        <v>-0.27527779062061741</v>
      </c>
      <c r="G46" s="168">
        <f>+'[15]BG &amp; PL '!$S$56</f>
        <v>-0.18358083409216974</v>
      </c>
      <c r="H46" s="504">
        <f>+'[15]BG &amp; PL '!$T$56</f>
        <v>5122096</v>
      </c>
      <c r="I46" s="505">
        <f>+'[15]BG &amp; PL '!$U$56</f>
        <v>5517998</v>
      </c>
      <c r="J46" s="211">
        <f>+'[15]BG &amp; PL '!$V$56</f>
        <v>7.7292967566402471E-2</v>
      </c>
      <c r="K46" s="517"/>
    </row>
    <row r="47" spans="2:11">
      <c r="B47" s="166"/>
      <c r="C47" s="169"/>
      <c r="D47" s="180"/>
      <c r="E47" s="184"/>
      <c r="F47" s="167"/>
      <c r="G47" s="168"/>
      <c r="H47" s="180"/>
      <c r="I47" s="184"/>
      <c r="J47" s="211"/>
      <c r="K47" s="106"/>
    </row>
    <row r="48" spans="2:11">
      <c r="B48" s="166" t="s">
        <v>643</v>
      </c>
      <c r="C48" s="494">
        <f>+'[15]BG &amp; PL '!$O$58</f>
        <v>-20550</v>
      </c>
      <c r="D48" s="495">
        <f>+'[15]BG &amp; PL '!$P$58</f>
        <v>-13880</v>
      </c>
      <c r="E48" s="496">
        <f>+'[15]BG &amp; PL '!$Q$58</f>
        <v>-14444</v>
      </c>
      <c r="F48" s="167">
        <f>+'[15]BG &amp; PL '!$R$58</f>
        <v>4.0634005763688696E-2</v>
      </c>
      <c r="G48" s="168">
        <f>+'[15]BG &amp; PL '!$S$58</f>
        <v>-0.29712895377128956</v>
      </c>
      <c r="H48" s="495">
        <f>+'[15]BG &amp; PL '!$T$58</f>
        <v>-68134</v>
      </c>
      <c r="I48" s="496">
        <f>+'[15]BG &amp; PL '!$U$58</f>
        <v>-56276</v>
      </c>
      <c r="J48" s="211">
        <f>+'[15]BG &amp; PL '!$V$58</f>
        <v>-0.17403939296092996</v>
      </c>
      <c r="K48" s="517"/>
    </row>
    <row r="49" spans="2:11">
      <c r="B49" s="166" t="s">
        <v>644</v>
      </c>
      <c r="C49" s="494">
        <f>+'[15]BG &amp; PL '!$O$59</f>
        <v>-9272</v>
      </c>
      <c r="D49" s="495">
        <f>+'[15]BG &amp; PL '!$P$59</f>
        <v>-4097</v>
      </c>
      <c r="E49" s="496">
        <f>+'[15]BG &amp; PL '!$Q$59</f>
        <v>-9274</v>
      </c>
      <c r="F49" s="167">
        <f>+'[15]BG &amp; PL '!$R$59</f>
        <v>1.263607517695875</v>
      </c>
      <c r="G49" s="168">
        <f>+'[15]BG &amp; PL '!$S$59</f>
        <v>2.1570319240726832E-4</v>
      </c>
      <c r="H49" s="495">
        <f>+'[15]BG &amp; PL '!$T$59</f>
        <v>-23205</v>
      </c>
      <c r="I49" s="496">
        <f>+'[15]BG &amp; PL '!$U$59</f>
        <v>-25362</v>
      </c>
      <c r="J49" s="211">
        <f>+'[15]BG &amp; PL '!$V$59</f>
        <v>9.2954104718810493E-2</v>
      </c>
      <c r="K49" s="517"/>
    </row>
    <row r="50" spans="2:11">
      <c r="B50" s="185" t="s">
        <v>645</v>
      </c>
      <c r="C50" s="503">
        <f>+'[15]BG &amp; PL '!$O$60</f>
        <v>-29822</v>
      </c>
      <c r="D50" s="504">
        <f>+'[15]BG &amp; PL '!$P$60</f>
        <v>-17977</v>
      </c>
      <c r="E50" s="505">
        <f>+'[15]BG &amp; PL '!$Q$60</f>
        <v>-23718</v>
      </c>
      <c r="F50" s="167">
        <f>+'[15]BG &amp; PL '!$R$60</f>
        <v>0.3193525059798632</v>
      </c>
      <c r="G50" s="168">
        <f>+'[15]BG &amp; PL '!$S$60</f>
        <v>-0.20468110790691441</v>
      </c>
      <c r="H50" s="504">
        <f>+'[15]BG &amp; PL '!$T$60</f>
        <v>-91339</v>
      </c>
      <c r="I50" s="505">
        <f>+'[15]BG &amp; PL '!$U$60</f>
        <v>-81638</v>
      </c>
      <c r="J50" s="211">
        <f>+'[15]BG &amp; PL '!$V$60</f>
        <v>-0.1062087388738655</v>
      </c>
      <c r="K50" s="517"/>
    </row>
    <row r="51" spans="2:11">
      <c r="B51" s="166"/>
      <c r="C51" s="181"/>
      <c r="D51" s="182"/>
      <c r="E51" s="183"/>
      <c r="F51" s="167"/>
      <c r="G51" s="168"/>
      <c r="H51" s="182"/>
      <c r="I51" s="183"/>
      <c r="J51" s="211"/>
      <c r="K51" s="517"/>
    </row>
    <row r="52" spans="2:11">
      <c r="B52" s="186" t="s">
        <v>646</v>
      </c>
      <c r="C52" s="503">
        <f>+'[15]BG &amp; PL '!$O$62</f>
        <v>1122161</v>
      </c>
      <c r="D52" s="504">
        <f>+'[15]BG &amp; PL '!$P$62</f>
        <v>1279763</v>
      </c>
      <c r="E52" s="505">
        <f>+'[15]BG &amp; PL '!$Q$62</f>
        <v>916783</v>
      </c>
      <c r="F52" s="167">
        <f>+'[15]BG &amp; PL '!$R$62</f>
        <v>-0.28363064098586999</v>
      </c>
      <c r="G52" s="168">
        <f>+'[15]BG &amp; PL '!$S$62</f>
        <v>-0.18302008357089583</v>
      </c>
      <c r="H52" s="504">
        <f>+'[15]BG &amp; PL '!$T$62</f>
        <v>5030757</v>
      </c>
      <c r="I52" s="505">
        <f>+'[15]BG &amp; PL '!$U$62</f>
        <v>5436360</v>
      </c>
      <c r="J52" s="211">
        <f>+'[15]BG &amp; PL '!$V$62</f>
        <v>8.0624645555330998E-2</v>
      </c>
      <c r="K52" s="518"/>
    </row>
    <row r="53" spans="2:11">
      <c r="B53" s="166"/>
      <c r="C53" s="181"/>
      <c r="D53" s="182"/>
      <c r="E53" s="183"/>
      <c r="F53" s="167"/>
      <c r="G53" s="168"/>
      <c r="H53" s="182"/>
      <c r="I53" s="183"/>
      <c r="J53" s="211"/>
      <c r="K53" s="517"/>
    </row>
    <row r="54" spans="2:11">
      <c r="B54" s="166" t="s">
        <v>647</v>
      </c>
      <c r="C54" s="494">
        <f>+'[15]BG &amp; PL '!$O$64</f>
        <v>-2647</v>
      </c>
      <c r="D54" s="495">
        <f>+'[15]BG &amp; PL '!$P$64</f>
        <v>1383</v>
      </c>
      <c r="E54" s="496">
        <f>+'[15]BG &amp; PL '!$Q$64</f>
        <v>510</v>
      </c>
      <c r="F54" s="167">
        <f>+'[15]BG &amp; PL '!$R$64</f>
        <v>-0.63123644251626898</v>
      </c>
      <c r="G54" s="168">
        <f>+'[15]BG &amp; PL '!$S$64</f>
        <v>-1.1926709482432942</v>
      </c>
      <c r="H54" s="495">
        <f>+'[15]BG &amp; PL '!$T$64</f>
        <v>-3513</v>
      </c>
      <c r="I54" s="496">
        <f>+'[15]BG &amp; PL '!$U$64</f>
        <v>-1549</v>
      </c>
      <c r="J54" s="211">
        <f>+'[15]BG &amp; PL '!$V$64</f>
        <v>-0.55906632507828069</v>
      </c>
      <c r="K54" s="517"/>
    </row>
    <row r="55" spans="2:11">
      <c r="B55" s="166" t="s">
        <v>648</v>
      </c>
      <c r="C55" s="494">
        <f>+'[15]BG &amp; PL '!$O$65</f>
        <v>106</v>
      </c>
      <c r="D55" s="495">
        <f>+'[15]BG &amp; PL '!$P$65</f>
        <v>2665</v>
      </c>
      <c r="E55" s="496">
        <f>+'[15]BG &amp; PL '!$Q$65</f>
        <v>111</v>
      </c>
      <c r="F55" s="167">
        <f>+'[15]BG &amp; PL '!$R$65</f>
        <v>-0.95834896810506565</v>
      </c>
      <c r="G55" s="168">
        <f>+'[15]BG &amp; PL '!$S$65</f>
        <v>4.7169811320754818E-2</v>
      </c>
      <c r="H55" s="495">
        <f>+'[15]BG &amp; PL '!$T$65</f>
        <v>556</v>
      </c>
      <c r="I55" s="496">
        <f>+'[15]BG &amp; PL '!$U$65</f>
        <v>2977</v>
      </c>
      <c r="J55" s="211">
        <f>+'[15]BG &amp; PL '!$V$65</f>
        <v>4.3543165467625897</v>
      </c>
      <c r="K55" s="517"/>
    </row>
    <row r="56" spans="2:11">
      <c r="B56" s="166"/>
      <c r="C56" s="181"/>
      <c r="D56" s="182"/>
      <c r="E56" s="183"/>
      <c r="F56" s="167"/>
      <c r="G56" s="168"/>
      <c r="H56" s="182"/>
      <c r="I56" s="183"/>
      <c r="J56" s="211"/>
      <c r="K56" s="517"/>
    </row>
    <row r="57" spans="2:11">
      <c r="B57" s="186" t="s">
        <v>649</v>
      </c>
      <c r="C57" s="503">
        <f>+'[15]BG &amp; PL '!$O$67</f>
        <v>1119620</v>
      </c>
      <c r="D57" s="504">
        <f>+'[15]BG &amp; PL '!$P$67</f>
        <v>1283811</v>
      </c>
      <c r="E57" s="505">
        <f>+'[15]BG &amp; PL '!$Q$67</f>
        <v>917404</v>
      </c>
      <c r="F57" s="167">
        <f>+'[15]BG &amp; PL '!$R$67</f>
        <v>-0.28540571781983481</v>
      </c>
      <c r="G57" s="168">
        <f>+'[15]BG &amp; PL '!$S$67</f>
        <v>-0.18061127882674477</v>
      </c>
      <c r="H57" s="504">
        <f>+'[15]BG &amp; PL '!$T$67</f>
        <v>5027800</v>
      </c>
      <c r="I57" s="505">
        <f>+'[15]BG &amp; PL '!$U$67</f>
        <v>5437788</v>
      </c>
      <c r="J57" s="211">
        <f>+'[15]BG &amp; PL '!$V$67</f>
        <v>8.1544214169219087E-2</v>
      </c>
      <c r="K57" s="517"/>
    </row>
    <row r="58" spans="2:11">
      <c r="B58" s="166" t="s">
        <v>104</v>
      </c>
      <c r="C58" s="494">
        <f>+'[15]BG &amp; PL '!$O$68</f>
        <v>-42000</v>
      </c>
      <c r="D58" s="495">
        <f>+'[15]BG &amp; PL '!$P$68</f>
        <v>-46850</v>
      </c>
      <c r="E58" s="496">
        <f>+'[15]BG &amp; PL '!$Q$68</f>
        <v>-68500</v>
      </c>
      <c r="F58" s="167">
        <f>+'[15]BG &amp; PL '!$R$68</f>
        <v>0.46211312700106721</v>
      </c>
      <c r="G58" s="168">
        <f>+'[15]BG &amp; PL '!$S$68</f>
        <v>0.63095238095238093</v>
      </c>
      <c r="H58" s="495">
        <f>+'[15]BG &amp; PL '!$T$68</f>
        <v>-168290</v>
      </c>
      <c r="I58" s="496">
        <f>+'[15]BG &amp; PL '!$U$68</f>
        <v>-209238</v>
      </c>
      <c r="J58" s="211">
        <f>+'[15]BG &amp; PL '!$V$68</f>
        <v>0.24331808188246473</v>
      </c>
      <c r="K58" s="517"/>
    </row>
    <row r="59" spans="2:11" ht="14.4" thickBot="1">
      <c r="B59" s="1745" t="s">
        <v>601</v>
      </c>
      <c r="C59" s="1738">
        <f>+'[15]BG &amp; PL '!$O$69</f>
        <v>1077620</v>
      </c>
      <c r="D59" s="513">
        <f>+'[15]BG &amp; PL '!$P$69</f>
        <v>1236961</v>
      </c>
      <c r="E59" s="1739">
        <f>+'[15]BG &amp; PL '!$Q$69</f>
        <v>848904</v>
      </c>
      <c r="F59" s="1746">
        <f>+'[15]BG &amp; PL '!$R$69</f>
        <v>-0.31371805578348877</v>
      </c>
      <c r="G59" s="1747">
        <f>+'[15]BG &amp; PL '!$S$69</f>
        <v>-0.2122417920973998</v>
      </c>
      <c r="H59" s="513">
        <f>+'[15]BG &amp; PL '!$T$69</f>
        <v>4859510</v>
      </c>
      <c r="I59" s="1739">
        <f>+'[15]BG &amp; PL '!$U$69</f>
        <v>5228550</v>
      </c>
      <c r="J59" s="212">
        <f>+'[15]BG &amp; PL '!$V$69</f>
        <v>7.5941813063457042E-2</v>
      </c>
      <c r="K59" s="518"/>
    </row>
    <row r="60" spans="2:11" ht="14.4" thickBot="1">
      <c r="B60" s="180"/>
      <c r="C60" s="106"/>
      <c r="D60" s="106"/>
      <c r="E60" s="106"/>
      <c r="F60" s="187"/>
      <c r="G60" s="187"/>
      <c r="H60" s="180"/>
      <c r="I60" s="187"/>
      <c r="J60" s="187"/>
      <c r="K60" s="106"/>
    </row>
    <row r="61" spans="2:11" ht="14.4" thickBot="1">
      <c r="B61" s="188" t="s">
        <v>650</v>
      </c>
      <c r="C61" s="521">
        <f>+'[15]BG &amp; PL '!$O$71</f>
        <v>1.0216182500716344</v>
      </c>
      <c r="D61" s="522">
        <f>+'[15]BG &amp; PL '!$P$71</f>
        <v>1.0216814401404608</v>
      </c>
      <c r="E61" s="523">
        <f>+'[15]BG &amp; PL '!$Q$71</f>
        <v>0.9855311297292555</v>
      </c>
      <c r="F61" s="898" t="str">
        <f>+'[15]BG &amp; PL '!$R$71</f>
        <v>-362pbs</v>
      </c>
      <c r="G61" s="899" t="str">
        <f>+'[15]BG &amp; PL '!$S$71</f>
        <v>-361pbs</v>
      </c>
      <c r="H61" s="521">
        <f>+'[15]BG &amp; PL '!$T$71</f>
        <v>1.0216182500716344</v>
      </c>
      <c r="I61" s="523">
        <f>+'[15]BG &amp; PL '!$U$71</f>
        <v>0.9855311297292555</v>
      </c>
      <c r="J61" s="900" t="str">
        <f>+'[15]BG &amp; PL '!$V$71</f>
        <v>-360 pbs</v>
      </c>
      <c r="K61" s="519"/>
    </row>
    <row r="62" spans="2:11">
      <c r="B62" s="520"/>
      <c r="C62" s="520"/>
      <c r="D62" s="520"/>
      <c r="E62" s="520"/>
      <c r="F62" s="520"/>
      <c r="G62" s="520"/>
      <c r="H62" s="520"/>
      <c r="I62" s="520"/>
      <c r="J62" s="520"/>
      <c r="K62" s="483"/>
    </row>
    <row r="63" spans="2:11">
      <c r="B63" s="178"/>
      <c r="C63" s="520"/>
      <c r="D63" s="520"/>
      <c r="E63" s="520"/>
      <c r="F63" s="520"/>
      <c r="G63" s="520"/>
      <c r="H63" s="520"/>
      <c r="I63" s="520"/>
      <c r="J63" s="520"/>
      <c r="K63" s="483"/>
    </row>
    <row r="64" spans="2:11" ht="14.4">
      <c r="B64"/>
      <c r="C64"/>
      <c r="D64"/>
      <c r="E64"/>
      <c r="F64"/>
      <c r="G64"/>
      <c r="H64"/>
      <c r="I64"/>
      <c r="J64"/>
    </row>
  </sheetData>
  <mergeCells count="8">
    <mergeCell ref="C39:E39"/>
    <mergeCell ref="F39:G39"/>
    <mergeCell ref="H39:I39"/>
    <mergeCell ref="B3:G3"/>
    <mergeCell ref="B4:G4"/>
    <mergeCell ref="B5:G5"/>
    <mergeCell ref="C7:E7"/>
    <mergeCell ref="F7:G7"/>
  </mergeCells>
  <hyperlinks>
    <hyperlink ref="A1" location="Índice!A1" display="Volver al índice" xr:uid="{D89EA5E0-CD8A-4B02-A484-D6D5B6A5533E}"/>
  </hyperlinks>
  <pageMargins left="0.7" right="0.7" top="0.75" bottom="0.75" header="0.3" footer="0.3"/>
  <headerFooter>
    <oddFooter>&amp;C_x000D_&amp;1#&amp;"Calibri"&amp;8&amp;K0000FF Datos elaborados por BCP para uso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A983-606A-489C-9981-7FE8875D1C4E}">
  <sheetPr>
    <tabColor rgb="FF2AD2C9"/>
  </sheetPr>
  <dimension ref="A1:AK69"/>
  <sheetViews>
    <sheetView showGridLines="0" topLeftCell="U1" zoomScale="92" zoomScaleNormal="110" workbookViewId="0">
      <selection activeCell="AH16" sqref="AH16"/>
    </sheetView>
  </sheetViews>
  <sheetFormatPr baseColWidth="10" defaultColWidth="11.44140625" defaultRowHeight="13.8"/>
  <cols>
    <col min="1" max="1" width="11.44140625" style="46"/>
    <col min="2" max="2" width="4.33203125" style="46" customWidth="1"/>
    <col min="3" max="3" width="58" style="46" bestFit="1" customWidth="1"/>
    <col min="4" max="4" width="11.88671875" style="46" customWidth="1"/>
    <col min="5" max="6" width="11.33203125" style="46" bestFit="1" customWidth="1"/>
    <col min="7" max="7" width="11" style="46" bestFit="1" customWidth="1"/>
    <col min="8" max="9" width="9.6640625" style="46" bestFit="1" customWidth="1"/>
    <col min="10" max="11" width="11.44140625" style="46"/>
    <col min="12" max="12" width="3" style="46" customWidth="1"/>
    <col min="13" max="13" width="10.44140625" style="46" customWidth="1"/>
    <col min="14" max="14" width="60.109375" style="46" bestFit="1" customWidth="1"/>
    <col min="15" max="15" width="10.33203125" style="46" bestFit="1" customWidth="1"/>
    <col min="16" max="17" width="10.44140625" style="46" bestFit="1" customWidth="1"/>
    <col min="18" max="19" width="11.6640625" style="46" bestFit="1" customWidth="1"/>
    <col min="20" max="21" width="10.6640625" style="46" bestFit="1" customWidth="1"/>
    <col min="22" max="22" width="13" style="46" bestFit="1" customWidth="1"/>
    <col min="23" max="23" width="11.44140625" style="46"/>
    <col min="24" max="24" width="3.33203125" style="46" customWidth="1"/>
    <col min="25" max="25" width="44.33203125" style="46" bestFit="1" customWidth="1"/>
    <col min="26" max="30" width="8.44140625" style="46" bestFit="1" customWidth="1"/>
    <col min="31" max="31" width="3.109375" style="46" customWidth="1"/>
    <col min="32" max="16384" width="11.44140625" style="46"/>
  </cols>
  <sheetData>
    <row r="1" spans="1:33" ht="14.4">
      <c r="A1" s="316" t="s">
        <v>41</v>
      </c>
      <c r="B1" s="68"/>
      <c r="C1" s="68"/>
      <c r="D1" s="68"/>
      <c r="E1" s="68"/>
      <c r="F1" s="68"/>
      <c r="G1" s="68"/>
      <c r="H1" s="68"/>
      <c r="I1" s="68"/>
      <c r="J1" s="68"/>
    </row>
    <row r="2" spans="1:33" ht="14.4">
      <c r="B2" s="543"/>
      <c r="C2" s="543"/>
      <c r="D2" s="543"/>
      <c r="E2" s="543"/>
      <c r="F2" s="543"/>
      <c r="G2" s="543"/>
      <c r="H2" s="543"/>
      <c r="I2" s="543"/>
      <c r="J2" s="68"/>
      <c r="K2" s="94"/>
      <c r="L2" s="68"/>
      <c r="M2" s="68"/>
      <c r="N2" s="68"/>
      <c r="O2" s="478"/>
      <c r="P2" s="478"/>
      <c r="Q2" s="478"/>
      <c r="R2" s="478"/>
      <c r="S2" s="478"/>
      <c r="T2" s="478"/>
      <c r="U2" s="478"/>
      <c r="V2" s="478"/>
      <c r="W2" s="68"/>
      <c r="X2" s="68"/>
      <c r="Y2" s="2311"/>
      <c r="Z2" s="2311"/>
      <c r="AA2" s="2311"/>
      <c r="AB2" s="2311"/>
      <c r="AC2" s="2311"/>
      <c r="AD2" s="2311"/>
      <c r="AE2" s="68"/>
      <c r="AF2" s="68"/>
      <c r="AG2" s="68"/>
    </row>
    <row r="3" spans="1:33" ht="14.4">
      <c r="B3" s="543"/>
      <c r="C3" s="2312" t="s">
        <v>651</v>
      </c>
      <c r="D3" s="2274"/>
      <c r="E3" s="2274"/>
      <c r="F3" s="2274"/>
      <c r="G3" s="2274"/>
      <c r="H3" s="2274"/>
      <c r="I3" s="2274"/>
      <c r="J3" s="68"/>
      <c r="K3" s="94"/>
      <c r="L3" s="2313" t="s">
        <v>652</v>
      </c>
      <c r="M3" s="2263"/>
      <c r="N3" s="2263"/>
      <c r="O3" s="2263"/>
      <c r="P3" s="2263"/>
      <c r="Q3" s="2263"/>
      <c r="R3" s="2263"/>
      <c r="S3" s="2263"/>
      <c r="T3" s="2263"/>
      <c r="U3" s="2263"/>
      <c r="V3" s="2263"/>
      <c r="W3" s="68"/>
      <c r="X3" s="68"/>
      <c r="Y3" s="2314" t="s">
        <v>653</v>
      </c>
      <c r="Z3" s="2311"/>
      <c r="AA3" s="2311"/>
      <c r="AB3" s="2311"/>
      <c r="AC3" s="2311"/>
      <c r="AD3" s="2311"/>
      <c r="AE3" s="68"/>
      <c r="AF3" s="68"/>
      <c r="AG3" s="68"/>
    </row>
    <row r="4" spans="1:33" ht="14.4">
      <c r="B4" s="543"/>
      <c r="C4" s="2274"/>
      <c r="D4" s="2274"/>
      <c r="E4" s="2274"/>
      <c r="F4" s="2274"/>
      <c r="G4" s="2274"/>
      <c r="H4" s="2274"/>
      <c r="I4" s="2274"/>
      <c r="J4" s="68"/>
      <c r="K4" s="94"/>
      <c r="L4" s="2263"/>
      <c r="M4" s="2263"/>
      <c r="N4" s="2263"/>
      <c r="O4" s="2263"/>
      <c r="P4" s="2263"/>
      <c r="Q4" s="2263"/>
      <c r="R4" s="2263"/>
      <c r="S4" s="2263"/>
      <c r="T4" s="2263"/>
      <c r="U4" s="2263"/>
      <c r="V4" s="2263"/>
      <c r="W4" s="68"/>
      <c r="X4" s="68"/>
      <c r="Y4" s="2311"/>
      <c r="Z4" s="2311"/>
      <c r="AA4" s="2311"/>
      <c r="AB4" s="2311"/>
      <c r="AC4" s="2311"/>
      <c r="AD4" s="2311"/>
      <c r="AE4" s="68"/>
      <c r="AF4" s="68"/>
      <c r="AG4" s="68"/>
    </row>
    <row r="5" spans="1:33" ht="14.4">
      <c r="B5" s="543"/>
      <c r="C5" s="2274"/>
      <c r="D5" s="2274"/>
      <c r="E5" s="2274"/>
      <c r="F5" s="2274"/>
      <c r="G5" s="2274"/>
      <c r="H5" s="2274"/>
      <c r="I5" s="2274"/>
      <c r="J5" s="68"/>
      <c r="K5" s="94"/>
      <c r="L5" s="2263"/>
      <c r="M5" s="2263"/>
      <c r="N5" s="2263"/>
      <c r="O5" s="2263"/>
      <c r="P5" s="2263"/>
      <c r="Q5" s="2263"/>
      <c r="R5" s="2263"/>
      <c r="S5" s="2263"/>
      <c r="T5" s="2263"/>
      <c r="U5" s="2263"/>
      <c r="V5" s="2263"/>
      <c r="W5" s="68"/>
      <c r="X5" s="68"/>
      <c r="Y5" s="2311"/>
      <c r="Z5" s="2311"/>
      <c r="AA5" s="2311"/>
      <c r="AB5" s="2311"/>
      <c r="AC5" s="2311"/>
      <c r="AD5" s="2311"/>
      <c r="AE5" s="68"/>
      <c r="AF5" s="68"/>
      <c r="AG5" s="68"/>
    </row>
    <row r="6" spans="1:33" ht="15" customHeight="1" thickBot="1">
      <c r="B6" s="1475"/>
      <c r="C6" s="1475"/>
      <c r="D6" s="1475"/>
      <c r="E6" s="478"/>
      <c r="F6" s="478"/>
      <c r="G6" s="478"/>
      <c r="H6" s="478"/>
      <c r="I6" s="478"/>
      <c r="J6" s="68"/>
      <c r="K6" s="94"/>
      <c r="L6" s="1475"/>
      <c r="M6" s="1475"/>
      <c r="O6" s="2315"/>
      <c r="P6" s="2315"/>
      <c r="Q6" s="2315"/>
      <c r="R6" s="2315"/>
      <c r="S6" s="2315"/>
      <c r="T6" s="68"/>
      <c r="U6" s="68"/>
      <c r="V6" s="68"/>
      <c r="W6" s="68"/>
      <c r="X6" s="68"/>
      <c r="Y6" s="68"/>
      <c r="Z6" s="68"/>
      <c r="AA6" s="68"/>
      <c r="AB6" s="68"/>
      <c r="AC6" s="68"/>
      <c r="AD6" s="68"/>
      <c r="AE6" s="68"/>
      <c r="AF6" s="68"/>
      <c r="AG6" s="68"/>
    </row>
    <row r="7" spans="1:33" ht="14.4" customHeight="1">
      <c r="B7"/>
      <c r="C7" s="1457"/>
      <c r="D7" s="2304" t="s">
        <v>416</v>
      </c>
      <c r="E7" s="2305"/>
      <c r="F7" s="2306"/>
      <c r="G7" s="2307" t="s">
        <v>95</v>
      </c>
      <c r="H7" s="2308" t="s">
        <v>267</v>
      </c>
      <c r="I7"/>
      <c r="J7" s="68"/>
      <c r="K7" s="94"/>
      <c r="L7"/>
      <c r="M7"/>
      <c r="N7" s="1489"/>
      <c r="O7" s="2304" t="s">
        <v>94</v>
      </c>
      <c r="P7" s="2305"/>
      <c r="Q7" s="2306"/>
      <c r="R7" s="2310" t="s">
        <v>95</v>
      </c>
      <c r="S7" s="2308" t="s">
        <v>267</v>
      </c>
      <c r="T7" s="2307" t="s">
        <v>802</v>
      </c>
      <c r="U7" s="2308"/>
      <c r="V7" s="1496" t="s">
        <v>95</v>
      </c>
      <c r="W7" s="68"/>
      <c r="X7" s="68"/>
      <c r="Y7" s="657"/>
      <c r="Z7" s="2304" t="s">
        <v>94</v>
      </c>
      <c r="AA7" s="2305"/>
      <c r="AB7" s="2306"/>
      <c r="AC7" s="2310" t="s">
        <v>802</v>
      </c>
      <c r="AD7" s="2308"/>
      <c r="AE7" s="68"/>
      <c r="AF7" s="68"/>
      <c r="AG7" s="68"/>
    </row>
    <row r="8" spans="1:33" ht="15" thickBot="1">
      <c r="B8"/>
      <c r="C8" s="1458"/>
      <c r="D8" s="850" t="str">
        <f>+'[16]BG '!D17</f>
        <v>Dic 22</v>
      </c>
      <c r="E8" s="850" t="str">
        <f>+'[16]BG '!E17</f>
        <v>Set 23</v>
      </c>
      <c r="F8" s="850" t="str">
        <f>+'[16]BG '!F17</f>
        <v>Dic 23</v>
      </c>
      <c r="G8" s="851" t="s">
        <v>266</v>
      </c>
      <c r="H8" s="852" t="s">
        <v>267</v>
      </c>
      <c r="I8"/>
      <c r="J8" s="68"/>
      <c r="K8" s="632"/>
      <c r="L8"/>
      <c r="M8"/>
      <c r="N8" s="1490"/>
      <c r="O8" s="2083" t="str">
        <f>+'[16]PL '!$O$19</f>
        <v>4T22</v>
      </c>
      <c r="P8" s="2084" t="str">
        <f>+'[16]PL '!$P$19</f>
        <v>3T23</v>
      </c>
      <c r="Q8" s="2085" t="str">
        <f>+'[16]PL '!$Q$19</f>
        <v>4T23</v>
      </c>
      <c r="R8" s="869" t="s">
        <v>266</v>
      </c>
      <c r="S8" s="852" t="s">
        <v>267</v>
      </c>
      <c r="T8" s="2086">
        <v>2022</v>
      </c>
      <c r="U8" s="2087">
        <v>2023</v>
      </c>
      <c r="V8" s="2088" t="str">
        <f>+'[16]PL '!$V$19</f>
        <v>Dic 22 / Dic 23</v>
      </c>
      <c r="W8" s="68"/>
      <c r="X8" s="68"/>
      <c r="Y8" s="658"/>
      <c r="Z8" s="866" t="str">
        <f>+[16]Ratios!O21</f>
        <v>4T22</v>
      </c>
      <c r="AA8" s="867" t="str">
        <f>+[16]Ratios!P21</f>
        <v>3T23</v>
      </c>
      <c r="AB8" s="868" t="str">
        <f>+[16]Ratios!Q21</f>
        <v>4T23</v>
      </c>
      <c r="AC8" s="1505">
        <v>2022</v>
      </c>
      <c r="AD8" s="1506">
        <v>2023</v>
      </c>
      <c r="AE8" s="68"/>
      <c r="AF8" s="68"/>
      <c r="AG8" s="68"/>
    </row>
    <row r="9" spans="1:33" ht="14.4">
      <c r="B9"/>
      <c r="C9" s="1459" t="s">
        <v>557</v>
      </c>
      <c r="D9" s="853"/>
      <c r="E9" s="854"/>
      <c r="F9" s="855"/>
      <c r="G9" s="853"/>
      <c r="H9" s="855"/>
      <c r="I9"/>
      <c r="J9" s="68"/>
      <c r="K9" s="62"/>
      <c r="L9"/>
      <c r="M9"/>
      <c r="N9" s="1491" t="s">
        <v>97</v>
      </c>
      <c r="O9" s="1497"/>
      <c r="P9" s="1498"/>
      <c r="Q9" s="1498"/>
      <c r="R9" s="1497"/>
      <c r="S9" s="1498"/>
      <c r="T9" s="1497"/>
      <c r="U9" s="1499"/>
      <c r="V9" s="879"/>
      <c r="W9" s="68"/>
      <c r="X9" s="68"/>
      <c r="Y9" s="1491" t="s">
        <v>111</v>
      </c>
      <c r="Z9" s="1507"/>
      <c r="AA9" s="1508"/>
      <c r="AB9" s="1509"/>
      <c r="AC9" s="1508"/>
      <c r="AD9" s="1509"/>
      <c r="AE9" s="68"/>
      <c r="AF9" s="68"/>
      <c r="AG9" s="68"/>
    </row>
    <row r="10" spans="1:33" ht="14.4">
      <c r="B10"/>
      <c r="C10" s="1460" t="s">
        <v>624</v>
      </c>
      <c r="D10" s="856"/>
      <c r="E10" s="857"/>
      <c r="F10" s="858"/>
      <c r="G10" s="859"/>
      <c r="H10" s="860"/>
      <c r="I10"/>
      <c r="J10" s="68"/>
      <c r="K10" s="62"/>
      <c r="L10"/>
      <c r="M10"/>
      <c r="N10" s="1492" t="s">
        <v>558</v>
      </c>
      <c r="O10" s="856">
        <f>+'[16]PL '!O21</f>
        <v>3821770</v>
      </c>
      <c r="P10" s="857">
        <f>+'[16]PL '!P21</f>
        <v>4227671</v>
      </c>
      <c r="Q10" s="857">
        <f>+'[16]PL '!Q21</f>
        <v>4265959</v>
      </c>
      <c r="R10" s="859">
        <f>+'[16]PL '!R21</f>
        <v>9.0565230832768684E-3</v>
      </c>
      <c r="S10" s="880">
        <f>+'[16]PL '!S21</f>
        <v>0.11622598952841212</v>
      </c>
      <c r="T10" s="856">
        <f>+'[16]PL '!T21</f>
        <v>12985696</v>
      </c>
      <c r="U10" s="858">
        <f>+'[16]PL '!U21</f>
        <v>16463174</v>
      </c>
      <c r="V10" s="882">
        <f>+'[16]PL '!V21</f>
        <v>0.26779296234872585</v>
      </c>
      <c r="W10" s="68"/>
      <c r="X10" s="68"/>
      <c r="Y10" s="1492" t="s">
        <v>654</v>
      </c>
      <c r="Z10" s="1510">
        <f>+[16]Ratios!O23</f>
        <v>2.1603948986578591E-2</v>
      </c>
      <c r="AA10" s="1511">
        <f>+[16]Ratios!P23</f>
        <v>2.2929609319286354E-2</v>
      </c>
      <c r="AB10" s="1512">
        <f>+[16]Ratios!Q23</f>
        <v>1.9640965732528638E-2</v>
      </c>
      <c r="AC10" s="1511">
        <f>+[16]Ratios!R23</f>
        <v>2.3752697204731166E-2</v>
      </c>
      <c r="AD10" s="1512">
        <f>+[16]Ratios!S23</f>
        <v>2.3565161605918643E-2</v>
      </c>
      <c r="AE10" s="68"/>
      <c r="AF10" s="68"/>
      <c r="AG10" s="68"/>
    </row>
    <row r="11" spans="1:33" ht="14.4">
      <c r="B11"/>
      <c r="C11" s="1461" t="s">
        <v>559</v>
      </c>
      <c r="D11" s="1476">
        <f>+'[16]BG '!D20</f>
        <v>5780728</v>
      </c>
      <c r="E11" s="1477">
        <f>+'[16]BG '!E20</f>
        <v>6041081</v>
      </c>
      <c r="F11" s="1478">
        <f>+'[16]BG '!F20</f>
        <v>6025352</v>
      </c>
      <c r="G11" s="859">
        <f>IFERROR(F11/E11-1,"n.a")</f>
        <v>-2.6036730843370659E-3</v>
      </c>
      <c r="H11" s="860">
        <f>IFERROR(F11/D11-1,"n.a")</f>
        <v>4.2317161437106288E-2</v>
      </c>
      <c r="I11"/>
      <c r="J11" s="68"/>
      <c r="K11" s="62"/>
      <c r="L11"/>
      <c r="M11"/>
      <c r="N11" s="362" t="s">
        <v>560</v>
      </c>
      <c r="O11" s="856">
        <f>+'[16]PL '!O22</f>
        <v>-913761</v>
      </c>
      <c r="P11" s="857">
        <f>+'[16]PL '!P22</f>
        <v>-1216744</v>
      </c>
      <c r="Q11" s="857">
        <f>+'[16]PL '!Q22</f>
        <v>-1153770</v>
      </c>
      <c r="R11" s="859">
        <f>+'[16]PL '!R22</f>
        <v>-5.1756162348037038E-2</v>
      </c>
      <c r="S11" s="880">
        <f>+'[16]PL '!S22</f>
        <v>0.26266058630210742</v>
      </c>
      <c r="T11" s="856">
        <f>+'[16]PL '!T22</f>
        <v>-2798234</v>
      </c>
      <c r="U11" s="858">
        <f>+'[16]PL '!U22</f>
        <v>-4477974</v>
      </c>
      <c r="V11" s="882">
        <f>+'[16]PL '!V22</f>
        <v>0.60028575165622322</v>
      </c>
      <c r="W11" s="68"/>
      <c r="X11" s="68"/>
      <c r="Y11" s="362" t="s">
        <v>655</v>
      </c>
      <c r="Z11" s="1510">
        <f>+[16]Ratios!O24</f>
        <v>0.18785257147351339</v>
      </c>
      <c r="AA11" s="1511">
        <f>+[16]Ratios!P24</f>
        <v>0.18574165872176931</v>
      </c>
      <c r="AB11" s="1512">
        <f>+[16]Ratios!Q24</f>
        <v>0.15487180956031651</v>
      </c>
      <c r="AC11" s="1511">
        <f>+[16]Ratios!R24</f>
        <v>0.21311621527745878</v>
      </c>
      <c r="AD11" s="1512">
        <f>+[16]Ratios!S24</f>
        <v>0.18581465240508097</v>
      </c>
      <c r="AE11" s="68"/>
      <c r="AF11" s="68"/>
      <c r="AG11" s="68"/>
    </row>
    <row r="12" spans="1:33" ht="14.4">
      <c r="B12"/>
      <c r="C12" s="1461" t="s">
        <v>561</v>
      </c>
      <c r="D12" s="1476">
        <f>+'[16]BG '!D21</f>
        <v>25594929</v>
      </c>
      <c r="E12" s="1477">
        <f>+'[16]BG '!E21</f>
        <v>23912271</v>
      </c>
      <c r="F12" s="1478">
        <f>+'[16]BG '!F21</f>
        <v>24668794</v>
      </c>
      <c r="G12" s="859">
        <f t="shared" ref="G12:G65" si="0">IFERROR(F12/E12-1,"n.a")</f>
        <v>3.1637438367940973E-2</v>
      </c>
      <c r="H12" s="860">
        <f t="shared" ref="H12:H65" si="1">IFERROR(F12/D12-1,"n.a")</f>
        <v>-3.6184316041665943E-2</v>
      </c>
      <c r="I12"/>
      <c r="J12" s="68"/>
      <c r="K12" s="62"/>
      <c r="L12"/>
      <c r="M12"/>
      <c r="N12" s="363" t="s">
        <v>97</v>
      </c>
      <c r="O12" s="856">
        <f>+'[16]PL '!O23</f>
        <v>2908009</v>
      </c>
      <c r="P12" s="857">
        <f>+'[16]PL '!P23</f>
        <v>3010927</v>
      </c>
      <c r="Q12" s="857">
        <f>+'[16]PL '!Q23</f>
        <v>3112189</v>
      </c>
      <c r="R12" s="859">
        <f>+'[16]PL '!R23</f>
        <v>3.3631502856097173E-2</v>
      </c>
      <c r="S12" s="880">
        <f>+'[16]PL '!S23</f>
        <v>7.0212987648937908E-2</v>
      </c>
      <c r="T12" s="856">
        <f>+'[16]PL '!T23</f>
        <v>10187462</v>
      </c>
      <c r="U12" s="858">
        <f>+'[16]PL '!U23</f>
        <v>11985200</v>
      </c>
      <c r="V12" s="882">
        <f>+'[16]PL '!V23</f>
        <v>0.17646573798262999</v>
      </c>
      <c r="W12" s="68"/>
      <c r="X12" s="68"/>
      <c r="Y12" s="362" t="s">
        <v>656</v>
      </c>
      <c r="Z12" s="1510">
        <f>+[16]Ratios!O25</f>
        <v>6.1211850757602583E-2</v>
      </c>
      <c r="AA12" s="1511">
        <f>+[16]Ratios!P25</f>
        <v>6.5231780760353547E-2</v>
      </c>
      <c r="AB12" s="1512">
        <f>+[16]Ratios!Q25</f>
        <v>6.6676235617975046E-2</v>
      </c>
      <c r="AC12" s="1511">
        <f>+[16]Ratios!R25</f>
        <v>5.3499153898863255E-2</v>
      </c>
      <c r="AD12" s="1512">
        <f>+[16]Ratios!S25</f>
        <v>6.4193403672507879E-2</v>
      </c>
      <c r="AE12" s="68"/>
      <c r="AF12" s="68"/>
      <c r="AG12" s="68"/>
    </row>
    <row r="13" spans="1:33" ht="14.4">
      <c r="B13"/>
      <c r="C13" s="1460" t="s">
        <v>562</v>
      </c>
      <c r="D13" s="1476">
        <f>+'[16]BG '!D22</f>
        <v>31375657</v>
      </c>
      <c r="E13" s="1477">
        <f>+'[16]BG '!E22</f>
        <v>29953352</v>
      </c>
      <c r="F13" s="1478">
        <f>+'[16]BG '!F22</f>
        <v>30694146</v>
      </c>
      <c r="G13" s="859">
        <f t="shared" si="0"/>
        <v>2.4731589305931445E-2</v>
      </c>
      <c r="H13" s="860">
        <f t="shared" si="1"/>
        <v>-2.1721011292289427E-2</v>
      </c>
      <c r="I13"/>
      <c r="J13" s="68"/>
      <c r="K13" s="62"/>
      <c r="L13"/>
      <c r="M13"/>
      <c r="N13" s="67"/>
      <c r="O13" s="856"/>
      <c r="P13" s="857"/>
      <c r="Q13" s="857"/>
      <c r="R13" s="859"/>
      <c r="S13" s="880"/>
      <c r="T13" s="856"/>
      <c r="U13" s="858"/>
      <c r="V13" s="882"/>
      <c r="W13" s="68"/>
      <c r="X13" s="68"/>
      <c r="Y13" s="362" t="s">
        <v>657</v>
      </c>
      <c r="Z13" s="1510">
        <f>+[16]Ratios!O26</f>
        <v>4.6386209572620282E-2</v>
      </c>
      <c r="AA13" s="1511">
        <f>+[16]Ratios!P26</f>
        <v>4.6237628186007788E-2</v>
      </c>
      <c r="AB13" s="1512">
        <f>+[16]Ratios!Q26</f>
        <v>4.3556733728407994E-2</v>
      </c>
      <c r="AC13" s="1511">
        <f>+[16]Ratios!R26</f>
        <v>4.4442042888736752E-2</v>
      </c>
      <c r="AD13" s="1512">
        <f>+[16]Ratios!S26</f>
        <v>4.5686494455197811E-2</v>
      </c>
      <c r="AE13" s="68"/>
      <c r="AF13" s="68"/>
      <c r="AG13" s="68"/>
    </row>
    <row r="14" spans="1:33" ht="14.4">
      <c r="B14"/>
      <c r="C14" s="1460"/>
      <c r="D14" s="1476"/>
      <c r="E14" s="1477"/>
      <c r="F14" s="1478"/>
      <c r="G14" s="859"/>
      <c r="H14" s="860"/>
      <c r="I14"/>
      <c r="J14" s="68"/>
      <c r="K14" s="62"/>
      <c r="L14"/>
      <c r="M14"/>
      <c r="N14" s="67" t="s">
        <v>98</v>
      </c>
      <c r="O14" s="856">
        <f>+'[16]PL '!O25</f>
        <v>-783402</v>
      </c>
      <c r="P14" s="857">
        <f>+'[16]PL '!P25</f>
        <v>-961880</v>
      </c>
      <c r="Q14" s="857">
        <f>+'[16]PL '!Q25</f>
        <v>-1160527</v>
      </c>
      <c r="R14" s="859">
        <f>+'[16]PL '!R25</f>
        <v>0.2065195242649811</v>
      </c>
      <c r="S14" s="880">
        <f>+'[16]PL '!S25</f>
        <v>0.48139397142207963</v>
      </c>
      <c r="T14" s="856">
        <f>+'[16]PL '!T25</f>
        <v>-2045832</v>
      </c>
      <c r="U14" s="858">
        <f>+'[16]PL '!U25</f>
        <v>-3768729</v>
      </c>
      <c r="V14" s="882">
        <f>+'[16]PL '!V25</f>
        <v>0.842149795291109</v>
      </c>
      <c r="W14" s="68"/>
      <c r="X14" s="68"/>
      <c r="Y14" s="362" t="s">
        <v>658</v>
      </c>
      <c r="Z14" s="1510">
        <f>+[16]Ratios!O27</f>
        <v>2.1773552059762016E-2</v>
      </c>
      <c r="AA14" s="1511">
        <f>+[16]Ratios!P27</f>
        <v>3.0020579001749884E-2</v>
      </c>
      <c r="AB14" s="1512">
        <f>+[16]Ratios!Q27</f>
        <v>2.8225976825027685E-2</v>
      </c>
      <c r="AC14" s="1511">
        <f>+[16]Ratios!R27</f>
        <v>1.6576670760321602E-2</v>
      </c>
      <c r="AD14" s="1512">
        <f>+[16]Ratios!S27</f>
        <v>2.7387432145721532E-2</v>
      </c>
      <c r="AE14" s="68"/>
      <c r="AF14" s="68"/>
      <c r="AG14" s="68"/>
    </row>
    <row r="15" spans="1:33" ht="14.4">
      <c r="B15"/>
      <c r="C15" s="1460" t="s">
        <v>257</v>
      </c>
      <c r="D15" s="1476">
        <f>+'[16]BG '!D24</f>
        <v>244017</v>
      </c>
      <c r="E15" s="1477">
        <f>+'[16]BG '!E24</f>
        <v>207284</v>
      </c>
      <c r="F15" s="1478">
        <f>+'[16]BG '!F24</f>
        <v>100211</v>
      </c>
      <c r="G15" s="859">
        <f t="shared" si="0"/>
        <v>-0.51655216996970332</v>
      </c>
      <c r="H15" s="860">
        <f t="shared" si="1"/>
        <v>-0.58932779273575209</v>
      </c>
      <c r="I15"/>
      <c r="J15" s="68"/>
      <c r="K15" s="62"/>
      <c r="L15"/>
      <c r="M15"/>
      <c r="N15" s="67" t="s">
        <v>338</v>
      </c>
      <c r="O15" s="856">
        <f>+'[16]PL '!O26</f>
        <v>79076</v>
      </c>
      <c r="P15" s="857">
        <f>+'[16]PL '!P26</f>
        <v>85160</v>
      </c>
      <c r="Q15" s="857">
        <f>+'[16]PL '!Q26</f>
        <v>81398</v>
      </c>
      <c r="R15" s="859">
        <f>+'[16]PL '!R26</f>
        <v>-4.4175669328323175E-2</v>
      </c>
      <c r="S15" s="880">
        <f>+'[16]PL '!S26</f>
        <v>2.9364156001820962E-2</v>
      </c>
      <c r="T15" s="856">
        <f>+'[16]PL '!T26</f>
        <v>321151</v>
      </c>
      <c r="U15" s="858">
        <f>+'[16]PL '!U26</f>
        <v>313405</v>
      </c>
      <c r="V15" s="882">
        <f>+'[16]PL '!V26</f>
        <v>-2.4119495190735862E-2</v>
      </c>
      <c r="W15" s="68"/>
      <c r="X15" s="68"/>
      <c r="Y15" s="67"/>
      <c r="Z15" s="1510"/>
      <c r="AA15" s="1511"/>
      <c r="AB15" s="1512"/>
      <c r="AC15" s="1511"/>
      <c r="AD15" s="1512"/>
      <c r="AE15" s="68"/>
      <c r="AF15" s="68"/>
      <c r="AG15" s="68"/>
    </row>
    <row r="16" spans="1:33" ht="14.4">
      <c r="B16"/>
      <c r="C16" s="1462"/>
      <c r="D16" s="1479"/>
      <c r="E16" s="1480"/>
      <c r="F16" s="1481"/>
      <c r="G16" s="859"/>
      <c r="H16" s="860"/>
      <c r="I16"/>
      <c r="J16" s="68"/>
      <c r="K16" s="62"/>
      <c r="L16"/>
      <c r="M16"/>
      <c r="N16" s="363" t="s">
        <v>564</v>
      </c>
      <c r="O16" s="856">
        <f>+'[16]PL '!O27</f>
        <v>-704326</v>
      </c>
      <c r="P16" s="857">
        <f>+'[16]PL '!P27</f>
        <v>-876720</v>
      </c>
      <c r="Q16" s="857">
        <f>+'[16]PL '!Q27</f>
        <v>-1079129</v>
      </c>
      <c r="R16" s="859">
        <f>+'[16]PL '!R27</f>
        <v>0.23087074550597686</v>
      </c>
      <c r="S16" s="880">
        <f>+'[16]PL '!S27</f>
        <v>0.5321442059500856</v>
      </c>
      <c r="T16" s="856">
        <f>+'[16]PL '!T27</f>
        <v>-1724681</v>
      </c>
      <c r="U16" s="858">
        <f>+'[16]PL '!U27</f>
        <v>-3455324</v>
      </c>
      <c r="V16" s="882">
        <f>+'[16]PL '!V27</f>
        <v>1.0034568711547238</v>
      </c>
      <c r="W16" s="68"/>
      <c r="X16" s="68"/>
      <c r="Y16" s="363" t="s">
        <v>659</v>
      </c>
      <c r="Z16" s="1510"/>
      <c r="AA16" s="1511"/>
      <c r="AB16" s="1512"/>
      <c r="AC16" s="1511"/>
      <c r="AD16" s="1512"/>
      <c r="AE16" s="68"/>
      <c r="AF16" s="68"/>
      <c r="AG16" s="68"/>
    </row>
    <row r="17" spans="2:36" ht="14.4">
      <c r="B17"/>
      <c r="C17" s="1460" t="s">
        <v>565</v>
      </c>
      <c r="D17" s="1476">
        <f>+'[16]BG '!D26</f>
        <v>1011</v>
      </c>
      <c r="E17" s="1477">
        <f>+'[16]BG '!E26</f>
        <v>1229265</v>
      </c>
      <c r="F17" s="1478">
        <f>+'[16]BG '!F26</f>
        <v>362360</v>
      </c>
      <c r="G17" s="859">
        <f t="shared" si="0"/>
        <v>-0.70522222628969344</v>
      </c>
      <c r="H17" s="860" t="str">
        <f>+'[16]BG '!$H$26</f>
        <v>n.a</v>
      </c>
      <c r="I17"/>
      <c r="J17" s="68"/>
      <c r="K17" s="62"/>
      <c r="L17"/>
      <c r="M17"/>
      <c r="N17" s="67"/>
      <c r="O17" s="856"/>
      <c r="P17" s="857"/>
      <c r="Q17" s="857"/>
      <c r="R17" s="859"/>
      <c r="S17" s="880"/>
      <c r="T17" s="856"/>
      <c r="U17" s="858"/>
      <c r="V17" s="882"/>
      <c r="W17" s="68"/>
      <c r="X17" s="68"/>
      <c r="Y17" s="362" t="s">
        <v>660</v>
      </c>
      <c r="Z17" s="1510">
        <f>+[16]Ratios!O30</f>
        <v>4.153311117096322E-2</v>
      </c>
      <c r="AA17" s="1511">
        <f>+[16]Ratios!P30</f>
        <v>4.6130687614904041E-2</v>
      </c>
      <c r="AB17" s="1512">
        <f>+[16]Ratios!Q30</f>
        <v>4.4157694645820526E-2</v>
      </c>
      <c r="AC17" s="1511">
        <f>+[16]Ratios!R30</f>
        <v>4.153311117096322E-2</v>
      </c>
      <c r="AD17" s="1512">
        <f>+[16]Ratios!S30</f>
        <v>4.4157694645820526E-2</v>
      </c>
      <c r="AE17" s="68"/>
      <c r="AF17" s="68"/>
      <c r="AG17" s="68"/>
    </row>
    <row r="18" spans="2:36" ht="27.6">
      <c r="B18"/>
      <c r="C18" s="1460" t="s">
        <v>261</v>
      </c>
      <c r="D18" s="1476">
        <f>+'[16]BG '!D27</f>
        <v>15260159</v>
      </c>
      <c r="E18" s="1477">
        <f>+'[16]BG '!E27</f>
        <v>19717481</v>
      </c>
      <c r="F18" s="1478">
        <f>+'[16]BG '!F27</f>
        <v>20592731</v>
      </c>
      <c r="G18" s="859">
        <f t="shared" si="0"/>
        <v>4.4389544485931021E-2</v>
      </c>
      <c r="H18" s="860">
        <f t="shared" si="1"/>
        <v>0.34944406542553064</v>
      </c>
      <c r="I18"/>
      <c r="J18" s="68"/>
      <c r="K18" s="62"/>
      <c r="L18"/>
      <c r="M18"/>
      <c r="N18" s="283" t="s">
        <v>99</v>
      </c>
      <c r="O18" s="856">
        <f>+'[16]PL '!O29</f>
        <v>2203683</v>
      </c>
      <c r="P18" s="857">
        <f>+'[16]PL '!P29</f>
        <v>2134207</v>
      </c>
      <c r="Q18" s="857">
        <f>+'[16]PL '!Q29</f>
        <v>2033060</v>
      </c>
      <c r="R18" s="859">
        <f>+'[16]PL '!R29</f>
        <v>-4.7393247234218561E-2</v>
      </c>
      <c r="S18" s="880">
        <f>+'[16]PL '!S29</f>
        <v>-7.7426290441955592E-2</v>
      </c>
      <c r="T18" s="856">
        <f>+'[16]PL '!T29</f>
        <v>8462781</v>
      </c>
      <c r="U18" s="858">
        <f>+'[16]PL '!U29</f>
        <v>8529876</v>
      </c>
      <c r="V18" s="882">
        <f>+'[16]PL '!V29</f>
        <v>7.9282448641881942E-3</v>
      </c>
      <c r="W18" s="68"/>
      <c r="X18" s="68"/>
      <c r="Y18" s="1502" t="s">
        <v>221</v>
      </c>
      <c r="Z18" s="1510">
        <f>+[16]Ratios!O31</f>
        <v>5.6713241527551313E-2</v>
      </c>
      <c r="AA18" s="1511">
        <f>+[16]Ratios!P31</f>
        <v>6.2683437273723566E-2</v>
      </c>
      <c r="AB18" s="1512">
        <f>+[16]Ratios!Q31</f>
        <v>6.1903715269536447E-2</v>
      </c>
      <c r="AC18" s="1511">
        <f>+[16]Ratios!R31</f>
        <v>5.6713241527551313E-2</v>
      </c>
      <c r="AD18" s="1512">
        <f>+[16]Ratios!S31</f>
        <v>6.1903715269536447E-2</v>
      </c>
      <c r="AE18" s="68"/>
      <c r="AF18" s="642"/>
      <c r="AG18" s="68"/>
    </row>
    <row r="19" spans="2:36" ht="14.4">
      <c r="B19"/>
      <c r="C19" s="1460" t="s">
        <v>262</v>
      </c>
      <c r="D19" s="1476">
        <f>+'[16]BG '!D28</f>
        <v>9831983</v>
      </c>
      <c r="E19" s="1477">
        <f>+'[16]BG '!E28</f>
        <v>9450388</v>
      </c>
      <c r="F19" s="1478">
        <f>+'[16]BG '!F28</f>
        <v>9557451</v>
      </c>
      <c r="G19" s="859">
        <f t="shared" si="0"/>
        <v>1.1328952842994289E-2</v>
      </c>
      <c r="H19" s="860">
        <f t="shared" si="1"/>
        <v>-2.7922342827484514E-2</v>
      </c>
      <c r="I19"/>
      <c r="J19" s="68"/>
      <c r="K19" s="62"/>
      <c r="L19"/>
      <c r="M19"/>
      <c r="N19" s="67"/>
      <c r="O19" s="856"/>
      <c r="P19" s="857"/>
      <c r="Q19" s="857"/>
      <c r="R19" s="859"/>
      <c r="S19" s="880"/>
      <c r="T19" s="856"/>
      <c r="U19" s="858"/>
      <c r="V19" s="882"/>
      <c r="W19" s="68"/>
      <c r="X19" s="68"/>
      <c r="Y19" s="362" t="s">
        <v>661</v>
      </c>
      <c r="Z19" s="1510">
        <f>+[16]Ratios!O32</f>
        <v>1.3110896653565602</v>
      </c>
      <c r="AA19" s="1511">
        <f>+[16]Ratios!P32</f>
        <v>1.2447635588119186</v>
      </c>
      <c r="AB19" s="1512">
        <f>+[16]Ratios!Q32</f>
        <v>1.3358556185897716</v>
      </c>
      <c r="AC19" s="1511">
        <f>+[16]Ratios!R32</f>
        <v>1.3110896653565602</v>
      </c>
      <c r="AD19" s="1512">
        <f>+[16]Ratios!S32</f>
        <v>1.3358556185897716</v>
      </c>
      <c r="AE19" s="68"/>
      <c r="AF19" s="68"/>
      <c r="AG19" s="68"/>
    </row>
    <row r="20" spans="2:36" ht="14.4">
      <c r="B20"/>
      <c r="C20" s="1460"/>
      <c r="D20" s="1479"/>
      <c r="E20" s="1480"/>
      <c r="F20" s="1481"/>
      <c r="G20" s="859"/>
      <c r="H20" s="860"/>
      <c r="I20"/>
      <c r="J20" s="68"/>
      <c r="K20" s="62"/>
      <c r="L20"/>
      <c r="M20"/>
      <c r="N20" s="363" t="s">
        <v>568</v>
      </c>
      <c r="O20" s="856"/>
      <c r="P20" s="857"/>
      <c r="Q20" s="857"/>
      <c r="R20" s="859"/>
      <c r="S20" s="880"/>
      <c r="T20" s="856"/>
      <c r="U20" s="858"/>
      <c r="V20" s="882"/>
      <c r="W20" s="68"/>
      <c r="X20" s="68"/>
      <c r="Y20" s="362" t="s">
        <v>662</v>
      </c>
      <c r="Z20" s="1510">
        <f>+[16]Ratios!O33</f>
        <v>0.96015729941836236</v>
      </c>
      <c r="AA20" s="1511">
        <f>+[16]Ratios!P33</f>
        <v>0.91606014895484433</v>
      </c>
      <c r="AB20" s="1512">
        <f>+[16]Ratios!Q33</f>
        <v>0.95290410663961678</v>
      </c>
      <c r="AC20" s="1511">
        <f>+[16]Ratios!R33</f>
        <v>0.96015729941836236</v>
      </c>
      <c r="AD20" s="1512">
        <f>+[16]Ratios!S33</f>
        <v>0.95290410663961678</v>
      </c>
      <c r="AE20" s="68"/>
      <c r="AF20" s="68"/>
      <c r="AG20" s="68"/>
    </row>
    <row r="21" spans="2:36" ht="14.4">
      <c r="B21"/>
      <c r="C21" s="1460" t="s">
        <v>35</v>
      </c>
      <c r="D21" s="1476">
        <f>+'[16]BG '!D30</f>
        <v>136046442</v>
      </c>
      <c r="E21" s="1477">
        <f>+'[16]BG '!E30</f>
        <v>131843710</v>
      </c>
      <c r="F21" s="1478">
        <f>+'[16]BG '!F30</f>
        <v>131767137</v>
      </c>
      <c r="G21" s="859">
        <f t="shared" si="0"/>
        <v>-5.8078614444334598E-4</v>
      </c>
      <c r="H21" s="860">
        <f t="shared" si="1"/>
        <v>-3.1454736611193357E-2</v>
      </c>
      <c r="I21"/>
      <c r="J21" s="68"/>
      <c r="K21" s="62"/>
      <c r="L21"/>
      <c r="M21"/>
      <c r="N21" s="362" t="s">
        <v>663</v>
      </c>
      <c r="O21" s="856">
        <f>+'[16]PL '!O32</f>
        <v>766960</v>
      </c>
      <c r="P21" s="857">
        <f>+'[16]PL '!P32</f>
        <v>784742</v>
      </c>
      <c r="Q21" s="857">
        <f>+'[16]PL '!Q32</f>
        <v>773261</v>
      </c>
      <c r="R21" s="859">
        <f>+'[16]PL '!R32</f>
        <v>-1.4630286132257475E-2</v>
      </c>
      <c r="S21" s="880">
        <f>+'[16]PL '!S32</f>
        <v>8.2155523104203709E-3</v>
      </c>
      <c r="T21" s="856">
        <f>+'[16]PL '!T32</f>
        <v>3036631</v>
      </c>
      <c r="U21" s="858">
        <f>+'[16]PL '!U32</f>
        <v>3039965</v>
      </c>
      <c r="V21" s="882">
        <f>+'[16]PL '!V32</f>
        <v>1.0979272753257607E-3</v>
      </c>
      <c r="W21" s="68"/>
      <c r="X21" s="68"/>
      <c r="Y21" s="362" t="s">
        <v>121</v>
      </c>
      <c r="Z21" s="1510">
        <f>+[16]Ratios!O34</f>
        <v>2.0708398974520776E-2</v>
      </c>
      <c r="AA21" s="1511">
        <f>+[16]Ratios!P34</f>
        <v>2.6598766069310397E-2</v>
      </c>
      <c r="AB21" s="1512">
        <f>+[16]Ratios!Q34</f>
        <v>3.2758668802221905E-2</v>
      </c>
      <c r="AC21" s="1511">
        <f>+[16]Ratios!R34</f>
        <v>1.2677148881262179E-2</v>
      </c>
      <c r="AD21" s="1512">
        <f>+[16]Ratios!S34</f>
        <v>2.6222957246160701E-2</v>
      </c>
      <c r="AE21" s="68"/>
      <c r="AF21" s="68"/>
      <c r="AG21" s="68"/>
    </row>
    <row r="22" spans="2:36" ht="14.4">
      <c r="B22"/>
      <c r="C22" s="1461" t="s">
        <v>570</v>
      </c>
      <c r="D22" s="1476">
        <f>+'[16]BG '!D31</f>
        <v>130396010</v>
      </c>
      <c r="E22" s="1477">
        <f>+'[16]BG '!E31</f>
        <v>125761669</v>
      </c>
      <c r="F22" s="1478">
        <f>+'[16]BG '!F31</f>
        <v>125948604</v>
      </c>
      <c r="G22" s="859">
        <f t="shared" si="0"/>
        <v>1.4864227032482802E-3</v>
      </c>
      <c r="H22" s="860">
        <f t="shared" si="1"/>
        <v>-3.410691784204134E-2</v>
      </c>
      <c r="I22"/>
      <c r="J22" s="68"/>
      <c r="K22" s="62"/>
      <c r="L22"/>
      <c r="M22"/>
      <c r="N22" s="362" t="s">
        <v>664</v>
      </c>
      <c r="O22" s="856">
        <f>+'[16]PL '!O33</f>
        <v>271267</v>
      </c>
      <c r="P22" s="857">
        <f>+'[16]PL '!P33</f>
        <v>240236</v>
      </c>
      <c r="Q22" s="857">
        <f>+'[16]PL '!Q33</f>
        <v>268615</v>
      </c>
      <c r="R22" s="859">
        <f>+'[16]PL '!R33</f>
        <v>0.11812967248871953</v>
      </c>
      <c r="S22" s="880">
        <f>+'[16]PL '!S33</f>
        <v>-9.7763458142715587E-3</v>
      </c>
      <c r="T22" s="856">
        <f>+'[16]PL '!T33</f>
        <v>1003855</v>
      </c>
      <c r="U22" s="858">
        <f>+'[16]PL '!U33</f>
        <v>997648</v>
      </c>
      <c r="V22" s="882">
        <f>+'[16]PL '!V33</f>
        <v>-6.1831639031533214E-3</v>
      </c>
      <c r="W22" s="68"/>
      <c r="X22" s="68"/>
      <c r="Y22" s="362"/>
      <c r="Z22" s="1510"/>
      <c r="AA22" s="1511"/>
      <c r="AB22" s="1512"/>
      <c r="AC22" s="1511"/>
      <c r="AD22" s="1512"/>
      <c r="AE22" s="68"/>
      <c r="AF22" s="68"/>
      <c r="AG22" s="68"/>
    </row>
    <row r="23" spans="2:36" ht="14.4">
      <c r="B23"/>
      <c r="C23" s="1461" t="s">
        <v>572</v>
      </c>
      <c r="D23" s="1476">
        <f>+'[16]BG '!D32</f>
        <v>5650432</v>
      </c>
      <c r="E23" s="1477">
        <f>+'[16]BG '!E32</f>
        <v>6082041</v>
      </c>
      <c r="F23" s="1478">
        <f>+'[16]BG '!F32</f>
        <v>5818533</v>
      </c>
      <c r="G23" s="859">
        <f t="shared" si="0"/>
        <v>-4.3325587578248781E-2</v>
      </c>
      <c r="H23" s="860">
        <f t="shared" si="1"/>
        <v>2.9750114681496909E-2</v>
      </c>
      <c r="I23"/>
      <c r="J23" s="68"/>
      <c r="K23" s="62"/>
      <c r="L23"/>
      <c r="M23"/>
      <c r="N23" s="362" t="s">
        <v>665</v>
      </c>
      <c r="O23" s="856">
        <f>+'[16]PL '!O34</f>
        <v>-9162</v>
      </c>
      <c r="P23" s="857">
        <f>+'[16]PL '!P34</f>
        <v>-2166</v>
      </c>
      <c r="Q23" s="857">
        <f>+'[16]PL '!Q34</f>
        <v>10759</v>
      </c>
      <c r="R23" s="859">
        <f>+'[16]PL '!R34</f>
        <v>-5.9672206832871657</v>
      </c>
      <c r="S23" s="880">
        <f>+'[16]PL '!S34</f>
        <v>-2.1743069198864875</v>
      </c>
      <c r="T23" s="856">
        <f>+'[16]PL '!T34</f>
        <v>-19258</v>
      </c>
      <c r="U23" s="858">
        <f>+'[16]PL '!U34</f>
        <v>-23102</v>
      </c>
      <c r="V23" s="882">
        <f>+'[16]PL '!V34</f>
        <v>0.19960535881192243</v>
      </c>
      <c r="W23" s="68"/>
      <c r="X23" s="68"/>
      <c r="Y23" s="1503" t="s">
        <v>124</v>
      </c>
      <c r="Z23" s="1510"/>
      <c r="AA23" s="1511"/>
      <c r="AB23" s="1512"/>
      <c r="AC23" s="1511"/>
      <c r="AD23" s="1512"/>
      <c r="AE23" s="68"/>
      <c r="AF23" s="68"/>
      <c r="AG23" s="68"/>
    </row>
    <row r="24" spans="2:36" ht="14.4">
      <c r="B24"/>
      <c r="C24" s="1461" t="s">
        <v>666</v>
      </c>
      <c r="D24" s="1476">
        <f>+'[16]BG '!D33</f>
        <v>-7408223</v>
      </c>
      <c r="E24" s="1477">
        <f>+'[16]BG '!E33</f>
        <v>-7570703</v>
      </c>
      <c r="F24" s="1478">
        <f>+'[16]BG '!F33</f>
        <v>-7772720</v>
      </c>
      <c r="G24" s="859">
        <f t="shared" si="0"/>
        <v>2.6684047703363856E-2</v>
      </c>
      <c r="H24" s="860">
        <f t="shared" si="1"/>
        <v>4.9201677649282516E-2</v>
      </c>
      <c r="I24"/>
      <c r="J24" s="68"/>
      <c r="K24" s="62"/>
      <c r="L24"/>
      <c r="M24"/>
      <c r="N24" s="362" t="s">
        <v>575</v>
      </c>
      <c r="O24" s="856">
        <f>+'[16]PL '!O35</f>
        <v>17756</v>
      </c>
      <c r="P24" s="857">
        <f>+'[16]PL '!P35</f>
        <v>16774</v>
      </c>
      <c r="Q24" s="857">
        <f>+'[16]PL '!Q35</f>
        <v>21750</v>
      </c>
      <c r="R24" s="859">
        <f>+'[16]PL '!R35</f>
        <v>0.29664957672588521</v>
      </c>
      <c r="S24" s="880">
        <f>+'[16]PL '!S35</f>
        <v>0.22493804911016002</v>
      </c>
      <c r="T24" s="856">
        <f>+'[16]PL '!T35</f>
        <v>4778</v>
      </c>
      <c r="U24" s="858">
        <f>+'[16]PL '!U35</f>
        <v>99156</v>
      </c>
      <c r="V24" s="882" t="str">
        <f>+'[16]PL '!V35</f>
        <v>n.a</v>
      </c>
      <c r="W24" s="68"/>
      <c r="X24" s="68"/>
      <c r="Y24" s="362" t="s">
        <v>667</v>
      </c>
      <c r="Z24" s="1510">
        <f>+[16]Ratios!O37</f>
        <v>0.43323812901458109</v>
      </c>
      <c r="AA24" s="1511">
        <f>+[16]Ratios!P37</f>
        <v>0.40986643728557354</v>
      </c>
      <c r="AB24" s="1512">
        <f>+[16]Ratios!Q37</f>
        <v>0.43245200866986411</v>
      </c>
      <c r="AC24" s="1511">
        <f>+[16]Ratios!R37</f>
        <v>0.42396020210767021</v>
      </c>
      <c r="AD24" s="1512">
        <f>+[16]Ratios!S37</f>
        <v>0.40746488215529958</v>
      </c>
      <c r="AE24" s="68"/>
      <c r="AF24" s="68"/>
      <c r="AG24" s="68"/>
    </row>
    <row r="25" spans="2:36" ht="15" thickBot="1">
      <c r="B25"/>
      <c r="C25" s="1460" t="s">
        <v>576</v>
      </c>
      <c r="D25" s="1476">
        <f>+'[16]BG '!D34</f>
        <v>128638219</v>
      </c>
      <c r="E25" s="1477">
        <f>+'[16]BG '!E34</f>
        <v>124273007</v>
      </c>
      <c r="F25" s="1478">
        <f>+'[16]BG '!F34</f>
        <v>123994417</v>
      </c>
      <c r="G25" s="859">
        <f t="shared" si="0"/>
        <v>-2.2417579386326825E-3</v>
      </c>
      <c r="H25" s="860">
        <f t="shared" si="1"/>
        <v>-3.6099706884156979E-2</v>
      </c>
      <c r="I25"/>
      <c r="J25" s="68"/>
      <c r="K25" s="62"/>
      <c r="L25"/>
      <c r="M25"/>
      <c r="N25" s="362" t="s">
        <v>577</v>
      </c>
      <c r="O25" s="856">
        <f>+'[16]PL '!O36</f>
        <v>3265</v>
      </c>
      <c r="P25" s="857">
        <f>+'[16]PL '!P36</f>
        <v>-9335</v>
      </c>
      <c r="Q25" s="857">
        <f>+'[16]PL '!Q36</f>
        <v>8795</v>
      </c>
      <c r="R25" s="859">
        <f>+'[16]PL '!R36</f>
        <v>-1.9421531869309052</v>
      </c>
      <c r="S25" s="880">
        <f>+'[16]PL '!S36</f>
        <v>1.693721286370597</v>
      </c>
      <c r="T25" s="856">
        <f>+'[16]PL '!T36</f>
        <v>6219</v>
      </c>
      <c r="U25" s="858">
        <f>+'[16]PL '!U36</f>
        <v>9431</v>
      </c>
      <c r="V25" s="882">
        <f>+'[16]PL '!V36</f>
        <v>0.51648174947740788</v>
      </c>
      <c r="W25" s="68"/>
      <c r="X25" s="68"/>
      <c r="Y25" s="1504" t="s">
        <v>668</v>
      </c>
      <c r="Z25" s="1513">
        <f>+[16]Ratios!O38</f>
        <v>3.497447434222014E-2</v>
      </c>
      <c r="AA25" s="1748">
        <f>+[16]Ratios!P38</f>
        <v>3.4488834032625135E-2</v>
      </c>
      <c r="AB25" s="1514">
        <f>+[16]Ratios!Q38</f>
        <v>3.7296402747885676E-2</v>
      </c>
      <c r="AC25" s="1748">
        <f>+[16]Ratios!R38</f>
        <v>3.0753745443661541E-2</v>
      </c>
      <c r="AD25" s="1514">
        <f>+[16]Ratios!S38</f>
        <v>3.386696603106177E-2</v>
      </c>
      <c r="AE25" s="68"/>
      <c r="AF25" s="68"/>
      <c r="AG25" s="68"/>
    </row>
    <row r="26" spans="2:36" ht="14.4">
      <c r="B26"/>
      <c r="C26" s="1460"/>
      <c r="D26" s="1479"/>
      <c r="E26" s="1480"/>
      <c r="F26" s="1481"/>
      <c r="G26" s="859"/>
      <c r="H26" s="860"/>
      <c r="I26"/>
      <c r="J26" s="68"/>
      <c r="K26" s="62"/>
      <c r="L26"/>
      <c r="M26"/>
      <c r="N26" s="362" t="s">
        <v>669</v>
      </c>
      <c r="O26" s="856">
        <f>+'[16]PL '!O37</f>
        <v>8862</v>
      </c>
      <c r="P26" s="857">
        <f>+'[16]PL '!P37</f>
        <v>54370</v>
      </c>
      <c r="Q26" s="857">
        <f>+'[16]PL '!Q37</f>
        <v>101244</v>
      </c>
      <c r="R26" s="859">
        <f>+'[16]PL '!R37</f>
        <v>0.86212985102078354</v>
      </c>
      <c r="S26" s="880" t="str">
        <f>+'[16]PL '!S37</f>
        <v>n.a</v>
      </c>
      <c r="T26" s="856">
        <f>+'[16]PL '!T37</f>
        <v>212490</v>
      </c>
      <c r="U26" s="858">
        <f>+'[16]PL '!U37</f>
        <v>345103</v>
      </c>
      <c r="V26" s="882">
        <f>+'[16]PL '!V37</f>
        <v>0.62409054543743236</v>
      </c>
      <c r="W26" s="68"/>
      <c r="X26" s="68"/>
      <c r="Y26"/>
      <c r="Z26"/>
      <c r="AA26"/>
      <c r="AB26"/>
      <c r="AC26"/>
      <c r="AD26"/>
      <c r="AE26" s="68"/>
      <c r="AF26" s="68"/>
      <c r="AG26" s="68"/>
    </row>
    <row r="27" spans="2:36" ht="15">
      <c r="B27"/>
      <c r="C27" s="1460" t="s">
        <v>670</v>
      </c>
      <c r="D27" s="1476">
        <f>+'[16]BG '!D36</f>
        <v>1536875</v>
      </c>
      <c r="E27" s="1477">
        <f>+'[16]BG '!E36</f>
        <v>1449222</v>
      </c>
      <c r="F27" s="1478">
        <f>+'[16]BG '!F36</f>
        <v>1559485</v>
      </c>
      <c r="G27" s="859">
        <f t="shared" si="0"/>
        <v>7.6084271422873773E-2</v>
      </c>
      <c r="H27" s="860">
        <f t="shared" si="1"/>
        <v>1.4711671411142824E-2</v>
      </c>
      <c r="I27"/>
      <c r="J27" s="68"/>
      <c r="K27" s="62"/>
      <c r="L27"/>
      <c r="M27"/>
      <c r="N27" s="362" t="s">
        <v>100</v>
      </c>
      <c r="O27" s="856">
        <f>+'[16]PL '!O38</f>
        <v>1058948</v>
      </c>
      <c r="P27" s="857">
        <f>+'[16]PL '!P38</f>
        <v>1084621</v>
      </c>
      <c r="Q27" s="857">
        <f>+'[16]PL '!Q38</f>
        <v>1184424</v>
      </c>
      <c r="R27" s="859">
        <f>+'[16]PL '!R38</f>
        <v>9.2016473957262424E-2</v>
      </c>
      <c r="S27" s="880">
        <f>+'[16]PL '!S38</f>
        <v>0.11849118181440454</v>
      </c>
      <c r="T27" s="856">
        <f>+'[16]PL '!T38</f>
        <v>4244715</v>
      </c>
      <c r="U27" s="858">
        <f>+'[16]PL '!U38</f>
        <v>4468201</v>
      </c>
      <c r="V27" s="882">
        <f>+'[16]PL '!V38</f>
        <v>5.2650413514217176E-2</v>
      </c>
      <c r="W27" s="68"/>
      <c r="X27" s="68"/>
      <c r="Y27"/>
      <c r="Z27"/>
      <c r="AA27"/>
      <c r="AB27"/>
      <c r="AC27"/>
      <c r="AD27"/>
      <c r="AE27" s="68"/>
      <c r="AF27" s="68"/>
      <c r="AG27" s="68"/>
    </row>
    <row r="28" spans="2:36" ht="14.4">
      <c r="B28"/>
      <c r="C28" s="1460" t="s">
        <v>581</v>
      </c>
      <c r="D28" s="1476">
        <f>+'[16]BG '!D37</f>
        <v>699678</v>
      </c>
      <c r="E28" s="1477">
        <f>+'[16]BG '!E37</f>
        <v>325771</v>
      </c>
      <c r="F28" s="1478">
        <f>+'[16]BG '!F37</f>
        <v>412401</v>
      </c>
      <c r="G28" s="859">
        <f t="shared" si="0"/>
        <v>0.26592299498727634</v>
      </c>
      <c r="H28" s="860">
        <f t="shared" si="1"/>
        <v>-0.4105845831939835</v>
      </c>
      <c r="I28"/>
      <c r="J28" s="68"/>
      <c r="K28" s="62"/>
      <c r="L28"/>
      <c r="M28"/>
      <c r="N28" s="364"/>
      <c r="O28" s="856"/>
      <c r="P28" s="857"/>
      <c r="Q28" s="857"/>
      <c r="R28" s="859"/>
      <c r="S28" s="880"/>
      <c r="T28" s="856"/>
      <c r="U28" s="858"/>
      <c r="V28" s="882"/>
      <c r="W28" s="68"/>
      <c r="X28" s="68"/>
      <c r="Y28" s="659" t="s">
        <v>671</v>
      </c>
      <c r="Z28" s="659"/>
      <c r="AA28" s="659"/>
      <c r="AB28" s="659"/>
      <c r="AC28" s="659"/>
      <c r="AD28" s="659"/>
      <c r="AE28" s="659"/>
      <c r="AF28" s="659"/>
      <c r="AG28" s="644"/>
      <c r="AH28" s="644"/>
      <c r="AI28" s="643"/>
    </row>
    <row r="29" spans="2:36" ht="14.4">
      <c r="B29"/>
      <c r="C29" s="1460" t="s">
        <v>672</v>
      </c>
      <c r="D29" s="1476">
        <f>+'[16]BG '!D38</f>
        <v>28578</v>
      </c>
      <c r="E29" s="1477">
        <f>+'[16]BG '!E38</f>
        <v>17941</v>
      </c>
      <c r="F29" s="1478">
        <f>+'[16]BG '!F38</f>
        <v>21426</v>
      </c>
      <c r="G29" s="859">
        <f t="shared" si="0"/>
        <v>0.19424781227356336</v>
      </c>
      <c r="H29" s="860">
        <f t="shared" si="1"/>
        <v>-0.25026243963888306</v>
      </c>
      <c r="I29"/>
      <c r="J29" s="68"/>
      <c r="K29" s="62"/>
      <c r="L29"/>
      <c r="M29"/>
      <c r="N29" s="67" t="s">
        <v>589</v>
      </c>
      <c r="O29" s="856"/>
      <c r="P29" s="857"/>
      <c r="Q29" s="857"/>
      <c r="R29" s="859"/>
      <c r="S29" s="880"/>
      <c r="T29" s="856"/>
      <c r="U29" s="858"/>
      <c r="V29" s="882"/>
      <c r="W29" s="68"/>
      <c r="X29" s="68"/>
      <c r="Y29" s="2316" t="s">
        <v>673</v>
      </c>
      <c r="Z29" s="2316"/>
      <c r="AA29" s="2316"/>
      <c r="AB29" s="2316"/>
      <c r="AC29" s="2316"/>
      <c r="AD29" s="644"/>
      <c r="AE29" s="644"/>
      <c r="AF29" s="644"/>
      <c r="AG29" s="644"/>
      <c r="AH29" s="644"/>
      <c r="AI29" s="644"/>
      <c r="AJ29" s="644"/>
    </row>
    <row r="30" spans="2:36" ht="15">
      <c r="B30"/>
      <c r="C30" s="1460" t="s">
        <v>674</v>
      </c>
      <c r="D30" s="1476">
        <f>+'[16]BG '!D39</f>
        <v>5662055</v>
      </c>
      <c r="E30" s="1477">
        <f>+'[16]BG '!E39</f>
        <v>7736054</v>
      </c>
      <c r="F30" s="1478">
        <f>+'[16]BG '!F39</f>
        <v>6510227</v>
      </c>
      <c r="G30" s="859">
        <f t="shared" si="0"/>
        <v>-0.15845636548038577</v>
      </c>
      <c r="H30" s="860">
        <f t="shared" si="1"/>
        <v>0.14979932197762125</v>
      </c>
      <c r="I30"/>
      <c r="J30" s="68"/>
      <c r="K30" s="62"/>
      <c r="L30"/>
      <c r="M30"/>
      <c r="N30" s="363" t="s">
        <v>381</v>
      </c>
      <c r="O30" s="856">
        <f>+'[16]PL '!O41</f>
        <v>-768578</v>
      </c>
      <c r="P30" s="857">
        <f>+'[16]PL '!P41</f>
        <v>-757403</v>
      </c>
      <c r="Q30" s="857">
        <f>+'[16]PL '!Q41</f>
        <v>-788885</v>
      </c>
      <c r="R30" s="859">
        <f>+'[16]PL '!R41</f>
        <v>4.1565718646480176E-2</v>
      </c>
      <c r="S30" s="880">
        <f>+'[16]PL '!S41</f>
        <v>2.6421521302977702E-2</v>
      </c>
      <c r="T30" s="856">
        <f>+'[16]PL '!T41</f>
        <v>-2883985</v>
      </c>
      <c r="U30" s="858">
        <f>+'[16]PL '!U41</f>
        <v>-3071184</v>
      </c>
      <c r="V30" s="882">
        <f>+'[16]PL '!V41</f>
        <v>6.4909838296662414E-2</v>
      </c>
      <c r="W30" s="68"/>
      <c r="X30" s="68"/>
      <c r="Y30" s="2317" t="s">
        <v>675</v>
      </c>
      <c r="Z30" s="2317"/>
      <c r="AA30" s="2317"/>
      <c r="AB30" s="2317"/>
      <c r="AC30" s="2317"/>
      <c r="AD30" s="2317"/>
      <c r="AE30" s="2317"/>
      <c r="AF30" s="2317"/>
      <c r="AG30" s="2317"/>
      <c r="AH30" s="2317"/>
      <c r="AI30" s="2317"/>
      <c r="AJ30" s="659"/>
    </row>
    <row r="31" spans="2:36" ht="12" customHeight="1">
      <c r="B31"/>
      <c r="C31" s="1460"/>
      <c r="D31" s="1479"/>
      <c r="E31" s="1480"/>
      <c r="F31" s="1481"/>
      <c r="G31" s="859"/>
      <c r="H31" s="860"/>
      <c r="I31"/>
      <c r="J31" s="68"/>
      <c r="K31" s="62"/>
      <c r="L31"/>
      <c r="M31"/>
      <c r="N31" s="362" t="s">
        <v>676</v>
      </c>
      <c r="O31" s="856">
        <f>+'[16]PL '!O42</f>
        <v>-810501</v>
      </c>
      <c r="P31" s="857">
        <f>+'[16]PL '!P42</f>
        <v>-767623</v>
      </c>
      <c r="Q31" s="857">
        <f>+'[16]PL '!Q42</f>
        <v>-874101</v>
      </c>
      <c r="R31" s="859">
        <f>+'[16]PL '!R42</f>
        <v>0.13871132053104196</v>
      </c>
      <c r="S31" s="880">
        <f>+'[16]PL '!S42</f>
        <v>7.8469983380649699E-2</v>
      </c>
      <c r="T31" s="856">
        <f>+'[16]PL '!T42</f>
        <v>-2622756</v>
      </c>
      <c r="U31" s="858">
        <f>+'[16]PL '!U42</f>
        <v>-2954789</v>
      </c>
      <c r="V31" s="882">
        <f>+'[16]PL '!V42</f>
        <v>0.12659698424100441</v>
      </c>
      <c r="W31" s="68"/>
      <c r="X31" s="68"/>
      <c r="Y31" s="2318" t="s">
        <v>677</v>
      </c>
      <c r="Z31" s="2318"/>
      <c r="AA31" s="2318"/>
      <c r="AB31" s="2318"/>
      <c r="AC31" s="2318"/>
      <c r="AD31" s="659"/>
      <c r="AE31" s="659"/>
      <c r="AF31" s="659"/>
      <c r="AG31" s="659"/>
      <c r="AH31" s="659"/>
      <c r="AI31" s="659"/>
      <c r="AJ31" s="659"/>
    </row>
    <row r="32" spans="2:36" ht="11.25" customHeight="1">
      <c r="B32"/>
      <c r="C32" s="2094" t="s">
        <v>628</v>
      </c>
      <c r="D32" s="1479">
        <f>+'[16]BG '!D41</f>
        <v>193278232</v>
      </c>
      <c r="E32" s="1480">
        <f>+'[16]BG '!E41</f>
        <v>194359765</v>
      </c>
      <c r="F32" s="1481">
        <f>+'[16]BG '!F41</f>
        <v>193804855</v>
      </c>
      <c r="G32" s="864">
        <f>IFERROR(F32/E32-1,"n.a")</f>
        <v>-2.8550662221679124E-3</v>
      </c>
      <c r="H32" s="865">
        <f>IFERROR(F32/D32-1,"n.a")</f>
        <v>2.7246886240144264E-3</v>
      </c>
      <c r="I32"/>
      <c r="J32" s="68"/>
      <c r="K32" s="62"/>
      <c r="L32"/>
      <c r="M32"/>
      <c r="N32" s="362" t="s">
        <v>678</v>
      </c>
      <c r="O32" s="856">
        <f>+'[16]PL '!O43</f>
        <v>-139688</v>
      </c>
      <c r="P32" s="857">
        <f>+'[16]PL '!P43</f>
        <v>-132205</v>
      </c>
      <c r="Q32" s="857">
        <f>+'[16]PL '!Q43</f>
        <v>-146657</v>
      </c>
      <c r="R32" s="859">
        <f>+'[16]PL '!R43</f>
        <v>0.10931507885480873</v>
      </c>
      <c r="S32" s="880">
        <f>+'[16]PL '!S43</f>
        <v>4.9889754309604184E-2</v>
      </c>
      <c r="T32" s="856">
        <f>+'[16]PL '!T43</f>
        <v>-530005</v>
      </c>
      <c r="U32" s="858">
        <f>+'[16]PL '!U43</f>
        <v>-547006</v>
      </c>
      <c r="V32" s="882">
        <f>+'[16]PL '!V43</f>
        <v>3.2077055876831295E-2</v>
      </c>
      <c r="W32" s="68"/>
      <c r="X32" s="68"/>
      <c r="Y32" s="2318" t="s">
        <v>679</v>
      </c>
      <c r="Z32" s="2318"/>
      <c r="AA32" s="2318"/>
      <c r="AB32" s="2318"/>
      <c r="AC32" s="2318"/>
      <c r="AD32" s="2318"/>
      <c r="AE32" s="2318"/>
      <c r="AF32" s="2318"/>
      <c r="AG32" s="643"/>
      <c r="AH32" s="643"/>
    </row>
    <row r="33" spans="2:37" ht="17.100000000000001" customHeight="1">
      <c r="B33"/>
      <c r="C33" s="1460"/>
      <c r="D33" s="1479"/>
      <c r="E33" s="1480"/>
      <c r="F33" s="1481"/>
      <c r="G33" s="859"/>
      <c r="H33" s="860"/>
      <c r="I33"/>
      <c r="J33" s="68"/>
      <c r="K33" s="62"/>
      <c r="L33"/>
      <c r="M33"/>
      <c r="N33" s="362" t="s">
        <v>680</v>
      </c>
      <c r="O33" s="856">
        <f>+'[16]PL '!O44</f>
        <v>-76515</v>
      </c>
      <c r="P33" s="857">
        <f>+'[16]PL '!P44</f>
        <v>-78749</v>
      </c>
      <c r="Q33" s="857">
        <f>+'[16]PL '!Q44</f>
        <v>-124472</v>
      </c>
      <c r="R33" s="859">
        <f>+'[16]PL '!R44</f>
        <v>0.58061689672249805</v>
      </c>
      <c r="S33" s="880">
        <f>+'[16]PL '!S44</f>
        <v>0.62676599359602703</v>
      </c>
      <c r="T33" s="856">
        <f>+'[16]PL '!T44</f>
        <v>-226318</v>
      </c>
      <c r="U33" s="858">
        <f>+'[16]PL '!U44</f>
        <v>-296430</v>
      </c>
      <c r="V33" s="882">
        <f>+'[16]PL '!V44</f>
        <v>0.30979418340565035</v>
      </c>
      <c r="W33" s="68"/>
      <c r="X33" s="68"/>
      <c r="Z33" s="644"/>
      <c r="AA33" s="644"/>
      <c r="AB33" s="644"/>
      <c r="AC33" s="644"/>
      <c r="AD33" s="644"/>
      <c r="AE33" s="644"/>
      <c r="AF33" s="644"/>
      <c r="AG33" s="644"/>
      <c r="AH33" s="644"/>
    </row>
    <row r="34" spans="2:37" ht="14.4" customHeight="1">
      <c r="B34"/>
      <c r="C34" s="1462" t="s">
        <v>681</v>
      </c>
      <c r="D34" s="1479"/>
      <c r="E34" s="1480"/>
      <c r="F34" s="1481"/>
      <c r="G34" s="859"/>
      <c r="H34" s="860"/>
      <c r="I34"/>
      <c r="J34" s="68"/>
      <c r="K34" s="62"/>
      <c r="L34"/>
      <c r="M34"/>
      <c r="N34" s="362" t="s">
        <v>589</v>
      </c>
      <c r="O34" s="856">
        <f>+'[16]PL '!O45</f>
        <v>-1795282</v>
      </c>
      <c r="P34" s="857">
        <f>+'[16]PL '!P45</f>
        <v>-1735980</v>
      </c>
      <c r="Q34" s="857">
        <f>+'[16]PL '!Q45</f>
        <v>-1934115</v>
      </c>
      <c r="R34" s="859">
        <f>+'[16]PL '!R45</f>
        <v>0.11413437942833449</v>
      </c>
      <c r="S34" s="880">
        <f>+'[16]PL '!S45</f>
        <v>7.7332140577357711E-2</v>
      </c>
      <c r="T34" s="856">
        <f>+'[16]PL '!T45</f>
        <v>-6263064</v>
      </c>
      <c r="U34" s="858">
        <f>+'[16]PL '!U45</f>
        <v>-6869409</v>
      </c>
      <c r="V34" s="882">
        <f>+'[16]PL '!V45</f>
        <v>9.6812837933637486E-2</v>
      </c>
      <c r="W34" s="68"/>
      <c r="X34" s="68"/>
      <c r="Y34" s="644"/>
      <c r="Z34" s="644"/>
      <c r="AA34" s="644"/>
      <c r="AB34" s="644"/>
      <c r="AC34" s="644"/>
      <c r="AD34" s="644"/>
      <c r="AE34" s="644"/>
      <c r="AF34" s="644"/>
      <c r="AG34" s="644"/>
      <c r="AH34" s="644"/>
      <c r="AK34" s="644"/>
    </row>
    <row r="35" spans="2:37" ht="15" customHeight="1">
      <c r="B35"/>
      <c r="C35" s="1464" t="s">
        <v>109</v>
      </c>
      <c r="D35" s="1479"/>
      <c r="E35" s="1480"/>
      <c r="F35" s="1481"/>
      <c r="G35" s="859"/>
      <c r="H35" s="860"/>
      <c r="I35"/>
      <c r="J35" s="68"/>
      <c r="K35" s="62"/>
      <c r="L35"/>
      <c r="M35"/>
      <c r="N35" s="364"/>
      <c r="O35" s="856"/>
      <c r="P35" s="857"/>
      <c r="Q35" s="857"/>
      <c r="R35" s="859"/>
      <c r="S35" s="880"/>
      <c r="T35" s="856"/>
      <c r="U35" s="858"/>
      <c r="V35" s="882"/>
      <c r="W35" s="68"/>
      <c r="X35" s="68"/>
      <c r="Y35" s="644"/>
      <c r="Z35" s="644"/>
      <c r="AA35" s="644"/>
      <c r="AB35" s="644"/>
      <c r="AC35" s="644"/>
      <c r="AD35" s="644"/>
      <c r="AE35" s="644"/>
      <c r="AF35" s="644"/>
      <c r="AG35" s="644"/>
      <c r="AH35" s="644"/>
    </row>
    <row r="36" spans="2:37" ht="14.4">
      <c r="B36"/>
      <c r="C36" s="1461" t="s">
        <v>559</v>
      </c>
      <c r="D36" s="1476">
        <f>+'[16]BG '!D45</f>
        <v>39399007</v>
      </c>
      <c r="E36" s="1477">
        <f>+'[16]BG '!E45</f>
        <v>36743810</v>
      </c>
      <c r="F36" s="1478">
        <f>+'[16]BG '!F45</f>
        <v>39377289</v>
      </c>
      <c r="G36" s="859">
        <f t="shared" si="0"/>
        <v>7.1671364510103919E-2</v>
      </c>
      <c r="H36" s="860">
        <f t="shared" si="1"/>
        <v>-5.5123216684116461E-4</v>
      </c>
      <c r="I36"/>
      <c r="J36" s="68"/>
      <c r="K36" s="62"/>
      <c r="L36"/>
      <c r="M36"/>
      <c r="N36" s="67" t="s">
        <v>597</v>
      </c>
      <c r="O36" s="856">
        <f>+'[16]PL '!O47</f>
        <v>1467349</v>
      </c>
      <c r="P36" s="857">
        <f>+'[16]PL '!P47</f>
        <v>1482848</v>
      </c>
      <c r="Q36" s="857">
        <f>+'[16]PL '!Q47</f>
        <v>1283369</v>
      </c>
      <c r="R36" s="859">
        <f>+'[16]PL '!R47</f>
        <v>-0.13452423984117046</v>
      </c>
      <c r="S36" s="880">
        <f>+'[16]PL '!S47</f>
        <v>-0.12538257769623995</v>
      </c>
      <c r="T36" s="856">
        <f>+'[16]PL '!T47</f>
        <v>6444432</v>
      </c>
      <c r="U36" s="858">
        <f>+'[16]PL '!U47</f>
        <v>6128668</v>
      </c>
      <c r="V36" s="882">
        <f>+'[16]PL '!V47</f>
        <v>-4.8997956685709498E-2</v>
      </c>
      <c r="W36" s="68"/>
      <c r="X36" s="68"/>
      <c r="AK36" s="644"/>
    </row>
    <row r="37" spans="2:37" ht="16.350000000000001" customHeight="1">
      <c r="B37"/>
      <c r="C37" s="1461" t="s">
        <v>561</v>
      </c>
      <c r="D37" s="1476">
        <f>+'[16]BG '!D46</f>
        <v>90420659</v>
      </c>
      <c r="E37" s="1477">
        <f>+'[16]BG '!E46</f>
        <v>95597397</v>
      </c>
      <c r="F37" s="1478">
        <f>+'[16]BG '!F46</f>
        <v>92931227</v>
      </c>
      <c r="G37" s="859">
        <f t="shared" si="0"/>
        <v>-2.7889566909442109E-2</v>
      </c>
      <c r="H37" s="860">
        <f t="shared" si="1"/>
        <v>2.7765424713394271E-2</v>
      </c>
      <c r="I37"/>
      <c r="J37" s="68"/>
      <c r="K37" s="62"/>
      <c r="L37"/>
      <c r="M37"/>
      <c r="N37" s="363"/>
      <c r="O37" s="856"/>
      <c r="P37" s="857"/>
      <c r="Q37" s="857"/>
      <c r="R37" s="859"/>
      <c r="S37" s="880"/>
      <c r="T37" s="856"/>
      <c r="U37" s="858"/>
      <c r="V37" s="882"/>
      <c r="W37" s="68"/>
      <c r="X37" s="68"/>
    </row>
    <row r="38" spans="2:37" ht="16.350000000000001" customHeight="1">
      <c r="B38"/>
      <c r="C38" s="1461" t="s">
        <v>596</v>
      </c>
      <c r="D38" s="1476">
        <f>+'[16]BG '!D47</f>
        <v>129819666</v>
      </c>
      <c r="E38" s="1477">
        <f>+'[16]BG '!E47</f>
        <v>132341207</v>
      </c>
      <c r="F38" s="1478">
        <f>+'[16]BG '!F47</f>
        <v>132308516</v>
      </c>
      <c r="G38" s="859">
        <f t="shared" si="0"/>
        <v>-2.4702056707104347E-4</v>
      </c>
      <c r="H38" s="860">
        <f t="shared" si="1"/>
        <v>1.9171594540999592E-2</v>
      </c>
      <c r="I38"/>
      <c r="J38" s="68"/>
      <c r="K38" s="62"/>
      <c r="L38"/>
      <c r="M38"/>
      <c r="N38" s="1493" t="s">
        <v>104</v>
      </c>
      <c r="O38" s="856">
        <f>+'[16]PL '!O49</f>
        <v>-403338</v>
      </c>
      <c r="P38" s="857">
        <f>+'[16]PL '!P49</f>
        <v>-378054</v>
      </c>
      <c r="Q38" s="857">
        <f>+'[16]PL '!Q49</f>
        <v>-327708</v>
      </c>
      <c r="R38" s="859">
        <f>+'[16]PL '!R49</f>
        <v>-0.13317145169737654</v>
      </c>
      <c r="S38" s="880">
        <f>+'[16]PL '!S49</f>
        <v>-0.18751022715439658</v>
      </c>
      <c r="T38" s="856">
        <f>+'[16]PL '!T49</f>
        <v>-1760657</v>
      </c>
      <c r="U38" s="858">
        <f>+'[16]PL '!U49</f>
        <v>-1545006</v>
      </c>
      <c r="V38" s="882">
        <f>+'[16]PL '!V49</f>
        <v>-0.12248325483044109</v>
      </c>
      <c r="W38" s="68"/>
      <c r="X38" s="68"/>
    </row>
    <row r="39" spans="2:37" ht="14.4">
      <c r="B39"/>
      <c r="C39" s="1465"/>
      <c r="D39" s="1479"/>
      <c r="E39" s="1480"/>
      <c r="F39" s="1481"/>
      <c r="G39" s="859"/>
      <c r="H39" s="860"/>
      <c r="I39"/>
      <c r="J39" s="68"/>
      <c r="K39" s="62"/>
      <c r="L39"/>
      <c r="M39"/>
      <c r="N39" s="1493"/>
      <c r="O39" s="856"/>
      <c r="P39" s="857"/>
      <c r="Q39" s="857"/>
      <c r="R39" s="859"/>
      <c r="S39" s="880"/>
      <c r="T39" s="856"/>
      <c r="U39" s="858"/>
      <c r="V39" s="882"/>
      <c r="W39" s="68"/>
      <c r="X39" s="68"/>
    </row>
    <row r="40" spans="2:37" ht="14.4">
      <c r="B40"/>
      <c r="C40" s="1464" t="s">
        <v>598</v>
      </c>
      <c r="D40" s="1476">
        <f>+'[16]BG '!D49</f>
        <v>11843594</v>
      </c>
      <c r="E40" s="1477">
        <f>+'[16]BG '!E49</f>
        <v>10155810</v>
      </c>
      <c r="F40" s="1478">
        <f>+'[16]BG '!F49</f>
        <v>8005844</v>
      </c>
      <c r="G40" s="859">
        <f t="shared" si="0"/>
        <v>-0.21169813141443172</v>
      </c>
      <c r="H40" s="860">
        <f t="shared" si="1"/>
        <v>-0.32403593030966782</v>
      </c>
      <c r="I40"/>
      <c r="J40" s="68"/>
      <c r="K40" s="62"/>
      <c r="L40"/>
      <c r="M40"/>
      <c r="N40" s="1493" t="s">
        <v>601</v>
      </c>
      <c r="O40" s="856">
        <f>+'[16]PL '!O51</f>
        <v>1064011</v>
      </c>
      <c r="P40" s="857">
        <f>+'[16]PL '!P51</f>
        <v>1104794</v>
      </c>
      <c r="Q40" s="857">
        <f>+'[16]PL '!Q51</f>
        <v>955661</v>
      </c>
      <c r="R40" s="859">
        <f>+'[16]PL '!R51</f>
        <v>-0.13498715597658928</v>
      </c>
      <c r="S40" s="880">
        <f>+'[16]PL '!S51</f>
        <v>-0.10183165399605831</v>
      </c>
      <c r="T40" s="856">
        <f>+'[16]PL '!T51</f>
        <v>4683775</v>
      </c>
      <c r="U40" s="858">
        <f>+'[16]PL '!U51</f>
        <v>4583662</v>
      </c>
      <c r="V40" s="882">
        <f>+'[16]PL '!V51</f>
        <v>-2.1374425543498554E-2</v>
      </c>
      <c r="W40" s="68"/>
      <c r="X40" s="68"/>
    </row>
    <row r="41" spans="2:37" ht="14.4">
      <c r="B41"/>
      <c r="C41" s="1461" t="s">
        <v>251</v>
      </c>
      <c r="D41" s="1476">
        <f>+'[16]BG '!D50</f>
        <v>11297659</v>
      </c>
      <c r="E41" s="1477">
        <f>+'[16]BG '!E50</f>
        <v>9616150</v>
      </c>
      <c r="F41" s="1478">
        <f>+'[16]BG '!F50</f>
        <v>7461674</v>
      </c>
      <c r="G41" s="859">
        <f t="shared" si="0"/>
        <v>-0.22404766980548352</v>
      </c>
      <c r="H41" s="860">
        <f t="shared" si="1"/>
        <v>-0.33953804057991133</v>
      </c>
      <c r="I41"/>
      <c r="J41" s="68"/>
      <c r="K41" s="62"/>
      <c r="L41"/>
      <c r="M41"/>
      <c r="N41" s="1494" t="s">
        <v>106</v>
      </c>
      <c r="O41" s="856">
        <f>+'[16]PL '!O52</f>
        <v>-2318</v>
      </c>
      <c r="P41" s="857">
        <f>+'[16]PL '!P52</f>
        <v>-2998</v>
      </c>
      <c r="Q41" s="857">
        <f>+'[16]PL '!Q52</f>
        <v>-2670</v>
      </c>
      <c r="R41" s="859">
        <f>+'[16]PL '!R52</f>
        <v>-0.10940627084723153</v>
      </c>
      <c r="S41" s="880">
        <f>+'[16]PL '!S52</f>
        <v>0.15185504745470224</v>
      </c>
      <c r="T41" s="856">
        <f>+'[16]PL '!T52</f>
        <v>-21286</v>
      </c>
      <c r="U41" s="858">
        <f>+'[16]PL '!U52</f>
        <v>-10081</v>
      </c>
      <c r="V41" s="882">
        <f>+'[16]PL '!V52</f>
        <v>-0.52640233017006488</v>
      </c>
      <c r="W41" s="68"/>
      <c r="X41" s="68"/>
      <c r="Y41" s="68"/>
      <c r="Z41" s="68"/>
      <c r="AA41" s="68"/>
      <c r="AB41" s="68"/>
      <c r="AC41" s="68"/>
      <c r="AD41" s="68"/>
      <c r="AE41" s="68"/>
      <c r="AF41" s="68"/>
      <c r="AG41" s="68"/>
    </row>
    <row r="42" spans="2:37" ht="15" thickBot="1">
      <c r="B42"/>
      <c r="C42" s="1461" t="s">
        <v>252</v>
      </c>
      <c r="D42" s="1476">
        <f>+'[16]BG '!D51</f>
        <v>545935</v>
      </c>
      <c r="E42" s="1477">
        <f>+'[16]BG '!E51</f>
        <v>539660</v>
      </c>
      <c r="F42" s="1478">
        <f>+'[16]BG '!F51</f>
        <v>544170</v>
      </c>
      <c r="G42" s="859">
        <f t="shared" si="0"/>
        <v>8.3571137382796312E-3</v>
      </c>
      <c r="H42" s="860">
        <f t="shared" si="1"/>
        <v>-3.2329856118402667E-3</v>
      </c>
      <c r="I42"/>
      <c r="J42" s="68"/>
      <c r="K42" s="62"/>
      <c r="L42" s="68"/>
      <c r="M42" s="68"/>
      <c r="N42" s="1495" t="s">
        <v>682</v>
      </c>
      <c r="O42" s="1500">
        <f>+'[16]PL '!O53</f>
        <v>1061693</v>
      </c>
      <c r="P42" s="1749">
        <f>+'[16]PL '!P53</f>
        <v>1101796</v>
      </c>
      <c r="Q42" s="1749">
        <f>+'[16]PL '!Q53</f>
        <v>952991</v>
      </c>
      <c r="R42" s="1487">
        <f>+'[16]PL '!R53</f>
        <v>-0.13505676186880333</v>
      </c>
      <c r="S42" s="1750">
        <f>+'[16]PL '!S53</f>
        <v>-0.10238552952689717</v>
      </c>
      <c r="T42" s="1500">
        <f>+'[16]PL '!T53</f>
        <v>4662489</v>
      </c>
      <c r="U42" s="1501">
        <f>+'[16]PL '!U53</f>
        <v>4573581</v>
      </c>
      <c r="V42" s="884">
        <f>+'[16]PL '!V53</f>
        <v>-1.9068784934398786E-2</v>
      </c>
      <c r="W42" s="68"/>
      <c r="X42" s="68"/>
      <c r="Y42" s="68"/>
      <c r="Z42" s="68"/>
      <c r="AA42" s="68"/>
      <c r="AB42" s="68"/>
      <c r="AC42" s="68"/>
      <c r="AD42" s="68"/>
      <c r="AE42" s="68"/>
      <c r="AF42" s="68"/>
      <c r="AG42" s="68"/>
    </row>
    <row r="43" spans="2:37" ht="14.4">
      <c r="B43"/>
      <c r="C43" s="1460"/>
      <c r="D43" s="1482">
        <f>+'[16]BG '!D52</f>
        <v>0</v>
      </c>
      <c r="E43" s="1483">
        <f>+'[16]BG '!E52</f>
        <v>0</v>
      </c>
      <c r="F43" s="1484">
        <f>+'[16]BG '!F52</f>
        <v>0</v>
      </c>
      <c r="G43" s="859"/>
      <c r="H43" s="860"/>
      <c r="I43"/>
      <c r="J43" s="68"/>
      <c r="K43" s="62"/>
      <c r="N43" s="68"/>
      <c r="O43" s="68"/>
      <c r="P43" s="68"/>
      <c r="Q43" s="68"/>
      <c r="R43" s="68"/>
      <c r="S43" s="68"/>
      <c r="T43" s="68"/>
      <c r="U43" s="68"/>
      <c r="V43" s="68"/>
      <c r="W43" s="68"/>
      <c r="X43" s="68"/>
      <c r="Y43" s="68"/>
      <c r="Z43" s="68"/>
      <c r="AA43" s="68"/>
      <c r="AB43" s="68"/>
      <c r="AC43" s="68"/>
      <c r="AD43" s="68"/>
      <c r="AE43" s="68"/>
      <c r="AF43" s="68"/>
      <c r="AG43" s="68"/>
    </row>
    <row r="44" spans="2:37" ht="14.4">
      <c r="B44"/>
      <c r="C44" s="1460" t="s">
        <v>250</v>
      </c>
      <c r="D44" s="1476">
        <f>+'[16]BG '!D53</f>
        <v>8539195</v>
      </c>
      <c r="E44" s="1477">
        <f>+'[16]BG '!E53</f>
        <v>10116035</v>
      </c>
      <c r="F44" s="1478">
        <f>+'[16]BG '!F53</f>
        <v>11870116</v>
      </c>
      <c r="G44" s="859">
        <f t="shared" si="0"/>
        <v>0.17339609837253422</v>
      </c>
      <c r="H44" s="860">
        <f t="shared" si="1"/>
        <v>0.39007435712616934</v>
      </c>
      <c r="I44"/>
      <c r="J44" s="68"/>
      <c r="K44" s="62"/>
      <c r="L44" s="68" t="s">
        <v>683</v>
      </c>
      <c r="M44" s="68"/>
      <c r="N44" s="62"/>
      <c r="O44" s="62"/>
      <c r="P44" s="62"/>
      <c r="Q44" s="62"/>
      <c r="R44" s="62"/>
      <c r="S44" s="62"/>
      <c r="T44" s="68"/>
      <c r="U44" s="68"/>
      <c r="V44" s="68"/>
      <c r="W44" s="68"/>
      <c r="X44" s="68"/>
      <c r="Y44" s="68"/>
      <c r="Z44" s="68"/>
      <c r="AA44" s="68"/>
      <c r="AB44" s="68"/>
      <c r="AC44" s="68"/>
      <c r="AD44" s="68"/>
      <c r="AE44" s="68"/>
      <c r="AF44" s="68"/>
      <c r="AG44" s="68"/>
    </row>
    <row r="45" spans="2:37" ht="14.4">
      <c r="B45"/>
      <c r="C45" s="1460" t="s">
        <v>632</v>
      </c>
      <c r="D45" s="1476">
        <f>+'[16]BG '!D54</f>
        <v>13840114</v>
      </c>
      <c r="E45" s="1477">
        <f>+'[16]BG '!E54</f>
        <v>11250454</v>
      </c>
      <c r="F45" s="1478">
        <f>+'[16]BG '!F54</f>
        <v>10961427</v>
      </c>
      <c r="G45" s="859">
        <f t="shared" si="0"/>
        <v>-2.5690252144491277E-2</v>
      </c>
      <c r="H45" s="860">
        <f t="shared" si="1"/>
        <v>-0.20799590234589105</v>
      </c>
      <c r="I45"/>
      <c r="J45" s="68"/>
      <c r="K45" s="62"/>
      <c r="L45" s="62" t="s">
        <v>684</v>
      </c>
      <c r="M45" s="62"/>
      <c r="N45" s="617"/>
      <c r="O45" s="617"/>
      <c r="P45" s="617"/>
      <c r="Q45" s="617"/>
      <c r="R45" s="617"/>
      <c r="S45" s="617"/>
      <c r="T45" s="68"/>
      <c r="U45" s="68"/>
      <c r="V45" s="68"/>
      <c r="W45" s="68"/>
      <c r="X45" s="68"/>
      <c r="Y45" s="68"/>
      <c r="Z45" s="68"/>
      <c r="AA45" s="68"/>
      <c r="AB45" s="68"/>
      <c r="AC45" s="68"/>
      <c r="AD45" s="68"/>
      <c r="AE45" s="68"/>
      <c r="AF45" s="68"/>
      <c r="AG45" s="68"/>
    </row>
    <row r="46" spans="2:37" ht="14.4">
      <c r="B46"/>
      <c r="C46" s="1460" t="s">
        <v>581</v>
      </c>
      <c r="D46" s="1476">
        <f>+'[16]BG '!D55</f>
        <v>699678</v>
      </c>
      <c r="E46" s="1477">
        <f>+'[16]BG '!E55</f>
        <v>325771</v>
      </c>
      <c r="F46" s="1478">
        <f>+'[16]BG '!F55</f>
        <v>412401</v>
      </c>
      <c r="G46" s="859">
        <f t="shared" si="0"/>
        <v>0.26592299498727634</v>
      </c>
      <c r="H46" s="860">
        <f t="shared" si="1"/>
        <v>-0.4105845831939835</v>
      </c>
      <c r="I46"/>
      <c r="J46" s="68"/>
      <c r="K46" s="62"/>
      <c r="L46" s="2309"/>
      <c r="M46" s="2309"/>
      <c r="N46" s="2309"/>
      <c r="O46" s="2309"/>
      <c r="P46" s="2309"/>
      <c r="Q46" s="2309"/>
      <c r="R46" s="2309"/>
      <c r="S46" s="2309"/>
      <c r="T46" s="68"/>
      <c r="U46" s="68"/>
      <c r="V46" s="68"/>
      <c r="W46" s="68"/>
      <c r="X46" s="68"/>
      <c r="Y46" s="68"/>
      <c r="Z46" s="68"/>
      <c r="AA46" s="68"/>
      <c r="AB46" s="68"/>
      <c r="AC46" s="68"/>
      <c r="AD46" s="68"/>
      <c r="AE46" s="68"/>
      <c r="AF46" s="68"/>
      <c r="AG46" s="68"/>
    </row>
    <row r="47" spans="2:37" ht="14.4">
      <c r="B47"/>
      <c r="C47" s="1460" t="s">
        <v>685</v>
      </c>
      <c r="D47" s="1476">
        <f>+'[16]BG '!D56</f>
        <v>7669</v>
      </c>
      <c r="E47" s="1477">
        <f>+'[16]BG '!E56</f>
        <v>42768</v>
      </c>
      <c r="F47" s="1478">
        <f>+'[16]BG '!F56</f>
        <v>91966</v>
      </c>
      <c r="G47" s="859">
        <f t="shared" si="0"/>
        <v>1.150346053123831</v>
      </c>
      <c r="H47" s="860">
        <f t="shared" si="1"/>
        <v>10.991915503977051</v>
      </c>
      <c r="I47"/>
      <c r="J47" s="68"/>
      <c r="K47" s="68"/>
      <c r="L47" s="2309"/>
      <c r="M47" s="2309"/>
      <c r="N47" s="2309"/>
      <c r="O47" s="2309"/>
      <c r="P47" s="2309"/>
      <c r="Q47" s="2309"/>
      <c r="R47" s="2309"/>
      <c r="S47" s="2309"/>
      <c r="T47" s="68"/>
      <c r="U47" s="68"/>
      <c r="V47" s="68"/>
      <c r="W47" s="68"/>
      <c r="X47" s="68"/>
      <c r="Y47" s="68"/>
      <c r="Z47" s="68"/>
      <c r="AA47" s="68"/>
      <c r="AB47" s="68"/>
      <c r="AC47" s="68"/>
      <c r="AD47" s="68"/>
      <c r="AE47" s="68"/>
      <c r="AF47" s="68"/>
      <c r="AG47" s="68"/>
    </row>
    <row r="48" spans="2:37" ht="15">
      <c r="B48"/>
      <c r="C48" s="1466" t="s">
        <v>686</v>
      </c>
      <c r="D48" s="1476">
        <f>+'[16]BG '!D57</f>
        <v>5256079</v>
      </c>
      <c r="E48" s="1477">
        <f>+'[16]BG '!E57</f>
        <v>5741077</v>
      </c>
      <c r="F48" s="1478">
        <f>+'[16]BG '!F57</f>
        <v>4995178</v>
      </c>
      <c r="G48" s="859">
        <f t="shared" si="0"/>
        <v>-0.12992318340269604</v>
      </c>
      <c r="H48" s="860">
        <f t="shared" si="1"/>
        <v>-4.9637952549799969E-2</v>
      </c>
      <c r="I48"/>
      <c r="J48" s="68"/>
      <c r="K48" s="68"/>
      <c r="L48" s="2309"/>
      <c r="M48" s="2309"/>
      <c r="N48" s="2309"/>
      <c r="O48" s="2309"/>
      <c r="P48" s="2309"/>
      <c r="Q48" s="2309"/>
      <c r="R48" s="2309"/>
      <c r="S48" s="2309"/>
      <c r="T48" s="68"/>
      <c r="U48" s="68"/>
      <c r="V48" s="68"/>
      <c r="W48" s="68"/>
      <c r="X48" s="68"/>
      <c r="Y48" s="68"/>
      <c r="Z48" s="68"/>
      <c r="AA48" s="68"/>
      <c r="AB48" s="68"/>
      <c r="AC48" s="68"/>
      <c r="AD48" s="68"/>
      <c r="AE48" s="68"/>
      <c r="AF48" s="68"/>
      <c r="AG48" s="68"/>
    </row>
    <row r="49" spans="2:33" ht="14.4">
      <c r="B49"/>
      <c r="C49" s="1467" t="s">
        <v>606</v>
      </c>
      <c r="D49" s="1479">
        <f>+'[16]BG '!D58</f>
        <v>170005995</v>
      </c>
      <c r="E49" s="1480">
        <f>+'[16]BG '!E58</f>
        <v>169973122</v>
      </c>
      <c r="F49" s="1481">
        <f>+'[16]BG '!F58</f>
        <v>168645448</v>
      </c>
      <c r="G49" s="859">
        <f t="shared" si="0"/>
        <v>-7.8110820368411105E-3</v>
      </c>
      <c r="H49" s="860">
        <f t="shared" si="1"/>
        <v>-8.0029354258948082E-3</v>
      </c>
      <c r="I49"/>
      <c r="J49" s="68"/>
      <c r="K49" s="68"/>
      <c r="L49" s="631"/>
      <c r="M49" s="631"/>
      <c r="N49" s="631"/>
      <c r="O49" s="631"/>
      <c r="P49" s="631"/>
      <c r="Q49" s="631"/>
      <c r="R49" s="631"/>
      <c r="S49" s="631"/>
      <c r="T49" s="68"/>
      <c r="U49" s="68"/>
      <c r="V49" s="68"/>
      <c r="W49" s="68"/>
      <c r="X49" s="68"/>
      <c r="Y49" s="68"/>
      <c r="Z49" s="68"/>
      <c r="AA49" s="68"/>
      <c r="AB49" s="68"/>
      <c r="AC49" s="68"/>
      <c r="AD49" s="68"/>
      <c r="AE49" s="68"/>
      <c r="AF49" s="68"/>
      <c r="AG49" s="68"/>
    </row>
    <row r="50" spans="2:33" ht="14.4">
      <c r="B50"/>
      <c r="C50" s="1466" t="s">
        <v>634</v>
      </c>
      <c r="D50" s="1476">
        <f>+'[16]BG '!D59</f>
        <v>23121902</v>
      </c>
      <c r="E50" s="1477">
        <f>+'[16]BG '!E59</f>
        <v>24228926</v>
      </c>
      <c r="F50" s="1478">
        <f>+'[16]BG '!F59</f>
        <v>24998419</v>
      </c>
      <c r="G50" s="859">
        <f t="shared" si="0"/>
        <v>3.175926989087352E-2</v>
      </c>
      <c r="H50" s="860">
        <f t="shared" si="1"/>
        <v>8.1157553561121309E-2</v>
      </c>
      <c r="I50"/>
      <c r="J50" s="68"/>
      <c r="K50" s="68"/>
      <c r="L50" s="68"/>
      <c r="M50" s="68"/>
      <c r="N50" s="68"/>
      <c r="O50" s="68"/>
      <c r="P50" s="68"/>
      <c r="Q50" s="68"/>
      <c r="R50" s="68"/>
      <c r="S50" s="68"/>
      <c r="T50" s="68"/>
      <c r="U50" s="68"/>
      <c r="V50" s="68"/>
      <c r="W50" s="68"/>
      <c r="X50" s="68"/>
      <c r="Y50" s="68"/>
      <c r="Z50" s="68"/>
      <c r="AA50" s="68"/>
      <c r="AB50" s="68"/>
      <c r="AC50" s="68"/>
      <c r="AD50" s="68"/>
      <c r="AE50" s="68"/>
      <c r="AF50" s="68"/>
      <c r="AG50" s="68"/>
    </row>
    <row r="51" spans="2:33" ht="14.4">
      <c r="B51"/>
      <c r="C51" s="1468" t="s">
        <v>417</v>
      </c>
      <c r="D51" s="1476">
        <f>+'[16]BG '!D60</f>
        <v>11882984</v>
      </c>
      <c r="E51" s="1477">
        <f>+'[16]BG '!E60</f>
        <v>12679794</v>
      </c>
      <c r="F51" s="1478">
        <f>+'[16]BG '!F60</f>
        <v>12679794</v>
      </c>
      <c r="G51" s="859">
        <f t="shared" si="0"/>
        <v>0</v>
      </c>
      <c r="H51" s="860">
        <f t="shared" si="1"/>
        <v>6.7054706124320296E-2</v>
      </c>
      <c r="I51"/>
      <c r="J51" s="68"/>
      <c r="K51" s="68"/>
      <c r="L51" s="68"/>
      <c r="M51" s="68"/>
      <c r="N51" s="68"/>
      <c r="O51" s="68"/>
      <c r="P51" s="68"/>
      <c r="Q51" s="68"/>
      <c r="R51" s="68"/>
      <c r="S51" s="68"/>
      <c r="T51" s="68"/>
      <c r="U51" s="68"/>
      <c r="V51" s="68"/>
      <c r="W51" s="68"/>
      <c r="X51" s="68"/>
      <c r="Y51" s="68"/>
      <c r="Z51" s="68"/>
      <c r="AA51" s="68"/>
      <c r="AB51" s="68"/>
      <c r="AC51" s="68"/>
      <c r="AD51" s="68"/>
      <c r="AE51" s="68"/>
      <c r="AF51" s="68"/>
      <c r="AG51" s="68"/>
    </row>
    <row r="52" spans="2:33" ht="14.4">
      <c r="B52"/>
      <c r="C52" s="1468" t="s">
        <v>455</v>
      </c>
      <c r="D52" s="1476">
        <f>+'[16]BG '!D61</f>
        <v>6540665</v>
      </c>
      <c r="E52" s="1477">
        <f>+'[16]BG '!E61</f>
        <v>6820930</v>
      </c>
      <c r="F52" s="1478">
        <f>+'[16]BG '!F61</f>
        <v>6372059</v>
      </c>
      <c r="G52" s="859">
        <f t="shared" si="0"/>
        <v>-6.5807888367128808E-2</v>
      </c>
      <c r="H52" s="860">
        <f t="shared" si="1"/>
        <v>-2.5778112775994511E-2</v>
      </c>
      <c r="I52"/>
      <c r="J52" s="68"/>
      <c r="K52" s="68"/>
      <c r="L52" s="68"/>
      <c r="M52" s="68"/>
      <c r="N52" s="68"/>
      <c r="O52" s="68"/>
      <c r="P52" s="68"/>
      <c r="Q52" s="68"/>
      <c r="R52" s="68"/>
      <c r="S52" s="68"/>
      <c r="T52" s="68"/>
      <c r="U52" s="68"/>
      <c r="V52" s="68"/>
      <c r="W52" s="68"/>
      <c r="X52" s="68"/>
      <c r="Y52" s="68"/>
      <c r="Z52" s="68"/>
      <c r="AA52" s="68"/>
      <c r="AB52" s="68"/>
      <c r="AC52" s="68"/>
      <c r="AD52" s="68"/>
      <c r="AE52" s="68"/>
      <c r="AF52" s="68"/>
      <c r="AG52" s="68"/>
    </row>
    <row r="53" spans="2:33" ht="14.4">
      <c r="B53"/>
      <c r="C53" s="1468" t="s">
        <v>636</v>
      </c>
      <c r="D53" s="1476">
        <f>+'[16]BG '!D62</f>
        <v>-549319</v>
      </c>
      <c r="E53" s="1477">
        <f>+'[16]BG '!E62</f>
        <v>-373385</v>
      </c>
      <c r="F53" s="1478">
        <f>+'[16]BG '!F62</f>
        <v>-108012</v>
      </c>
      <c r="G53" s="859">
        <f t="shared" si="0"/>
        <v>-0.71072217684159789</v>
      </c>
      <c r="H53" s="860">
        <f t="shared" si="1"/>
        <v>-0.80337108310471694</v>
      </c>
      <c r="I53"/>
      <c r="J53" s="68"/>
      <c r="K53" s="68"/>
      <c r="L53" s="68"/>
      <c r="M53" s="68"/>
      <c r="N53" s="68"/>
      <c r="O53" s="68"/>
      <c r="P53" s="68"/>
      <c r="Q53" s="68"/>
      <c r="R53" s="68"/>
      <c r="S53" s="68"/>
      <c r="T53" s="68"/>
      <c r="U53" s="68"/>
      <c r="V53" s="68"/>
      <c r="W53" s="68"/>
      <c r="X53" s="68"/>
      <c r="Y53" s="68"/>
      <c r="Z53" s="68"/>
      <c r="AA53" s="68"/>
      <c r="AB53" s="68"/>
      <c r="AC53" s="68"/>
      <c r="AD53" s="68"/>
      <c r="AE53" s="68"/>
      <c r="AF53" s="68"/>
      <c r="AG53" s="68"/>
    </row>
    <row r="54" spans="2:33" ht="14.4">
      <c r="B54"/>
      <c r="C54" s="1468" t="s">
        <v>637</v>
      </c>
      <c r="D54" s="1476">
        <f>+'[16]BG '!D63</f>
        <v>5247572</v>
      </c>
      <c r="E54" s="1477">
        <f>+'[16]BG '!E63</f>
        <v>5101587</v>
      </c>
      <c r="F54" s="1478">
        <f>+'[16]BG '!F63</f>
        <v>6054578</v>
      </c>
      <c r="G54" s="859">
        <f t="shared" si="0"/>
        <v>0.18680285174005662</v>
      </c>
      <c r="H54" s="860">
        <f t="shared" si="1"/>
        <v>0.15378655118976936</v>
      </c>
      <c r="I54"/>
      <c r="J54" s="68"/>
      <c r="K54" s="68"/>
      <c r="L54" s="68"/>
      <c r="M54" s="68"/>
      <c r="N54" s="68"/>
      <c r="O54" s="68"/>
      <c r="P54" s="68"/>
      <c r="Q54" s="68"/>
      <c r="R54" s="68"/>
      <c r="S54" s="68"/>
      <c r="T54" s="68"/>
      <c r="U54" s="68"/>
      <c r="V54" s="68"/>
      <c r="W54" s="68"/>
      <c r="X54" s="68"/>
      <c r="Y54" s="68"/>
      <c r="Z54" s="68"/>
      <c r="AA54" s="68"/>
      <c r="AB54" s="68"/>
      <c r="AC54" s="68"/>
      <c r="AD54" s="68"/>
      <c r="AE54" s="68"/>
      <c r="AF54" s="68"/>
      <c r="AG54" s="68"/>
    </row>
    <row r="55" spans="2:33" ht="14.4">
      <c r="B55"/>
      <c r="C55" s="1469"/>
      <c r="D55" s="1479"/>
      <c r="E55" s="1480"/>
      <c r="F55" s="1481"/>
      <c r="G55" s="859"/>
      <c r="H55" s="860"/>
      <c r="I55"/>
      <c r="J55" s="68"/>
      <c r="K55" s="68"/>
      <c r="L55" s="68"/>
      <c r="M55" s="68"/>
      <c r="N55" s="68"/>
      <c r="O55" s="68"/>
      <c r="P55" s="68"/>
      <c r="Q55" s="68"/>
      <c r="R55" s="68"/>
      <c r="S55" s="68"/>
      <c r="T55" s="68"/>
      <c r="U55" s="68"/>
      <c r="V55" s="68"/>
      <c r="W55" s="68"/>
      <c r="X55" s="68"/>
      <c r="Y55" s="68"/>
      <c r="Z55" s="68"/>
      <c r="AA55" s="68"/>
      <c r="AB55" s="68"/>
      <c r="AC55" s="68"/>
      <c r="AD55" s="68"/>
      <c r="AE55" s="68"/>
      <c r="AF55" s="68"/>
      <c r="AG55" s="68"/>
    </row>
    <row r="56" spans="2:33" ht="14.4">
      <c r="B56"/>
      <c r="C56" s="1470" t="s">
        <v>106</v>
      </c>
      <c r="D56" s="1476">
        <f>+'[16]BG '!D65</f>
        <v>150335</v>
      </c>
      <c r="E56" s="1477">
        <f>+'[16]BG '!E65</f>
        <v>157717</v>
      </c>
      <c r="F56" s="1478">
        <f>+'[16]BG '!F65</f>
        <v>160988</v>
      </c>
      <c r="G56" s="859">
        <f t="shared" si="0"/>
        <v>2.073967929899756E-2</v>
      </c>
      <c r="H56" s="860">
        <f t="shared" si="1"/>
        <v>7.0861742109289194E-2</v>
      </c>
      <c r="I56"/>
      <c r="J56" s="68"/>
      <c r="K56" s="68"/>
      <c r="L56" s="68"/>
      <c r="M56" s="68"/>
      <c r="N56" s="68"/>
      <c r="O56" s="68"/>
      <c r="P56" s="68"/>
      <c r="Q56" s="68"/>
      <c r="R56" s="68"/>
      <c r="S56" s="68"/>
      <c r="T56" s="68"/>
      <c r="U56" s="68"/>
      <c r="V56" s="68"/>
      <c r="W56" s="68"/>
      <c r="X56" s="68"/>
      <c r="Y56" s="68"/>
      <c r="Z56" s="68"/>
      <c r="AA56" s="68"/>
      <c r="AB56" s="68"/>
      <c r="AC56" s="68"/>
      <c r="AD56" s="68"/>
      <c r="AE56" s="68"/>
      <c r="AF56" s="68"/>
      <c r="AG56" s="68"/>
    </row>
    <row r="57" spans="2:33" ht="8.4" customHeight="1">
      <c r="B57"/>
      <c r="C57" s="1471"/>
      <c r="D57" s="1479"/>
      <c r="E57" s="1480"/>
      <c r="F57" s="1481"/>
      <c r="G57" s="859"/>
      <c r="H57" s="860"/>
      <c r="I57"/>
      <c r="J57" s="68"/>
      <c r="K57"/>
      <c r="L57"/>
      <c r="M57"/>
      <c r="N57"/>
      <c r="O57"/>
      <c r="P57"/>
      <c r="Q57"/>
      <c r="R57"/>
      <c r="S57"/>
    </row>
    <row r="58" spans="2:33" ht="14.4">
      <c r="B58"/>
      <c r="C58" s="1463" t="s">
        <v>613</v>
      </c>
      <c r="D58" s="1479">
        <f>+'[16]BG '!D67</f>
        <v>23272237</v>
      </c>
      <c r="E58" s="1480">
        <f>+'[16]BG '!E67</f>
        <v>24386643</v>
      </c>
      <c r="F58" s="1481">
        <f>+'[16]BG '!F67</f>
        <v>25159407</v>
      </c>
      <c r="G58" s="859">
        <f t="shared" si="0"/>
        <v>3.1688002321598852E-2</v>
      </c>
      <c r="H58" s="860">
        <f t="shared" si="1"/>
        <v>8.1091044234381071E-2</v>
      </c>
      <c r="I58"/>
      <c r="J58" s="68"/>
      <c r="K58"/>
      <c r="L58"/>
      <c r="M58"/>
      <c r="N58"/>
      <c r="O58"/>
      <c r="P58"/>
      <c r="Q58"/>
      <c r="R58"/>
      <c r="S58"/>
    </row>
    <row r="59" spans="2:33" ht="6.6" customHeight="1">
      <c r="B59"/>
      <c r="C59" s="1472"/>
      <c r="D59" s="1479"/>
      <c r="E59" s="1480"/>
      <c r="F59" s="1481"/>
      <c r="G59" s="859"/>
      <c r="H59" s="860"/>
      <c r="I59"/>
      <c r="J59" s="68"/>
      <c r="K59"/>
      <c r="L59"/>
      <c r="M59"/>
      <c r="N59"/>
      <c r="O59"/>
      <c r="P59"/>
      <c r="Q59"/>
      <c r="R59"/>
      <c r="S59"/>
    </row>
    <row r="60" spans="2:33" ht="14.4">
      <c r="B60"/>
      <c r="C60" s="1462" t="s">
        <v>614</v>
      </c>
      <c r="D60" s="1479">
        <f>+'[16]BG '!D69</f>
        <v>193278232</v>
      </c>
      <c r="E60" s="1480">
        <f>+'[16]BG '!E69</f>
        <v>194359765</v>
      </c>
      <c r="F60" s="1481">
        <f>+'[16]BG '!F69</f>
        <v>193804855</v>
      </c>
      <c r="G60" s="859">
        <f t="shared" si="0"/>
        <v>-2.8550662221679124E-3</v>
      </c>
      <c r="H60" s="860">
        <f t="shared" si="1"/>
        <v>2.7246886240144264E-3</v>
      </c>
      <c r="I60"/>
      <c r="J60" s="68"/>
      <c r="K60"/>
      <c r="L60"/>
      <c r="M60"/>
      <c r="N60"/>
      <c r="O60"/>
      <c r="P60"/>
      <c r="Q60"/>
      <c r="R60"/>
      <c r="S60"/>
    </row>
    <row r="61" spans="2:33" ht="14.4">
      <c r="B61"/>
      <c r="C61" s="1472"/>
      <c r="D61" s="1479"/>
      <c r="E61" s="1480"/>
      <c r="F61" s="1481"/>
      <c r="G61" s="859"/>
      <c r="H61" s="860"/>
      <c r="I61"/>
      <c r="J61" s="68"/>
      <c r="K61"/>
      <c r="L61"/>
      <c r="M61"/>
      <c r="N61"/>
      <c r="O61"/>
      <c r="P61"/>
      <c r="Q61"/>
      <c r="R61"/>
      <c r="S61"/>
    </row>
    <row r="62" spans="2:33" ht="14.4">
      <c r="B62"/>
      <c r="C62" s="1472" t="s">
        <v>687</v>
      </c>
      <c r="D62" s="1476">
        <f>+'[16]BG '!D71</f>
        <v>137999722</v>
      </c>
      <c r="E62" s="1477">
        <f>+'[16]BG '!E71</f>
        <v>141192730</v>
      </c>
      <c r="F62" s="1478">
        <f>+'[16]BG '!F71</f>
        <v>138140917</v>
      </c>
      <c r="G62" s="859">
        <f t="shared" si="0"/>
        <v>-2.1614519387790021E-2</v>
      </c>
      <c r="H62" s="860">
        <f t="shared" si="1"/>
        <v>1.023154235049839E-3</v>
      </c>
      <c r="I62"/>
      <c r="J62" s="68"/>
      <c r="K62"/>
      <c r="L62"/>
      <c r="M62"/>
      <c r="N62"/>
      <c r="O62"/>
      <c r="P62"/>
      <c r="Q62"/>
      <c r="R62"/>
      <c r="S62"/>
    </row>
    <row r="63" spans="2:33" ht="14.4">
      <c r="B63"/>
      <c r="C63" s="1460" t="s">
        <v>616</v>
      </c>
      <c r="D63" s="1476">
        <f>+'[16]BG '!D72</f>
        <v>19737892</v>
      </c>
      <c r="E63" s="1477">
        <f>+'[16]BG '!E72</f>
        <v>18226797</v>
      </c>
      <c r="F63" s="1478">
        <f>+'[16]BG '!F72</f>
        <v>19328506</v>
      </c>
      <c r="G63" s="859">
        <f t="shared" si="0"/>
        <v>6.0444465366021216E-2</v>
      </c>
      <c r="H63" s="860">
        <f t="shared" si="1"/>
        <v>-2.0741120682998937E-2</v>
      </c>
      <c r="I63"/>
      <c r="J63" s="68"/>
      <c r="K63"/>
      <c r="L63"/>
      <c r="M63"/>
      <c r="N63"/>
      <c r="O63"/>
      <c r="P63"/>
      <c r="Q63"/>
      <c r="R63"/>
      <c r="S63"/>
    </row>
    <row r="64" spans="2:33" ht="14.4">
      <c r="B64"/>
      <c r="C64" s="1473" t="s">
        <v>617</v>
      </c>
      <c r="D64" s="1476">
        <f>+'[16]BG '!D73</f>
        <v>75276664</v>
      </c>
      <c r="E64" s="1477">
        <f>+'[16]BG '!E73</f>
        <v>79083109</v>
      </c>
      <c r="F64" s="1478">
        <f>+'[16]BG '!F73</f>
        <v>76719565</v>
      </c>
      <c r="G64" s="859">
        <f t="shared" si="0"/>
        <v>-2.9886837150016499E-2</v>
      </c>
      <c r="H64" s="860">
        <f t="shared" si="1"/>
        <v>1.916797216199706E-2</v>
      </c>
      <c r="I64"/>
      <c r="J64" s="68"/>
    </row>
    <row r="65" spans="2:10" ht="15" thickBot="1">
      <c r="C65" s="1474" t="s">
        <v>618</v>
      </c>
      <c r="D65" s="1485">
        <f>+'[16]BG '!D74</f>
        <v>42985166</v>
      </c>
      <c r="E65" s="1751">
        <f>+'[16]BG '!E74</f>
        <v>43882824</v>
      </c>
      <c r="F65" s="1486">
        <f>+'[16]BG '!F74</f>
        <v>42092846</v>
      </c>
      <c r="G65" s="1487">
        <f t="shared" si="0"/>
        <v>-4.0789945514901227E-2</v>
      </c>
      <c r="H65" s="1488">
        <f t="shared" si="1"/>
        <v>-2.0758789206490436E-2</v>
      </c>
      <c r="J65" s="68"/>
    </row>
    <row r="66" spans="2:10" ht="14.1" customHeight="1">
      <c r="J66" s="68"/>
    </row>
    <row r="67" spans="2:10" ht="14.4">
      <c r="B67" s="2303" t="s">
        <v>688</v>
      </c>
      <c r="C67" s="2303"/>
      <c r="D67" s="2303"/>
      <c r="E67" s="2303"/>
      <c r="F67" s="2303"/>
      <c r="G67" s="2303"/>
      <c r="H67" s="2303"/>
      <c r="I67" s="2303"/>
      <c r="J67" s="68"/>
    </row>
    <row r="68" spans="2:10" ht="14.4">
      <c r="B68" s="2303" t="s">
        <v>689</v>
      </c>
      <c r="C68" s="2303"/>
      <c r="D68" s="2303"/>
      <c r="E68" s="2303"/>
      <c r="F68" s="2303"/>
      <c r="G68" s="2303"/>
      <c r="H68" s="2303"/>
      <c r="I68" s="2303"/>
      <c r="J68" s="68"/>
    </row>
    <row r="69" spans="2:10" ht="14.4">
      <c r="B69" s="558" t="s">
        <v>690</v>
      </c>
      <c r="C69" s="558"/>
      <c r="D69" s="558"/>
      <c r="E69" s="558"/>
      <c r="F69" s="558"/>
      <c r="G69" s="558"/>
      <c r="H69" s="62"/>
      <c r="I69" s="62"/>
    </row>
  </sheetData>
  <mergeCells count="20">
    <mergeCell ref="Y2:AD2"/>
    <mergeCell ref="AC7:AD7"/>
    <mergeCell ref="T7:U7"/>
    <mergeCell ref="Z7:AB7"/>
    <mergeCell ref="B67:I67"/>
    <mergeCell ref="C3:I5"/>
    <mergeCell ref="L3:V5"/>
    <mergeCell ref="Y3:AD5"/>
    <mergeCell ref="O6:Q6"/>
    <mergeCell ref="R6:S6"/>
    <mergeCell ref="Y29:AC29"/>
    <mergeCell ref="Y30:AI30"/>
    <mergeCell ref="Y31:AC31"/>
    <mergeCell ref="Y32:AF32"/>
    <mergeCell ref="B68:I68"/>
    <mergeCell ref="D7:F7"/>
    <mergeCell ref="G7:H7"/>
    <mergeCell ref="L46:S48"/>
    <mergeCell ref="O7:Q7"/>
    <mergeCell ref="R7:S7"/>
  </mergeCells>
  <hyperlinks>
    <hyperlink ref="A1" location="Índice!A1" display="Volver al índice" xr:uid="{3A97366A-BFF1-4381-AA8C-171BF8834E5D}"/>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K68"/>
  <sheetViews>
    <sheetView showGridLines="0" topLeftCell="U1" zoomScale="91" zoomScaleNormal="110" workbookViewId="0">
      <selection activeCell="AD9" sqref="AD9"/>
    </sheetView>
  </sheetViews>
  <sheetFormatPr baseColWidth="10" defaultColWidth="11.44140625" defaultRowHeight="13.8"/>
  <cols>
    <col min="1" max="1" width="11.44140625" style="46"/>
    <col min="2" max="2" width="4.33203125" style="46" customWidth="1"/>
    <col min="3" max="3" width="35.44140625" style="46" customWidth="1"/>
    <col min="4" max="4" width="16.44140625" style="46" customWidth="1"/>
    <col min="5" max="7" width="10.88671875" style="46" bestFit="1" customWidth="1"/>
    <col min="8" max="9" width="9.6640625" style="46" bestFit="1" customWidth="1"/>
    <col min="10" max="11" width="11.44140625" style="46"/>
    <col min="12" max="12" width="3" style="46" customWidth="1"/>
    <col min="13" max="13" width="10.44140625" style="46" customWidth="1"/>
    <col min="14" max="14" width="42.109375" style="46" customWidth="1"/>
    <col min="15" max="15" width="10.6640625" style="46" bestFit="1" customWidth="1"/>
    <col min="16" max="16" width="11.44140625" style="46" bestFit="1" customWidth="1"/>
    <col min="17" max="17" width="10.6640625" style="46" bestFit="1" customWidth="1"/>
    <col min="18" max="19" width="11.5546875" style="46" bestFit="1" customWidth="1"/>
    <col min="20" max="21" width="11.44140625" style="46" bestFit="1" customWidth="1"/>
    <col min="22" max="22" width="12.88671875" style="46" bestFit="1" customWidth="1"/>
    <col min="23" max="23" width="11.44140625" style="46"/>
    <col min="24" max="24" width="3.33203125" style="46" customWidth="1"/>
    <col min="25" max="25" width="44.33203125" style="46" bestFit="1" customWidth="1"/>
    <col min="26" max="28" width="7.33203125" style="46" bestFit="1" customWidth="1"/>
    <col min="29" max="30" width="6.6640625" style="46" bestFit="1" customWidth="1"/>
    <col min="31" max="31" width="3.109375" style="46" customWidth="1"/>
    <col min="32" max="16384" width="11.44140625" style="46"/>
  </cols>
  <sheetData>
    <row r="1" spans="1:33" ht="14.4">
      <c r="A1" s="316" t="s">
        <v>41</v>
      </c>
      <c r="B1" s="68"/>
      <c r="C1" s="68"/>
      <c r="D1" s="68"/>
      <c r="E1" s="68"/>
      <c r="F1" s="68"/>
      <c r="G1" s="68"/>
      <c r="H1" s="68"/>
      <c r="I1" s="68"/>
      <c r="J1" s="68"/>
    </row>
    <row r="2" spans="1:33" ht="14.4">
      <c r="B2" s="543"/>
      <c r="C2" s="543"/>
      <c r="D2" s="543"/>
      <c r="E2" s="543"/>
      <c r="F2" s="543"/>
      <c r="G2" s="543"/>
      <c r="H2" s="543"/>
      <c r="I2" s="543"/>
      <c r="J2" s="68"/>
      <c r="K2" s="94"/>
      <c r="L2" s="68"/>
      <c r="M2" s="68"/>
      <c r="N2" s="68"/>
      <c r="O2" s="478"/>
      <c r="P2" s="478"/>
      <c r="Q2" s="478"/>
      <c r="R2" s="478"/>
      <c r="S2" s="478"/>
      <c r="T2" s="478"/>
      <c r="U2" s="478"/>
      <c r="V2" s="478"/>
      <c r="W2" s="68"/>
      <c r="X2" s="68"/>
      <c r="Y2" s="2311"/>
      <c r="Z2" s="2311"/>
      <c r="AA2" s="2311"/>
      <c r="AB2" s="2311"/>
      <c r="AC2" s="2311"/>
      <c r="AD2" s="2311"/>
      <c r="AE2" s="68"/>
      <c r="AF2" s="68"/>
      <c r="AG2" s="68"/>
    </row>
    <row r="3" spans="1:33" ht="14.4">
      <c r="B3" s="543"/>
      <c r="C3" s="2312" t="s">
        <v>691</v>
      </c>
      <c r="D3" s="2274"/>
      <c r="E3" s="2274"/>
      <c r="F3" s="2274"/>
      <c r="G3" s="2274"/>
      <c r="H3" s="2274"/>
      <c r="I3" s="2274"/>
      <c r="J3" s="68"/>
      <c r="K3" s="94"/>
      <c r="L3" s="2313" t="s">
        <v>692</v>
      </c>
      <c r="M3" s="2263"/>
      <c r="N3" s="2263"/>
      <c r="O3" s="2263"/>
      <c r="P3" s="2263"/>
      <c r="Q3" s="2263"/>
      <c r="R3" s="2263"/>
      <c r="S3" s="2263"/>
      <c r="T3" s="2263"/>
      <c r="U3" s="2263"/>
      <c r="V3" s="2263"/>
      <c r="W3" s="68"/>
      <c r="X3" s="68"/>
      <c r="Y3" s="2314" t="s">
        <v>693</v>
      </c>
      <c r="Z3" s="2311"/>
      <c r="AA3" s="2311"/>
      <c r="AB3" s="2311"/>
      <c r="AC3" s="2311"/>
      <c r="AD3" s="2311"/>
      <c r="AE3" s="68"/>
      <c r="AF3" s="68"/>
      <c r="AG3" s="68"/>
    </row>
    <row r="4" spans="1:33" ht="14.4">
      <c r="B4" s="543"/>
      <c r="C4" s="2274"/>
      <c r="D4" s="2274"/>
      <c r="E4" s="2274"/>
      <c r="F4" s="2274"/>
      <c r="G4" s="2274"/>
      <c r="H4" s="2274"/>
      <c r="I4" s="2274"/>
      <c r="J4" s="68"/>
      <c r="K4" s="94"/>
      <c r="L4" s="2263"/>
      <c r="M4" s="2263"/>
      <c r="N4" s="2263"/>
      <c r="O4" s="2263"/>
      <c r="P4" s="2263"/>
      <c r="Q4" s="2263"/>
      <c r="R4" s="2263"/>
      <c r="S4" s="2263"/>
      <c r="T4" s="2263"/>
      <c r="U4" s="2263"/>
      <c r="V4" s="2263"/>
      <c r="W4" s="68"/>
      <c r="X4" s="68"/>
      <c r="Y4" s="2311"/>
      <c r="Z4" s="2311"/>
      <c r="AA4" s="2311"/>
      <c r="AB4" s="2311"/>
      <c r="AC4" s="2311"/>
      <c r="AD4" s="2311"/>
      <c r="AE4" s="68"/>
      <c r="AF4" s="68"/>
      <c r="AG4" s="68"/>
    </row>
    <row r="5" spans="1:33" ht="14.4">
      <c r="B5" s="543"/>
      <c r="C5" s="2274"/>
      <c r="D5" s="2274"/>
      <c r="E5" s="2274"/>
      <c r="F5" s="2274"/>
      <c r="G5" s="2274"/>
      <c r="H5" s="2274"/>
      <c r="I5" s="2274"/>
      <c r="J5" s="68"/>
      <c r="K5" s="94"/>
      <c r="L5" s="2263"/>
      <c r="M5" s="2263"/>
      <c r="N5" s="2263"/>
      <c r="O5" s="2263"/>
      <c r="P5" s="2263"/>
      <c r="Q5" s="2263"/>
      <c r="R5" s="2263"/>
      <c r="S5" s="2263"/>
      <c r="T5" s="2263"/>
      <c r="U5" s="2263"/>
      <c r="V5" s="2263"/>
      <c r="W5" s="68"/>
      <c r="X5" s="68"/>
      <c r="Y5" s="2311"/>
      <c r="Z5" s="2311"/>
      <c r="AA5" s="2311"/>
      <c r="AB5" s="2311"/>
      <c r="AC5" s="2311"/>
      <c r="AD5" s="2311"/>
      <c r="AE5" s="68"/>
      <c r="AF5" s="68"/>
      <c r="AG5" s="68"/>
    </row>
    <row r="6" spans="1:33" ht="15" customHeight="1" thickBot="1">
      <c r="B6" s="2315"/>
      <c r="C6" s="2315"/>
      <c r="D6" s="2315"/>
      <c r="E6" s="478"/>
      <c r="F6" s="478"/>
      <c r="G6" s="478"/>
      <c r="H6" s="478"/>
      <c r="I6" s="478"/>
      <c r="J6" s="68"/>
      <c r="K6" s="94"/>
      <c r="L6" s="2315"/>
      <c r="M6" s="2315"/>
      <c r="N6" s="2315"/>
      <c r="O6" s="2315"/>
      <c r="P6" s="2315"/>
      <c r="Q6" s="2315"/>
      <c r="R6" s="2315"/>
      <c r="S6" s="2315"/>
      <c r="T6" s="68"/>
      <c r="U6" s="68"/>
      <c r="V6" s="68"/>
      <c r="W6" s="68"/>
      <c r="X6" s="68"/>
      <c r="Y6" s="68"/>
      <c r="Z6" s="68"/>
      <c r="AA6" s="68"/>
      <c r="AB6" s="68"/>
      <c r="AC6" s="68"/>
      <c r="AD6" s="68"/>
      <c r="AE6" s="68"/>
      <c r="AF6" s="68"/>
      <c r="AG6" s="68"/>
    </row>
    <row r="7" spans="1:33" ht="14.4">
      <c r="B7" s="547"/>
      <c r="C7" s="548"/>
      <c r="D7" s="549"/>
      <c r="E7" s="2174" t="s">
        <v>175</v>
      </c>
      <c r="F7" s="2175"/>
      <c r="G7" s="2172"/>
      <c r="H7" s="2337" t="s">
        <v>95</v>
      </c>
      <c r="I7" s="2338"/>
      <c r="J7" s="68"/>
      <c r="K7" s="94"/>
      <c r="L7" s="1752"/>
      <c r="M7" s="1753"/>
      <c r="N7" s="1754"/>
      <c r="O7" s="2227" t="s">
        <v>94</v>
      </c>
      <c r="P7" s="2236"/>
      <c r="Q7" s="2237"/>
      <c r="R7" s="2227" t="s">
        <v>95</v>
      </c>
      <c r="S7" s="2237"/>
      <c r="T7" s="2227" t="s">
        <v>802</v>
      </c>
      <c r="U7" s="2236"/>
      <c r="V7" s="206" t="s">
        <v>276</v>
      </c>
      <c r="W7" s="68"/>
      <c r="X7" s="68"/>
      <c r="Y7" s="657"/>
      <c r="Z7" s="2334" t="s">
        <v>94</v>
      </c>
      <c r="AA7" s="2335"/>
      <c r="AB7" s="2336"/>
      <c r="AC7" s="2334" t="s">
        <v>802</v>
      </c>
      <c r="AD7" s="2336"/>
      <c r="AE7" s="68"/>
      <c r="AF7" s="68"/>
      <c r="AG7" s="68"/>
    </row>
    <row r="8" spans="1:33" ht="15" thickBot="1">
      <c r="B8" s="2319"/>
      <c r="C8" s="2320"/>
      <c r="D8" s="2321"/>
      <c r="E8" s="1755" t="str">
        <f>+'[17]BG '!$D$17</f>
        <v>Dic 22</v>
      </c>
      <c r="F8" s="902" t="str">
        <f>+'[17]BG '!$E$17</f>
        <v>Set 23</v>
      </c>
      <c r="G8" s="1756" t="str">
        <f>+'[17]BG '!$F$17</f>
        <v>Dic 23</v>
      </c>
      <c r="H8" s="1757" t="str">
        <f>+'[17]BG '!$G$17</f>
        <v>TaT</v>
      </c>
      <c r="I8" s="1758" t="str">
        <f>+'[17]BG '!$H$17</f>
        <v>AaA</v>
      </c>
      <c r="J8" s="68"/>
      <c r="K8" s="632"/>
      <c r="L8" s="1759"/>
      <c r="M8" s="628"/>
      <c r="N8" s="1760"/>
      <c r="O8" s="2124" t="str">
        <f>+'[17]PL '!O19</f>
        <v>4T22</v>
      </c>
      <c r="P8" s="2125" t="str">
        <f>+'[17]PL '!P19</f>
        <v>3T23</v>
      </c>
      <c r="Q8" s="2126" t="str">
        <f>+'[17]PL '!Q19</f>
        <v>4T23</v>
      </c>
      <c r="R8" s="2127" t="str">
        <f>+'[17]PL '!R19</f>
        <v>TaT</v>
      </c>
      <c r="S8" s="2128" t="str">
        <f>+'[17]PL '!S19</f>
        <v>AaA</v>
      </c>
      <c r="T8" s="2129">
        <v>2022</v>
      </c>
      <c r="U8" s="2130">
        <v>2023</v>
      </c>
      <c r="V8" s="2131" t="str">
        <f>+'[17]PL '!V19</f>
        <v>Dic 22 / Dic 23</v>
      </c>
      <c r="W8" s="68"/>
      <c r="X8" s="68"/>
      <c r="Y8" s="658"/>
      <c r="Z8" s="966" t="str">
        <f>+[17]Ratios!$O$21</f>
        <v>4T22</v>
      </c>
      <c r="AA8" s="967" t="str">
        <f>+[17]Ratios!$P$21</f>
        <v>3T23</v>
      </c>
      <c r="AB8" s="968" t="str">
        <f>+[17]Ratios!$Q$21</f>
        <v>4T23</v>
      </c>
      <c r="AC8" s="969">
        <v>2022</v>
      </c>
      <c r="AD8" s="970">
        <v>2023</v>
      </c>
      <c r="AE8" s="68"/>
      <c r="AF8" s="68"/>
      <c r="AG8" s="68"/>
    </row>
    <row r="9" spans="1:33" ht="14.4">
      <c r="B9" s="2331" t="s">
        <v>557</v>
      </c>
      <c r="C9" s="2332"/>
      <c r="D9" s="2333"/>
      <c r="E9" s="224"/>
      <c r="F9" s="225"/>
      <c r="G9" s="225"/>
      <c r="H9" s="963"/>
      <c r="I9" s="964"/>
      <c r="J9" s="68"/>
      <c r="K9" s="62"/>
      <c r="L9" s="2331" t="s">
        <v>638</v>
      </c>
      <c r="M9" s="2332"/>
      <c r="N9" s="2332"/>
      <c r="O9" s="2132"/>
      <c r="P9" s="2133"/>
      <c r="Q9" s="2134"/>
      <c r="R9" s="2132"/>
      <c r="S9" s="2134"/>
      <c r="T9" s="2133"/>
      <c r="U9" s="2134"/>
      <c r="V9" s="2135"/>
      <c r="W9" s="68"/>
      <c r="X9" s="68"/>
      <c r="Y9" s="971" t="s">
        <v>111</v>
      </c>
      <c r="Z9" s="633"/>
      <c r="AA9" s="634"/>
      <c r="AB9" s="634"/>
      <c r="AC9" s="653"/>
      <c r="AD9" s="635"/>
      <c r="AE9" s="68"/>
      <c r="AF9" s="68"/>
      <c r="AG9" s="68"/>
    </row>
    <row r="10" spans="1:33" ht="14.4">
      <c r="B10" s="2322" t="s">
        <v>624</v>
      </c>
      <c r="C10" s="2323"/>
      <c r="D10" s="550"/>
      <c r="E10" s="67"/>
      <c r="F10" s="62"/>
      <c r="G10" s="62"/>
      <c r="H10" s="458"/>
      <c r="I10" s="551"/>
      <c r="J10" s="68"/>
      <c r="K10" s="62"/>
      <c r="L10" s="553"/>
      <c r="M10" s="2325" t="s">
        <v>694</v>
      </c>
      <c r="N10" s="2325"/>
      <c r="O10" s="2136">
        <f>+'[17]PL '!O21</f>
        <v>3119180</v>
      </c>
      <c r="P10" s="2156">
        <f>+'[17]PL '!P21</f>
        <v>3450119</v>
      </c>
      <c r="Q10" s="2137">
        <f>+'[17]PL '!Q21</f>
        <v>3507996</v>
      </c>
      <c r="R10" s="2138">
        <f>+'[17]PL '!R21</f>
        <v>1.677536340050878E-2</v>
      </c>
      <c r="S10" s="2139">
        <f>+'[17]PL '!S21</f>
        <v>0.12465327425797801</v>
      </c>
      <c r="T10" s="2156">
        <f>+'[17]PL '!T21</f>
        <v>10352579</v>
      </c>
      <c r="U10" s="2137">
        <f>+'[17]PL '!U21</f>
        <v>13486861</v>
      </c>
      <c r="V10" s="2140">
        <f>+'[17]PL '!V21</f>
        <v>0.30275373894756075</v>
      </c>
      <c r="W10" s="68"/>
      <c r="X10" s="68"/>
      <c r="Y10" s="972"/>
      <c r="Z10" s="652"/>
      <c r="AA10" s="645"/>
      <c r="AB10" s="645"/>
      <c r="AC10" s="652"/>
      <c r="AD10" s="650"/>
      <c r="AE10" s="68"/>
      <c r="AF10" s="68"/>
      <c r="AG10" s="68"/>
    </row>
    <row r="11" spans="1:33" ht="15">
      <c r="B11" s="552"/>
      <c r="C11" s="2326" t="s">
        <v>559</v>
      </c>
      <c r="D11" s="2327"/>
      <c r="E11" s="525">
        <f>+'[17]BG '!$D$20</f>
        <v>5070067</v>
      </c>
      <c r="F11" s="526">
        <f>+'[17]BG '!$E$20</f>
        <v>5281567</v>
      </c>
      <c r="G11" s="526">
        <f>+'[17]BG '!$F$20</f>
        <v>5236016</v>
      </c>
      <c r="H11" s="232">
        <f>IFERROR(G11/F11-1,"n.a")</f>
        <v>-8.6245237445629064E-3</v>
      </c>
      <c r="I11" s="233">
        <f>IFERROR(G11/E11-1,"n.a")</f>
        <v>3.2731125643901793E-2</v>
      </c>
      <c r="J11" s="68"/>
      <c r="K11" s="62"/>
      <c r="L11" s="552"/>
      <c r="M11" s="2357" t="s">
        <v>695</v>
      </c>
      <c r="N11" s="2357"/>
      <c r="O11" s="2136">
        <f>+'[17]PL '!O22</f>
        <v>-751858</v>
      </c>
      <c r="P11" s="2156">
        <f>+'[17]PL '!P22</f>
        <v>-1002366</v>
      </c>
      <c r="Q11" s="2137">
        <f>+'[17]PL '!Q22</f>
        <v>-936600</v>
      </c>
      <c r="R11" s="2138">
        <f>+'[17]PL '!R22</f>
        <v>-6.5610764930175258E-2</v>
      </c>
      <c r="S11" s="2139">
        <f>+'[17]PL '!S22</f>
        <v>0.24571395130463469</v>
      </c>
      <c r="T11" s="2156">
        <f>+'[17]PL '!T22</f>
        <v>-2309386</v>
      </c>
      <c r="U11" s="2137">
        <f>+'[17]PL '!U22</f>
        <v>-3668766</v>
      </c>
      <c r="V11" s="2140">
        <f>+'[17]PL '!V22</f>
        <v>0.5886326495440779</v>
      </c>
      <c r="W11" s="68"/>
      <c r="X11" s="68"/>
      <c r="Y11" s="972" t="s">
        <v>696</v>
      </c>
      <c r="Z11" s="636">
        <f>+[17]Ratios!O23</f>
        <v>2.3115955374389648E-2</v>
      </c>
      <c r="AA11" s="646">
        <f>+[17]Ratios!P23</f>
        <v>2.4596101021129954E-2</v>
      </c>
      <c r="AB11" s="646">
        <f>+[17]Ratios!Q23</f>
        <v>2.1039909225514665E-2</v>
      </c>
      <c r="AC11" s="654">
        <f>+[17]Ratios!R23</f>
        <v>2.5376747131576789E-2</v>
      </c>
      <c r="AD11" s="637">
        <f>+[17]Ratios!S23</f>
        <v>2.5315105152627391E-2</v>
      </c>
      <c r="AE11" s="68"/>
      <c r="AF11" s="68"/>
      <c r="AG11" s="68"/>
    </row>
    <row r="12" spans="1:33" ht="15">
      <c r="B12" s="552"/>
      <c r="C12" s="2326" t="s">
        <v>561</v>
      </c>
      <c r="D12" s="2327"/>
      <c r="E12" s="525">
        <f>+'[17]BG '!$D$21</f>
        <v>24573419</v>
      </c>
      <c r="F12" s="526">
        <f>+'[17]BG '!$E$21</f>
        <v>23133255</v>
      </c>
      <c r="G12" s="526">
        <f>+'[17]BG '!$F$21</f>
        <v>24554369</v>
      </c>
      <c r="H12" s="232">
        <f>IFERROR(G12/F12-1,"n.a")</f>
        <v>6.1431648940021732E-2</v>
      </c>
      <c r="I12" s="233">
        <f>IFERROR(G12/E12-1,"n.a")</f>
        <v>-7.7522789970740913E-4</v>
      </c>
      <c r="J12" s="68"/>
      <c r="K12" s="62"/>
      <c r="L12" s="553"/>
      <c r="M12" s="2355" t="s">
        <v>697</v>
      </c>
      <c r="N12" s="2355"/>
      <c r="O12" s="2141">
        <f>+'[17]PL '!O23</f>
        <v>2367322</v>
      </c>
      <c r="P12" s="2157">
        <f>+'[17]PL '!P23</f>
        <v>2447753</v>
      </c>
      <c r="Q12" s="2142">
        <f>+'[17]PL '!Q23</f>
        <v>2571396</v>
      </c>
      <c r="R12" s="2143">
        <f>+'[17]PL '!R23</f>
        <v>5.0512858119262871E-2</v>
      </c>
      <c r="S12" s="2144">
        <f>+'[17]PL '!S23</f>
        <v>8.6204580534460451E-2</v>
      </c>
      <c r="T12" s="2157">
        <f>+'[17]PL '!T23</f>
        <v>8043193</v>
      </c>
      <c r="U12" s="2142">
        <f>+'[17]PL '!U23</f>
        <v>9818095</v>
      </c>
      <c r="V12" s="2145">
        <f>+'[17]PL '!V23</f>
        <v>0.22067131797036321</v>
      </c>
      <c r="W12" s="68"/>
      <c r="X12" s="68"/>
      <c r="Y12" s="972" t="s">
        <v>698</v>
      </c>
      <c r="Z12" s="636">
        <f>+[17]Ratios!O24</f>
        <v>0.188</v>
      </c>
      <c r="AA12" s="646">
        <f>+[17]Ratios!P24</f>
        <v>0.18617047526408911</v>
      </c>
      <c r="AB12" s="646">
        <f>+[17]Ratios!Q24</f>
        <v>0.15502749710493716</v>
      </c>
      <c r="AC12" s="654">
        <f>+[17]Ratios!R24</f>
        <v>0.21320556732825491</v>
      </c>
      <c r="AD12" s="637">
        <f>+[17]Ratios!S24</f>
        <v>0.1901699389582191</v>
      </c>
      <c r="AE12" s="68"/>
      <c r="AF12" s="68"/>
      <c r="AG12" s="68"/>
    </row>
    <row r="13" spans="1:33" ht="15">
      <c r="B13" s="2328" t="s">
        <v>562</v>
      </c>
      <c r="C13" s="2329"/>
      <c r="D13" s="2330"/>
      <c r="E13" s="527">
        <f>+'[17]BG '!$D$22</f>
        <v>29643486</v>
      </c>
      <c r="F13" s="528">
        <f>+'[17]BG '!$E$22</f>
        <v>28414822</v>
      </c>
      <c r="G13" s="528">
        <f>+'[17]BG '!$F$22</f>
        <v>29790385</v>
      </c>
      <c r="H13" s="232">
        <f>IFERROR(G13/F13-1,"n.a")</f>
        <v>4.8410051627280959E-2</v>
      </c>
      <c r="I13" s="233">
        <f>IFERROR(G13/E13-1,"n.a")</f>
        <v>4.9555237869123303E-3</v>
      </c>
      <c r="J13" s="68"/>
      <c r="K13" s="62"/>
      <c r="L13" s="2322"/>
      <c r="M13" s="2323"/>
      <c r="N13" s="2323"/>
      <c r="O13" s="2136"/>
      <c r="P13" s="2156"/>
      <c r="Q13" s="2137"/>
      <c r="R13" s="2146"/>
      <c r="S13" s="2147"/>
      <c r="T13" s="2156"/>
      <c r="U13" s="2137"/>
      <c r="V13" s="2140"/>
      <c r="W13" s="68"/>
      <c r="X13" s="68"/>
      <c r="Y13" s="972" t="s">
        <v>699</v>
      </c>
      <c r="Z13" s="636">
        <f>+[17]Ratios!O25</f>
        <v>5.4110076611258169E-2</v>
      </c>
      <c r="AA13" s="646">
        <f>+[17]Ratios!P25</f>
        <v>5.7684305711551712E-2</v>
      </c>
      <c r="AB13" s="646">
        <f>+[17]Ratios!Q25</f>
        <v>5.9866226922152328E-2</v>
      </c>
      <c r="AC13" s="654">
        <f>+[17]Ratios!R25</f>
        <v>4.5711873494712459E-2</v>
      </c>
      <c r="AD13" s="637">
        <f>+[17]Ratios!S25</f>
        <v>5.7049678784014304E-2</v>
      </c>
      <c r="AE13" s="68"/>
      <c r="AF13" s="68"/>
      <c r="AG13" s="68"/>
    </row>
    <row r="14" spans="1:33" ht="15">
      <c r="B14" s="2324"/>
      <c r="C14" s="2325"/>
      <c r="D14" s="550"/>
      <c r="E14" s="529"/>
      <c r="F14" s="530"/>
      <c r="G14" s="530"/>
      <c r="H14" s="232"/>
      <c r="I14" s="233"/>
      <c r="J14" s="68"/>
      <c r="K14" s="62"/>
      <c r="L14" s="2324" t="s">
        <v>98</v>
      </c>
      <c r="M14" s="2325"/>
      <c r="N14" s="2325"/>
      <c r="O14" s="2136">
        <f>+'[17]PL '!O25</f>
        <v>-564240</v>
      </c>
      <c r="P14" s="2156">
        <f>+'[17]PL '!P25</f>
        <v>-733594</v>
      </c>
      <c r="Q14" s="2137">
        <f>+'[17]PL '!Q25</f>
        <v>-922169</v>
      </c>
      <c r="R14" s="2138">
        <f>+'[17]PL '!R25</f>
        <v>0.25705635542275429</v>
      </c>
      <c r="S14" s="2139">
        <f>+'[17]PL '!S25</f>
        <v>0.63435594782362115</v>
      </c>
      <c r="T14" s="2156">
        <f>+'[17]PL '!T25</f>
        <v>-1448323</v>
      </c>
      <c r="U14" s="2137">
        <f>+'[17]PL '!U25</f>
        <v>-2845501</v>
      </c>
      <c r="V14" s="2140">
        <f>+'[17]PL '!V25</f>
        <v>0.96468674460047921</v>
      </c>
      <c r="W14" s="68"/>
      <c r="X14" s="68"/>
      <c r="Y14" s="973" t="s">
        <v>700</v>
      </c>
      <c r="Z14" s="636">
        <f>+[17]Ratios!O26</f>
        <v>4.2438381210032801E-2</v>
      </c>
      <c r="AA14" s="646">
        <f>+[17]Ratios!P26</f>
        <v>4.1794470004277329E-2</v>
      </c>
      <c r="AB14" s="646">
        <f>+[17]Ratios!Q26</f>
        <v>3.962925021275604E-2</v>
      </c>
      <c r="AC14" s="654">
        <f>+[17]Ratios!R26</f>
        <v>3.8699284534844808E-2</v>
      </c>
      <c r="AD14" s="637">
        <f>+[17]Ratios!S26</f>
        <v>4.1756480206707268E-2</v>
      </c>
      <c r="AE14" s="68"/>
      <c r="AF14" s="68"/>
      <c r="AG14" s="68"/>
    </row>
    <row r="15" spans="1:33" ht="15">
      <c r="B15" s="553" t="s">
        <v>257</v>
      </c>
      <c r="C15" s="554"/>
      <c r="D15" s="555"/>
      <c r="E15" s="529">
        <f>+'[17]BG '!$D$24</f>
        <v>244017</v>
      </c>
      <c r="F15" s="530">
        <f>+'[17]BG '!$E$24</f>
        <v>207284</v>
      </c>
      <c r="G15" s="530">
        <f>+'[17]BG '!$F$24</f>
        <v>100211</v>
      </c>
      <c r="H15" s="232">
        <f>IFERROR(G15/F15-1,"n.a")</f>
        <v>-0.51655216996970332</v>
      </c>
      <c r="I15" s="233">
        <f>IFERROR(G15/E15-1,"n.a")</f>
        <v>-0.58932779273575209</v>
      </c>
      <c r="J15" s="68"/>
      <c r="K15" s="62"/>
      <c r="L15" s="2324" t="s">
        <v>338</v>
      </c>
      <c r="M15" s="2325"/>
      <c r="N15" s="2325"/>
      <c r="O15" s="2136">
        <f>+'[17]PL '!O26</f>
        <v>53602</v>
      </c>
      <c r="P15" s="2156">
        <f>+'[17]PL '!P26</f>
        <v>59331</v>
      </c>
      <c r="Q15" s="2137">
        <f>+'[17]PL '!Q26</f>
        <v>52943</v>
      </c>
      <c r="R15" s="2138">
        <f>+'[17]PL '!R26</f>
        <v>-0.10766715544993344</v>
      </c>
      <c r="S15" s="2139">
        <f>+'[17]PL '!S26</f>
        <v>-1.2294317376217334E-2</v>
      </c>
      <c r="T15" s="2156">
        <f>+'[17]PL '!T26</f>
        <v>214429</v>
      </c>
      <c r="U15" s="2137">
        <f>+'[17]PL '!U26</f>
        <v>213583</v>
      </c>
      <c r="V15" s="2140">
        <f>+'[17]PL '!V26</f>
        <v>-3.945361868030961E-3</v>
      </c>
      <c r="W15" s="68"/>
      <c r="X15" s="68"/>
      <c r="Y15" s="973" t="s">
        <v>701</v>
      </c>
      <c r="Z15" s="636">
        <f>+[17]Ratios!O27</f>
        <v>1.9310895081252277E-2</v>
      </c>
      <c r="AA15" s="646">
        <f>+[17]Ratios!P27</f>
        <v>2.6709275944031163E-2</v>
      </c>
      <c r="AB15" s="646">
        <f>+[17]Ratios!Q27</f>
        <v>2.4749201452785523E-2</v>
      </c>
      <c r="AC15" s="654">
        <f>+[17]Ratios!R27</f>
        <v>1.4708655804712195E-2</v>
      </c>
      <c r="AD15" s="637">
        <f>+[17]Ratios!S27</f>
        <v>2.4223408583220623E-2</v>
      </c>
      <c r="AE15" s="68"/>
      <c r="AF15" s="68"/>
      <c r="AG15" s="68"/>
    </row>
    <row r="16" spans="1:33" ht="14.4">
      <c r="B16" s="2322"/>
      <c r="C16" s="2323"/>
      <c r="D16" s="555"/>
      <c r="E16" s="531"/>
      <c r="F16" s="532"/>
      <c r="G16" s="532"/>
      <c r="H16" s="232"/>
      <c r="I16" s="233"/>
      <c r="J16" s="68"/>
      <c r="K16" s="62"/>
      <c r="L16" s="2349" t="s">
        <v>339</v>
      </c>
      <c r="M16" s="2350"/>
      <c r="N16" s="2350"/>
      <c r="O16" s="2141">
        <f>+'[17]PL '!O27</f>
        <v>-510638</v>
      </c>
      <c r="P16" s="2157">
        <f>+'[17]PL '!P27</f>
        <v>-674263</v>
      </c>
      <c r="Q16" s="2142">
        <f>+'[17]PL '!Q27</f>
        <v>-869226</v>
      </c>
      <c r="R16" s="2143">
        <f>+'[17]PL '!R27</f>
        <v>0.28914978279988679</v>
      </c>
      <c r="S16" s="2144">
        <f>+'[17]PL '!S27</f>
        <v>0.7022352429705585</v>
      </c>
      <c r="T16" s="2157">
        <f>+'[17]PL '!T27</f>
        <v>-1233894</v>
      </c>
      <c r="U16" s="2142">
        <f>+'[17]PL '!U27</f>
        <v>-2631918</v>
      </c>
      <c r="V16" s="2145">
        <f>+'[17]PL '!V27</f>
        <v>1.1330179091558916</v>
      </c>
      <c r="W16" s="68"/>
      <c r="X16" s="68"/>
      <c r="Y16" s="974"/>
      <c r="Z16" s="638"/>
      <c r="AA16" s="647"/>
      <c r="AB16" s="647"/>
      <c r="AC16" s="655"/>
      <c r="AD16" s="639"/>
      <c r="AE16" s="68"/>
      <c r="AF16" s="68"/>
      <c r="AG16" s="68"/>
    </row>
    <row r="17" spans="2:35" ht="14.4">
      <c r="B17" s="553" t="s">
        <v>565</v>
      </c>
      <c r="C17" s="554"/>
      <c r="D17" s="555"/>
      <c r="E17" s="531">
        <f>+'[17]BG '!$D$26</f>
        <v>1011</v>
      </c>
      <c r="F17" s="532">
        <f>+'[17]BG '!$E$26</f>
        <v>1229265</v>
      </c>
      <c r="G17" s="532">
        <f>+'[17]BG '!$F$26</f>
        <v>362360</v>
      </c>
      <c r="H17" s="232">
        <f>IFERROR(G17/F17-1,"n.a")</f>
        <v>-0.70522222628969344</v>
      </c>
      <c r="I17" s="233" t="str">
        <f>+'[17]BG '!$H$26</f>
        <v>n.a</v>
      </c>
      <c r="J17" s="68"/>
      <c r="K17" s="62"/>
      <c r="L17" s="2349"/>
      <c r="M17" s="2350"/>
      <c r="N17" s="2350"/>
      <c r="O17" s="2136"/>
      <c r="P17" s="2156"/>
      <c r="Q17" s="2137"/>
      <c r="R17" s="2146"/>
      <c r="S17" s="2147"/>
      <c r="T17" s="2156"/>
      <c r="U17" s="2137"/>
      <c r="V17" s="2140"/>
      <c r="W17" s="68"/>
      <c r="X17" s="68"/>
      <c r="Y17" s="975" t="s">
        <v>659</v>
      </c>
      <c r="Z17" s="965"/>
      <c r="AC17" s="656"/>
      <c r="AD17" s="641"/>
      <c r="AE17" s="68"/>
      <c r="AF17" s="68"/>
      <c r="AG17" s="68"/>
    </row>
    <row r="18" spans="2:35" ht="20.399999999999999" customHeight="1">
      <c r="B18" s="553" t="s">
        <v>261</v>
      </c>
      <c r="C18" s="554"/>
      <c r="D18" s="555"/>
      <c r="E18" s="531">
        <f>+'[17]BG '!$D$27</f>
        <v>14098087</v>
      </c>
      <c r="F18" s="532">
        <f>+'[17]BG '!$E$27</f>
        <v>18068208</v>
      </c>
      <c r="G18" s="532">
        <f>+'[17]BG '!$F$27</f>
        <v>18178514</v>
      </c>
      <c r="H18" s="232">
        <f>IFERROR(G18/F18-1,"n.a")</f>
        <v>6.1049773170642752E-3</v>
      </c>
      <c r="I18" s="233">
        <f>IFERROR(G18/E18-1,"n.a")</f>
        <v>0.28943125404177183</v>
      </c>
      <c r="J18" s="68"/>
      <c r="K18" s="62"/>
      <c r="L18" s="2280" t="s">
        <v>99</v>
      </c>
      <c r="M18" s="2281"/>
      <c r="N18" s="2281"/>
      <c r="O18" s="2141">
        <f>+'[17]PL '!O29</f>
        <v>1856684</v>
      </c>
      <c r="P18" s="2157">
        <f>+'[17]PL '!P29</f>
        <v>1773490</v>
      </c>
      <c r="Q18" s="2142">
        <f>+'[17]PL '!Q29</f>
        <v>1702170</v>
      </c>
      <c r="R18" s="2143">
        <f>+'[17]PL '!R29</f>
        <v>-4.0214492328685236E-2</v>
      </c>
      <c r="S18" s="2144">
        <f>+'[17]PL '!S29</f>
        <v>-8.3220407996191015E-2</v>
      </c>
      <c r="T18" s="2157">
        <f>+'[17]PL '!T29</f>
        <v>6809299</v>
      </c>
      <c r="U18" s="2142">
        <f>+'[17]PL '!U29</f>
        <v>7186177</v>
      </c>
      <c r="V18" s="2145">
        <f>+'[17]PL '!V29</f>
        <v>5.5347547522880181E-2</v>
      </c>
      <c r="W18" s="68"/>
      <c r="X18" s="68"/>
      <c r="Y18" s="972" t="s">
        <v>660</v>
      </c>
      <c r="Z18" s="640">
        <f>+[17]Ratios!O30</f>
        <v>3.9335424506372896E-2</v>
      </c>
      <c r="AA18" s="648">
        <f>+[17]Ratios!P30</f>
        <v>4.372690909790309E-2</v>
      </c>
      <c r="AB18" s="648">
        <f>+[17]Ratios!Q30</f>
        <v>4.169747048389328E-2</v>
      </c>
      <c r="AC18" s="636">
        <f>+[17]Ratios!R30</f>
        <v>3.9335424506372896E-2</v>
      </c>
      <c r="AD18" s="537">
        <f>+[17]Ratios!S30</f>
        <v>4.169747048389328E-2</v>
      </c>
      <c r="AE18" s="68"/>
      <c r="AF18" s="642"/>
      <c r="AG18" s="68"/>
    </row>
    <row r="19" spans="2:35" ht="14.4">
      <c r="B19" s="553" t="s">
        <v>262</v>
      </c>
      <c r="C19" s="554"/>
      <c r="D19" s="555"/>
      <c r="E19" s="531">
        <f>+'[17]BG '!$D$28</f>
        <v>9534621</v>
      </c>
      <c r="F19" s="532">
        <f>+'[17]BG '!$E$28</f>
        <v>9310033</v>
      </c>
      <c r="G19" s="532">
        <f>+'[17]BG '!$F$28</f>
        <v>9415232</v>
      </c>
      <c r="H19" s="232">
        <f>IFERROR(G19/F19-1,"n.a")</f>
        <v>1.1299530302416816E-2</v>
      </c>
      <c r="I19" s="233">
        <f>IFERROR(G19/E19-1,"n.a")</f>
        <v>-1.2521630382581583E-2</v>
      </c>
      <c r="J19" s="68"/>
      <c r="K19" s="62"/>
      <c r="L19" s="2324"/>
      <c r="M19" s="2325"/>
      <c r="N19" s="2325"/>
      <c r="O19" s="2136"/>
      <c r="P19" s="2156"/>
      <c r="Q19" s="2137"/>
      <c r="R19" s="2146"/>
      <c r="S19" s="2147"/>
      <c r="T19" s="2156"/>
      <c r="U19" s="2137"/>
      <c r="V19" s="2140"/>
      <c r="W19" s="68"/>
      <c r="X19" s="68"/>
      <c r="Y19" s="972" t="s">
        <v>221</v>
      </c>
      <c r="Z19" s="640">
        <f>+[17]Ratios!O31</f>
        <v>5.5335468806076031E-2</v>
      </c>
      <c r="AA19" s="648">
        <f>+[17]Ratios!P31</f>
        <v>6.1161711499082332E-2</v>
      </c>
      <c r="AB19" s="648">
        <f>+[17]Ratios!Q31</f>
        <v>6.0412026447464566E-2</v>
      </c>
      <c r="AC19" s="636">
        <f>+[17]Ratios!R31</f>
        <v>5.5335468806076031E-2</v>
      </c>
      <c r="AD19" s="537">
        <f>+[17]Ratios!S31</f>
        <v>6.0412026447464566E-2</v>
      </c>
      <c r="AE19" s="68"/>
      <c r="AF19" s="68"/>
      <c r="AG19" s="68"/>
    </row>
    <row r="20" spans="2:35" ht="14.4">
      <c r="B20" s="2324"/>
      <c r="C20" s="2325"/>
      <c r="D20" s="550"/>
      <c r="E20" s="529"/>
      <c r="F20" s="530"/>
      <c r="G20" s="530"/>
      <c r="H20" s="232"/>
      <c r="I20" s="233"/>
      <c r="J20" s="68"/>
      <c r="K20" s="62"/>
      <c r="L20" s="2322" t="s">
        <v>702</v>
      </c>
      <c r="M20" s="2323"/>
      <c r="N20" s="2323"/>
      <c r="O20" s="2136"/>
      <c r="P20" s="2156"/>
      <c r="Q20" s="2137"/>
      <c r="R20" s="2146"/>
      <c r="S20" s="2147"/>
      <c r="T20" s="2156"/>
      <c r="U20" s="2137"/>
      <c r="V20" s="2140"/>
      <c r="W20" s="68"/>
      <c r="X20" s="68"/>
      <c r="Y20" s="972" t="s">
        <v>661</v>
      </c>
      <c r="Z20" s="640">
        <f>+[17]Ratios!O32</f>
        <v>1.315828043495282</v>
      </c>
      <c r="AA20" s="648">
        <f>+[17]Ratios!P32</f>
        <v>1.2491016045622565</v>
      </c>
      <c r="AB20" s="648">
        <f>+[17]Ratios!Q32</f>
        <v>1.3584283552950505</v>
      </c>
      <c r="AC20" s="636">
        <f>+[17]Ratios!R32</f>
        <v>1.315828043495282</v>
      </c>
      <c r="AD20" s="537">
        <f>+[17]Ratios!S32</f>
        <v>1.3584283552950505</v>
      </c>
      <c r="AE20" s="68"/>
      <c r="AF20" s="68"/>
      <c r="AG20" s="68"/>
    </row>
    <row r="21" spans="2:35" ht="14.4">
      <c r="B21" s="2322" t="s">
        <v>35</v>
      </c>
      <c r="C21" s="2323"/>
      <c r="D21" s="555"/>
      <c r="E21" s="531">
        <f>+'[17]BG '!$D$30</f>
        <v>123707601</v>
      </c>
      <c r="F21" s="532">
        <f>+'[17]BG '!$E$30</f>
        <v>119635051</v>
      </c>
      <c r="G21" s="532">
        <f>+'[17]BG '!$F$30</f>
        <v>119425134</v>
      </c>
      <c r="H21" s="232">
        <f>IFERROR(G21/F21-1,"n.a")</f>
        <v>-1.7546446316974995E-3</v>
      </c>
      <c r="I21" s="233">
        <f>IFERROR(G21/E21-1,"n.a")</f>
        <v>-3.4617654577263957E-2</v>
      </c>
      <c r="J21" s="68"/>
      <c r="K21" s="62"/>
      <c r="L21" s="552"/>
      <c r="M21" s="2325" t="s">
        <v>663</v>
      </c>
      <c r="N21" s="2325"/>
      <c r="O21" s="2136">
        <f>+'[17]PL '!O32</f>
        <v>741992</v>
      </c>
      <c r="P21" s="2156">
        <f>+'[17]PL '!P32</f>
        <v>757688</v>
      </c>
      <c r="Q21" s="2137">
        <f>+'[17]PL '!Q32</f>
        <v>748269</v>
      </c>
      <c r="R21" s="2138">
        <f>+'[17]PL '!R32</f>
        <v>-1.2431238187750049E-2</v>
      </c>
      <c r="S21" s="2139">
        <f>+'[17]PL '!S32</f>
        <v>8.4596599424251462E-3</v>
      </c>
      <c r="T21" s="2156">
        <f>+'[17]PL '!T32</f>
        <v>2938465</v>
      </c>
      <c r="U21" s="2137">
        <f>+'[17]PL '!U32</f>
        <v>2927395</v>
      </c>
      <c r="V21" s="2140">
        <f>+'[17]PL '!V32</f>
        <v>-3.7672730490239115E-3</v>
      </c>
      <c r="W21" s="68"/>
      <c r="X21" s="68"/>
      <c r="Y21" s="972" t="s">
        <v>662</v>
      </c>
      <c r="Z21" s="640">
        <f>+[17]Ratios!O33</f>
        <v>0.93536127523679224</v>
      </c>
      <c r="AA21" s="648">
        <f>+[17]Ratios!P33</f>
        <v>0.89303178374199332</v>
      </c>
      <c r="AB21" s="648">
        <f>+[17]Ratios!Q33</f>
        <v>0.9376117568023794</v>
      </c>
      <c r="AC21" s="636">
        <f>+[17]Ratios!R33</f>
        <v>0.93536127523679224</v>
      </c>
      <c r="AD21" s="537">
        <f>+[17]Ratios!S33</f>
        <v>0.9376117568023794</v>
      </c>
      <c r="AE21" s="68"/>
      <c r="AF21" s="68"/>
      <c r="AG21" s="68"/>
    </row>
    <row r="22" spans="2:35" ht="15">
      <c r="B22" s="552"/>
      <c r="C22" s="2326" t="s">
        <v>570</v>
      </c>
      <c r="D22" s="2327"/>
      <c r="E22" s="529">
        <f>+'[17]BG '!$D$31</f>
        <v>118841510</v>
      </c>
      <c r="F22" s="530">
        <f>+'[17]BG '!$E$31</f>
        <v>114403780</v>
      </c>
      <c r="G22" s="530">
        <f>+'[17]BG '!$F$31</f>
        <v>114445408</v>
      </c>
      <c r="H22" s="232">
        <f>IFERROR(G22/F22-1,"n.a")</f>
        <v>3.6386909593377759E-4</v>
      </c>
      <c r="I22" s="233">
        <f>IFERROR(G22/E22-1,"n.a")</f>
        <v>-3.6991300430295748E-2</v>
      </c>
      <c r="J22" s="68"/>
      <c r="K22" s="62"/>
      <c r="L22" s="552"/>
      <c r="M22" s="2325" t="s">
        <v>664</v>
      </c>
      <c r="N22" s="2325"/>
      <c r="O22" s="2136">
        <f>+'[17]PL '!O33</f>
        <v>267859</v>
      </c>
      <c r="P22" s="2156">
        <f>+'[17]PL '!P33</f>
        <v>238376</v>
      </c>
      <c r="Q22" s="2137">
        <f>+'[17]PL '!Q33</f>
        <v>266027</v>
      </c>
      <c r="R22" s="2138">
        <f>+'[17]PL '!R33</f>
        <v>0.115997415847233</v>
      </c>
      <c r="S22" s="2139">
        <f>+'[17]PL '!S33</f>
        <v>-6.8394192466931791E-3</v>
      </c>
      <c r="T22" s="2156">
        <f>+'[17]PL '!T33</f>
        <v>989379</v>
      </c>
      <c r="U22" s="2137">
        <f>+'[17]PL '!U33</f>
        <v>988264</v>
      </c>
      <c r="V22" s="2140">
        <f>+'[17]PL '!V33</f>
        <v>-1.1269695435217608E-3</v>
      </c>
      <c r="W22" s="68"/>
      <c r="X22" s="68"/>
      <c r="Y22" s="972" t="s">
        <v>703</v>
      </c>
      <c r="Z22" s="640">
        <f>+[17]Ratios!O34</f>
        <v>1.6511127719629773E-2</v>
      </c>
      <c r="AA22" s="648">
        <f>+[17]Ratios!P34</f>
        <v>2.254399507047479E-2</v>
      </c>
      <c r="AB22" s="648">
        <f>+[17]Ratios!Q34</f>
        <v>2.9113670494185923E-2</v>
      </c>
      <c r="AC22" s="636">
        <f>+[17]Ratios!R34</f>
        <v>9.9742779750453658E-3</v>
      </c>
      <c r="AD22" s="537">
        <f>+[17]Ratios!S34</f>
        <v>2.2038225219826842E-2</v>
      </c>
      <c r="AE22" s="68"/>
      <c r="AF22" s="68"/>
      <c r="AG22" s="68"/>
    </row>
    <row r="23" spans="2:35" ht="14.4">
      <c r="B23" s="552"/>
      <c r="C23" s="2326" t="s">
        <v>572</v>
      </c>
      <c r="D23" s="2327"/>
      <c r="E23" s="529">
        <f>+'[17]BG '!$D$32</f>
        <v>4866091</v>
      </c>
      <c r="F23" s="530">
        <f>+'[17]BG '!$E$32</f>
        <v>5231271</v>
      </c>
      <c r="G23" s="530">
        <f>+'[17]BG '!$F$32</f>
        <v>4979726</v>
      </c>
      <c r="H23" s="232">
        <f>IFERROR(G23/F23-1,"n.a")</f>
        <v>-4.8084872681992574E-2</v>
      </c>
      <c r="I23" s="233">
        <f>IFERROR(G23/E23-1,"n.a")</f>
        <v>2.3352419837606719E-2</v>
      </c>
      <c r="J23" s="68"/>
      <c r="K23" s="62"/>
      <c r="L23" s="552"/>
      <c r="M23" s="2325" t="s">
        <v>704</v>
      </c>
      <c r="N23" s="2325"/>
      <c r="O23" s="2136">
        <f>+'[17]PL '!O34</f>
        <v>37096</v>
      </c>
      <c r="P23" s="2156">
        <f>+'[17]PL '!P34</f>
        <v>54382</v>
      </c>
      <c r="Q23" s="2137">
        <f>+'[17]PL '!Q34</f>
        <v>63754</v>
      </c>
      <c r="R23" s="2138">
        <f>+'[17]PL '!R34</f>
        <v>0.17233643484976646</v>
      </c>
      <c r="S23" s="2139">
        <f>+'[17]PL '!S34</f>
        <v>0.71862195384947158</v>
      </c>
      <c r="T23" s="2156">
        <f>+'[17]PL '!T34</f>
        <v>372490</v>
      </c>
      <c r="U23" s="2137">
        <f>+'[17]PL '!U34</f>
        <v>181511</v>
      </c>
      <c r="V23" s="2140">
        <f>+'[17]PL '!V34</f>
        <v>-0.51270906601519506</v>
      </c>
      <c r="W23" s="68"/>
      <c r="X23" s="68"/>
      <c r="Y23" s="976"/>
      <c r="Z23" s="640"/>
      <c r="AA23" s="648"/>
      <c r="AB23" s="648"/>
      <c r="AC23" s="656"/>
      <c r="AD23" s="641"/>
      <c r="AE23" s="68"/>
      <c r="AF23" s="68"/>
      <c r="AG23" s="68"/>
    </row>
    <row r="24" spans="2:35" ht="14.4">
      <c r="B24" s="552"/>
      <c r="C24" s="2326" t="s">
        <v>666</v>
      </c>
      <c r="D24" s="2327"/>
      <c r="E24" s="529">
        <f>+'[17]BG '!$D$33</f>
        <v>-6402939</v>
      </c>
      <c r="F24" s="530">
        <f>+'[17]BG '!$E$33</f>
        <v>-6534389</v>
      </c>
      <c r="G24" s="530">
        <f>+'[17]BG '!$F$33</f>
        <v>-6764601</v>
      </c>
      <c r="H24" s="232">
        <f>IFERROR(G24/F24-1,"n.a")</f>
        <v>3.5230837955928296E-2</v>
      </c>
      <c r="I24" s="233">
        <f>IFERROR(G24/E24-1,"n.a")</f>
        <v>5.6483749103341419E-2</v>
      </c>
      <c r="J24" s="68"/>
      <c r="K24" s="62"/>
      <c r="L24" s="552"/>
      <c r="M24" s="2325" t="s">
        <v>705</v>
      </c>
      <c r="N24" s="2325"/>
      <c r="O24" s="2136">
        <f>+'[17]PL '!O35</f>
        <v>-864</v>
      </c>
      <c r="P24" s="2156">
        <f>+'[17]PL '!P35</f>
        <v>817</v>
      </c>
      <c r="Q24" s="2137">
        <f>+'[17]PL '!Q35</f>
        <v>-1373</v>
      </c>
      <c r="R24" s="2138">
        <f>+'[17]PL '!R35</f>
        <v>-2.6805385556915544</v>
      </c>
      <c r="S24" s="2139">
        <f>+'[17]PL '!S35</f>
        <v>0.58912037037037046</v>
      </c>
      <c r="T24" s="2156">
        <f>+'[17]PL '!T35</f>
        <v>15216</v>
      </c>
      <c r="U24" s="2137">
        <f>+'[17]PL '!U35</f>
        <v>-9180</v>
      </c>
      <c r="V24" s="2140">
        <f>+'[17]PL '!V35</f>
        <v>-1.6033123028391167</v>
      </c>
      <c r="W24" s="68"/>
      <c r="X24" s="68"/>
      <c r="Y24" s="977" t="s">
        <v>406</v>
      </c>
      <c r="Z24" s="640"/>
      <c r="AA24" s="649"/>
      <c r="AB24" s="648"/>
      <c r="AC24" s="656"/>
      <c r="AD24" s="641"/>
      <c r="AE24" s="68"/>
      <c r="AF24" s="68"/>
      <c r="AG24" s="68"/>
    </row>
    <row r="25" spans="2:35" ht="15">
      <c r="B25" s="2322" t="s">
        <v>576</v>
      </c>
      <c r="C25" s="2323"/>
      <c r="D25" s="555"/>
      <c r="E25" s="531">
        <f>+'[17]BG '!$D$34</f>
        <v>117304662</v>
      </c>
      <c r="F25" s="532">
        <f>+'[17]BG '!$E$34</f>
        <v>113100662</v>
      </c>
      <c r="G25" s="532">
        <f>+'[17]BG '!$F$34</f>
        <v>112660533</v>
      </c>
      <c r="H25" s="232">
        <f>IFERROR(G25/F25-1,"n.a")</f>
        <v>-3.8914803168880185E-3</v>
      </c>
      <c r="I25" s="233">
        <f>IFERROR(G25/E25-1,"n.a")</f>
        <v>-3.959031909575772E-2</v>
      </c>
      <c r="J25" s="68"/>
      <c r="K25" s="62"/>
      <c r="L25" s="552"/>
      <c r="M25" s="2346" t="s">
        <v>575</v>
      </c>
      <c r="N25" s="2346"/>
      <c r="O25" s="2136">
        <f>+'[17]PL '!O36</f>
        <v>9957</v>
      </c>
      <c r="P25" s="2156">
        <f>+'[17]PL '!P36</f>
        <v>3288</v>
      </c>
      <c r="Q25" s="2137">
        <f>+'[17]PL '!Q36</f>
        <v>29594</v>
      </c>
      <c r="R25" s="2138">
        <f>+'[17]PL '!R36</f>
        <v>8.0006082725060832</v>
      </c>
      <c r="S25" s="2139">
        <f>+'[17]PL '!S36</f>
        <v>1.972180375615145</v>
      </c>
      <c r="T25" s="2156">
        <f>+'[17]PL '!T36</f>
        <v>-1297</v>
      </c>
      <c r="U25" s="2137">
        <f>+'[17]PL '!U36</f>
        <v>89706</v>
      </c>
      <c r="V25" s="2140" t="str">
        <f>+'[17]PL '!V36</f>
        <v>n.a</v>
      </c>
      <c r="W25" s="68"/>
      <c r="X25" s="68"/>
      <c r="Y25" s="978" t="s">
        <v>706</v>
      </c>
      <c r="Z25" s="640">
        <f>+[17]Ratios!O37</f>
        <v>0.41873534394161221</v>
      </c>
      <c r="AA25" s="648">
        <f>+[17]Ratios!P37</f>
        <v>0.39217920393710182</v>
      </c>
      <c r="AB25" s="648">
        <f>+[17]Ratios!Q37</f>
        <v>0.41788019881209526</v>
      </c>
      <c r="AC25" s="654">
        <f>+[17]Ratios!R37</f>
        <v>0.40771470751741817</v>
      </c>
      <c r="AD25" s="637">
        <f>+[17]Ratios!S37</f>
        <v>0.3880593736919043</v>
      </c>
      <c r="AE25" s="68"/>
      <c r="AF25" s="68"/>
      <c r="AG25" s="68"/>
    </row>
    <row r="26" spans="2:35" ht="15">
      <c r="B26" s="2322"/>
      <c r="C26" s="2323"/>
      <c r="D26" s="555"/>
      <c r="E26" s="533"/>
      <c r="F26" s="532"/>
      <c r="G26" s="532"/>
      <c r="H26" s="232"/>
      <c r="I26" s="233"/>
      <c r="J26" s="68"/>
      <c r="K26" s="62"/>
      <c r="L26" s="552"/>
      <c r="M26" s="2346" t="s">
        <v>707</v>
      </c>
      <c r="N26" s="2346"/>
      <c r="O26" s="2136">
        <f>+'[17]PL '!O37</f>
        <v>4812</v>
      </c>
      <c r="P26" s="2156">
        <f>+'[17]PL '!P37</f>
        <v>5587</v>
      </c>
      <c r="Q26" s="2137">
        <f>+'[17]PL '!Q37</f>
        <v>-13</v>
      </c>
      <c r="R26" s="2138">
        <f>+'[17]PL '!R37</f>
        <v>-1.0023268301413997</v>
      </c>
      <c r="S26" s="2139">
        <f>+'[17]PL '!S37</f>
        <v>-1.0027015793848713</v>
      </c>
      <c r="T26" s="2156">
        <f>+'[17]PL '!T37</f>
        <v>12153</v>
      </c>
      <c r="U26" s="2137">
        <f>+'[17]PL '!U37</f>
        <v>18226</v>
      </c>
      <c r="V26" s="2140">
        <f>+'[17]PL '!V37</f>
        <v>0.49971200526618942</v>
      </c>
      <c r="W26" s="68"/>
      <c r="X26" s="68"/>
      <c r="Y26" s="979" t="s">
        <v>708</v>
      </c>
      <c r="Z26" s="640">
        <f>+[17]Ratios!O38</f>
        <v>3.09E-2</v>
      </c>
      <c r="AA26" s="648">
        <f>+[17]Ratios!P38</f>
        <v>3.0156783766363531E-2</v>
      </c>
      <c r="AB26" s="648">
        <f>+[17]Ratios!Q38</f>
        <v>3.3317293389231187E-2</v>
      </c>
      <c r="AC26" s="654">
        <f>+[17]Ratios!R38</f>
        <v>2.6576692928156759E-2</v>
      </c>
      <c r="AD26" s="637">
        <f>+[17]Ratios!S38</f>
        <v>2.9715339843907881E-2</v>
      </c>
      <c r="AE26" s="68"/>
      <c r="AF26" s="68"/>
      <c r="AG26" s="68"/>
    </row>
    <row r="27" spans="2:35" ht="15.6" thickBot="1">
      <c r="B27" s="2322" t="s">
        <v>709</v>
      </c>
      <c r="C27" s="2323"/>
      <c r="D27" s="555"/>
      <c r="E27" s="531">
        <f>+'[17]BG '!$D$36</f>
        <v>1281645</v>
      </c>
      <c r="F27" s="532">
        <f>+'[17]BG '!$E$36</f>
        <v>1213395</v>
      </c>
      <c r="G27" s="532">
        <f>+'[17]BG '!$F$36</f>
        <v>1300690</v>
      </c>
      <c r="H27" s="232">
        <f>IFERROR(G27/F27-1,"n.a")</f>
        <v>7.1942772139327982E-2</v>
      </c>
      <c r="I27" s="233">
        <f>IFERROR(G27/E27-1,"n.a")</f>
        <v>1.4859809073495489E-2</v>
      </c>
      <c r="J27" s="68"/>
      <c r="K27" s="62"/>
      <c r="L27" s="552"/>
      <c r="M27" s="2325" t="s">
        <v>328</v>
      </c>
      <c r="N27" s="2325"/>
      <c r="O27" s="2136">
        <f>+'[17]PL '!O38</f>
        <v>9937</v>
      </c>
      <c r="P27" s="2156">
        <f>+'[17]PL '!P38</f>
        <v>55726</v>
      </c>
      <c r="Q27" s="2137">
        <f>+'[17]PL '!Q38</f>
        <v>77366</v>
      </c>
      <c r="R27" s="2138">
        <f>+'[17]PL '!R38</f>
        <v>0.38832860783117407</v>
      </c>
      <c r="S27" s="2139">
        <f>+'[17]PL '!S38</f>
        <v>6.7856495924323239</v>
      </c>
      <c r="T27" s="2156">
        <f>+'[17]PL '!T38</f>
        <v>202755</v>
      </c>
      <c r="U27" s="2137">
        <f>+'[17]PL '!U38</f>
        <v>315309</v>
      </c>
      <c r="V27" s="2140">
        <f>+'[17]PL '!V38</f>
        <v>0.55512317822001922</v>
      </c>
      <c r="W27" s="68"/>
      <c r="X27" s="68"/>
      <c r="Y27" s="1761"/>
      <c r="Z27" s="1761"/>
      <c r="AA27" s="1762"/>
      <c r="AB27" s="1762"/>
      <c r="AC27" s="1761"/>
      <c r="AD27" s="1763"/>
      <c r="AE27" s="68"/>
      <c r="AF27" s="68"/>
      <c r="AG27" s="68"/>
    </row>
    <row r="28" spans="2:35" ht="14.4" customHeight="1">
      <c r="B28" s="2322" t="s">
        <v>581</v>
      </c>
      <c r="C28" s="2323"/>
      <c r="D28" s="555"/>
      <c r="E28" s="531">
        <f>+'[17]BG '!$D$37</f>
        <v>699678</v>
      </c>
      <c r="F28" s="532">
        <f>+'[17]BG '!$E$37</f>
        <v>325771</v>
      </c>
      <c r="G28" s="532">
        <f>+'[17]BG '!$F$37</f>
        <v>412401</v>
      </c>
      <c r="H28" s="232">
        <f>IFERROR(G28/F28-1,"n.a")</f>
        <v>0.26592299498727634</v>
      </c>
      <c r="I28" s="233">
        <f>IFERROR(G28/E28-1,"n.a")</f>
        <v>-0.4105845831939835</v>
      </c>
      <c r="J28" s="68"/>
      <c r="K28" s="62"/>
      <c r="L28" s="553"/>
      <c r="M28" s="616" t="s">
        <v>100</v>
      </c>
      <c r="N28" s="571"/>
      <c r="O28" s="2141">
        <f>+'[17]PL '!O39</f>
        <v>1070789</v>
      </c>
      <c r="P28" s="2157">
        <f>+'[17]PL '!P39</f>
        <v>1115864</v>
      </c>
      <c r="Q28" s="2142">
        <f>+'[17]PL '!Q39</f>
        <v>1183624</v>
      </c>
      <c r="R28" s="2143">
        <f>+'[17]PL '!R39</f>
        <v>6.0724245965458223E-2</v>
      </c>
      <c r="S28" s="2144">
        <f>+'[17]PL '!S39</f>
        <v>0.10537556885623589</v>
      </c>
      <c r="T28" s="2157">
        <f>+'[17]PL '!T39</f>
        <v>4529161</v>
      </c>
      <c r="U28" s="2142">
        <f>+'[17]PL '!U39</f>
        <v>4511231</v>
      </c>
      <c r="V28" s="2145">
        <f>+'[17]PL '!V39</f>
        <v>-3.9587906016147478E-3</v>
      </c>
      <c r="W28" s="68"/>
      <c r="X28" s="68"/>
    </row>
    <row r="29" spans="2:35" ht="14.4" customHeight="1">
      <c r="B29" s="2322" t="s">
        <v>672</v>
      </c>
      <c r="C29" s="2323"/>
      <c r="D29" s="555"/>
      <c r="E29" s="531">
        <f>+'[17]BG '!$D$38</f>
        <v>2730184</v>
      </c>
      <c r="F29" s="532">
        <f>+'[17]BG '!$E$38</f>
        <v>2851285</v>
      </c>
      <c r="G29" s="532">
        <f>+'[17]BG '!$F$38</f>
        <v>2917670</v>
      </c>
      <c r="H29" s="232">
        <f>IFERROR(G29/F29-1,"n.a")</f>
        <v>2.3282484914696422E-2</v>
      </c>
      <c r="I29" s="233">
        <f>IFERROR(G29/E29-1,"n.a")</f>
        <v>6.867156206321634E-2</v>
      </c>
      <c r="J29" s="68"/>
      <c r="K29" s="62"/>
      <c r="L29" s="2324"/>
      <c r="M29" s="2325"/>
      <c r="N29" s="2325"/>
      <c r="O29" s="2136"/>
      <c r="P29" s="2156"/>
      <c r="Q29" s="2137"/>
      <c r="R29" s="2146"/>
      <c r="S29" s="2147"/>
      <c r="T29" s="2156"/>
      <c r="U29" s="2137"/>
      <c r="V29" s="2140"/>
      <c r="W29" s="68"/>
      <c r="X29" s="68"/>
      <c r="Y29" s="796"/>
      <c r="Z29" s="651"/>
      <c r="AA29" s="651"/>
      <c r="AB29" s="651"/>
      <c r="AC29" s="797"/>
      <c r="AD29" s="797"/>
    </row>
    <row r="30" spans="2:35" ht="16.5" customHeight="1">
      <c r="B30" s="2322" t="s">
        <v>588</v>
      </c>
      <c r="C30" s="2323"/>
      <c r="D30" s="555"/>
      <c r="E30" s="531">
        <f>+'[17]BG '!$D$39</f>
        <v>5071892</v>
      </c>
      <c r="F30" s="532">
        <f>+'[17]BG '!$E$39</f>
        <v>7119911</v>
      </c>
      <c r="G30" s="532">
        <f>+'[17]BG '!$F$39</f>
        <v>5776165</v>
      </c>
      <c r="H30" s="232">
        <f>IFERROR(G30/F30-1,"n.a")</f>
        <v>-0.18873072992064088</v>
      </c>
      <c r="I30" s="233">
        <f>IFERROR(G30/E30-1,"n.a")</f>
        <v>0.13885804350723552</v>
      </c>
      <c r="J30" s="68"/>
      <c r="K30" s="62"/>
      <c r="L30" s="2322" t="s">
        <v>589</v>
      </c>
      <c r="M30" s="2323"/>
      <c r="N30" s="2323"/>
      <c r="O30" s="2136"/>
      <c r="P30" s="2156"/>
      <c r="Q30" s="2137"/>
      <c r="R30" s="2146"/>
      <c r="S30" s="2147"/>
      <c r="T30" s="2156"/>
      <c r="U30" s="2137"/>
      <c r="V30" s="2140"/>
      <c r="W30" s="68"/>
      <c r="X30" s="68"/>
      <c r="Y30" s="798"/>
      <c r="Z30" s="799"/>
      <c r="AA30" s="799"/>
      <c r="AB30" s="799"/>
      <c r="AC30" s="799"/>
      <c r="AD30" s="799"/>
      <c r="AG30" s="68"/>
    </row>
    <row r="31" spans="2:35" ht="17.399999999999999" customHeight="1">
      <c r="B31" s="2324"/>
      <c r="C31" s="2325"/>
      <c r="D31" s="550"/>
      <c r="E31" s="529"/>
      <c r="F31" s="530"/>
      <c r="G31" s="530"/>
      <c r="H31" s="232"/>
      <c r="I31" s="233"/>
      <c r="J31" s="68"/>
      <c r="K31" s="62"/>
      <c r="L31" s="552"/>
      <c r="M31" s="2325" t="s">
        <v>381</v>
      </c>
      <c r="N31" s="2325"/>
      <c r="O31" s="2136">
        <f>+'[17]PL '!O42</f>
        <v>-564902</v>
      </c>
      <c r="P31" s="2156">
        <f>+'[17]PL '!P42</f>
        <v>-552835</v>
      </c>
      <c r="Q31" s="2137">
        <f>+'[17]PL '!Q42</f>
        <v>-592595</v>
      </c>
      <c r="R31" s="2138">
        <f>+'[17]PL '!R42</f>
        <v>7.1920193186032044E-2</v>
      </c>
      <c r="S31" s="2139">
        <f>+'[17]PL '!S42</f>
        <v>4.9022662337892209E-2</v>
      </c>
      <c r="T31" s="2156">
        <f>+'[17]PL '!T42</f>
        <v>-2090339</v>
      </c>
      <c r="U31" s="2137">
        <f>+'[17]PL '!U42</f>
        <v>-2254885</v>
      </c>
      <c r="V31" s="2140">
        <f>+'[17]PL '!V42</f>
        <v>7.8717375507034948E-2</v>
      </c>
      <c r="W31" s="68"/>
      <c r="X31" s="68"/>
      <c r="AG31" s="68"/>
    </row>
    <row r="32" spans="2:35" ht="14.4" customHeight="1">
      <c r="B32" s="2351" t="s">
        <v>628</v>
      </c>
      <c r="C32" s="2352"/>
      <c r="D32" s="2353"/>
      <c r="E32" s="534">
        <f>+'[17]BG '!$D$41</f>
        <v>180609283</v>
      </c>
      <c r="F32" s="544">
        <f>+'[17]BG '!$E$41</f>
        <v>181840636</v>
      </c>
      <c r="G32" s="544">
        <f>+'[17]BG '!$F$41</f>
        <v>180914161</v>
      </c>
      <c r="H32" s="232">
        <f>IFERROR(G32/F32-1,"n.a")</f>
        <v>-5.0949832797548833E-3</v>
      </c>
      <c r="I32" s="233">
        <f>IFERROR(G32/E32-1,"n.a")</f>
        <v>1.6880527674758561E-3</v>
      </c>
      <c r="J32" s="68"/>
      <c r="K32" s="62"/>
      <c r="L32" s="552"/>
      <c r="M32" s="2325" t="s">
        <v>676</v>
      </c>
      <c r="N32" s="2325"/>
      <c r="O32" s="2136">
        <f>+'[17]PL '!O43</f>
        <v>-736377</v>
      </c>
      <c r="P32" s="2156">
        <f>+'[17]PL '!P43</f>
        <v>-690092</v>
      </c>
      <c r="Q32" s="2137">
        <f>+'[17]PL '!Q43</f>
        <v>-794793</v>
      </c>
      <c r="R32" s="2138">
        <f>+'[17]PL '!R43</f>
        <v>0.15172035033010101</v>
      </c>
      <c r="S32" s="2139">
        <f>+'[17]PL '!S43</f>
        <v>7.9328930697183608E-2</v>
      </c>
      <c r="T32" s="2156">
        <f>+'[17]PL '!T43</f>
        <v>-2346996</v>
      </c>
      <c r="U32" s="2137">
        <f>+'[17]PL '!U43</f>
        <v>-2656468</v>
      </c>
      <c r="V32" s="2140">
        <f>+'[17]PL '!V43</f>
        <v>0.13185876754796344</v>
      </c>
      <c r="W32" s="68"/>
      <c r="X32" s="68"/>
      <c r="Y32" s="2317"/>
      <c r="Z32" s="2317"/>
      <c r="AA32" s="2317"/>
      <c r="AB32" s="2317"/>
      <c r="AC32" s="2317"/>
      <c r="AD32" s="2317"/>
      <c r="AE32" s="2317"/>
      <c r="AF32" s="2317"/>
      <c r="AG32" s="2317"/>
      <c r="AH32" s="2317"/>
      <c r="AI32" s="644"/>
    </row>
    <row r="33" spans="2:37" ht="17.100000000000001" customHeight="1">
      <c r="B33" s="2322"/>
      <c r="C33" s="2323"/>
      <c r="D33" s="555"/>
      <c r="E33" s="529"/>
      <c r="F33" s="530"/>
      <c r="G33" s="530"/>
      <c r="H33" s="232"/>
      <c r="I33" s="233"/>
      <c r="J33" s="68"/>
      <c r="K33" s="62"/>
      <c r="L33" s="552"/>
      <c r="M33" s="2325" t="s">
        <v>710</v>
      </c>
      <c r="N33" s="2325"/>
      <c r="O33" s="2136">
        <f>+'[17]PL '!O44</f>
        <v>-119047</v>
      </c>
      <c r="P33" s="2156">
        <f>+'[17]PL '!P44</f>
        <v>-111147</v>
      </c>
      <c r="Q33" s="2137">
        <f>+'[17]PL '!Q44</f>
        <v>-123363</v>
      </c>
      <c r="R33" s="2138">
        <f>+'[17]PL '!R44</f>
        <v>0.10990849955464377</v>
      </c>
      <c r="S33" s="2139">
        <f>+'[17]PL '!S44</f>
        <v>3.625458852386032E-2</v>
      </c>
      <c r="T33" s="2156">
        <f>+'[17]PL '!T44</f>
        <v>-447859</v>
      </c>
      <c r="U33" s="2137">
        <f>+'[17]PL '!U44</f>
        <v>-460043</v>
      </c>
      <c r="V33" s="2140">
        <f>+'[17]PL '!V44</f>
        <v>2.7204990856497302E-2</v>
      </c>
      <c r="W33" s="68"/>
      <c r="X33" s="68"/>
      <c r="Y33" s="659" t="s">
        <v>671</v>
      </c>
      <c r="Z33" s="659"/>
      <c r="AA33" s="659"/>
      <c r="AB33" s="659"/>
      <c r="AC33" s="659"/>
      <c r="AD33" s="659"/>
      <c r="AE33" s="659"/>
      <c r="AF33" s="659"/>
      <c r="AG33" s="644"/>
      <c r="AH33" s="644"/>
      <c r="AI33" s="643"/>
    </row>
    <row r="34" spans="2:37" ht="14.4">
      <c r="B34" s="2328" t="s">
        <v>593</v>
      </c>
      <c r="C34" s="2329"/>
      <c r="D34" s="2330"/>
      <c r="E34" s="529"/>
      <c r="F34" s="530"/>
      <c r="G34" s="530"/>
      <c r="H34" s="232"/>
      <c r="I34" s="233"/>
      <c r="J34" s="68"/>
      <c r="K34" s="62"/>
      <c r="L34" s="552"/>
      <c r="M34" s="2325" t="s">
        <v>680</v>
      </c>
      <c r="N34" s="2325"/>
      <c r="O34" s="2136">
        <f>+'[17]PL '!O45</f>
        <v>-59997</v>
      </c>
      <c r="P34" s="2156">
        <f>+'[17]PL '!P45</f>
        <v>-68474</v>
      </c>
      <c r="Q34" s="2137">
        <f>+'[17]PL '!Q45</f>
        <v>-100066</v>
      </c>
      <c r="R34" s="2138">
        <f>+'[17]PL '!R45</f>
        <v>0.46137219966702681</v>
      </c>
      <c r="S34" s="2139">
        <f>+'[17]PL '!S45</f>
        <v>0.66785005916962525</v>
      </c>
      <c r="T34" s="2156">
        <f>+'[17]PL '!T45</f>
        <v>-193654</v>
      </c>
      <c r="U34" s="2137">
        <f>+'[17]PL '!U45</f>
        <v>-252114</v>
      </c>
      <c r="V34" s="2140">
        <f>+'[17]PL '!V45</f>
        <v>0.30187860823943735</v>
      </c>
      <c r="W34" s="68"/>
      <c r="X34" s="68"/>
      <c r="Y34" s="2318" t="s">
        <v>673</v>
      </c>
      <c r="Z34" s="2318"/>
      <c r="AA34" s="2318"/>
      <c r="AB34" s="2318"/>
      <c r="AC34" s="2318"/>
      <c r="AD34" s="2318"/>
      <c r="AE34" s="2318"/>
      <c r="AF34" s="2318"/>
      <c r="AG34" s="2318"/>
      <c r="AH34" s="644"/>
      <c r="AI34" s="644"/>
      <c r="AJ34" s="644"/>
      <c r="AK34" s="644"/>
    </row>
    <row r="35" spans="2:37" ht="15" customHeight="1">
      <c r="B35" s="2354" t="s">
        <v>109</v>
      </c>
      <c r="C35" s="2355"/>
      <c r="D35" s="555"/>
      <c r="E35" s="535"/>
      <c r="F35" s="536"/>
      <c r="G35" s="536"/>
      <c r="H35" s="232"/>
      <c r="I35" s="233"/>
      <c r="J35" s="68"/>
      <c r="K35" s="62"/>
      <c r="L35" s="553"/>
      <c r="M35" s="554" t="s">
        <v>589</v>
      </c>
      <c r="N35" s="554"/>
      <c r="O35" s="2141">
        <f>+'[17]PL '!O46</f>
        <v>-1480323</v>
      </c>
      <c r="P35" s="2157">
        <f>+'[17]PL '!P46</f>
        <v>-1422548</v>
      </c>
      <c r="Q35" s="2142">
        <f>+'[17]PL '!Q46</f>
        <v>-1610817</v>
      </c>
      <c r="R35" s="2143">
        <f>+'[17]PL '!R46</f>
        <v>0.1323463250449195</v>
      </c>
      <c r="S35" s="2144">
        <f>+'[17]PL '!S46</f>
        <v>8.8152382959664877E-2</v>
      </c>
      <c r="T35" s="2157">
        <f>+'[17]PL '!T46</f>
        <v>-5078848</v>
      </c>
      <c r="U35" s="2142">
        <f>+'[17]PL '!U46</f>
        <v>-5623510</v>
      </c>
      <c r="V35" s="2145">
        <f>+'[17]PL '!V46</f>
        <v>0.10724124840908811</v>
      </c>
      <c r="W35" s="68"/>
      <c r="X35" s="68"/>
      <c r="Y35" s="2317" t="s">
        <v>675</v>
      </c>
      <c r="Z35" s="2317"/>
      <c r="AA35" s="2317"/>
      <c r="AB35" s="2317"/>
      <c r="AC35" s="2317"/>
      <c r="AD35" s="2317"/>
      <c r="AE35" s="2317"/>
      <c r="AF35" s="2317"/>
      <c r="AG35" s="2317"/>
      <c r="AH35" s="2317"/>
      <c r="AI35" s="2317"/>
      <c r="AJ35" s="2317"/>
    </row>
    <row r="36" spans="2:37" ht="15">
      <c r="B36" s="552"/>
      <c r="C36" s="2326" t="s">
        <v>711</v>
      </c>
      <c r="D36" s="2327"/>
      <c r="E36" s="529">
        <f>+'[17]BG '!$D$45</f>
        <v>39395493</v>
      </c>
      <c r="F36" s="530">
        <f>+'[17]BG '!$E$45</f>
        <v>36740398</v>
      </c>
      <c r="G36" s="530">
        <f>+'[17]BG '!$F$45</f>
        <v>39385047</v>
      </c>
      <c r="H36" s="232">
        <f>IFERROR(G36/F36-1,"n.a")</f>
        <v>7.1982045485734725E-2</v>
      </c>
      <c r="I36" s="233">
        <f>IFERROR(G36/E36-1,"n.a")</f>
        <v>-2.6515723511821854E-4</v>
      </c>
      <c r="J36" s="68"/>
      <c r="K36" s="62"/>
      <c r="L36" s="2324"/>
      <c r="M36" s="2325"/>
      <c r="N36" s="2325"/>
      <c r="O36" s="2136"/>
      <c r="P36" s="2156"/>
      <c r="Q36" s="2137"/>
      <c r="R36" s="2138"/>
      <c r="S36" s="2139"/>
      <c r="T36" s="2156"/>
      <c r="U36" s="2137"/>
      <c r="V36" s="2140"/>
      <c r="W36" s="68"/>
      <c r="X36" s="68"/>
      <c r="Y36" s="2317"/>
      <c r="Z36" s="2317"/>
      <c r="AA36" s="2317"/>
      <c r="AB36" s="2317"/>
      <c r="AC36" s="2317"/>
      <c r="AD36" s="2317"/>
      <c r="AE36" s="2317"/>
      <c r="AF36" s="2317"/>
      <c r="AG36" s="2317"/>
      <c r="AH36" s="2317"/>
      <c r="AI36" s="2317"/>
      <c r="AJ36" s="2317"/>
      <c r="AK36" s="644"/>
    </row>
    <row r="37" spans="2:37" ht="16.350000000000001" customHeight="1">
      <c r="B37" s="552"/>
      <c r="C37" s="2325" t="s">
        <v>712</v>
      </c>
      <c r="D37" s="2343"/>
      <c r="E37" s="529">
        <f>+'[17]BG '!$D$46</f>
        <v>81232946</v>
      </c>
      <c r="F37" s="530">
        <f>+'[17]BG '!$E$46</f>
        <v>85638878</v>
      </c>
      <c r="G37" s="530">
        <f>+'[17]BG '!$F$46</f>
        <v>83047645</v>
      </c>
      <c r="H37" s="232">
        <f>IFERROR(G37/F37-1,"n.a")</f>
        <v>-3.0257671054494617E-2</v>
      </c>
      <c r="I37" s="233">
        <f>IFERROR(G37/E37-1,"n.a")</f>
        <v>2.2339445869659746E-2</v>
      </c>
      <c r="J37" s="68"/>
      <c r="K37" s="62"/>
      <c r="L37" s="2322" t="s">
        <v>597</v>
      </c>
      <c r="M37" s="2323"/>
      <c r="N37" s="2323"/>
      <c r="O37" s="2141">
        <f>+'[17]PL '!O48</f>
        <v>1447150</v>
      </c>
      <c r="P37" s="2157">
        <f>+'[17]PL '!P48</f>
        <v>1466806</v>
      </c>
      <c r="Q37" s="2142">
        <f>+'[17]PL '!Q48</f>
        <v>1274977</v>
      </c>
      <c r="R37" s="2143">
        <f>+'[17]PL '!R48</f>
        <v>-0.13078007589279017</v>
      </c>
      <c r="S37" s="2144">
        <f>+'[17]PL '!S48</f>
        <v>-0.11897384514390352</v>
      </c>
      <c r="T37" s="2157">
        <f>+'[17]PL '!T48</f>
        <v>6259612</v>
      </c>
      <c r="U37" s="2142">
        <f>+'[17]PL '!U48</f>
        <v>6073898</v>
      </c>
      <c r="V37" s="2145">
        <f>+'[17]PL '!V48</f>
        <v>-2.9668612048158849E-2</v>
      </c>
      <c r="W37" s="68"/>
      <c r="X37" s="68"/>
      <c r="Y37" s="2318" t="s">
        <v>677</v>
      </c>
      <c r="Z37" s="2318"/>
      <c r="AA37" s="2318"/>
      <c r="AB37" s="2318"/>
      <c r="AC37" s="2318"/>
      <c r="AD37" s="2318"/>
      <c r="AE37" s="2318"/>
      <c r="AF37" s="643"/>
      <c r="AG37" s="643"/>
      <c r="AH37" s="643"/>
    </row>
    <row r="38" spans="2:37" ht="16.350000000000001" customHeight="1">
      <c r="B38" s="552"/>
      <c r="C38" s="2323" t="s">
        <v>596</v>
      </c>
      <c r="D38" s="2356"/>
      <c r="E38" s="531">
        <f>+'[17]BG '!$D$47</f>
        <v>120628439</v>
      </c>
      <c r="F38" s="532">
        <f>+'[17]BG '!$E$47</f>
        <v>122379276</v>
      </c>
      <c r="G38" s="532">
        <f>+'[17]BG '!$F$47</f>
        <v>122432692</v>
      </c>
      <c r="H38" s="232">
        <f>IFERROR(G38/F38-1,"n.a")</f>
        <v>4.3647913066591215E-4</v>
      </c>
      <c r="I38" s="233">
        <f>IFERROR(G38/E38-1,"n.a")</f>
        <v>1.4957111398913092E-2</v>
      </c>
      <c r="J38" s="68"/>
      <c r="K38" s="62"/>
      <c r="L38" s="2324"/>
      <c r="M38" s="2325"/>
      <c r="N38" s="2325"/>
      <c r="O38" s="2136"/>
      <c r="P38" s="2156"/>
      <c r="Q38" s="2137"/>
      <c r="R38" s="2138"/>
      <c r="S38" s="2139"/>
      <c r="T38" s="2156"/>
      <c r="U38" s="2137"/>
      <c r="V38" s="2140"/>
      <c r="W38" s="68"/>
      <c r="X38" s="68"/>
      <c r="Y38" s="2318" t="s">
        <v>679</v>
      </c>
      <c r="Z38" s="2318"/>
      <c r="AA38" s="2318"/>
      <c r="AB38" s="2318"/>
      <c r="AC38" s="2318"/>
      <c r="AD38" s="2318"/>
      <c r="AE38" s="2318"/>
      <c r="AF38" s="2318"/>
      <c r="AG38" s="2318"/>
      <c r="AH38" s="2318"/>
    </row>
    <row r="39" spans="2:37" ht="14.4">
      <c r="B39" s="2324"/>
      <c r="C39" s="2325"/>
      <c r="D39" s="207"/>
      <c r="E39" s="529"/>
      <c r="F39" s="530"/>
      <c r="G39" s="530"/>
      <c r="H39" s="232"/>
      <c r="I39" s="233"/>
      <c r="J39" s="68"/>
      <c r="K39" s="62"/>
      <c r="L39" s="552"/>
      <c r="M39" s="2325" t="s">
        <v>104</v>
      </c>
      <c r="N39" s="2325"/>
      <c r="O39" s="2136">
        <f>+'[17]PL '!O50</f>
        <v>-385123</v>
      </c>
      <c r="P39" s="2156">
        <f>+'[17]PL '!P50</f>
        <v>-362413</v>
      </c>
      <c r="Q39" s="2137">
        <f>+'[17]PL '!Q50</f>
        <v>-320936</v>
      </c>
      <c r="R39" s="2138">
        <f>+'[17]PL '!R50</f>
        <v>-0.11444677757144472</v>
      </c>
      <c r="S39" s="2139">
        <f>+'[17]PL '!S50</f>
        <v>-0.16666623390449287</v>
      </c>
      <c r="T39" s="2156">
        <f>+'[17]PL '!T50</f>
        <v>-1594986</v>
      </c>
      <c r="U39" s="2137">
        <f>+'[17]PL '!U50</f>
        <v>-1497896</v>
      </c>
      <c r="V39" s="2140">
        <f>+'[17]PL '!V50</f>
        <v>-6.0872007653985705E-2</v>
      </c>
      <c r="W39" s="68"/>
      <c r="X39" s="68"/>
      <c r="Y39" s="2318"/>
      <c r="Z39" s="2318"/>
      <c r="AA39" s="2318"/>
      <c r="AB39" s="2318"/>
      <c r="AC39" s="2318"/>
      <c r="AD39" s="2318"/>
      <c r="AE39" s="2318"/>
      <c r="AF39" s="2318"/>
      <c r="AG39" s="2318"/>
      <c r="AH39" s="2318"/>
    </row>
    <row r="40" spans="2:37" ht="14.4">
      <c r="B40" s="363" t="s">
        <v>598</v>
      </c>
      <c r="C40" s="543"/>
      <c r="D40" s="555"/>
      <c r="E40" s="538">
        <f>+'[17]BG '!$D$49</f>
        <v>10879734</v>
      </c>
      <c r="F40" s="539">
        <f>+'[17]BG '!$E$49</f>
        <v>9926108</v>
      </c>
      <c r="G40" s="539">
        <f>+'[17]BG '!$F$49</f>
        <v>7583520</v>
      </c>
      <c r="H40" s="232">
        <f t="shared" ref="H40:H48" si="0">IFERROR(G40/F40-1,"n.a")</f>
        <v>-0.23600267093608085</v>
      </c>
      <c r="I40" s="233">
        <f t="shared" ref="I40:I48" si="1">IFERROR(G40/E40-1,"n.a")</f>
        <v>-0.30296825271647265</v>
      </c>
      <c r="J40" s="68"/>
      <c r="K40" s="62"/>
      <c r="L40" s="2354"/>
      <c r="M40" s="2355"/>
      <c r="N40" s="2355"/>
      <c r="O40" s="2136"/>
      <c r="P40" s="2156"/>
      <c r="Q40" s="2137"/>
      <c r="R40" s="2138"/>
      <c r="S40" s="2139"/>
      <c r="T40" s="2156"/>
      <c r="U40" s="2137"/>
      <c r="V40" s="2140"/>
      <c r="W40" s="68"/>
      <c r="X40" s="68"/>
      <c r="Y40" s="2318"/>
      <c r="Z40" s="2318"/>
      <c r="AA40" s="2318"/>
      <c r="AB40" s="2318"/>
      <c r="AC40" s="2318"/>
      <c r="AD40" s="2318"/>
      <c r="AE40" s="2318"/>
      <c r="AF40" s="2318"/>
      <c r="AG40" s="2318"/>
      <c r="AH40" s="2318"/>
    </row>
    <row r="41" spans="2:37" ht="15" thickBot="1">
      <c r="B41" s="552"/>
      <c r="C41" s="2325" t="s">
        <v>251</v>
      </c>
      <c r="D41" s="2343"/>
      <c r="E41" s="529">
        <f>+'[17]BG '!$D$50</f>
        <v>10333799</v>
      </c>
      <c r="F41" s="530">
        <f>+'[17]BG '!$E$50</f>
        <v>9386448</v>
      </c>
      <c r="G41" s="530">
        <f>+'[17]BG '!$F$50</f>
        <v>7039350</v>
      </c>
      <c r="H41" s="232">
        <f t="shared" si="0"/>
        <v>-0.25005177677434531</v>
      </c>
      <c r="I41" s="233">
        <f t="shared" si="1"/>
        <v>-0.3188032784458068</v>
      </c>
      <c r="J41" s="68"/>
      <c r="K41" s="62"/>
      <c r="L41" s="1722" t="s">
        <v>713</v>
      </c>
      <c r="M41" s="629"/>
      <c r="N41" s="629"/>
      <c r="O41" s="2148">
        <f>+'[17]PL '!O52</f>
        <v>1062027</v>
      </c>
      <c r="P41" s="2149">
        <f>+'[17]PL '!P52</f>
        <v>1104393</v>
      </c>
      <c r="Q41" s="2150">
        <f>+'[17]PL '!Q52</f>
        <v>954041</v>
      </c>
      <c r="R41" s="2151">
        <f>+'[17]PL '!R52</f>
        <v>-0.13613994293697984</v>
      </c>
      <c r="S41" s="2152">
        <f>+'[17]PL '!S52</f>
        <v>-0.10167914751696516</v>
      </c>
      <c r="T41" s="2149">
        <f>+'[17]PL '!T52</f>
        <v>4798644</v>
      </c>
      <c r="U41" s="2150">
        <f>+'[17]PL '!U52</f>
        <v>4576003</v>
      </c>
      <c r="V41" s="2153">
        <f>+'[17]PL '!V52</f>
        <v>-4.63966487199301E-2</v>
      </c>
      <c r="W41" s="68"/>
      <c r="X41" s="68"/>
      <c r="Y41" s="68"/>
      <c r="Z41" s="68"/>
      <c r="AA41" s="68"/>
      <c r="AB41" s="68"/>
      <c r="AC41" s="68"/>
      <c r="AD41" s="68"/>
      <c r="AE41" s="68"/>
      <c r="AF41" s="68"/>
      <c r="AG41" s="68"/>
    </row>
    <row r="42" spans="2:37" ht="14.4">
      <c r="B42" s="552"/>
      <c r="C42" s="2325" t="s">
        <v>252</v>
      </c>
      <c r="D42" s="2343"/>
      <c r="E42" s="529">
        <f>+'[17]BG '!$D$51</f>
        <v>545935</v>
      </c>
      <c r="F42" s="530">
        <f>+'[17]BG '!$E$51</f>
        <v>539660</v>
      </c>
      <c r="G42" s="530">
        <f>+'[17]BG '!$F$51</f>
        <v>544170</v>
      </c>
      <c r="H42" s="232">
        <f t="shared" si="0"/>
        <v>8.3571137382796312E-3</v>
      </c>
      <c r="I42" s="233">
        <f t="shared" si="1"/>
        <v>-3.2329856118402667E-3</v>
      </c>
      <c r="J42" s="68"/>
      <c r="K42" s="62"/>
      <c r="L42" s="68"/>
      <c r="M42" s="68"/>
      <c r="N42" s="68"/>
      <c r="O42" s="68"/>
      <c r="P42" s="68"/>
      <c r="Q42" s="68"/>
      <c r="R42" s="68"/>
      <c r="S42" s="68"/>
      <c r="T42" s="68"/>
      <c r="U42" s="68"/>
      <c r="V42" s="68"/>
      <c r="W42" s="68"/>
      <c r="X42" s="68"/>
      <c r="Y42" s="68"/>
      <c r="Z42" s="68"/>
      <c r="AA42" s="68"/>
      <c r="AB42" s="68"/>
      <c r="AC42" s="68"/>
      <c r="AD42" s="68"/>
      <c r="AE42" s="68"/>
      <c r="AF42" s="68"/>
      <c r="AG42" s="68"/>
    </row>
    <row r="43" spans="2:37" ht="14.4">
      <c r="B43" s="2322" t="s">
        <v>250</v>
      </c>
      <c r="C43" s="2323"/>
      <c r="D43" s="555"/>
      <c r="E43" s="531">
        <f>+'[17]BG '!$D$53</f>
        <v>7251352</v>
      </c>
      <c r="F43" s="532">
        <f>+'[17]BG '!$E$53</f>
        <v>9030671</v>
      </c>
      <c r="G43" s="532">
        <f>+'[17]BG '!$F$53</f>
        <v>10497414</v>
      </c>
      <c r="H43" s="232">
        <f t="shared" si="0"/>
        <v>0.16241794214405547</v>
      </c>
      <c r="I43" s="233">
        <f t="shared" si="1"/>
        <v>0.44764921079544884</v>
      </c>
      <c r="J43" s="68"/>
      <c r="K43" s="62"/>
      <c r="L43" s="68" t="s">
        <v>683</v>
      </c>
      <c r="M43" s="68"/>
      <c r="N43" s="68"/>
      <c r="O43" s="68"/>
      <c r="P43" s="68"/>
      <c r="Q43" s="68"/>
      <c r="R43" s="68"/>
      <c r="S43" s="68"/>
      <c r="T43" s="68"/>
      <c r="U43" s="68"/>
      <c r="V43" s="68"/>
      <c r="W43" s="68"/>
      <c r="X43" s="68"/>
      <c r="Y43" s="68"/>
      <c r="Z43" s="68"/>
      <c r="AA43" s="68"/>
      <c r="AB43" s="68"/>
      <c r="AC43" s="68"/>
      <c r="AD43" s="68"/>
      <c r="AE43" s="68"/>
      <c r="AF43" s="68"/>
      <c r="AG43" s="68"/>
    </row>
    <row r="44" spans="2:37" ht="14.4">
      <c r="B44" s="2322" t="s">
        <v>632</v>
      </c>
      <c r="C44" s="2323"/>
      <c r="D44" s="555"/>
      <c r="E44" s="531">
        <f>+'[17]BG '!$D$54</f>
        <v>13287386</v>
      </c>
      <c r="F44" s="532">
        <f>+'[17]BG '!$E$54</f>
        <v>10549221</v>
      </c>
      <c r="G44" s="532">
        <f>+'[17]BG '!$F$54</f>
        <v>10350260</v>
      </c>
      <c r="H44" s="232">
        <f t="shared" si="0"/>
        <v>-1.8860255179031671E-2</v>
      </c>
      <c r="I44" s="233">
        <f t="shared" si="1"/>
        <v>-0.22104618620998895</v>
      </c>
      <c r="J44" s="68"/>
      <c r="K44" s="62"/>
      <c r="L44" s="62" t="s">
        <v>684</v>
      </c>
      <c r="M44" s="62"/>
      <c r="N44" s="62"/>
      <c r="O44" s="68"/>
      <c r="P44" s="68"/>
      <c r="Q44" s="68"/>
      <c r="R44" s="68"/>
      <c r="S44" s="68"/>
      <c r="T44" s="68"/>
      <c r="U44" s="68"/>
      <c r="V44" s="68"/>
      <c r="W44" s="68"/>
      <c r="X44" s="68"/>
      <c r="Y44" s="68"/>
      <c r="Z44" s="68"/>
      <c r="AA44" s="68"/>
      <c r="AB44" s="68"/>
      <c r="AC44" s="68"/>
      <c r="AD44" s="68"/>
      <c r="AE44" s="68"/>
      <c r="AF44" s="68"/>
      <c r="AG44" s="68"/>
    </row>
    <row r="45" spans="2:37" ht="14.4">
      <c r="B45" s="2322" t="s">
        <v>581</v>
      </c>
      <c r="C45" s="2323"/>
      <c r="D45" s="555"/>
      <c r="E45" s="531">
        <f>+'[17]BG '!$D$55</f>
        <v>699678</v>
      </c>
      <c r="F45" s="532">
        <f>+'[17]BG '!$E$55</f>
        <v>325771</v>
      </c>
      <c r="G45" s="532">
        <f>+'[17]BG '!$F$55</f>
        <v>412401</v>
      </c>
      <c r="H45" s="232">
        <f t="shared" si="0"/>
        <v>0.26592299498727634</v>
      </c>
      <c r="I45" s="233">
        <f t="shared" si="1"/>
        <v>-0.4105845831939835</v>
      </c>
      <c r="J45" s="68"/>
      <c r="K45" s="62"/>
      <c r="L45" s="630"/>
      <c r="M45" s="617"/>
      <c r="N45" s="617"/>
      <c r="O45"/>
      <c r="P45"/>
      <c r="Q45"/>
      <c r="R45"/>
      <c r="W45" s="68"/>
      <c r="X45" s="68"/>
      <c r="Y45" s="68"/>
      <c r="Z45" s="68"/>
      <c r="AA45" s="68"/>
      <c r="AB45" s="68"/>
      <c r="AC45" s="68"/>
      <c r="AD45" s="68"/>
      <c r="AE45" s="68"/>
      <c r="AF45" s="68"/>
      <c r="AG45" s="68"/>
    </row>
    <row r="46" spans="2:37" ht="14.4">
      <c r="B46" s="553" t="s">
        <v>685</v>
      </c>
      <c r="C46" s="554"/>
      <c r="D46" s="555"/>
      <c r="E46" s="531">
        <f>+'[17]BG '!$D$56</f>
        <v>7669</v>
      </c>
      <c r="F46" s="532">
        <f>+'[17]BG '!$E$56</f>
        <v>42768</v>
      </c>
      <c r="G46" s="532">
        <f>+'[17]BG '!$F$56</f>
        <v>91966</v>
      </c>
      <c r="H46" s="232">
        <f t="shared" si="0"/>
        <v>1.150346053123831</v>
      </c>
      <c r="I46" s="233">
        <f t="shared" si="1"/>
        <v>10.991915503977051</v>
      </c>
      <c r="J46" s="68"/>
      <c r="K46" s="62"/>
      <c r="L46" s="2309"/>
      <c r="M46" s="2309"/>
      <c r="N46" s="2309"/>
      <c r="O46" s="2309"/>
      <c r="P46" s="2309"/>
      <c r="Q46" s="2309"/>
      <c r="R46" s="2309"/>
      <c r="S46" s="2309"/>
      <c r="T46" s="68"/>
      <c r="U46" s="68"/>
      <c r="V46" s="68"/>
      <c r="W46" s="68"/>
      <c r="X46" s="68"/>
      <c r="Y46" s="68"/>
      <c r="Z46" s="68"/>
      <c r="AA46" s="68"/>
      <c r="AB46" s="68"/>
      <c r="AC46" s="68"/>
      <c r="AD46" s="68"/>
      <c r="AE46" s="68"/>
      <c r="AF46" s="68"/>
      <c r="AG46" s="68"/>
    </row>
    <row r="47" spans="2:37" ht="15">
      <c r="B47" s="2322" t="s">
        <v>714</v>
      </c>
      <c r="C47" s="2323"/>
      <c r="D47" s="555"/>
      <c r="E47" s="531">
        <f>+'[17]BG '!$D$57</f>
        <v>4731200</v>
      </c>
      <c r="F47" s="532">
        <f>+'[17]BG '!$E$57</f>
        <v>5356302</v>
      </c>
      <c r="G47" s="532">
        <f>+'[17]BG '!$F$57</f>
        <v>4544335</v>
      </c>
      <c r="H47" s="232">
        <f t="shared" si="0"/>
        <v>-0.15159096705152175</v>
      </c>
      <c r="I47" s="233">
        <f t="shared" si="1"/>
        <v>-3.9496322286100782E-2</v>
      </c>
      <c r="J47" s="68"/>
      <c r="K47" s="68"/>
      <c r="L47" s="2309"/>
      <c r="M47" s="2309"/>
      <c r="N47" s="2309"/>
      <c r="O47" s="2309"/>
      <c r="P47" s="2309"/>
      <c r="Q47" s="2309"/>
      <c r="R47" s="2309"/>
      <c r="S47" s="2309"/>
      <c r="T47" s="68"/>
      <c r="U47" s="68"/>
      <c r="V47" s="68"/>
      <c r="W47" s="68"/>
      <c r="X47" s="68"/>
      <c r="Y47" s="68"/>
      <c r="Z47" s="68"/>
      <c r="AA47" s="68"/>
      <c r="AB47" s="68"/>
      <c r="AC47" s="68"/>
      <c r="AD47" s="68"/>
      <c r="AE47" s="68"/>
      <c r="AF47" s="68"/>
      <c r="AG47" s="68"/>
    </row>
    <row r="48" spans="2:37" ht="14.4">
      <c r="B48" s="2351" t="s">
        <v>606</v>
      </c>
      <c r="C48" s="2352"/>
      <c r="D48" s="2353"/>
      <c r="E48" s="531">
        <f>+'[17]BG '!$D$58</f>
        <v>157485458</v>
      </c>
      <c r="F48" s="532">
        <f>+'[17]BG '!$E$58</f>
        <v>157610117</v>
      </c>
      <c r="G48" s="532">
        <f>+'[17]BG '!$F$58</f>
        <v>155912588</v>
      </c>
      <c r="H48" s="232">
        <f t="shared" si="0"/>
        <v>-1.0770431697604832E-2</v>
      </c>
      <c r="I48" s="233">
        <f t="shared" si="1"/>
        <v>-9.987398328549113E-3</v>
      </c>
      <c r="J48" s="68"/>
      <c r="K48" s="68"/>
      <c r="L48" s="2309"/>
      <c r="M48" s="2309"/>
      <c r="N48" s="2309"/>
      <c r="O48" s="2309"/>
      <c r="P48" s="2309"/>
      <c r="Q48" s="2309"/>
      <c r="R48" s="2309"/>
      <c r="S48" s="2309"/>
      <c r="T48" s="68"/>
      <c r="U48" s="68"/>
      <c r="V48" s="68"/>
      <c r="W48" s="68"/>
      <c r="X48" s="68"/>
      <c r="Y48" s="68"/>
      <c r="Z48" s="68"/>
      <c r="AA48" s="68"/>
      <c r="AB48" s="68"/>
      <c r="AC48" s="68"/>
      <c r="AD48" s="68"/>
      <c r="AE48" s="68"/>
      <c r="AF48" s="68"/>
      <c r="AG48" s="68"/>
    </row>
    <row r="49" spans="2:33" ht="6.6" customHeight="1">
      <c r="B49" s="2324"/>
      <c r="C49" s="2325"/>
      <c r="D49" s="207"/>
      <c r="E49" s="529"/>
      <c r="F49" s="530"/>
      <c r="G49" s="530"/>
      <c r="H49" s="232"/>
      <c r="I49" s="233"/>
      <c r="J49" s="68"/>
      <c r="K49" s="68"/>
      <c r="L49" s="631"/>
      <c r="M49" s="631"/>
      <c r="N49" s="631"/>
      <c r="O49" s="631"/>
      <c r="P49" s="631"/>
      <c r="Q49" s="631"/>
      <c r="R49" s="631"/>
      <c r="S49" s="631"/>
      <c r="T49" s="68"/>
      <c r="U49" s="68"/>
      <c r="V49" s="68"/>
      <c r="W49" s="68"/>
      <c r="X49" s="68"/>
      <c r="Y49" s="68"/>
      <c r="Z49" s="68"/>
      <c r="AA49" s="68"/>
      <c r="AB49" s="68"/>
      <c r="AC49" s="68"/>
      <c r="AD49" s="68"/>
      <c r="AE49" s="68"/>
      <c r="AF49" s="68"/>
      <c r="AG49" s="68"/>
    </row>
    <row r="50" spans="2:33" ht="14.4">
      <c r="B50" s="2322" t="s">
        <v>634</v>
      </c>
      <c r="C50" s="2323"/>
      <c r="D50" s="555"/>
      <c r="E50" s="531">
        <f>+'[17]BG '!$D$61</f>
        <v>23123825</v>
      </c>
      <c r="F50" s="532">
        <f>+'[17]BG '!$E$61</f>
        <v>24230519</v>
      </c>
      <c r="G50" s="532">
        <f>+'[17]BG '!$F$61</f>
        <v>25001573</v>
      </c>
      <c r="H50" s="232">
        <f>IFERROR(G50/F50-1,"n.a")</f>
        <v>3.1821604811683946E-2</v>
      </c>
      <c r="I50" s="233">
        <f>IFERROR(G50/E50-1,"n.a")</f>
        <v>8.120403955660449E-2</v>
      </c>
      <c r="J50" s="68"/>
      <c r="K50" s="68"/>
      <c r="L50" s="68"/>
      <c r="M50" s="68"/>
      <c r="N50" s="68"/>
      <c r="O50" s="68"/>
      <c r="P50" s="68"/>
      <c r="Q50" s="68"/>
      <c r="R50" s="68"/>
      <c r="S50" s="68"/>
      <c r="T50" s="68"/>
      <c r="U50" s="68"/>
      <c r="V50" s="68"/>
      <c r="W50" s="68"/>
      <c r="X50" s="68"/>
      <c r="Y50" s="68"/>
      <c r="Z50" s="68"/>
      <c r="AA50" s="68"/>
      <c r="AB50" s="68"/>
      <c r="AC50" s="68"/>
      <c r="AD50" s="68"/>
      <c r="AE50" s="68"/>
      <c r="AF50" s="68"/>
      <c r="AG50" s="68"/>
    </row>
    <row r="51" spans="2:33" ht="14.4">
      <c r="B51" s="2344" t="s">
        <v>417</v>
      </c>
      <c r="C51" s="2345"/>
      <c r="D51" s="207"/>
      <c r="E51" s="535">
        <f>+'[17]BG '!$D$62</f>
        <v>11882984</v>
      </c>
      <c r="F51" s="536">
        <f>+'[17]BG '!$E$62</f>
        <v>12679794</v>
      </c>
      <c r="G51" s="536">
        <f>+'[17]BG '!$F$62</f>
        <v>12679794</v>
      </c>
      <c r="H51" s="232">
        <f>IFERROR(G51/F51-1,"n.a")</f>
        <v>0</v>
      </c>
      <c r="I51" s="233">
        <f>IFERROR(G51/E51-1,"n.a")</f>
        <v>6.7054706124320296E-2</v>
      </c>
      <c r="J51" s="68"/>
      <c r="K51" s="68"/>
      <c r="L51" s="68"/>
      <c r="M51" s="68"/>
      <c r="N51" s="68"/>
      <c r="O51" s="68"/>
      <c r="P51" s="68"/>
      <c r="Q51" s="68"/>
      <c r="R51" s="68"/>
      <c r="S51" s="68"/>
      <c r="T51" s="68"/>
      <c r="U51" s="68"/>
      <c r="V51" s="68"/>
      <c r="W51" s="68"/>
      <c r="X51" s="68"/>
      <c r="Y51" s="68"/>
      <c r="Z51" s="68"/>
      <c r="AA51" s="68"/>
      <c r="AB51" s="68"/>
      <c r="AC51" s="68"/>
      <c r="AD51" s="68"/>
      <c r="AE51" s="68"/>
      <c r="AF51" s="68"/>
      <c r="AG51" s="68"/>
    </row>
    <row r="52" spans="2:33" ht="14.4">
      <c r="B52" s="2344" t="s">
        <v>455</v>
      </c>
      <c r="C52" s="2345"/>
      <c r="D52" s="207"/>
      <c r="E52" s="535">
        <f>+'[17]BG '!$D$63</f>
        <v>6540665</v>
      </c>
      <c r="F52" s="536">
        <f>+'[17]BG '!$E$63</f>
        <v>6820930</v>
      </c>
      <c r="G52" s="536">
        <f>+'[17]BG '!$F$63</f>
        <v>6372059</v>
      </c>
      <c r="H52" s="232">
        <f>IFERROR(G52/F52-1,"n.a")</f>
        <v>-6.5807888367128808E-2</v>
      </c>
      <c r="I52" s="233">
        <f>IFERROR(G52/E52-1,"n.a")</f>
        <v>-2.5778112775994511E-2</v>
      </c>
      <c r="J52" s="68"/>
      <c r="K52" s="68"/>
      <c r="L52" s="68"/>
      <c r="M52" s="68"/>
      <c r="N52" s="68"/>
      <c r="O52" s="68"/>
      <c r="P52" s="68"/>
      <c r="Q52" s="68"/>
      <c r="R52" s="68"/>
      <c r="S52" s="68"/>
      <c r="T52" s="68"/>
      <c r="U52" s="68"/>
      <c r="V52" s="68"/>
      <c r="W52" s="68"/>
      <c r="X52" s="68"/>
      <c r="Y52" s="68"/>
      <c r="Z52" s="68"/>
      <c r="AA52" s="68"/>
      <c r="AB52" s="68"/>
      <c r="AC52" s="68"/>
      <c r="AD52" s="68"/>
      <c r="AE52" s="68"/>
      <c r="AF52" s="68"/>
      <c r="AG52" s="68"/>
    </row>
    <row r="53" spans="2:33" ht="14.4">
      <c r="B53" s="556" t="s">
        <v>636</v>
      </c>
      <c r="C53" s="2346" t="s">
        <v>715</v>
      </c>
      <c r="D53" s="2347"/>
      <c r="E53" s="535">
        <f>+'[17]BG '!$D$64</f>
        <v>-549319</v>
      </c>
      <c r="F53" s="536">
        <f>+'[17]BG '!$E$64</f>
        <v>-375086</v>
      </c>
      <c r="G53" s="536">
        <f>+'[17]BG '!$F$64</f>
        <v>-109202</v>
      </c>
      <c r="H53" s="232">
        <f>IFERROR(G53/F53-1,"n.a")</f>
        <v>-0.70886143444436744</v>
      </c>
      <c r="I53" s="233">
        <f>IFERROR(G53/E53-1,"n.a")</f>
        <v>-0.80120476444470334</v>
      </c>
      <c r="J53" s="68"/>
      <c r="K53" s="68"/>
      <c r="L53" s="68"/>
      <c r="M53" s="68"/>
      <c r="N53" s="68"/>
      <c r="O53" s="68"/>
      <c r="P53" s="68"/>
      <c r="Q53" s="68"/>
      <c r="R53" s="68"/>
      <c r="S53" s="68"/>
      <c r="T53" s="68"/>
      <c r="U53" s="68"/>
      <c r="V53" s="68"/>
      <c r="W53" s="68"/>
      <c r="X53" s="68"/>
      <c r="Y53" s="68"/>
      <c r="Z53" s="68"/>
      <c r="AA53" s="68"/>
      <c r="AB53" s="68"/>
      <c r="AC53" s="68"/>
      <c r="AD53" s="68"/>
      <c r="AE53" s="68"/>
      <c r="AF53" s="68"/>
      <c r="AG53" s="68"/>
    </row>
    <row r="54" spans="2:33" ht="14.4">
      <c r="B54" s="2344" t="s">
        <v>637</v>
      </c>
      <c r="C54" s="2345"/>
      <c r="D54" s="207"/>
      <c r="E54" s="535">
        <f>+'[17]BG '!$D$65</f>
        <v>5249495</v>
      </c>
      <c r="F54" s="536">
        <f>+'[17]BG '!$E$65</f>
        <v>5104881</v>
      </c>
      <c r="G54" s="536">
        <f>+'[17]BG '!$F$65</f>
        <v>6058922</v>
      </c>
      <c r="H54" s="232">
        <f>IFERROR(G54/F54-1,"n.a")</f>
        <v>0.18688799993574778</v>
      </c>
      <c r="I54" s="233">
        <f>IFERROR(G54/E54-1,"n.a")</f>
        <v>0.15419140317306712</v>
      </c>
      <c r="J54" s="68"/>
      <c r="K54" s="68"/>
      <c r="L54" s="68"/>
      <c r="M54" s="68"/>
      <c r="N54" s="68"/>
      <c r="O54" s="68"/>
      <c r="P54" s="68"/>
      <c r="Q54" s="68"/>
      <c r="R54" s="68"/>
      <c r="S54" s="68"/>
      <c r="T54" s="68"/>
      <c r="U54" s="68"/>
      <c r="V54" s="68"/>
      <c r="W54" s="68"/>
      <c r="X54" s="68"/>
      <c r="Y54" s="68"/>
      <c r="Z54" s="68"/>
      <c r="AA54" s="68"/>
      <c r="AB54" s="68"/>
      <c r="AC54" s="68"/>
      <c r="AD54" s="68"/>
      <c r="AE54" s="68"/>
      <c r="AF54" s="68"/>
      <c r="AG54" s="68"/>
    </row>
    <row r="55" spans="2:33" ht="5.4" customHeight="1">
      <c r="B55" s="2348"/>
      <c r="C55" s="2346"/>
      <c r="D55" s="207"/>
      <c r="E55" s="540"/>
      <c r="F55" s="545"/>
      <c r="G55" s="545"/>
      <c r="H55" s="232"/>
      <c r="I55" s="233"/>
      <c r="J55" s="68"/>
      <c r="K55" s="68"/>
      <c r="L55" s="68"/>
      <c r="M55" s="68"/>
      <c r="N55" s="68"/>
      <c r="O55" s="68"/>
      <c r="P55" s="68"/>
      <c r="Q55" s="68"/>
      <c r="R55" s="68"/>
      <c r="S55" s="68"/>
      <c r="T55" s="68"/>
      <c r="U55" s="68"/>
      <c r="V55" s="68"/>
      <c r="W55" s="68"/>
      <c r="X55" s="68"/>
      <c r="Y55" s="68"/>
      <c r="Z55" s="68"/>
      <c r="AA55" s="68"/>
      <c r="AB55" s="68"/>
      <c r="AC55" s="68"/>
      <c r="AD55" s="68"/>
      <c r="AE55" s="68"/>
      <c r="AF55" s="68"/>
      <c r="AG55" s="68"/>
    </row>
    <row r="56" spans="2:33" ht="14.4">
      <c r="B56" s="2273" t="s">
        <v>613</v>
      </c>
      <c r="C56" s="2274"/>
      <c r="D56" s="2339"/>
      <c r="E56" s="531">
        <f>+'[17]BG '!$D$68</f>
        <v>23123825</v>
      </c>
      <c r="F56" s="532">
        <f>+'[17]BG '!$E$68</f>
        <v>24230519</v>
      </c>
      <c r="G56" s="532">
        <f>+'[17]BG '!$F$68</f>
        <v>25001573</v>
      </c>
      <c r="H56" s="232">
        <f>IFERROR(G56/F56-1,"n.a")</f>
        <v>3.1821604811683946E-2</v>
      </c>
      <c r="I56" s="233">
        <f>IFERROR(G56/E56-1,"n.a")</f>
        <v>8.120403955660449E-2</v>
      </c>
      <c r="J56" s="68"/>
      <c r="K56" s="68"/>
      <c r="L56" s="68"/>
      <c r="M56" s="68"/>
      <c r="N56" s="68"/>
      <c r="O56" s="68"/>
      <c r="P56" s="68"/>
      <c r="Q56" s="68"/>
      <c r="R56" s="68"/>
      <c r="S56" s="68"/>
      <c r="T56" s="68"/>
      <c r="U56" s="68"/>
      <c r="V56" s="68"/>
      <c r="W56" s="68"/>
      <c r="X56" s="68"/>
      <c r="Y56" s="68"/>
      <c r="Z56" s="68"/>
      <c r="AA56" s="68"/>
      <c r="AB56" s="68"/>
      <c r="AC56" s="68"/>
      <c r="AD56" s="68"/>
      <c r="AE56" s="68"/>
      <c r="AF56" s="68"/>
      <c r="AG56" s="68"/>
    </row>
    <row r="57" spans="2:33" ht="8.4" customHeight="1">
      <c r="B57" s="458"/>
      <c r="C57" s="459"/>
      <c r="D57" s="551"/>
      <c r="E57" s="541"/>
      <c r="F57" s="546"/>
      <c r="G57" s="546"/>
      <c r="H57" s="232"/>
      <c r="I57" s="233"/>
      <c r="J57" s="68"/>
      <c r="K57"/>
      <c r="L57"/>
      <c r="M57"/>
      <c r="N57"/>
      <c r="O57"/>
      <c r="P57"/>
      <c r="Q57"/>
      <c r="R57"/>
      <c r="S57"/>
    </row>
    <row r="58" spans="2:33" ht="14.4">
      <c r="B58" s="2328" t="s">
        <v>614</v>
      </c>
      <c r="C58" s="2329"/>
      <c r="D58" s="2330"/>
      <c r="E58" s="531">
        <f>+'[17]BG '!$D$70</f>
        <v>180609283</v>
      </c>
      <c r="F58" s="532">
        <f>+'[17]BG '!$E$70</f>
        <v>181840636</v>
      </c>
      <c r="G58" s="532">
        <f>+'[17]BG '!$F$70</f>
        <v>180914161</v>
      </c>
      <c r="H58" s="232">
        <f>IFERROR(G58/F58-1,"n.a")</f>
        <v>-5.0949832797548833E-3</v>
      </c>
      <c r="I58" s="233">
        <f>IFERROR(G58/E58-1,"n.a")</f>
        <v>1.6880527674758561E-3</v>
      </c>
      <c r="J58" s="68"/>
      <c r="K58"/>
      <c r="L58"/>
      <c r="M58"/>
      <c r="N58"/>
      <c r="O58"/>
      <c r="P58"/>
      <c r="Q58"/>
      <c r="R58"/>
      <c r="S58"/>
    </row>
    <row r="59" spans="2:33" ht="6.6" customHeight="1">
      <c r="B59" s="2324"/>
      <c r="C59" s="2325"/>
      <c r="D59" s="550"/>
      <c r="E59" s="529"/>
      <c r="F59" s="530"/>
      <c r="G59" s="530"/>
      <c r="H59" s="232"/>
      <c r="I59" s="233"/>
      <c r="J59" s="68"/>
      <c r="K59"/>
      <c r="L59"/>
      <c r="M59"/>
      <c r="N59"/>
      <c r="O59"/>
      <c r="P59"/>
      <c r="Q59"/>
      <c r="R59"/>
      <c r="S59"/>
    </row>
    <row r="60" spans="2:33" ht="14.4">
      <c r="B60" s="2322" t="s">
        <v>615</v>
      </c>
      <c r="C60" s="2323"/>
      <c r="D60" s="555"/>
      <c r="E60" s="531">
        <f>+'[17]BG '!$D$72</f>
        <v>134450003</v>
      </c>
      <c r="F60" s="532">
        <f>+'[17]BG '!$E$72</f>
        <v>138269632</v>
      </c>
      <c r="G60" s="532">
        <f>+'[17]BG '!$F$72</f>
        <v>134844989</v>
      </c>
      <c r="H60" s="232">
        <f>IFERROR(G60/F60-1,"n.a")</f>
        <v>-2.4767860812705433E-2</v>
      </c>
      <c r="I60" s="233">
        <f>IFERROR(G60/E60-1,"n.a")</f>
        <v>2.9377909348204945E-3</v>
      </c>
      <c r="J60" s="68"/>
      <c r="K60"/>
      <c r="L60"/>
      <c r="M60"/>
      <c r="N60"/>
      <c r="O60"/>
      <c r="P60"/>
      <c r="Q60"/>
      <c r="R60"/>
      <c r="S60"/>
    </row>
    <row r="61" spans="2:33" ht="14.4">
      <c r="B61" s="2324" t="s">
        <v>616</v>
      </c>
      <c r="C61" s="2325"/>
      <c r="D61" s="550"/>
      <c r="E61" s="535">
        <f>+'[17]BG '!$D$73</f>
        <v>19738086</v>
      </c>
      <c r="F61" s="536">
        <f>+'[17]BG '!$E$73</f>
        <v>18226992</v>
      </c>
      <c r="G61" s="536">
        <f>+'[17]BG '!$F$73</f>
        <v>19328506</v>
      </c>
      <c r="H61" s="232">
        <f>IFERROR(G61/F61-1,"n.a")</f>
        <v>6.0433120286660591E-2</v>
      </c>
      <c r="I61" s="233">
        <f>IFERROR(G61/E61-1,"n.a")</f>
        <v>-2.0750745538346549E-2</v>
      </c>
      <c r="J61" s="68"/>
      <c r="K61"/>
      <c r="L61"/>
      <c r="M61"/>
      <c r="N61"/>
      <c r="O61"/>
      <c r="P61"/>
      <c r="Q61"/>
      <c r="R61"/>
      <c r="S61"/>
    </row>
    <row r="62" spans="2:33" ht="14.4">
      <c r="B62" s="552" t="s">
        <v>617</v>
      </c>
      <c r="C62" s="557"/>
      <c r="D62" s="550"/>
      <c r="E62" s="535">
        <f>+'[17]BG '!$D$74</f>
        <v>73473563</v>
      </c>
      <c r="F62" s="539">
        <f>+'[17]BG '!$E$74</f>
        <v>76290046</v>
      </c>
      <c r="G62" s="539">
        <f>+'[17]BG '!$F$74</f>
        <v>74091027</v>
      </c>
      <c r="H62" s="232">
        <f>IFERROR(G62/F62-1,"n.a")</f>
        <v>-2.8824455027855134E-2</v>
      </c>
      <c r="I62" s="233">
        <f>IFERROR(G62/E62-1,"n.a")</f>
        <v>8.4038935201766751E-3</v>
      </c>
      <c r="J62" s="68"/>
      <c r="K62"/>
      <c r="L62"/>
      <c r="M62"/>
      <c r="N62"/>
      <c r="O62"/>
      <c r="P62"/>
      <c r="Q62"/>
      <c r="R62"/>
      <c r="S62"/>
    </row>
    <row r="63" spans="2:33" ht="15" thickBot="1">
      <c r="B63" s="2341" t="s">
        <v>618</v>
      </c>
      <c r="C63" s="2342"/>
      <c r="D63" s="1764"/>
      <c r="E63" s="1765">
        <f>+'[17]BG '!$D$75</f>
        <v>41238354</v>
      </c>
      <c r="F63" s="542">
        <f>+'[17]BG '!$E$75</f>
        <v>43752594</v>
      </c>
      <c r="G63" s="542">
        <f>+'[17]BG '!$F$75</f>
        <v>41425456</v>
      </c>
      <c r="H63" s="1766">
        <f>IFERROR(G63/F63-1,"n.a")</f>
        <v>-5.3188572087862984E-2</v>
      </c>
      <c r="I63" s="1732">
        <f>IFERROR(G63/E63-1,"n.a")</f>
        <v>4.5370870040060129E-3</v>
      </c>
      <c r="J63" s="68"/>
      <c r="K63"/>
      <c r="L63"/>
      <c r="M63"/>
      <c r="N63"/>
      <c r="O63"/>
      <c r="P63"/>
      <c r="Q63"/>
      <c r="R63"/>
      <c r="S63"/>
    </row>
    <row r="64" spans="2:33" ht="14.4">
      <c r="B64" s="2340"/>
      <c r="C64" s="2340"/>
      <c r="D64" s="62"/>
      <c r="E64" s="62"/>
      <c r="F64" s="62"/>
      <c r="G64" s="62"/>
      <c r="H64" s="62"/>
      <c r="I64" s="62"/>
      <c r="J64" s="68"/>
    </row>
    <row r="65" spans="2:10" ht="14.4">
      <c r="B65" s="2303" t="s">
        <v>688</v>
      </c>
      <c r="C65" s="2309"/>
      <c r="D65" s="2309"/>
      <c r="E65" s="2309"/>
      <c r="F65" s="2309"/>
      <c r="G65" s="2309"/>
      <c r="H65" s="2309"/>
      <c r="I65" s="2309"/>
      <c r="J65" s="68"/>
    </row>
    <row r="66" spans="2:10" ht="14.1" customHeight="1">
      <c r="B66" s="2303" t="s">
        <v>689</v>
      </c>
      <c r="C66" s="2303"/>
      <c r="D66" s="2303"/>
      <c r="E66" s="2303"/>
      <c r="F66" s="2303"/>
      <c r="G66" s="2303"/>
      <c r="H66" s="2303"/>
      <c r="I66" s="2303"/>
      <c r="J66" s="68"/>
    </row>
    <row r="67" spans="2:10" ht="14.4">
      <c r="B67" s="558" t="s">
        <v>690</v>
      </c>
      <c r="C67" s="558"/>
      <c r="D67" s="558"/>
      <c r="E67" s="558"/>
      <c r="F67" s="558"/>
      <c r="G67" s="558"/>
      <c r="H67" s="62"/>
      <c r="I67" s="62"/>
      <c r="J67" s="68"/>
    </row>
    <row r="68" spans="2:10" ht="14.4">
      <c r="B68" s="68"/>
      <c r="C68" s="68"/>
      <c r="D68" s="68"/>
      <c r="E68" s="68"/>
      <c r="F68" s="68"/>
      <c r="G68" s="68"/>
      <c r="H68" s="68"/>
      <c r="I68" s="68"/>
      <c r="J68" s="68"/>
    </row>
  </sheetData>
  <mergeCells count="101">
    <mergeCell ref="Y32:AH32"/>
    <mergeCell ref="Y34:AG34"/>
    <mergeCell ref="Y35:AJ36"/>
    <mergeCell ref="Y37:AE37"/>
    <mergeCell ref="Y38:AH40"/>
    <mergeCell ref="M24:N24"/>
    <mergeCell ref="M26:N26"/>
    <mergeCell ref="L29:N29"/>
    <mergeCell ref="M22:N22"/>
    <mergeCell ref="M27:N27"/>
    <mergeCell ref="L38:N38"/>
    <mergeCell ref="L37:N37"/>
    <mergeCell ref="M33:N33"/>
    <mergeCell ref="L9:N9"/>
    <mergeCell ref="M10:N10"/>
    <mergeCell ref="B28:C28"/>
    <mergeCell ref="B29:C29"/>
    <mergeCell ref="B30:C30"/>
    <mergeCell ref="B31:C31"/>
    <mergeCell ref="M11:N11"/>
    <mergeCell ref="M12:N12"/>
    <mergeCell ref="L13:N13"/>
    <mergeCell ref="L14:N14"/>
    <mergeCell ref="M25:N25"/>
    <mergeCell ref="L15:N15"/>
    <mergeCell ref="C24:D24"/>
    <mergeCell ref="B25:C25"/>
    <mergeCell ref="B26:C26"/>
    <mergeCell ref="L19:N19"/>
    <mergeCell ref="L20:N20"/>
    <mergeCell ref="M21:N21"/>
    <mergeCell ref="L18:N18"/>
    <mergeCell ref="C22:D22"/>
    <mergeCell ref="C23:D23"/>
    <mergeCell ref="B54:C54"/>
    <mergeCell ref="B55:C55"/>
    <mergeCell ref="B27:C27"/>
    <mergeCell ref="L16:N17"/>
    <mergeCell ref="M23:N23"/>
    <mergeCell ref="M39:N39"/>
    <mergeCell ref="B48:D48"/>
    <mergeCell ref="B49:C49"/>
    <mergeCell ref="L40:N40"/>
    <mergeCell ref="L30:N30"/>
    <mergeCell ref="M31:N31"/>
    <mergeCell ref="M32:N32"/>
    <mergeCell ref="C36:D36"/>
    <mergeCell ref="C37:D37"/>
    <mergeCell ref="C38:D38"/>
    <mergeCell ref="B32:D32"/>
    <mergeCell ref="L46:S48"/>
    <mergeCell ref="B35:C35"/>
    <mergeCell ref="B45:C45"/>
    <mergeCell ref="B47:C47"/>
    <mergeCell ref="B33:C33"/>
    <mergeCell ref="B34:D34"/>
    <mergeCell ref="M34:N34"/>
    <mergeCell ref="L36:N36"/>
    <mergeCell ref="B50:C50"/>
    <mergeCell ref="B39:C39"/>
    <mergeCell ref="C41:D41"/>
    <mergeCell ref="C42:D42"/>
    <mergeCell ref="B43:C43"/>
    <mergeCell ref="B44:C44"/>
    <mergeCell ref="B51:C51"/>
    <mergeCell ref="B52:C52"/>
    <mergeCell ref="C53:D53"/>
    <mergeCell ref="B65:I65"/>
    <mergeCell ref="B66:I66"/>
    <mergeCell ref="B56:D56"/>
    <mergeCell ref="B58:D58"/>
    <mergeCell ref="B59:C59"/>
    <mergeCell ref="B60:C60"/>
    <mergeCell ref="B61:C61"/>
    <mergeCell ref="B64:C64"/>
    <mergeCell ref="B63:C63"/>
    <mergeCell ref="C3:I5"/>
    <mergeCell ref="L3:V5"/>
    <mergeCell ref="Y3:AD5"/>
    <mergeCell ref="Y2:AD2"/>
    <mergeCell ref="Z7:AB7"/>
    <mergeCell ref="AC7:AD7"/>
    <mergeCell ref="L6:N6"/>
    <mergeCell ref="O6:Q6"/>
    <mergeCell ref="R6:S6"/>
    <mergeCell ref="E7:G7"/>
    <mergeCell ref="H7:I7"/>
    <mergeCell ref="B6:D6"/>
    <mergeCell ref="O7:Q7"/>
    <mergeCell ref="R7:S7"/>
    <mergeCell ref="T7:U7"/>
    <mergeCell ref="B8:D8"/>
    <mergeCell ref="B21:C21"/>
    <mergeCell ref="B16:C16"/>
    <mergeCell ref="B20:C20"/>
    <mergeCell ref="C11:D11"/>
    <mergeCell ref="C12:D12"/>
    <mergeCell ref="B13:D13"/>
    <mergeCell ref="B14:C14"/>
    <mergeCell ref="B9:D9"/>
    <mergeCell ref="B10:C10"/>
  </mergeCells>
  <hyperlinks>
    <hyperlink ref="A1" location="Índice!A1" display="Volver al índice" xr:uid="{4734566E-76D8-4F19-9FD0-E706493AB751}"/>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H50"/>
  <sheetViews>
    <sheetView showGridLines="0" topLeftCell="B6" zoomScale="99" zoomScaleNormal="90" workbookViewId="0">
      <selection activeCell="M26" sqref="M26"/>
    </sheetView>
  </sheetViews>
  <sheetFormatPr baseColWidth="10" defaultColWidth="11.44140625" defaultRowHeight="14.4"/>
  <cols>
    <col min="2" max="2" width="39.6640625" bestFit="1" customWidth="1"/>
  </cols>
  <sheetData>
    <row r="1" spans="1:8">
      <c r="A1" s="250" t="s">
        <v>41</v>
      </c>
    </row>
    <row r="2" spans="1:8" ht="15" thickBot="1"/>
    <row r="3" spans="1:8" ht="15.6" thickBot="1">
      <c r="B3" s="243" t="s">
        <v>42</v>
      </c>
      <c r="C3" s="243" t="s">
        <v>43</v>
      </c>
      <c r="D3" s="244" t="str">
        <f>+'0.Resumen BAP'!C6</f>
        <v>4T22</v>
      </c>
      <c r="E3" s="245" t="str">
        <f>+'0.Resumen BAP'!D6</f>
        <v>3T23</v>
      </c>
      <c r="F3" s="246" t="str">
        <f>+'0.Resumen BAP'!E6</f>
        <v>4T23</v>
      </c>
    </row>
    <row r="4" spans="1:8">
      <c r="B4" s="201" t="s">
        <v>44</v>
      </c>
      <c r="C4" s="247"/>
      <c r="D4" s="75"/>
      <c r="E4" s="68"/>
      <c r="F4" s="76"/>
    </row>
    <row r="5" spans="1:8" ht="15">
      <c r="B5" s="77" t="s">
        <v>45</v>
      </c>
      <c r="C5" s="248" t="s">
        <v>46</v>
      </c>
      <c r="D5" s="78">
        <v>0.67</v>
      </c>
      <c r="E5" s="116">
        <v>0.76</v>
      </c>
      <c r="F5" s="79">
        <v>0.8</v>
      </c>
    </row>
    <row r="6" spans="1:8">
      <c r="B6" s="77" t="s">
        <v>47</v>
      </c>
      <c r="C6" s="248" t="s">
        <v>46</v>
      </c>
      <c r="D6" s="108">
        <v>0.11</v>
      </c>
      <c r="E6" s="117">
        <v>7.0000000000000007E-2</v>
      </c>
      <c r="F6" s="115">
        <v>7.0000000000000007E-2</v>
      </c>
    </row>
    <row r="7" spans="1:8" ht="15">
      <c r="B7" s="77" t="s">
        <v>48</v>
      </c>
      <c r="C7" s="248" t="s">
        <v>49</v>
      </c>
      <c r="D7" s="78">
        <v>0.76</v>
      </c>
      <c r="E7" s="116">
        <v>0.7</v>
      </c>
      <c r="F7" s="79">
        <v>0.71</v>
      </c>
    </row>
    <row r="8" spans="1:8" ht="15">
      <c r="B8" s="77" t="s">
        <v>50</v>
      </c>
      <c r="C8" s="248" t="s">
        <v>49</v>
      </c>
      <c r="D8" s="78">
        <v>0.45</v>
      </c>
      <c r="E8" s="116">
        <v>0.44</v>
      </c>
      <c r="F8" s="79">
        <v>0.41</v>
      </c>
    </row>
    <row r="9" spans="1:8" ht="15.6" thickBot="1">
      <c r="B9" s="77" t="s">
        <v>51</v>
      </c>
      <c r="C9" s="248" t="s">
        <v>49</v>
      </c>
      <c r="D9" s="80">
        <v>25.9</v>
      </c>
      <c r="E9" s="118">
        <v>22.1</v>
      </c>
      <c r="F9" s="81">
        <v>21.6</v>
      </c>
    </row>
    <row r="10" spans="1:8">
      <c r="B10" s="1564" t="s">
        <v>52</v>
      </c>
      <c r="C10" s="1565"/>
      <c r="D10" s="1566"/>
      <c r="E10" s="1567"/>
      <c r="F10" s="1568"/>
    </row>
    <row r="11" spans="1:8" ht="15">
      <c r="B11" s="77" t="s">
        <v>53</v>
      </c>
      <c r="C11" s="248" t="s">
        <v>46</v>
      </c>
      <c r="D11" s="78">
        <v>0.48</v>
      </c>
      <c r="E11" s="116">
        <v>0.51</v>
      </c>
      <c r="F11" s="79">
        <v>0.56000000000000005</v>
      </c>
    </row>
    <row r="12" spans="1:8">
      <c r="B12" s="77" t="s">
        <v>54</v>
      </c>
      <c r="C12" s="248" t="s">
        <v>55</v>
      </c>
      <c r="D12" s="109">
        <v>4.7</v>
      </c>
      <c r="E12" s="118">
        <v>4.7</v>
      </c>
      <c r="F12" s="119">
        <v>4.7</v>
      </c>
    </row>
    <row r="13" spans="1:8" ht="15" thickBot="1">
      <c r="B13" s="77" t="s">
        <v>56</v>
      </c>
      <c r="C13" s="248" t="s">
        <v>55</v>
      </c>
      <c r="D13" s="109">
        <v>3.7</v>
      </c>
      <c r="E13" s="118">
        <v>4.2</v>
      </c>
      <c r="F13" s="119">
        <v>4.7</v>
      </c>
    </row>
    <row r="14" spans="1:8">
      <c r="B14" s="1569" t="s">
        <v>57</v>
      </c>
      <c r="C14" s="1565"/>
      <c r="D14" s="1566"/>
      <c r="E14" s="1567"/>
      <c r="F14" s="1568"/>
    </row>
    <row r="15" spans="1:8" ht="15.6" thickBot="1">
      <c r="B15" s="123" t="s">
        <v>58</v>
      </c>
      <c r="C15" s="249" t="s">
        <v>55</v>
      </c>
      <c r="D15" s="1570">
        <v>0.61</v>
      </c>
      <c r="E15" s="120">
        <v>0.57999999999999996</v>
      </c>
      <c r="F15" s="1571">
        <v>0.61</v>
      </c>
    </row>
    <row r="16" spans="1:8">
      <c r="B16" s="2164" t="s">
        <v>59</v>
      </c>
      <c r="C16" s="2164"/>
      <c r="D16" s="2164"/>
      <c r="E16" s="2164"/>
      <c r="F16" s="2164"/>
      <c r="G16" s="68"/>
      <c r="H16" s="68"/>
    </row>
    <row r="17" spans="2:8">
      <c r="B17" s="2164" t="s">
        <v>60</v>
      </c>
      <c r="C17" s="2164"/>
      <c r="D17" s="2164"/>
      <c r="E17" s="2164"/>
      <c r="F17" s="2164"/>
      <c r="G17" s="2164"/>
      <c r="H17" s="2164"/>
    </row>
    <row r="18" spans="2:8">
      <c r="B18" s="2164" t="s">
        <v>61</v>
      </c>
      <c r="C18" s="2164"/>
      <c r="D18" s="2164"/>
      <c r="E18" s="2164"/>
      <c r="F18" s="2164"/>
      <c r="G18" s="68"/>
      <c r="H18" s="68"/>
    </row>
    <row r="19" spans="2:8">
      <c r="B19" s="2164" t="s">
        <v>62</v>
      </c>
      <c r="C19" s="2164"/>
      <c r="D19" s="2164"/>
      <c r="E19" s="2164"/>
      <c r="F19" s="2164"/>
      <c r="G19" s="68"/>
      <c r="H19" s="68"/>
    </row>
    <row r="20" spans="2:8">
      <c r="B20" s="2164" t="s">
        <v>63</v>
      </c>
      <c r="C20" s="2164"/>
      <c r="D20" s="2164"/>
      <c r="E20" s="2164"/>
      <c r="F20" s="2164"/>
      <c r="G20" s="68"/>
      <c r="H20" s="68"/>
    </row>
    <row r="21" spans="2:8">
      <c r="B21" s="2164" t="s">
        <v>64</v>
      </c>
      <c r="C21" s="2164"/>
      <c r="D21" s="2164"/>
      <c r="E21" s="2164"/>
      <c r="F21" s="2164"/>
      <c r="G21" s="68"/>
      <c r="H21" s="68"/>
    </row>
    <row r="22" spans="2:8">
      <c r="B22" s="2164" t="s">
        <v>65</v>
      </c>
      <c r="C22" s="2164"/>
      <c r="D22" s="2164"/>
      <c r="E22" s="2164"/>
      <c r="F22" s="2164"/>
      <c r="G22" s="68"/>
      <c r="H22" s="68"/>
    </row>
    <row r="23" spans="2:8" ht="17.100000000000001" customHeight="1">
      <c r="B23" s="2165"/>
      <c r="C23" s="2165"/>
      <c r="D23" s="2165"/>
      <c r="E23" s="2165"/>
      <c r="F23" s="2165"/>
    </row>
    <row r="24" spans="2:8" ht="15" thickBot="1"/>
    <row r="25" spans="2:8" ht="15" thickBot="1">
      <c r="B25" s="266" t="s">
        <v>66</v>
      </c>
      <c r="C25" s="1562" t="str">
        <f>+D3</f>
        <v>4T22</v>
      </c>
      <c r="D25" s="267" t="str">
        <f t="shared" ref="D25:E25" si="0">+E3</f>
        <v>3T23</v>
      </c>
      <c r="E25" s="268" t="str">
        <f t="shared" si="0"/>
        <v>4T23</v>
      </c>
    </row>
    <row r="26" spans="2:8">
      <c r="B26" s="201" t="s">
        <v>67</v>
      </c>
      <c r="C26" s="199"/>
      <c r="D26" s="199"/>
      <c r="E26" s="81"/>
    </row>
    <row r="27" spans="2:8">
      <c r="B27" s="77" t="s">
        <v>68</v>
      </c>
      <c r="C27" s="199">
        <v>11.9</v>
      </c>
      <c r="D27" s="199">
        <v>13.4</v>
      </c>
      <c r="E27" s="81">
        <v>14.2</v>
      </c>
    </row>
    <row r="28" spans="2:8" ht="15">
      <c r="B28" s="77" t="s">
        <v>69</v>
      </c>
      <c r="C28" s="199">
        <v>7.9</v>
      </c>
      <c r="D28" s="199">
        <v>9.8000000000000007</v>
      </c>
      <c r="E28" s="81">
        <v>10.7</v>
      </c>
    </row>
    <row r="29" spans="2:8" ht="15" thickBot="1">
      <c r="B29" s="123" t="s">
        <v>70</v>
      </c>
      <c r="C29" s="200">
        <v>3.4</v>
      </c>
      <c r="D29" s="200">
        <v>6.5</v>
      </c>
      <c r="E29" s="1572">
        <v>7.9</v>
      </c>
    </row>
    <row r="30" spans="2:8">
      <c r="B30" s="201" t="s">
        <v>71</v>
      </c>
      <c r="C30" s="199"/>
      <c r="D30" s="199"/>
      <c r="E30" s="81"/>
    </row>
    <row r="31" spans="2:8">
      <c r="B31" s="77" t="s">
        <v>72</v>
      </c>
      <c r="C31" s="199">
        <v>162.5</v>
      </c>
      <c r="D31" s="199">
        <v>285.8</v>
      </c>
      <c r="E31" s="81">
        <v>378.3</v>
      </c>
    </row>
    <row r="32" spans="2:8" ht="15.6" thickBot="1">
      <c r="B32" s="123" t="s">
        <v>73</v>
      </c>
      <c r="C32" s="200">
        <v>66.2</v>
      </c>
      <c r="D32" s="200">
        <v>90.7</v>
      </c>
      <c r="E32" s="1572">
        <v>137.80000000000001</v>
      </c>
    </row>
    <row r="33" spans="2:5">
      <c r="B33" s="201" t="s">
        <v>74</v>
      </c>
      <c r="C33" s="199"/>
      <c r="D33" s="199"/>
      <c r="E33" s="81"/>
    </row>
    <row r="34" spans="2:5" ht="15.6" thickBot="1">
      <c r="B34" s="123" t="s">
        <v>75</v>
      </c>
      <c r="C34" s="200">
        <v>71</v>
      </c>
      <c r="D34" s="200">
        <v>76</v>
      </c>
      <c r="E34" s="1572">
        <v>80</v>
      </c>
    </row>
    <row r="35" spans="2:5">
      <c r="B35" s="201" t="s">
        <v>76</v>
      </c>
      <c r="C35" s="199"/>
      <c r="D35" s="199"/>
      <c r="E35" s="81"/>
    </row>
    <row r="36" spans="2:5">
      <c r="B36" s="77" t="s">
        <v>77</v>
      </c>
      <c r="C36" s="199">
        <v>21</v>
      </c>
      <c r="D36" s="199">
        <v>29</v>
      </c>
      <c r="E36" s="81">
        <v>35</v>
      </c>
    </row>
    <row r="37" spans="2:5">
      <c r="B37" s="77" t="s">
        <v>78</v>
      </c>
      <c r="C37" s="199">
        <v>1.8</v>
      </c>
      <c r="D37" s="199">
        <v>2.9</v>
      </c>
      <c r="E37" s="81">
        <v>3.9</v>
      </c>
    </row>
    <row r="38" spans="2:5" ht="15" thickBot="1">
      <c r="B38" s="123" t="s">
        <v>79</v>
      </c>
      <c r="C38" s="200">
        <v>6.8</v>
      </c>
      <c r="D38" s="200">
        <v>4.3</v>
      </c>
      <c r="E38" s="1572">
        <v>5.6</v>
      </c>
    </row>
    <row r="39" spans="2:5">
      <c r="B39" s="201" t="s">
        <v>80</v>
      </c>
      <c r="C39" s="199"/>
      <c r="D39" s="199"/>
      <c r="E39" s="81"/>
    </row>
    <row r="40" spans="2:5">
      <c r="B40" s="201" t="s">
        <v>81</v>
      </c>
      <c r="C40" s="199"/>
      <c r="D40" s="199"/>
      <c r="E40" s="81"/>
    </row>
    <row r="41" spans="2:5">
      <c r="B41" s="77" t="s">
        <v>82</v>
      </c>
      <c r="C41" s="199">
        <v>26.2</v>
      </c>
      <c r="D41" s="199">
        <v>42</v>
      </c>
      <c r="E41" s="81">
        <v>50.7</v>
      </c>
    </row>
    <row r="42" spans="2:5">
      <c r="B42" s="77" t="s">
        <v>83</v>
      </c>
      <c r="C42" s="199" t="s">
        <v>84</v>
      </c>
      <c r="D42" s="199">
        <v>10.6</v>
      </c>
      <c r="E42" s="202">
        <v>18.100000000000001</v>
      </c>
    </row>
    <row r="43" spans="2:5">
      <c r="B43" s="201" t="s">
        <v>85</v>
      </c>
      <c r="C43" s="199"/>
      <c r="D43" s="199"/>
      <c r="E43" s="81"/>
    </row>
    <row r="44" spans="2:5" ht="15">
      <c r="B44" s="77" t="s">
        <v>86</v>
      </c>
      <c r="C44" s="199" t="s">
        <v>84</v>
      </c>
      <c r="D44" s="199">
        <v>41</v>
      </c>
      <c r="E44" s="81">
        <v>41</v>
      </c>
    </row>
    <row r="45" spans="2:5">
      <c r="B45" s="201" t="s">
        <v>87</v>
      </c>
      <c r="C45" s="199"/>
      <c r="D45" s="199"/>
      <c r="E45" s="81"/>
    </row>
    <row r="46" spans="2:5" ht="15" thickBot="1">
      <c r="B46" s="123" t="s">
        <v>88</v>
      </c>
      <c r="C46" s="200">
        <v>105.7</v>
      </c>
      <c r="D46" s="200">
        <v>219.8</v>
      </c>
      <c r="E46" s="1572">
        <v>290.5</v>
      </c>
    </row>
    <row r="47" spans="2:5" ht="10.35" customHeight="1">
      <c r="B47" s="2163" t="s">
        <v>89</v>
      </c>
      <c r="C47" s="2163"/>
      <c r="D47" s="2163"/>
      <c r="E47" s="2163"/>
    </row>
    <row r="48" spans="2:5">
      <c r="B48" s="291" t="s">
        <v>90</v>
      </c>
      <c r="C48" s="68"/>
      <c r="D48" s="68"/>
      <c r="E48" s="68"/>
    </row>
    <row r="49" spans="2:5">
      <c r="B49" s="291" t="s">
        <v>91</v>
      </c>
      <c r="C49" s="68"/>
      <c r="D49" s="68"/>
      <c r="E49" s="68"/>
    </row>
    <row r="50" spans="2:5">
      <c r="B50" s="291" t="s">
        <v>92</v>
      </c>
      <c r="C50" s="68"/>
      <c r="D50" s="68"/>
      <c r="E50" s="68"/>
    </row>
  </sheetData>
  <mergeCells count="9">
    <mergeCell ref="B47:E47"/>
    <mergeCell ref="B17:H17"/>
    <mergeCell ref="B16:F16"/>
    <mergeCell ref="B18:F18"/>
    <mergeCell ref="B19:F19"/>
    <mergeCell ref="B20:F20"/>
    <mergeCell ref="B21:F21"/>
    <mergeCell ref="B22:F22"/>
    <mergeCell ref="B23:F23"/>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S59"/>
  <sheetViews>
    <sheetView showGridLines="0" topLeftCell="A23" zoomScale="77" zoomScaleNormal="70" workbookViewId="0">
      <selection activeCell="J32" sqref="J32"/>
    </sheetView>
  </sheetViews>
  <sheetFormatPr baseColWidth="10" defaultColWidth="11.44140625" defaultRowHeight="13.8"/>
  <cols>
    <col min="1" max="1" width="11.44140625" style="46"/>
    <col min="2" max="2" width="55.33203125" style="46" customWidth="1"/>
    <col min="3" max="4" width="14.44140625" style="46" bestFit="1" customWidth="1"/>
    <col min="5" max="5" width="14" style="46" bestFit="1" customWidth="1"/>
    <col min="6" max="9" width="11.44140625" style="46"/>
    <col min="10" max="10" width="16.44140625" style="46" bestFit="1" customWidth="1"/>
    <col min="11" max="16384" width="11.44140625" style="46"/>
  </cols>
  <sheetData>
    <row r="1" spans="1:19" ht="14.4">
      <c r="A1" s="559" t="s">
        <v>41</v>
      </c>
      <c r="B1" s="68"/>
      <c r="C1" s="68"/>
      <c r="D1" s="68"/>
      <c r="E1" s="68"/>
      <c r="F1" s="68"/>
      <c r="G1" s="68"/>
      <c r="H1" s="68"/>
      <c r="I1" s="68"/>
      <c r="J1" s="68"/>
      <c r="K1" s="68"/>
      <c r="L1" s="68"/>
    </row>
    <row r="2" spans="1:19" ht="14.4">
      <c r="A2" s="68"/>
      <c r="B2" s="2312" t="s">
        <v>716</v>
      </c>
      <c r="C2" s="2274"/>
      <c r="D2" s="2274"/>
      <c r="E2" s="2274"/>
      <c r="F2" s="2274"/>
      <c r="G2" s="2274"/>
      <c r="H2" s="68"/>
      <c r="I2" s="68"/>
      <c r="J2" s="68"/>
      <c r="K2" s="68"/>
      <c r="L2" s="68"/>
    </row>
    <row r="3" spans="1:19" ht="14.4">
      <c r="A3" s="68"/>
      <c r="B3" s="2274"/>
      <c r="C3" s="2274"/>
      <c r="D3" s="2274"/>
      <c r="E3" s="2274"/>
      <c r="F3" s="2274"/>
      <c r="G3" s="2274"/>
      <c r="H3" s="68"/>
      <c r="I3" s="68"/>
      <c r="J3" s="68"/>
      <c r="K3" s="68"/>
      <c r="L3" s="68"/>
    </row>
    <row r="4" spans="1:19" ht="15" thickBot="1">
      <c r="A4" s="68"/>
      <c r="B4" s="560"/>
      <c r="C4" s="269"/>
      <c r="D4" s="269"/>
      <c r="E4" s="269"/>
      <c r="F4" s="561"/>
      <c r="G4" s="561"/>
      <c r="H4" s="68"/>
      <c r="I4" s="68"/>
      <c r="J4" s="68"/>
      <c r="K4" s="68"/>
      <c r="L4" s="68"/>
    </row>
    <row r="5" spans="1:19" ht="14.4">
      <c r="A5" s="68"/>
      <c r="B5" s="588"/>
      <c r="C5" s="2197" t="s">
        <v>175</v>
      </c>
      <c r="D5" s="2198"/>
      <c r="E5" s="2199"/>
      <c r="F5" s="2197" t="s">
        <v>717</v>
      </c>
      <c r="G5" s="2199"/>
      <c r="H5" s="68"/>
      <c r="I5" s="68"/>
      <c r="J5" s="68"/>
      <c r="K5" s="68"/>
      <c r="L5" s="68"/>
    </row>
    <row r="6" spans="1:19" ht="15" thickBot="1">
      <c r="A6" s="68"/>
      <c r="B6" s="589"/>
      <c r="C6" s="2091" t="str">
        <f>+'[18]BG '!D17</f>
        <v>Dic 22</v>
      </c>
      <c r="D6" s="2092" t="str">
        <f>+'[18]BG '!E17</f>
        <v>Set 23</v>
      </c>
      <c r="E6" s="2093" t="str">
        <f>+'[18]BG '!F17</f>
        <v>Dic 23</v>
      </c>
      <c r="F6" s="851" t="str">
        <f>+'[18]BG '!G17</f>
        <v>TaT</v>
      </c>
      <c r="G6" s="852" t="str">
        <f>+'[18]BG '!H17</f>
        <v>AaA</v>
      </c>
      <c r="H6" s="68"/>
      <c r="I6" s="68"/>
      <c r="J6" s="68"/>
      <c r="K6" s="68"/>
      <c r="L6" s="68"/>
    </row>
    <row r="7" spans="1:19" ht="14.4">
      <c r="A7" s="68"/>
      <c r="B7" s="562" t="s">
        <v>557</v>
      </c>
      <c r="C7" s="903"/>
      <c r="D7" s="904"/>
      <c r="E7" s="905"/>
      <c r="F7" s="904"/>
      <c r="G7" s="905"/>
      <c r="H7" s="68"/>
      <c r="I7" s="68"/>
      <c r="J7" s="68"/>
      <c r="K7" s="68"/>
      <c r="L7" s="68"/>
    </row>
    <row r="8" spans="1:19" ht="14.4">
      <c r="A8" s="68"/>
      <c r="B8" s="563" t="s">
        <v>624</v>
      </c>
      <c r="C8" s="906">
        <f>+'[18]BG '!D19</f>
        <v>1945703.9676569635</v>
      </c>
      <c r="D8" s="907">
        <f>+'[18]BG '!E19</f>
        <v>2514710.1416955516</v>
      </c>
      <c r="E8" s="908">
        <f>+'[18]BG '!F19</f>
        <v>2552099.1146080084</v>
      </c>
      <c r="F8" s="880">
        <f>+'[18]BG '!G19</f>
        <v>1.4868104396018822E-2</v>
      </c>
      <c r="G8" s="860">
        <f>+'[18]BG '!H19</f>
        <v>0.31165848301233212</v>
      </c>
      <c r="H8" s="68"/>
      <c r="I8" s="68"/>
      <c r="J8" s="68"/>
      <c r="K8" s="68"/>
      <c r="L8" s="68"/>
      <c r="N8"/>
      <c r="O8"/>
      <c r="P8"/>
      <c r="Q8"/>
      <c r="R8"/>
      <c r="S8"/>
    </row>
    <row r="9" spans="1:19" ht="14.4">
      <c r="A9" s="68"/>
      <c r="B9" s="563" t="s">
        <v>318</v>
      </c>
      <c r="C9" s="906">
        <f>+'[18]BG '!D20</f>
        <v>1526953.9572065689</v>
      </c>
      <c r="D9" s="907">
        <f>+'[18]BG '!E20</f>
        <v>1530566.0991247192</v>
      </c>
      <c r="E9" s="908">
        <f>+'[18]BG '!F20</f>
        <v>1522672.6289003142</v>
      </c>
      <c r="F9" s="880">
        <f>+'[18]BG '!G20</f>
        <v>-5.1572226961769108E-3</v>
      </c>
      <c r="G9" s="860">
        <f>+'[18]BG '!H20</f>
        <v>-2.8038358891233628E-3</v>
      </c>
      <c r="H9" s="68"/>
      <c r="I9" s="68"/>
      <c r="J9" s="68"/>
      <c r="K9" s="68"/>
      <c r="L9" s="68"/>
      <c r="N9"/>
      <c r="O9"/>
      <c r="P9"/>
      <c r="Q9"/>
      <c r="R9"/>
      <c r="S9"/>
    </row>
    <row r="10" spans="1:19" ht="14.4">
      <c r="A10" s="68"/>
      <c r="B10" s="553" t="s">
        <v>35</v>
      </c>
      <c r="C10" s="909">
        <f>+'[18]BG '!D21</f>
        <v>9253907.9186398238</v>
      </c>
      <c r="D10" s="910">
        <f>+'[18]BG '!E21</f>
        <v>9598392.8834478147</v>
      </c>
      <c r="E10" s="911">
        <f>+'[18]BG '!F21</f>
        <v>9401799.9981121495</v>
      </c>
      <c r="F10" s="912">
        <f>+'[18]BG '!G21</f>
        <v>-2.0481854381548037E-2</v>
      </c>
      <c r="G10" s="865">
        <f>+'[18]BG '!H21</f>
        <v>1.5981581054468119E-2</v>
      </c>
      <c r="H10" s="68"/>
      <c r="I10" s="68"/>
      <c r="J10" s="68"/>
      <c r="K10" s="68"/>
      <c r="L10" s="68"/>
      <c r="N10"/>
      <c r="O10"/>
      <c r="P10"/>
      <c r="Q10"/>
      <c r="R10"/>
      <c r="S10"/>
    </row>
    <row r="11" spans="1:19" ht="14.4">
      <c r="A11" s="68"/>
      <c r="B11" s="564" t="s">
        <v>570</v>
      </c>
      <c r="C11" s="906">
        <f>+'[18]BG '!D22</f>
        <v>8997604.1407410689</v>
      </c>
      <c r="D11" s="907">
        <f>+'[18]BG '!E22</f>
        <v>9299718.6657760255</v>
      </c>
      <c r="E11" s="908">
        <f>+'[18]BG '!F22</f>
        <v>9112231.4982613139</v>
      </c>
      <c r="F11" s="880">
        <f>+'[18]BG '!G22</f>
        <v>-2.0160520361189538E-2</v>
      </c>
      <c r="G11" s="860">
        <f>+'[18]BG '!H22</f>
        <v>1.2739764466988879E-2</v>
      </c>
      <c r="H11" s="68"/>
      <c r="I11" s="68"/>
      <c r="J11" s="68"/>
      <c r="K11" s="68"/>
      <c r="L11" s="68"/>
      <c r="N11"/>
      <c r="O11"/>
      <c r="P11"/>
      <c r="Q11"/>
      <c r="R11"/>
      <c r="S11"/>
    </row>
    <row r="12" spans="1:19" ht="14.4">
      <c r="A12" s="68"/>
      <c r="B12" s="564" t="s">
        <v>718</v>
      </c>
      <c r="C12" s="906">
        <f>+'[18]BG '!D23</f>
        <v>231246.6437133936</v>
      </c>
      <c r="D12" s="907">
        <f>+'[18]BG '!E23</f>
        <v>251779.10013784739</v>
      </c>
      <c r="E12" s="908">
        <f>+'[18]BG '!F23</f>
        <v>240528.03996466703</v>
      </c>
      <c r="F12" s="880">
        <f>+'[18]BG '!G23</f>
        <v>-4.468623554147455E-2</v>
      </c>
      <c r="G12" s="860">
        <f>+'[18]BG '!H23</f>
        <v>4.0136350098887386E-2</v>
      </c>
      <c r="H12" s="68"/>
      <c r="I12" s="68"/>
      <c r="J12" s="68"/>
      <c r="K12" s="68"/>
      <c r="L12" s="68"/>
      <c r="N12"/>
      <c r="O12"/>
      <c r="P12"/>
      <c r="Q12"/>
      <c r="R12"/>
      <c r="S12"/>
    </row>
    <row r="13" spans="1:19" ht="14.4">
      <c r="A13" s="68"/>
      <c r="B13" s="564" t="s">
        <v>719</v>
      </c>
      <c r="C13" s="906">
        <f>+'[18]BG '!D24</f>
        <v>25057.134185361097</v>
      </c>
      <c r="D13" s="907">
        <f>+'[18]BG '!E24</f>
        <v>46895.117533941899</v>
      </c>
      <c r="E13" s="908">
        <f>+'[18]BG '!F24</f>
        <v>49040.459886169498</v>
      </c>
      <c r="F13" s="880">
        <f>+'[18]BG '!G24</f>
        <v>4.5747669801122326E-2</v>
      </c>
      <c r="G13" s="860">
        <f>+'[18]BG '!H24</f>
        <v>0.95714559867025661</v>
      </c>
      <c r="H13" s="68"/>
      <c r="I13" s="68"/>
      <c r="J13" s="68"/>
      <c r="K13" s="68"/>
      <c r="L13" s="68"/>
      <c r="N13"/>
      <c r="O13"/>
      <c r="P13"/>
      <c r="Q13"/>
      <c r="R13"/>
      <c r="S13"/>
    </row>
    <row r="14" spans="1:19" ht="14.4">
      <c r="A14" s="68"/>
      <c r="B14" s="565" t="s">
        <v>720</v>
      </c>
      <c r="C14" s="906">
        <f>+'[18]BG '!D25</f>
        <v>-397602.44667923346</v>
      </c>
      <c r="D14" s="907">
        <f>+'[18]BG '!E25</f>
        <v>-377841.82234098989</v>
      </c>
      <c r="E14" s="908">
        <f>+'[18]BG '!F25</f>
        <v>-351687.6341858845</v>
      </c>
      <c r="F14" s="880">
        <f>+'[18]BG '!G25</f>
        <v>-6.9219939690800314E-2</v>
      </c>
      <c r="G14" s="860">
        <f>+'[18]BG '!H25</f>
        <v>-0.11547920008246537</v>
      </c>
      <c r="H14" s="68"/>
      <c r="I14" s="68"/>
      <c r="J14" s="68"/>
      <c r="K14" s="68"/>
      <c r="L14" s="68"/>
      <c r="N14"/>
      <c r="O14"/>
      <c r="P14"/>
      <c r="Q14"/>
      <c r="R14"/>
      <c r="S14"/>
    </row>
    <row r="15" spans="1:19" ht="14.4">
      <c r="A15" s="68"/>
      <c r="B15" s="566" t="s">
        <v>576</v>
      </c>
      <c r="C15" s="909">
        <f>+'[18]BG '!D26</f>
        <v>8856305.4719605912</v>
      </c>
      <c r="D15" s="910">
        <f>+'[18]BG '!E26</f>
        <v>9220551.0611068252</v>
      </c>
      <c r="E15" s="911">
        <f>+'[18]BG '!F26</f>
        <v>9050112.3639262654</v>
      </c>
      <c r="F15" s="912">
        <f>+'[18]BG '!G26</f>
        <v>-1.8484654122190913E-2</v>
      </c>
      <c r="G15" s="865">
        <f>+'[18]BG '!H26</f>
        <v>2.1883492228139012E-2</v>
      </c>
      <c r="H15" s="68"/>
      <c r="I15" s="68"/>
      <c r="J15" s="68"/>
      <c r="K15" s="68"/>
      <c r="L15" s="68"/>
      <c r="N15"/>
      <c r="O15"/>
      <c r="P15"/>
      <c r="Q15"/>
      <c r="R15"/>
      <c r="S15"/>
    </row>
    <row r="16" spans="1:19" ht="14.4">
      <c r="A16" s="68"/>
      <c r="B16" s="567" t="s">
        <v>721</v>
      </c>
      <c r="C16" s="906">
        <f>+'[18]BG '!D27</f>
        <v>63956.886686680591</v>
      </c>
      <c r="D16" s="907">
        <f>+'[18]BG '!E27</f>
        <v>65193.810118763096</v>
      </c>
      <c r="E16" s="908">
        <f>+'[18]BG '!F27</f>
        <v>66128.614178193006</v>
      </c>
      <c r="F16" s="880">
        <f>+'[18]BG '!G27</f>
        <v>1.433884685872755E-2</v>
      </c>
      <c r="G16" s="860">
        <f>+'[18]BG '!H27</f>
        <v>3.3956116440619244E-2</v>
      </c>
      <c r="H16" s="68"/>
      <c r="I16" s="68"/>
      <c r="J16" s="68"/>
      <c r="K16" s="68"/>
      <c r="L16" s="68"/>
      <c r="N16"/>
      <c r="O16"/>
      <c r="P16"/>
      <c r="Q16"/>
      <c r="R16"/>
      <c r="S16"/>
    </row>
    <row r="17" spans="1:19" ht="14.4">
      <c r="A17" s="68"/>
      <c r="B17" s="567" t="s">
        <v>627</v>
      </c>
      <c r="C17" s="906">
        <f>+'[18]BG '!D28</f>
        <v>304873.08384511148</v>
      </c>
      <c r="D17" s="907">
        <f>+'[18]BG '!E28</f>
        <v>270614.34638668515</v>
      </c>
      <c r="E17" s="908">
        <f>+'[18]BG '!F28</f>
        <v>309864.54800731805</v>
      </c>
      <c r="F17" s="880">
        <f>+'[18]BG '!G28</f>
        <v>0.14504109684025268</v>
      </c>
      <c r="G17" s="860">
        <f>+'[18]BG '!H28</f>
        <v>1.6372269074243606E-2</v>
      </c>
      <c r="H17" s="68"/>
      <c r="I17" s="68"/>
      <c r="J17" s="68"/>
      <c r="K17" s="68"/>
      <c r="L17" s="68"/>
      <c r="N17"/>
      <c r="O17"/>
      <c r="P17"/>
      <c r="Q17"/>
      <c r="R17"/>
      <c r="S17"/>
    </row>
    <row r="18" spans="1:19" ht="14.4">
      <c r="A18" s="68"/>
      <c r="B18" s="568" t="s">
        <v>722</v>
      </c>
      <c r="C18" s="909">
        <f>+'[18]BG '!D29</f>
        <v>12697793.367355915</v>
      </c>
      <c r="D18" s="910">
        <f>+'[18]BG '!E29</f>
        <v>13601635.458432546</v>
      </c>
      <c r="E18" s="911">
        <f>+'[18]BG '!F29</f>
        <v>13500877.2696201</v>
      </c>
      <c r="F18" s="912">
        <f>+'[18]BG '!G29</f>
        <v>-7.4077995341346181E-3</v>
      </c>
      <c r="G18" s="865">
        <f>+'[18]BG '!H29</f>
        <v>6.3245941954670037E-2</v>
      </c>
      <c r="H18" s="68"/>
      <c r="I18" s="68"/>
      <c r="J18" s="68"/>
      <c r="K18" s="68"/>
      <c r="L18" s="68"/>
      <c r="N18"/>
      <c r="O18"/>
      <c r="P18"/>
      <c r="Q18"/>
      <c r="R18"/>
      <c r="S18"/>
    </row>
    <row r="19" spans="1:19" ht="14.4">
      <c r="A19" s="68"/>
      <c r="B19" s="568"/>
      <c r="C19" s="906"/>
      <c r="D19" s="907"/>
      <c r="E19" s="908"/>
      <c r="F19" s="880"/>
      <c r="G19" s="860"/>
      <c r="H19" s="68"/>
      <c r="I19" s="68"/>
      <c r="J19" s="68"/>
      <c r="K19" s="68"/>
      <c r="L19" s="68"/>
      <c r="N19"/>
      <c r="O19"/>
      <c r="P19"/>
      <c r="Q19"/>
      <c r="R19"/>
      <c r="S19"/>
    </row>
    <row r="20" spans="1:19" ht="14.4">
      <c r="A20" s="68"/>
      <c r="B20" s="566" t="s">
        <v>723</v>
      </c>
      <c r="C20" s="906"/>
      <c r="D20" s="907"/>
      <c r="E20" s="908"/>
      <c r="F20" s="880"/>
      <c r="G20" s="860"/>
      <c r="H20" s="68"/>
      <c r="I20" s="68"/>
      <c r="J20" s="68"/>
      <c r="K20" s="68"/>
      <c r="L20" s="68"/>
      <c r="N20"/>
      <c r="O20"/>
      <c r="P20"/>
      <c r="Q20"/>
      <c r="R20"/>
      <c r="S20"/>
    </row>
    <row r="21" spans="1:19" ht="14.4">
      <c r="A21" s="68"/>
      <c r="B21" s="552" t="s">
        <v>109</v>
      </c>
      <c r="C21" s="906">
        <f>+'[18]BG '!D32</f>
        <v>10985891.734518165</v>
      </c>
      <c r="D21" s="907">
        <f>+'[18]BG '!E32</f>
        <v>11422220.594427701</v>
      </c>
      <c r="E21" s="908">
        <f>+'[18]BG '!F32</f>
        <v>11482143.353775481</v>
      </c>
      <c r="F21" s="880">
        <f>+'[18]BG '!G32</f>
        <v>5.2461567216635085E-3</v>
      </c>
      <c r="G21" s="860">
        <f>+'[18]BG '!H32</f>
        <v>4.5171719442498315E-2</v>
      </c>
      <c r="H21" s="68"/>
      <c r="I21" s="68"/>
      <c r="J21" s="68"/>
      <c r="K21" s="68"/>
      <c r="L21" s="68"/>
      <c r="N21"/>
      <c r="O21"/>
      <c r="P21"/>
      <c r="Q21"/>
      <c r="R21"/>
      <c r="S21"/>
    </row>
    <row r="22" spans="1:19" ht="14.4">
      <c r="A22" s="68"/>
      <c r="B22" s="552" t="s">
        <v>250</v>
      </c>
      <c r="C22" s="906">
        <f>+'[18]BG '!D33</f>
        <v>77909.216812930594</v>
      </c>
      <c r="D22" s="907">
        <f>+'[18]BG '!E33</f>
        <v>91032.695909618793</v>
      </c>
      <c r="E22" s="908">
        <f>+'[18]BG '!F33</f>
        <v>78295.891346201402</v>
      </c>
      <c r="F22" s="880">
        <f>+'[18]BG '!G33</f>
        <v>-0.13991461459147647</v>
      </c>
      <c r="G22" s="860">
        <f>+'[18]BG '!H33</f>
        <v>4.9631423480902548E-3</v>
      </c>
      <c r="H22" s="68"/>
      <c r="I22" s="68"/>
      <c r="J22" s="68"/>
      <c r="K22" s="68"/>
      <c r="L22" s="68"/>
      <c r="N22"/>
      <c r="O22"/>
      <c r="P22"/>
      <c r="Q22"/>
      <c r="R22"/>
      <c r="S22"/>
    </row>
    <row r="23" spans="1:19" ht="14.4">
      <c r="A23" s="68"/>
      <c r="B23" s="552" t="s">
        <v>724</v>
      </c>
      <c r="C23" s="906">
        <f>+'[18]BG '!D34</f>
        <v>99065.211106062503</v>
      </c>
      <c r="D23" s="907">
        <f>+'[18]BG '!E34</f>
        <v>162809.0964282885</v>
      </c>
      <c r="E23" s="908">
        <f>+'[18]BG '!F34</f>
        <v>161916.33924519341</v>
      </c>
      <c r="F23" s="880">
        <f>+'[18]BG '!G34</f>
        <v>-5.4834600933266753E-3</v>
      </c>
      <c r="G23" s="860">
        <f>+'[18]BG '!H34</f>
        <v>0.63444197450748274</v>
      </c>
      <c r="H23" s="68"/>
      <c r="I23" s="68"/>
      <c r="J23" s="68"/>
      <c r="K23" s="68"/>
      <c r="L23" s="68"/>
      <c r="N23"/>
      <c r="O23"/>
      <c r="P23"/>
      <c r="Q23"/>
      <c r="R23"/>
      <c r="S23"/>
    </row>
    <row r="24" spans="1:19" ht="14.4">
      <c r="A24" s="68"/>
      <c r="B24" s="552" t="s">
        <v>605</v>
      </c>
      <c r="C24" s="906">
        <f>+'[18]BG '!D35</f>
        <v>675099.25635000551</v>
      </c>
      <c r="D24" s="907">
        <f>+'[18]BG '!E35</f>
        <v>1035891.1559164104</v>
      </c>
      <c r="E24" s="908">
        <f>+'[18]BG '!F35</f>
        <v>889949.10447088641</v>
      </c>
      <c r="F24" s="880">
        <f>+'[18]BG '!G35</f>
        <v>-0.14088550772152797</v>
      </c>
      <c r="G24" s="860">
        <f>+'[18]BG '!H35</f>
        <v>0.31824927386602231</v>
      </c>
      <c r="H24" s="68"/>
      <c r="I24" s="68"/>
      <c r="J24" s="68"/>
      <c r="K24" s="68"/>
      <c r="L24" s="68"/>
      <c r="N24"/>
      <c r="O24"/>
      <c r="P24"/>
      <c r="Q24"/>
      <c r="R24"/>
      <c r="S24"/>
    </row>
    <row r="25" spans="1:19" ht="14.4">
      <c r="A25" s="68"/>
      <c r="B25" s="568" t="s">
        <v>725</v>
      </c>
      <c r="C25" s="909">
        <f>+'[18]BG '!D36</f>
        <v>11837965.418787163</v>
      </c>
      <c r="D25" s="910">
        <f>+'[18]BG '!E36</f>
        <v>12711953.542682018</v>
      </c>
      <c r="E25" s="911">
        <f>+'[18]BG '!F36</f>
        <v>12612304.688837761</v>
      </c>
      <c r="F25" s="912">
        <f>+'[18]BG '!G36</f>
        <v>-7.83898820190565E-3</v>
      </c>
      <c r="G25" s="865">
        <f>+'[18]BG '!H36</f>
        <v>6.5411516477460019E-2</v>
      </c>
      <c r="H25" s="68"/>
      <c r="I25" s="68"/>
      <c r="J25" s="68"/>
      <c r="K25" s="68"/>
      <c r="L25" s="68"/>
      <c r="N25"/>
      <c r="O25"/>
      <c r="P25"/>
      <c r="Q25"/>
      <c r="R25"/>
      <c r="S25"/>
    </row>
    <row r="26" spans="1:19" ht="14.4">
      <c r="A26" s="68"/>
      <c r="B26" s="569"/>
      <c r="C26" s="906"/>
      <c r="D26" s="907"/>
      <c r="E26" s="908"/>
      <c r="F26" s="880"/>
      <c r="G26" s="860"/>
      <c r="H26" s="68"/>
      <c r="I26" s="68"/>
      <c r="J26" s="68"/>
      <c r="K26" s="68"/>
      <c r="L26" s="68"/>
      <c r="N26"/>
      <c r="O26"/>
      <c r="P26"/>
      <c r="Q26"/>
      <c r="R26"/>
      <c r="S26"/>
    </row>
    <row r="27" spans="1:19" ht="14.4">
      <c r="A27" s="68"/>
      <c r="B27" s="553" t="s">
        <v>634</v>
      </c>
      <c r="C27" s="909">
        <f>+'[18]BG '!D38</f>
        <v>859827.9486411002</v>
      </c>
      <c r="D27" s="910">
        <f>+'[18]BG '!E38</f>
        <v>889681.915800335</v>
      </c>
      <c r="E27" s="911">
        <f>+'[18]BG '!F38</f>
        <v>888572.58091210062</v>
      </c>
      <c r="F27" s="912">
        <f>+'[18]BG '!G38</f>
        <v>-1.2468893303697604E-3</v>
      </c>
      <c r="G27" s="865">
        <f>+'[18]BG '!H38</f>
        <v>3.3430679145088682E-2</v>
      </c>
      <c r="H27" s="68"/>
      <c r="I27" s="68"/>
      <c r="J27" s="68"/>
      <c r="K27" s="68"/>
      <c r="L27" s="68"/>
      <c r="N27"/>
      <c r="O27"/>
      <c r="P27"/>
      <c r="Q27"/>
      <c r="R27"/>
      <c r="S27"/>
    </row>
    <row r="28" spans="1:19" ht="14.4">
      <c r="A28" s="68"/>
      <c r="B28" s="552"/>
      <c r="C28" s="906"/>
      <c r="D28" s="907"/>
      <c r="E28" s="908"/>
      <c r="F28" s="880"/>
      <c r="G28" s="860"/>
      <c r="H28" s="68"/>
      <c r="I28" s="68"/>
      <c r="J28" s="68"/>
      <c r="K28" s="68"/>
      <c r="L28" s="68"/>
      <c r="N28"/>
      <c r="O28"/>
      <c r="P28"/>
      <c r="Q28"/>
      <c r="R28"/>
      <c r="S28"/>
    </row>
    <row r="29" spans="1:19" ht="15" thickBot="1">
      <c r="A29" s="68"/>
      <c r="B29" s="1767" t="s">
        <v>726</v>
      </c>
      <c r="C29" s="1768">
        <f>+'[18]BG '!D40</f>
        <v>12697793.367428264</v>
      </c>
      <c r="D29" s="1769">
        <f>+'[18]BG '!E40</f>
        <v>13601635.458482353</v>
      </c>
      <c r="E29" s="1770">
        <f>+'[18]BG '!F40</f>
        <v>13500877.269749861</v>
      </c>
      <c r="F29" s="1771">
        <f>+'[18]BG '!G40</f>
        <v>-7.4077995282292308E-3</v>
      </c>
      <c r="G29" s="1772">
        <f>+'[18]BG '!H40</f>
        <v>6.3245941958830931E-2</v>
      </c>
      <c r="H29" s="68"/>
      <c r="I29" s="68"/>
      <c r="J29" s="68"/>
      <c r="K29" s="68"/>
      <c r="L29" s="68"/>
      <c r="N29"/>
      <c r="O29"/>
      <c r="P29"/>
      <c r="Q29"/>
      <c r="R29"/>
      <c r="S29"/>
    </row>
    <row r="30" spans="1:19" ht="15" thickBot="1">
      <c r="A30" s="68"/>
      <c r="B30" s="339"/>
      <c r="C30" s="913"/>
      <c r="D30" s="913"/>
      <c r="E30" s="913"/>
      <c r="F30" s="913"/>
      <c r="G30" s="913"/>
      <c r="H30" s="68"/>
      <c r="I30" s="68"/>
      <c r="J30" s="68"/>
      <c r="K30" s="68"/>
      <c r="L30" s="68"/>
      <c r="N30"/>
      <c r="O30"/>
      <c r="P30"/>
      <c r="Q30"/>
      <c r="R30"/>
      <c r="S30"/>
    </row>
    <row r="31" spans="1:19" ht="14.4">
      <c r="A31" s="68"/>
      <c r="B31" s="571"/>
      <c r="C31" s="2270" t="s">
        <v>94</v>
      </c>
      <c r="D31" s="2271"/>
      <c r="E31" s="2272"/>
      <c r="F31" s="2270" t="s">
        <v>95</v>
      </c>
      <c r="G31" s="2272"/>
      <c r="H31" s="2270" t="s">
        <v>802</v>
      </c>
      <c r="I31" s="2272"/>
      <c r="J31" s="572" t="s">
        <v>95</v>
      </c>
      <c r="K31" s="68"/>
      <c r="L31" s="68"/>
      <c r="N31"/>
      <c r="O31"/>
      <c r="P31"/>
      <c r="Q31"/>
      <c r="R31"/>
      <c r="S31"/>
    </row>
    <row r="32" spans="1:19" ht="15" thickBot="1">
      <c r="A32" s="68"/>
      <c r="B32" s="573"/>
      <c r="C32" s="866" t="str">
        <f>+'[18]PL '!O23</f>
        <v>4T22</v>
      </c>
      <c r="D32" s="867" t="str">
        <f>+'[18]PL '!P23</f>
        <v>3T23</v>
      </c>
      <c r="E32" s="868" t="str">
        <f>+'[18]PL '!Q23</f>
        <v>4T23</v>
      </c>
      <c r="F32" s="869" t="str">
        <f>+'[18]PL '!R23</f>
        <v>TaT</v>
      </c>
      <c r="G32" s="852" t="str">
        <f>+'[18]PL '!S23</f>
        <v>AaA</v>
      </c>
      <c r="H32" s="870">
        <v>2022</v>
      </c>
      <c r="I32" s="871">
        <v>2023</v>
      </c>
      <c r="J32" s="872" t="str">
        <f>+'[18]PL '!V23</f>
        <v>Dic 22 / Dic 23</v>
      </c>
      <c r="K32" s="68"/>
      <c r="L32" s="68"/>
      <c r="N32"/>
      <c r="O32"/>
      <c r="P32"/>
      <c r="Q32"/>
      <c r="R32"/>
      <c r="S32"/>
    </row>
    <row r="33" spans="1:19" ht="14.4">
      <c r="A33" s="68"/>
      <c r="B33" s="574" t="s">
        <v>727</v>
      </c>
      <c r="C33" s="914">
        <f>+'[18]PL '!O24</f>
        <v>78976.502502586009</v>
      </c>
      <c r="D33" s="915">
        <f>+'[18]PL '!P24</f>
        <v>83227.290461001307</v>
      </c>
      <c r="E33" s="916">
        <f>+'[18]PL '!Q24</f>
        <v>84160.405996738016</v>
      </c>
      <c r="F33" s="876">
        <f>+'[18]PL '!R24</f>
        <v>1.1211653420027501E-2</v>
      </c>
      <c r="G33" s="877">
        <f>+'[18]PL '!S24</f>
        <v>6.5638554885135258E-2</v>
      </c>
      <c r="H33" s="917">
        <f>+'[18]PL '!T24</f>
        <v>324625.69719952048</v>
      </c>
      <c r="I33" s="923">
        <f>+'[18]PL '!U24</f>
        <v>332337.22236837004</v>
      </c>
      <c r="J33" s="888">
        <f>+'[18]PL '!V24</f>
        <v>2.3755128553824667E-2</v>
      </c>
      <c r="K33" s="68"/>
      <c r="L33" s="68"/>
      <c r="N33"/>
      <c r="O33"/>
      <c r="P33"/>
      <c r="Q33"/>
      <c r="R33"/>
      <c r="S33"/>
    </row>
    <row r="34" spans="1:19" ht="17.399999999999999" customHeight="1">
      <c r="A34" s="68"/>
      <c r="B34" s="575" t="s">
        <v>728</v>
      </c>
      <c r="C34" s="906">
        <f>+'[18]PL '!O25</f>
        <v>-17126.126534108505</v>
      </c>
      <c r="D34" s="907">
        <f>+'[18]PL '!P25</f>
        <v>-11497.067128921401</v>
      </c>
      <c r="E34" s="908">
        <f>+'[18]PL '!Q25</f>
        <v>-27530.334561125197</v>
      </c>
      <c r="F34" s="859">
        <f>+'[18]PL '!R25</f>
        <v>1.3945528239868561</v>
      </c>
      <c r="G34" s="880">
        <f>+'[18]PL '!S25</f>
        <v>0.60750503076662454</v>
      </c>
      <c r="H34" s="918">
        <f>+'[18]PL '!T25</f>
        <v>-52118.690466889908</v>
      </c>
      <c r="I34" s="907">
        <f>+'[18]PL '!U25</f>
        <v>-38040.0417054555</v>
      </c>
      <c r="J34" s="882">
        <f>+'[18]PL '!V25</f>
        <v>-0.27012667884236896</v>
      </c>
      <c r="K34" s="68"/>
      <c r="L34" s="68"/>
      <c r="N34"/>
      <c r="O34"/>
      <c r="P34"/>
      <c r="Q34"/>
      <c r="R34"/>
      <c r="S34"/>
    </row>
    <row r="35" spans="1:19" ht="14.4">
      <c r="A35" s="68"/>
      <c r="B35" s="569" t="s">
        <v>729</v>
      </c>
      <c r="C35" s="909">
        <f>+'[18]PL '!O26</f>
        <v>61850.3759684775</v>
      </c>
      <c r="D35" s="910">
        <f>+'[18]PL '!P26</f>
        <v>71730.223332079913</v>
      </c>
      <c r="E35" s="911">
        <f>+'[18]PL '!Q26</f>
        <v>56630.071435612816</v>
      </c>
      <c r="F35" s="864">
        <f>+'[18]PL '!R26</f>
        <v>-0.2105131030550389</v>
      </c>
      <c r="G35" s="912">
        <f>+'[18]PL '!S26</f>
        <v>-8.4402147135293926E-2</v>
      </c>
      <c r="H35" s="919">
        <f>+'[18]PL '!T26</f>
        <v>353663.92715660349</v>
      </c>
      <c r="I35" s="910">
        <f>+'[18]PL '!U26</f>
        <v>294297.18066291459</v>
      </c>
      <c r="J35" s="920">
        <f>+'[18]PL '!V26</f>
        <v>-0.16786203492956497</v>
      </c>
      <c r="K35" s="68"/>
      <c r="L35" s="68"/>
      <c r="N35"/>
      <c r="O35"/>
      <c r="P35"/>
      <c r="Q35"/>
      <c r="R35"/>
      <c r="S35"/>
    </row>
    <row r="36" spans="1:19" ht="14.4">
      <c r="A36" s="68"/>
      <c r="B36" s="338" t="s">
        <v>730</v>
      </c>
      <c r="C36" s="906">
        <f>+'[18]PL '!O27</f>
        <v>46134.198435919803</v>
      </c>
      <c r="D36" s="907">
        <f>+'[18]PL '!P27</f>
        <v>59540.885901561276</v>
      </c>
      <c r="E36" s="908">
        <f>+'[18]PL '!Q27</f>
        <v>48426.628038725285</v>
      </c>
      <c r="F36" s="859">
        <f>+'[18]PL '!R27</f>
        <v>-0.18666598077178687</v>
      </c>
      <c r="G36" s="880">
        <f>+'[18]PL '!S27</f>
        <v>4.9690461317750234E-2</v>
      </c>
      <c r="H36" s="918">
        <f>+'[18]PL '!T27</f>
        <v>216446.26059983959</v>
      </c>
      <c r="I36" s="907">
        <f>+'[18]PL '!U27</f>
        <v>210717.12020384578</v>
      </c>
      <c r="J36" s="882">
        <f>+'[18]PL '!V27</f>
        <v>-2.6469112379750026E-2</v>
      </c>
      <c r="K36" s="68"/>
      <c r="L36" s="68"/>
      <c r="N36"/>
      <c r="O36"/>
      <c r="P36"/>
      <c r="Q36"/>
      <c r="R36"/>
      <c r="S36"/>
    </row>
    <row r="37" spans="1:19" ht="14.4">
      <c r="A37" s="68"/>
      <c r="B37" s="338" t="s">
        <v>589</v>
      </c>
      <c r="C37" s="906">
        <f>+'[18]PL '!O28</f>
        <v>-84186.268001503908</v>
      </c>
      <c r="D37" s="907">
        <f>+'[18]PL '!P28</f>
        <v>-91978.335811104596</v>
      </c>
      <c r="E37" s="908">
        <f>+'[18]PL '!Q28</f>
        <v>-82729.567789421082</v>
      </c>
      <c r="F37" s="859">
        <f>+'[18]PL '!R28</f>
        <v>-0.10055376562452334</v>
      </c>
      <c r="G37" s="880">
        <f>+'[18]PL '!S28</f>
        <v>-1.7303299536413741E-2</v>
      </c>
      <c r="H37" s="918">
        <f>+'[18]PL '!T28</f>
        <v>-339457.54961544171</v>
      </c>
      <c r="I37" s="907">
        <f>+'[18]PL '!U28</f>
        <v>-359811.12422836607</v>
      </c>
      <c r="J37" s="882">
        <f>+'[18]PL '!V28</f>
        <v>5.9959116054369987E-2</v>
      </c>
      <c r="K37" s="68"/>
      <c r="L37" s="68"/>
      <c r="N37"/>
      <c r="O37"/>
      <c r="P37"/>
      <c r="Q37"/>
      <c r="R37"/>
      <c r="S37"/>
    </row>
    <row r="38" spans="1:19" ht="14.4">
      <c r="A38" s="68"/>
      <c r="B38" s="338" t="s">
        <v>731</v>
      </c>
      <c r="C38" s="906">
        <f>+'[18]PL '!O29</f>
        <v>188.21068447889999</v>
      </c>
      <c r="D38" s="907">
        <f>+'[18]PL '!P29</f>
        <v>-30.779542362599997</v>
      </c>
      <c r="E38" s="908">
        <f>+'[18]PL '!Q29</f>
        <v>190.04477360600001</v>
      </c>
      <c r="F38" s="859">
        <f>+'[18]PL '!R29</f>
        <v>-7.1743859400886372</v>
      </c>
      <c r="G38" s="880">
        <f>+'[18]PL '!S29</f>
        <v>9.7448725197406549E-3</v>
      </c>
      <c r="H38" s="918">
        <f>+'[18]PL '!T29</f>
        <v>111.51234158209999</v>
      </c>
      <c r="I38" s="907">
        <f>+'[18]PL '!U29</f>
        <v>49.596672000899986</v>
      </c>
      <c r="J38" s="882">
        <f>+'[18]PL '!V29</f>
        <v>-0.55523602771461067</v>
      </c>
      <c r="K38" s="68"/>
      <c r="L38" s="68"/>
      <c r="N38"/>
      <c r="O38"/>
      <c r="P38"/>
      <c r="Q38"/>
      <c r="R38"/>
      <c r="S38"/>
    </row>
    <row r="39" spans="1:19" ht="14.4">
      <c r="A39" s="68"/>
      <c r="B39" s="338" t="s">
        <v>104</v>
      </c>
      <c r="C39" s="906">
        <f>+'[18]PL '!O30</f>
        <v>-7227.8227463106959</v>
      </c>
      <c r="D39" s="907">
        <f>+'[18]PL '!P30</f>
        <v>-18203.466627841994</v>
      </c>
      <c r="E39" s="908">
        <f>+'[18]PL '!Q30</f>
        <v>-2864.840689855002</v>
      </c>
      <c r="F39" s="859">
        <f>+'[18]PL '!R30</f>
        <v>-0.84262114747565386</v>
      </c>
      <c r="G39" s="880">
        <f>+'[18]PL '!S30</f>
        <v>-0.60363711308259393</v>
      </c>
      <c r="H39" s="918">
        <f>+'[18]PL '!T30</f>
        <v>-142277.50029250482</v>
      </c>
      <c r="I39" s="907">
        <f>+'[18]PL '!U30</f>
        <v>-62201.823146384297</v>
      </c>
      <c r="J39" s="882">
        <f>+'[18]PL '!V30</f>
        <v>-0.56281335405454058</v>
      </c>
      <c r="K39" s="68"/>
      <c r="L39" s="68"/>
      <c r="N39"/>
      <c r="O39"/>
      <c r="P39"/>
      <c r="Q39"/>
      <c r="R39"/>
      <c r="S39"/>
    </row>
    <row r="40" spans="1:19" ht="15" thickBot="1">
      <c r="A40" s="68"/>
      <c r="B40" s="1773" t="s">
        <v>601</v>
      </c>
      <c r="C40" s="1768">
        <f>+'[18]PL '!O31</f>
        <v>16758.694341061608</v>
      </c>
      <c r="D40" s="1769">
        <f>+'[18]PL '!P31</f>
        <v>21058.527252331991</v>
      </c>
      <c r="E40" s="1770">
        <f>+'[18]PL '!Q31</f>
        <v>19652.33576866801</v>
      </c>
      <c r="F40" s="1774">
        <f>+'[18]PL '!R31</f>
        <v>-6.6775395392774217E-2</v>
      </c>
      <c r="G40" s="1771">
        <f>+'[18]PL '!S31</f>
        <v>0.1726650876683451</v>
      </c>
      <c r="H40" s="921">
        <f>+'[18]PL '!T31</f>
        <v>88486.650190078639</v>
      </c>
      <c r="I40" s="924">
        <f>+'[18]PL '!U31</f>
        <v>83050.95016401085</v>
      </c>
      <c r="J40" s="922">
        <f>+'[18]PL '!V31</f>
        <v>-6.1429605645499485E-2</v>
      </c>
      <c r="K40" s="68"/>
      <c r="L40" s="68"/>
      <c r="N40"/>
      <c r="O40"/>
      <c r="P40"/>
      <c r="Q40"/>
      <c r="R40"/>
      <c r="S40"/>
    </row>
    <row r="41" spans="1:19" ht="15" thickBot="1">
      <c r="A41" s="68"/>
      <c r="B41" s="339"/>
      <c r="C41" s="570"/>
      <c r="D41" s="570"/>
      <c r="E41" s="570"/>
      <c r="F41" s="570"/>
      <c r="G41" s="570"/>
      <c r="H41" s="576"/>
      <c r="I41" s="576"/>
      <c r="J41" s="576"/>
      <c r="K41" s="68"/>
      <c r="L41" s="68"/>
      <c r="N41"/>
      <c r="O41"/>
      <c r="P41"/>
      <c r="Q41"/>
      <c r="R41"/>
      <c r="S41"/>
    </row>
    <row r="42" spans="1:19" ht="14.4">
      <c r="A42" s="68"/>
      <c r="B42" s="415" t="s">
        <v>732</v>
      </c>
      <c r="C42" s="925">
        <f>+[18]Ratios!O22</f>
        <v>0.64501047468192729</v>
      </c>
      <c r="D42" s="926">
        <f>+[18]Ratios!P22</f>
        <v>0.65328369905956107</v>
      </c>
      <c r="E42" s="927">
        <f>+[18]Ratios!Q22</f>
        <v>0.59000152906429315</v>
      </c>
      <c r="F42" s="876">
        <f>+[18]Ratios!R22</f>
        <v>-9.6867823407144837E-2</v>
      </c>
      <c r="G42" s="887">
        <f>+[18]Ratios!S22</f>
        <v>-8.5283802010751253E-2</v>
      </c>
      <c r="H42" s="925">
        <f>+[18]Ratios!T22</f>
        <v>0.60899117105687339</v>
      </c>
      <c r="I42" s="927">
        <f>+[18]Ratios!U22</f>
        <v>0.61321152687766967</v>
      </c>
      <c r="J42" s="931" t="str">
        <f>+[18]Ratios!V22</f>
        <v>40 pbs</v>
      </c>
      <c r="K42" s="68"/>
      <c r="L42" s="68"/>
      <c r="N42"/>
      <c r="O42"/>
      <c r="P42"/>
      <c r="Q42"/>
      <c r="R42"/>
      <c r="S42"/>
    </row>
    <row r="43" spans="1:19" ht="15" thickBot="1">
      <c r="A43" s="68"/>
      <c r="B43" s="64" t="s">
        <v>37</v>
      </c>
      <c r="C43" s="803">
        <f>+[18]Ratios!O23</f>
        <v>7.7429087223406717E-2</v>
      </c>
      <c r="D43" s="804">
        <f>+[18]Ratios!P23</f>
        <v>9.6552329463249528E-2</v>
      </c>
      <c r="E43" s="805">
        <f>+[18]Ratios!Q23</f>
        <v>8.841180294496899E-2</v>
      </c>
      <c r="F43" s="859">
        <f>+[18]Ratios!R23</f>
        <v>-8.4312067492675502E-2</v>
      </c>
      <c r="G43" s="860">
        <f>+[18]Ratios!S23</f>
        <v>0.14184224708569482</v>
      </c>
      <c r="H43" s="1775">
        <f>+[18]Ratios!T23</f>
        <v>0.18043261306789216</v>
      </c>
      <c r="I43" s="1776">
        <f>+[18]Ratios!U23</f>
        <v>0.19750656534401517</v>
      </c>
      <c r="J43" s="932" t="str">
        <f>+[18]Ratios!V23</f>
        <v>180 pbs</v>
      </c>
      <c r="K43" s="68"/>
      <c r="L43" s="68"/>
    </row>
    <row r="44" spans="1:19" ht="14.4">
      <c r="A44" s="68"/>
      <c r="B44" s="577" t="s">
        <v>733</v>
      </c>
      <c r="C44" s="803">
        <f>+[18]Ratios!O24</f>
        <v>0.84234472196404686</v>
      </c>
      <c r="D44" s="804">
        <f>+[18]Ratios!P24</f>
        <v>0.84032634496048553</v>
      </c>
      <c r="E44" s="805">
        <f>+[18]Ratios!Q24</f>
        <v>0.81881924902293723</v>
      </c>
      <c r="F44" s="859">
        <f>+[18]Ratios!R24</f>
        <v>-2.5593742319907409E-2</v>
      </c>
      <c r="G44" s="860">
        <f>+[18]Ratios!S24</f>
        <v>-2.7928557427482459E-2</v>
      </c>
      <c r="H44" s="928"/>
      <c r="I44" s="929"/>
      <c r="J44" s="928"/>
      <c r="K44" s="68"/>
      <c r="L44" s="68"/>
    </row>
    <row r="45" spans="1:19" ht="14.4">
      <c r="A45" s="68"/>
      <c r="B45" s="338" t="s">
        <v>660</v>
      </c>
      <c r="C45" s="803">
        <f>+[18]Ratios!O25</f>
        <v>2.498907982946335E-2</v>
      </c>
      <c r="D45" s="804">
        <f>+[18]Ratios!P25</f>
        <v>2.6231380940035708E-2</v>
      </c>
      <c r="E45" s="805">
        <f>+[18]Ratios!Q25</f>
        <v>2.5583190454270911E-2</v>
      </c>
      <c r="F45" s="859">
        <f>+[18]Ratios!R25</f>
        <v>-2.471049798127456E-2</v>
      </c>
      <c r="G45" s="860">
        <f>+[18]Ratios!S25</f>
        <v>2.3774809991485846E-2</v>
      </c>
      <c r="H45" s="928"/>
      <c r="I45" s="929"/>
      <c r="J45" s="928"/>
      <c r="K45" s="68"/>
      <c r="L45" s="68"/>
    </row>
    <row r="46" spans="1:19" ht="14.4">
      <c r="A46" s="68"/>
      <c r="B46" s="338" t="s">
        <v>221</v>
      </c>
      <c r="C46" s="803">
        <f>+[18]Ratios!O26</f>
        <v>2.7696815243048931E-2</v>
      </c>
      <c r="D46" s="804">
        <f>+[18]Ratios!P26</f>
        <v>3.1117106925977724E-2</v>
      </c>
      <c r="E46" s="805">
        <f>+[18]Ratios!Q26</f>
        <v>3.0799261833795756E-2</v>
      </c>
      <c r="F46" s="859">
        <f>+[18]Ratios!R26</f>
        <v>-1.02144808300485E-2</v>
      </c>
      <c r="G46" s="860">
        <f>+[18]Ratios!S26</f>
        <v>0.11201456064611781</v>
      </c>
      <c r="H46" s="928"/>
      <c r="I46" s="929"/>
      <c r="J46" s="928"/>
      <c r="K46" s="68"/>
      <c r="L46" s="68"/>
    </row>
    <row r="47" spans="1:19" ht="14.4">
      <c r="A47" s="68"/>
      <c r="B47" s="338" t="s">
        <v>661</v>
      </c>
      <c r="C47" s="803">
        <f>+[18]Ratios!O27</f>
        <v>1.7193868862028576</v>
      </c>
      <c r="D47" s="804">
        <f>+[18]Ratios!P27</f>
        <v>1.5006877939198449</v>
      </c>
      <c r="E47" s="805">
        <f>+[18]Ratios!Q27</f>
        <v>1.4621481729845158</v>
      </c>
      <c r="F47" s="859">
        <f>+[18]Ratios!R27</f>
        <v>-2.5681304993267373E-2</v>
      </c>
      <c r="G47" s="860">
        <f>+[18]Ratios!S27</f>
        <v>-0.14961072186983759</v>
      </c>
      <c r="H47" s="928"/>
      <c r="I47" s="929"/>
      <c r="J47" s="928"/>
      <c r="K47" s="68"/>
      <c r="L47" s="68"/>
    </row>
    <row r="48" spans="1:19" ht="14.4">
      <c r="A48" s="68"/>
      <c r="B48" s="338" t="s">
        <v>662</v>
      </c>
      <c r="C48" s="803">
        <f>+[18]Ratios!O28</f>
        <v>1.5512937418983137</v>
      </c>
      <c r="D48" s="804">
        <f>+[18]Ratios!P28</f>
        <v>1.2650634034846531</v>
      </c>
      <c r="E48" s="805">
        <f>+[18]Ratios!Q28</f>
        <v>1.2145231071993223</v>
      </c>
      <c r="F48" s="859">
        <f>+[18]Ratios!R28</f>
        <v>-3.9950801000262937E-2</v>
      </c>
      <c r="G48" s="860">
        <f>+[18]Ratios!S28</f>
        <v>-0.21709017809024755</v>
      </c>
      <c r="H48" s="928"/>
      <c r="I48" s="930"/>
      <c r="J48" s="928"/>
      <c r="K48" s="68"/>
      <c r="L48" s="68"/>
    </row>
    <row r="49" spans="1:12" ht="14.4">
      <c r="A49" s="68"/>
      <c r="B49" s="338" t="s">
        <v>536</v>
      </c>
      <c r="C49" s="906">
        <f>+[18]Ratios!O29</f>
        <v>45</v>
      </c>
      <c r="D49" s="907">
        <f>+[18]Ratios!P29</f>
        <v>46</v>
      </c>
      <c r="E49" s="908">
        <f>+[18]Ratios!Q29</f>
        <v>46</v>
      </c>
      <c r="F49" s="859">
        <f>+[18]Ratios!R29</f>
        <v>0</v>
      </c>
      <c r="G49" s="860">
        <f>+[18]Ratios!S29</f>
        <v>2.2222222222222143E-2</v>
      </c>
      <c r="H49" s="928"/>
      <c r="I49" s="929"/>
      <c r="J49" s="928"/>
      <c r="K49" s="68"/>
      <c r="L49" s="68"/>
    </row>
    <row r="50" spans="1:12" ht="14.4">
      <c r="A50" s="68"/>
      <c r="B50" s="338" t="s">
        <v>734</v>
      </c>
      <c r="C50" s="906">
        <f>+[18]Ratios!O30</f>
        <v>1355</v>
      </c>
      <c r="D50" s="907">
        <f>+[18]Ratios!P30</f>
        <v>1351</v>
      </c>
      <c r="E50" s="908">
        <f>+[18]Ratios!Q30</f>
        <v>1350</v>
      </c>
      <c r="F50" s="859">
        <f>+[18]Ratios!R30</f>
        <v>-7.4019245003698053E-4</v>
      </c>
      <c r="G50" s="860">
        <f>+[18]Ratios!S30</f>
        <v>-3.6900369003689537E-3</v>
      </c>
      <c r="H50" s="928"/>
      <c r="I50" s="929"/>
      <c r="J50" s="928"/>
      <c r="K50" s="68"/>
      <c r="L50" s="68"/>
    </row>
    <row r="51" spans="1:12" ht="14.4">
      <c r="A51" s="68"/>
      <c r="B51" s="338" t="s">
        <v>735</v>
      </c>
      <c r="C51" s="906">
        <f>+[18]Ratios!O31</f>
        <v>312</v>
      </c>
      <c r="D51" s="907">
        <f>+[18]Ratios!P31</f>
        <v>314</v>
      </c>
      <c r="E51" s="908">
        <f>+[18]Ratios!Q31</f>
        <v>315</v>
      </c>
      <c r="F51" s="859">
        <f>+[18]Ratios!R31</f>
        <v>3.1847133757962887E-3</v>
      </c>
      <c r="G51" s="860">
        <f>+[18]Ratios!S31</f>
        <v>9.6153846153845812E-3</v>
      </c>
      <c r="H51" s="928"/>
      <c r="I51" s="929"/>
      <c r="J51" s="928"/>
      <c r="K51" s="68"/>
      <c r="L51" s="68"/>
    </row>
    <row r="52" spans="1:12" ht="15" thickBot="1">
      <c r="A52" s="68"/>
      <c r="B52" s="1777" t="s">
        <v>132</v>
      </c>
      <c r="C52" s="1778">
        <f>+[18]Ratios!O32</f>
        <v>1696</v>
      </c>
      <c r="D52" s="1779">
        <f>+[18]Ratios!P32</f>
        <v>1732</v>
      </c>
      <c r="E52" s="1780">
        <f>+[18]Ratios!Q32</f>
        <v>1726</v>
      </c>
      <c r="F52" s="1487">
        <f>+[18]Ratios!R32</f>
        <v>-3.4642032332563577E-3</v>
      </c>
      <c r="G52" s="1488">
        <f>+[18]Ratios!S32</f>
        <v>1.7688679245283057E-2</v>
      </c>
      <c r="H52" s="928"/>
      <c r="I52" s="929"/>
      <c r="J52" s="928"/>
      <c r="K52" s="68"/>
      <c r="L52" s="68"/>
    </row>
    <row r="53" spans="1:12" ht="14.4">
      <c r="A53" s="68"/>
      <c r="B53" s="571"/>
      <c r="C53" s="573"/>
      <c r="D53" s="573"/>
      <c r="E53" s="573"/>
      <c r="F53" s="578"/>
      <c r="G53" s="578"/>
      <c r="H53" s="68"/>
      <c r="I53" s="68"/>
      <c r="J53" s="68"/>
      <c r="K53" s="68"/>
      <c r="L53" s="68"/>
    </row>
    <row r="54" spans="1:12" ht="14.4">
      <c r="A54" s="68"/>
      <c r="B54" s="68"/>
      <c r="C54" s="68"/>
      <c r="D54" s="68"/>
      <c r="E54" s="68"/>
      <c r="F54" s="68"/>
      <c r="G54" s="68"/>
      <c r="H54" s="68"/>
      <c r="I54" s="68"/>
      <c r="J54" s="68"/>
      <c r="K54" s="68"/>
      <c r="L54" s="68"/>
    </row>
    <row r="55" spans="1:12" ht="14.4">
      <c r="A55" s="68"/>
      <c r="B55" s="68"/>
      <c r="C55" s="68"/>
      <c r="D55" s="68"/>
      <c r="E55" s="68"/>
      <c r="F55" s="68"/>
      <c r="G55" s="68"/>
      <c r="H55" s="68"/>
      <c r="I55" s="68"/>
      <c r="J55" s="68"/>
      <c r="K55" s="68"/>
      <c r="L55" s="68"/>
    </row>
    <row r="56" spans="1:12" ht="14.4">
      <c r="A56" s="68"/>
      <c r="B56" s="68"/>
      <c r="C56" s="68"/>
      <c r="D56" s="68"/>
      <c r="E56" s="68"/>
      <c r="F56" s="68"/>
      <c r="G56" s="68"/>
      <c r="H56" s="68"/>
      <c r="I56" s="68"/>
      <c r="J56" s="68"/>
      <c r="K56" s="68"/>
      <c r="L56" s="68"/>
    </row>
    <row r="57" spans="1:12" ht="14.4">
      <c r="A57" s="68"/>
      <c r="B57" s="68"/>
      <c r="C57" s="68"/>
      <c r="D57" s="68"/>
      <c r="E57" s="68"/>
      <c r="F57" s="68"/>
      <c r="G57" s="68"/>
      <c r="H57" s="68"/>
      <c r="I57" s="68"/>
      <c r="J57" s="68"/>
      <c r="K57" s="68"/>
      <c r="L57" s="68"/>
    </row>
    <row r="58" spans="1:12" ht="14.4">
      <c r="A58" s="68"/>
      <c r="B58" s="68"/>
      <c r="C58" s="68"/>
      <c r="D58" s="68"/>
      <c r="E58" s="68"/>
      <c r="F58" s="68"/>
      <c r="G58" s="68"/>
      <c r="H58" s="68"/>
      <c r="I58" s="68"/>
      <c r="J58" s="68"/>
      <c r="K58" s="68"/>
      <c r="L58" s="68"/>
    </row>
    <row r="59" spans="1:12" ht="14.4">
      <c r="A59" s="68"/>
      <c r="B59" s="68"/>
      <c r="C59" s="68"/>
      <c r="D59" s="68"/>
      <c r="E59" s="68"/>
      <c r="F59" s="68"/>
      <c r="G59" s="68"/>
      <c r="H59" s="68"/>
      <c r="I59" s="68"/>
      <c r="J59" s="68"/>
      <c r="K59" s="68"/>
      <c r="L59" s="68"/>
    </row>
  </sheetData>
  <mergeCells count="6">
    <mergeCell ref="B2:G3"/>
    <mergeCell ref="H31:I31"/>
    <mergeCell ref="C31:E31"/>
    <mergeCell ref="F31:G31"/>
    <mergeCell ref="C5:E5"/>
    <mergeCell ref="F5:G5"/>
  </mergeCells>
  <hyperlinks>
    <hyperlink ref="A1" location="Índice!A1" display="Volver al índice" xr:uid="{BAD95EFD-F651-442F-AEC0-4E75F5DCF704}"/>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7"/>
  <sheetViews>
    <sheetView showGridLines="0" topLeftCell="B23" zoomScale="72" zoomScaleNormal="70" workbookViewId="0">
      <selection activeCell="J56" sqref="J56"/>
    </sheetView>
  </sheetViews>
  <sheetFormatPr baseColWidth="10" defaultColWidth="11.44140625" defaultRowHeight="13.8"/>
  <cols>
    <col min="1" max="1" width="11.44140625" style="45"/>
    <col min="2" max="2" width="52.88671875" style="45" customWidth="1"/>
    <col min="3" max="3" width="14.5546875" style="45" bestFit="1" customWidth="1"/>
    <col min="4" max="4" width="15" style="45" bestFit="1" customWidth="1"/>
    <col min="5" max="5" width="14.5546875" style="45" bestFit="1" customWidth="1"/>
    <col min="6" max="7" width="11.33203125" style="45" bestFit="1" customWidth="1"/>
    <col min="8" max="9" width="16.88671875" style="45" customWidth="1"/>
    <col min="10" max="10" width="20.88671875" style="45" customWidth="1"/>
    <col min="11" max="16384" width="11.44140625" style="45"/>
  </cols>
  <sheetData>
    <row r="1" spans="1:11" ht="14.4">
      <c r="A1" s="559" t="s">
        <v>41</v>
      </c>
    </row>
    <row r="2" spans="1:11" ht="14.4">
      <c r="A2" s="68"/>
      <c r="B2" s="68"/>
      <c r="C2" s="68"/>
      <c r="D2" s="68"/>
      <c r="F2" s="478"/>
      <c r="G2" s="478"/>
      <c r="H2" s="478"/>
      <c r="I2" s="478"/>
      <c r="J2" s="68"/>
      <c r="K2" s="68"/>
    </row>
    <row r="3" spans="1:11" ht="14.4">
      <c r="A3" s="68"/>
      <c r="B3" s="2313" t="s">
        <v>736</v>
      </c>
      <c r="C3" s="2313"/>
      <c r="D3" s="2313"/>
      <c r="E3" s="2313"/>
      <c r="F3" s="2313"/>
      <c r="G3" s="2313"/>
      <c r="H3" s="478"/>
      <c r="I3" s="478"/>
      <c r="J3" s="68"/>
      <c r="K3" s="68"/>
    </row>
    <row r="4" spans="1:11" ht="14.4">
      <c r="A4" s="68"/>
      <c r="B4" s="2313"/>
      <c r="C4" s="2313"/>
      <c r="D4" s="2313"/>
      <c r="E4" s="2313"/>
      <c r="F4" s="2313"/>
      <c r="G4" s="2313"/>
      <c r="H4" s="68"/>
      <c r="I4" s="68"/>
      <c r="J4" s="68"/>
      <c r="K4" s="68"/>
    </row>
    <row r="5" spans="1:11" ht="15" thickBot="1">
      <c r="A5" s="68"/>
      <c r="B5" s="403"/>
      <c r="C5" s="403"/>
      <c r="D5" s="403"/>
      <c r="E5" s="403"/>
      <c r="F5" s="403"/>
      <c r="G5" s="403"/>
      <c r="H5" s="68"/>
      <c r="I5" s="68"/>
      <c r="J5" s="68"/>
      <c r="K5" s="68"/>
    </row>
    <row r="6" spans="1:11" ht="14.4">
      <c r="A6" s="68"/>
      <c r="B6" s="588"/>
      <c r="C6" s="2270" t="s">
        <v>175</v>
      </c>
      <c r="D6" s="2270"/>
      <c r="E6" s="2270"/>
      <c r="F6" s="2270" t="s">
        <v>717</v>
      </c>
      <c r="G6" s="2272"/>
      <c r="H6" s="68"/>
      <c r="I6" s="68"/>
      <c r="J6" s="68"/>
      <c r="K6" s="68"/>
    </row>
    <row r="7" spans="1:11" ht="15" thickBot="1">
      <c r="A7" s="68"/>
      <c r="B7" s="589"/>
      <c r="C7" s="850" t="str">
        <f>+'[7]BG '!D18</f>
        <v>Dic 22</v>
      </c>
      <c r="D7" s="850" t="str">
        <f>+'[7]BG '!E18</f>
        <v>Set 23</v>
      </c>
      <c r="E7" s="850" t="str">
        <f>+'[7]BG '!F18</f>
        <v>Dic 23</v>
      </c>
      <c r="F7" s="851" t="s">
        <v>266</v>
      </c>
      <c r="G7" s="852" t="s">
        <v>267</v>
      </c>
      <c r="H7" s="68"/>
      <c r="I7" s="68"/>
      <c r="J7" s="68"/>
      <c r="K7" s="68"/>
    </row>
    <row r="8" spans="1:11" ht="14.4">
      <c r="A8" s="68"/>
      <c r="B8" s="566" t="s">
        <v>557</v>
      </c>
      <c r="C8" s="853"/>
      <c r="D8" s="854"/>
      <c r="E8" s="855"/>
      <c r="F8" s="853"/>
      <c r="G8" s="855"/>
      <c r="H8" s="68"/>
      <c r="I8" s="68"/>
      <c r="J8" s="68"/>
      <c r="K8" s="68"/>
    </row>
    <row r="9" spans="1:11" ht="14.4">
      <c r="A9" s="68"/>
      <c r="B9" s="563" t="s">
        <v>624</v>
      </c>
      <c r="C9" s="856">
        <f>+'[7]BG '!D20</f>
        <v>1850880.53247</v>
      </c>
      <c r="D9" s="857">
        <f>+'[7]BG '!E20</f>
        <v>1618194.3077199999</v>
      </c>
      <c r="E9" s="858">
        <f>+'[7]BG '!F20</f>
        <v>1121452.2306600001</v>
      </c>
      <c r="F9" s="859">
        <f>+'[7]BG '!G20</f>
        <v>-0.30697307158365827</v>
      </c>
      <c r="G9" s="860">
        <f>+'[7]BG '!H20</f>
        <v>-0.39409799228725895</v>
      </c>
      <c r="H9" s="68"/>
      <c r="I9" s="68"/>
      <c r="J9" s="68"/>
      <c r="K9" s="68"/>
    </row>
    <row r="10" spans="1:11" ht="14.4">
      <c r="A10" s="68"/>
      <c r="B10" s="563" t="s">
        <v>318</v>
      </c>
      <c r="C10" s="856">
        <f>+'[7]BG '!D21</f>
        <v>1459433.6097800001</v>
      </c>
      <c r="D10" s="857">
        <f>+'[7]BG '!E21</f>
        <v>1789628.2967699999</v>
      </c>
      <c r="E10" s="858">
        <f>+'[7]BG '!F21</f>
        <v>2556435.8200100004</v>
      </c>
      <c r="F10" s="859">
        <f>+'[7]BG '!G21</f>
        <v>0.42847306595675128</v>
      </c>
      <c r="G10" s="860">
        <f>+'[7]BG '!H21</f>
        <v>0.75166297588238096</v>
      </c>
      <c r="H10" s="68"/>
      <c r="I10" s="68"/>
      <c r="J10" s="68"/>
      <c r="K10" s="68"/>
    </row>
    <row r="11" spans="1:11" ht="14.4">
      <c r="A11" s="68"/>
      <c r="B11" s="553" t="s">
        <v>35</v>
      </c>
      <c r="C11" s="861">
        <f>+'[7]BG '!D22</f>
        <v>14089071.090329999</v>
      </c>
      <c r="D11" s="862">
        <f>+'[7]BG '!E22</f>
        <v>13562314.025979999</v>
      </c>
      <c r="E11" s="863">
        <f>+'[7]BG '!F22</f>
        <v>13269017.524969999</v>
      </c>
      <c r="F11" s="864">
        <f>+'[7]BG '!G22</f>
        <v>-2.1625845003158117E-2</v>
      </c>
      <c r="G11" s="865">
        <f>+'[7]BG '!H22</f>
        <v>-5.8204941979662639E-2</v>
      </c>
      <c r="H11" s="68"/>
      <c r="I11" s="68"/>
      <c r="J11" s="68"/>
      <c r="K11" s="68"/>
    </row>
    <row r="12" spans="1:11" ht="14.4">
      <c r="A12" s="68"/>
      <c r="B12" s="564" t="s">
        <v>570</v>
      </c>
      <c r="C12" s="856">
        <f>+'[7]BG '!D23</f>
        <v>13228543.40928</v>
      </c>
      <c r="D12" s="857">
        <f>+'[7]BG '!E23</f>
        <v>12622778.19775</v>
      </c>
      <c r="E12" s="858">
        <f>+'[7]BG '!F23</f>
        <v>12333980.04173</v>
      </c>
      <c r="F12" s="859">
        <f>+'[7]BG '!G23</f>
        <v>-2.2879127835065516E-2</v>
      </c>
      <c r="G12" s="860">
        <f>+'[7]BG '!H23</f>
        <v>-6.762372393338878E-2</v>
      </c>
      <c r="H12" s="68"/>
      <c r="I12" s="478"/>
      <c r="J12" s="68"/>
      <c r="K12" s="68"/>
    </row>
    <row r="13" spans="1:11" ht="14.4">
      <c r="A13" s="68"/>
      <c r="B13" s="564" t="s">
        <v>718</v>
      </c>
      <c r="C13" s="856">
        <f>+'[7]BG '!D24</f>
        <v>776022.69583999994</v>
      </c>
      <c r="D13" s="857">
        <f>+'[7]BG '!E24</f>
        <v>845479.07472999999</v>
      </c>
      <c r="E13" s="858">
        <f>+'[7]BG '!F24</f>
        <v>834355.87582000007</v>
      </c>
      <c r="F13" s="859">
        <f>+'[7]BG '!G24</f>
        <v>-1.3156090129790687E-2</v>
      </c>
      <c r="G13" s="860">
        <f>+'[7]BG '!H24</f>
        <v>7.5169425189114847E-2</v>
      </c>
      <c r="H13" s="68"/>
      <c r="I13" s="478"/>
      <c r="J13" s="68"/>
      <c r="K13" s="68"/>
    </row>
    <row r="14" spans="1:11" ht="14.4">
      <c r="A14" s="68"/>
      <c r="B14" s="564" t="s">
        <v>719</v>
      </c>
      <c r="C14" s="856">
        <f>+'[7]BG '!D25</f>
        <v>84504.985209999999</v>
      </c>
      <c r="D14" s="857">
        <f>+'[7]BG '!E25</f>
        <v>94056.753500000006</v>
      </c>
      <c r="E14" s="858">
        <f>+'[7]BG '!F25</f>
        <v>100681.60742</v>
      </c>
      <c r="F14" s="859">
        <f>+'[7]BG '!G25</f>
        <v>7.0434643696265731E-2</v>
      </c>
      <c r="G14" s="860">
        <f>+'[7]BG '!H25</f>
        <v>0.19142802249831914</v>
      </c>
      <c r="H14" s="68"/>
      <c r="I14" s="68"/>
      <c r="J14" s="68"/>
      <c r="K14" s="68"/>
    </row>
    <row r="15" spans="1:11" ht="14.4">
      <c r="A15" s="68"/>
      <c r="B15" s="564" t="s">
        <v>720</v>
      </c>
      <c r="C15" s="856">
        <f>+'[7]BG '!D26</f>
        <v>-998261.14639999997</v>
      </c>
      <c r="D15" s="857">
        <f>+'[7]BG '!E26</f>
        <v>-1031936.916</v>
      </c>
      <c r="E15" s="858">
        <f>+'[7]BG '!F26</f>
        <v>-1002846.59589</v>
      </c>
      <c r="F15" s="859">
        <f>+'[7]BG '!G26</f>
        <v>-2.8190017877023021E-2</v>
      </c>
      <c r="G15" s="860">
        <f>+'[7]BG '!H26</f>
        <v>4.5934368041231632E-3</v>
      </c>
      <c r="H15" s="68"/>
      <c r="I15" s="68"/>
      <c r="J15" s="68"/>
      <c r="K15" s="68"/>
    </row>
    <row r="16" spans="1:11" ht="14.4">
      <c r="A16" s="68"/>
      <c r="B16" s="566" t="s">
        <v>576</v>
      </c>
      <c r="C16" s="861">
        <f>+'[7]BG '!D27</f>
        <v>13090809.94393</v>
      </c>
      <c r="D16" s="862">
        <f>+'[7]BG '!E27</f>
        <v>12530377.10998</v>
      </c>
      <c r="E16" s="863">
        <f>+'[7]BG '!F27</f>
        <v>12266170.929079998</v>
      </c>
      <c r="F16" s="864">
        <f>+'[7]BG '!G27</f>
        <v>-2.1085253746239707E-2</v>
      </c>
      <c r="G16" s="865">
        <f>+'[7]BG '!H27</f>
        <v>-6.2993735176208432E-2</v>
      </c>
      <c r="H16" s="68"/>
      <c r="I16" s="68"/>
      <c r="J16" s="68"/>
      <c r="K16" s="68"/>
    </row>
    <row r="17" spans="1:11" ht="14.4">
      <c r="A17" s="68"/>
      <c r="B17" s="567" t="s">
        <v>721</v>
      </c>
      <c r="C17" s="856">
        <f>+'[7]BG '!D28</f>
        <v>133756.00982000001</v>
      </c>
      <c r="D17" s="857">
        <f>+'[7]BG '!E28</f>
        <v>131899.46791000001</v>
      </c>
      <c r="E17" s="858">
        <f>+'[7]BG '!F28</f>
        <v>139064.28511000003</v>
      </c>
      <c r="F17" s="859">
        <f>+'[7]BG '!G28</f>
        <v>5.4320288880079781E-2</v>
      </c>
      <c r="G17" s="860">
        <f>+'[7]BG '!H28</f>
        <v>3.9686256319574342E-2</v>
      </c>
      <c r="H17" s="68"/>
      <c r="I17" s="68"/>
      <c r="J17" s="68"/>
      <c r="K17" s="68"/>
    </row>
    <row r="18" spans="1:11" ht="14.4">
      <c r="A18" s="68"/>
      <c r="B18" s="567" t="s">
        <v>627</v>
      </c>
      <c r="C18" s="856">
        <f>+'[7]BG '!D29</f>
        <v>691092.64843999734</v>
      </c>
      <c r="D18" s="857">
        <f>+'[7]BG '!E29</f>
        <v>709081.50155000295</v>
      </c>
      <c r="E18" s="858">
        <f>+'[7]BG '!F29</f>
        <v>815262.82026999933</v>
      </c>
      <c r="F18" s="859">
        <f>+'[7]BG '!G29</f>
        <v>0.14974487204628995</v>
      </c>
      <c r="G18" s="860">
        <f>+'[7]BG '!H29</f>
        <v>0.17967225105098605</v>
      </c>
      <c r="H18" s="68"/>
      <c r="I18" s="68"/>
      <c r="J18" s="68"/>
      <c r="K18" s="68"/>
    </row>
    <row r="19" spans="1:11" ht="14.4">
      <c r="A19" s="68"/>
      <c r="B19" s="568" t="s">
        <v>722</v>
      </c>
      <c r="C19" s="861">
        <f>+'[7]BG '!D30</f>
        <v>17225972.744439997</v>
      </c>
      <c r="D19" s="862">
        <f>+'[7]BG '!E30</f>
        <v>16779180.683930002</v>
      </c>
      <c r="E19" s="863">
        <f>+'[7]BG '!F30</f>
        <v>16898386.085129999</v>
      </c>
      <c r="F19" s="864">
        <f>+'[7]BG '!G30</f>
        <v>7.1043636423895329E-3</v>
      </c>
      <c r="G19" s="865">
        <f>+'[7]BG '!H30</f>
        <v>-1.9017019483891451E-2</v>
      </c>
      <c r="H19" s="68"/>
      <c r="I19" s="68"/>
      <c r="J19" s="68"/>
      <c r="K19" s="68"/>
    </row>
    <row r="20" spans="1:11" ht="9" customHeight="1">
      <c r="A20" s="68"/>
      <c r="B20" s="568"/>
      <c r="C20" s="856"/>
      <c r="D20" s="857"/>
      <c r="E20" s="858"/>
      <c r="F20" s="859"/>
      <c r="G20" s="860"/>
      <c r="H20" s="68"/>
      <c r="I20" s="68"/>
      <c r="J20" s="68"/>
      <c r="K20" s="68"/>
    </row>
    <row r="21" spans="1:11" ht="14.4">
      <c r="A21" s="68"/>
      <c r="B21" s="566" t="s">
        <v>723</v>
      </c>
      <c r="C21" s="856"/>
      <c r="D21" s="857"/>
      <c r="E21" s="858"/>
      <c r="F21" s="859"/>
      <c r="G21" s="860"/>
      <c r="H21" s="68"/>
      <c r="I21" s="68"/>
      <c r="J21" s="68"/>
      <c r="K21" s="68"/>
    </row>
    <row r="22" spans="1:11" ht="14.4">
      <c r="A22" s="68"/>
      <c r="B22" s="552" t="s">
        <v>109</v>
      </c>
      <c r="C22" s="856">
        <f>+'[7]BG '!D33</f>
        <v>9315188.3466400001</v>
      </c>
      <c r="D22" s="857">
        <f>+'[7]BG '!E33</f>
        <v>10036767.313370001</v>
      </c>
      <c r="E22" s="858">
        <f>+'[7]BG '!F33</f>
        <v>9999229.6446800008</v>
      </c>
      <c r="F22" s="859">
        <f>+'[7]BG '!G33</f>
        <v>-3.7400158355764823E-3</v>
      </c>
      <c r="G22" s="860">
        <f>+'[7]BG '!H33</f>
        <v>7.343290039720296E-2</v>
      </c>
      <c r="H22" s="68"/>
      <c r="I22" s="68"/>
      <c r="J22" s="68"/>
      <c r="K22" s="68"/>
    </row>
    <row r="23" spans="1:11" ht="14.4">
      <c r="A23" s="68"/>
      <c r="B23" s="552" t="s">
        <v>250</v>
      </c>
      <c r="C23" s="856">
        <f>+'[7]BG '!D34</f>
        <v>3074233.9525700002</v>
      </c>
      <c r="D23" s="857">
        <f>+'[7]BG '!E34</f>
        <v>2466912.80559</v>
      </c>
      <c r="E23" s="858">
        <f>+'[7]BG '!F34</f>
        <v>2411642.0167700001</v>
      </c>
      <c r="F23" s="859">
        <f>+'[7]BG '!G34</f>
        <v>-2.2404840858078479E-2</v>
      </c>
      <c r="G23" s="860">
        <f>+'[7]BG '!H34</f>
        <v>-0.21553074555242813</v>
      </c>
      <c r="H23" s="68"/>
      <c r="I23" s="68"/>
      <c r="J23" s="68"/>
      <c r="K23" s="68"/>
    </row>
    <row r="24" spans="1:11" ht="14.4">
      <c r="A24" s="68"/>
      <c r="B24" s="552" t="s">
        <v>724</v>
      </c>
      <c r="C24" s="856">
        <f>+'[7]BG '!D35</f>
        <v>552727.97407</v>
      </c>
      <c r="D24" s="857">
        <f>+'[7]BG '!E35</f>
        <v>701232.59761000006</v>
      </c>
      <c r="E24" s="858">
        <f>+'[7]BG '!F35</f>
        <v>611166.21935000003</v>
      </c>
      <c r="F24" s="859">
        <f>+'[7]BG '!G35</f>
        <v>-0.12844009044498483</v>
      </c>
      <c r="G24" s="860">
        <f>+'[7]BG '!H35</f>
        <v>0.10572695434553703</v>
      </c>
      <c r="H24" s="68"/>
      <c r="I24" s="68"/>
      <c r="J24" s="68"/>
      <c r="K24" s="68"/>
    </row>
    <row r="25" spans="1:11" ht="14.4">
      <c r="A25" s="68"/>
      <c r="B25" s="552" t="s">
        <v>605</v>
      </c>
      <c r="C25" s="856">
        <f>+'[7]BG '!D36</f>
        <v>1502257.6655599996</v>
      </c>
      <c r="D25" s="857">
        <f>+'[7]BG '!E36</f>
        <v>643403.07846000046</v>
      </c>
      <c r="E25" s="858">
        <f>+'[7]BG '!F36</f>
        <v>879725.4777999986</v>
      </c>
      <c r="F25" s="859">
        <f>+'[7]BG '!G36</f>
        <v>0.36730069726374492</v>
      </c>
      <c r="G25" s="860">
        <f>+'[7]BG '!H36</f>
        <v>-0.41439774416324149</v>
      </c>
      <c r="H25" s="68"/>
      <c r="I25" s="68"/>
      <c r="J25" s="68"/>
      <c r="K25" s="68"/>
    </row>
    <row r="26" spans="1:11" ht="14.4">
      <c r="A26" s="68"/>
      <c r="B26" s="568" t="s">
        <v>725</v>
      </c>
      <c r="C26" s="861">
        <f>+'[7]BG '!D37</f>
        <v>14444407.93884</v>
      </c>
      <c r="D26" s="862">
        <f>+'[7]BG '!E37</f>
        <v>13848315.795030002</v>
      </c>
      <c r="E26" s="863">
        <f>+'[7]BG '!F37</f>
        <v>13901763.3586</v>
      </c>
      <c r="F26" s="864">
        <f>+'[7]BG '!G37</f>
        <v>3.8594991882825447E-3</v>
      </c>
      <c r="G26" s="865">
        <f>+'[7]BG '!H37</f>
        <v>-3.7567796654431662E-2</v>
      </c>
      <c r="H26" s="68"/>
      <c r="I26" s="68"/>
      <c r="J26" s="68"/>
      <c r="K26" s="68"/>
    </row>
    <row r="27" spans="1:11" ht="3.75" customHeight="1">
      <c r="A27" s="68"/>
      <c r="B27" s="569"/>
      <c r="C27" s="856"/>
      <c r="D27" s="857"/>
      <c r="E27" s="858"/>
      <c r="F27" s="859"/>
      <c r="G27" s="860"/>
      <c r="H27" s="68"/>
      <c r="I27" s="68"/>
      <c r="J27" s="68"/>
      <c r="K27" s="68"/>
    </row>
    <row r="28" spans="1:11" ht="14.4">
      <c r="A28" s="68"/>
      <c r="B28" s="553" t="s">
        <v>634</v>
      </c>
      <c r="C28" s="861">
        <f>+'[7]BG '!D39</f>
        <v>2781564.80559</v>
      </c>
      <c r="D28" s="862">
        <f>+'[7]BG '!E39</f>
        <v>2930864.8889099997</v>
      </c>
      <c r="E28" s="863">
        <f>+'[7]BG '!F39</f>
        <v>2996622.7265300001</v>
      </c>
      <c r="F28" s="864">
        <f>+'[7]BG '!G39</f>
        <v>2.2436325150579028E-2</v>
      </c>
      <c r="G28" s="865">
        <f>+'[7]BG '!H39</f>
        <v>7.731544507171173E-2</v>
      </c>
      <c r="H28" s="68"/>
      <c r="I28" s="68"/>
      <c r="J28" s="68"/>
      <c r="K28" s="68"/>
    </row>
    <row r="29" spans="1:11" ht="6" customHeight="1">
      <c r="A29" s="68"/>
      <c r="B29" s="552"/>
      <c r="C29" s="856"/>
      <c r="D29" s="857"/>
      <c r="E29" s="858"/>
      <c r="F29" s="859"/>
      <c r="G29" s="860"/>
      <c r="H29" s="68"/>
      <c r="I29" s="68"/>
      <c r="J29" s="68"/>
      <c r="K29" s="68"/>
    </row>
    <row r="30" spans="1:11" ht="15" thickBot="1">
      <c r="A30" s="68"/>
      <c r="B30" s="1767" t="s">
        <v>726</v>
      </c>
      <c r="C30" s="1781">
        <f>+'[7]BG '!D41</f>
        <v>17225972.744429998</v>
      </c>
      <c r="D30" s="1782">
        <f>+'[7]BG '!E41</f>
        <v>16779180.683940001</v>
      </c>
      <c r="E30" s="1783">
        <f>+'[7]BG '!F41</f>
        <v>16898386.085129999</v>
      </c>
      <c r="F30" s="1774">
        <f>+'[7]BG '!G41</f>
        <v>7.1043636417893463E-3</v>
      </c>
      <c r="G30" s="1772">
        <f>+'[7]BG '!H41</f>
        <v>-1.9017019483322017E-2</v>
      </c>
      <c r="H30" s="68"/>
      <c r="I30" s="68"/>
      <c r="J30" s="68"/>
      <c r="K30" s="68"/>
    </row>
    <row r="31" spans="1:11" ht="15" thickBot="1">
      <c r="A31" s="68"/>
      <c r="B31" s="571"/>
      <c r="C31" s="578"/>
      <c r="D31" s="578"/>
      <c r="E31" s="578"/>
      <c r="F31" s="578"/>
      <c r="G31" s="578"/>
      <c r="H31" s="68"/>
      <c r="I31" s="68"/>
      <c r="J31" s="68"/>
      <c r="K31" s="68"/>
    </row>
    <row r="32" spans="1:11" ht="14.4">
      <c r="A32" s="68"/>
      <c r="B32" s="571"/>
      <c r="C32" s="2270" t="s">
        <v>94</v>
      </c>
      <c r="D32" s="2270"/>
      <c r="E32" s="2270"/>
      <c r="F32" s="2270" t="s">
        <v>95</v>
      </c>
      <c r="G32" s="2270"/>
      <c r="H32" s="2270" t="s">
        <v>817</v>
      </c>
      <c r="I32" s="2270"/>
      <c r="J32" s="289" t="s">
        <v>95</v>
      </c>
      <c r="K32" s="68"/>
    </row>
    <row r="33" spans="1:11" ht="15" thickBot="1">
      <c r="A33" s="68"/>
      <c r="B33" s="573"/>
      <c r="C33" s="866" t="str">
        <f>+'[7]PL '!O25</f>
        <v>4T22</v>
      </c>
      <c r="D33" s="867" t="str">
        <f>+'[7]PL '!P25</f>
        <v>3T23</v>
      </c>
      <c r="E33" s="868" t="str">
        <f>+'[7]PL '!Q25</f>
        <v>4T23</v>
      </c>
      <c r="F33" s="869" t="str">
        <f>+'[7]PL '!R25</f>
        <v>TaT</v>
      </c>
      <c r="G33" s="852" t="str">
        <f>+'[7]PL '!S25</f>
        <v>AaA</v>
      </c>
      <c r="H33" s="870" t="str">
        <f>+'[7]PL '!$H$25</f>
        <v>Dec 22</v>
      </c>
      <c r="I33" s="871" t="str">
        <f>+'[7]PL '!$I$25</f>
        <v>Dec 23</v>
      </c>
      <c r="J33" s="872" t="str">
        <f>+'[7]PL '!V25</f>
        <v>Dic 22 / Dic 23</v>
      </c>
      <c r="K33" s="68"/>
    </row>
    <row r="34" spans="1:11" ht="14.4">
      <c r="A34" s="68"/>
      <c r="B34" s="574" t="s">
        <v>727</v>
      </c>
      <c r="C34" s="873">
        <f>+'[7]PL '!O26</f>
        <v>539510.49025000003</v>
      </c>
      <c r="D34" s="874">
        <f>+'[7]PL '!P26</f>
        <v>560301.58728999994</v>
      </c>
      <c r="E34" s="875">
        <f>+'[7]PL '!Q26</f>
        <v>538521.89413000015</v>
      </c>
      <c r="F34" s="876">
        <f>+'[7]PL '!R26</f>
        <v>-3.8871375084516879E-2</v>
      </c>
      <c r="G34" s="877">
        <f>+'[7]PL '!S26</f>
        <v>-1.8323946204303887E-3</v>
      </c>
      <c r="H34" s="878">
        <f>+'[7]PL '!T26</f>
        <v>2139116.01346</v>
      </c>
      <c r="I34" s="2089">
        <f>+'[7]PL '!U26</f>
        <v>2160466.6722300001</v>
      </c>
      <c r="J34" s="888">
        <f>+'[7]PL '!V26</f>
        <v>9.9810663076032036E-3</v>
      </c>
      <c r="K34" s="68"/>
    </row>
    <row r="35" spans="1:11" ht="26.1" customHeight="1">
      <c r="A35" s="68"/>
      <c r="B35" s="575" t="s">
        <v>728</v>
      </c>
      <c r="C35" s="856">
        <f>+'[7]PL '!O27</f>
        <v>-194244.62660000002</v>
      </c>
      <c r="D35" s="857">
        <f>+'[7]PL '!P27</f>
        <v>-201898.46345000004</v>
      </c>
      <c r="E35" s="858">
        <f>+'[7]PL '!Q27</f>
        <v>-208880.37707999992</v>
      </c>
      <c r="F35" s="859">
        <f>+'[7]PL '!R27</f>
        <v>3.4581311371539636E-2</v>
      </c>
      <c r="G35" s="880">
        <f>+'[7]PL '!S27</f>
        <v>7.5347003086673192E-2</v>
      </c>
      <c r="H35" s="881">
        <f>+'[7]PL '!T27</f>
        <v>-490035.38425</v>
      </c>
      <c r="I35" s="857">
        <f>+'[7]PL '!U27</f>
        <v>-822663.10267999989</v>
      </c>
      <c r="J35" s="882">
        <f>+'[7]PL '!V27</f>
        <v>0.67878306163357394</v>
      </c>
      <c r="K35" s="68"/>
    </row>
    <row r="36" spans="1:11" ht="14.4">
      <c r="A36" s="68"/>
      <c r="B36" s="569" t="s">
        <v>729</v>
      </c>
      <c r="C36" s="856">
        <f>+'[7]PL '!O28</f>
        <v>345265.86365000001</v>
      </c>
      <c r="D36" s="857">
        <f>+'[7]PL '!P28</f>
        <v>358403.1238399999</v>
      </c>
      <c r="E36" s="858">
        <f>+'[7]PL '!Q28</f>
        <v>329641.51705000026</v>
      </c>
      <c r="F36" s="859">
        <f>+'[7]PL '!R28</f>
        <v>-8.0249319486510817E-2</v>
      </c>
      <c r="G36" s="880">
        <f>+'[7]PL '!S28</f>
        <v>-4.5253088257338758E-2</v>
      </c>
      <c r="H36" s="881">
        <f>+'[7]PL '!T28</f>
        <v>1649080.6292100002</v>
      </c>
      <c r="I36" s="857">
        <f>+'[7]PL '!U28</f>
        <v>1337803.5695500001</v>
      </c>
      <c r="J36" s="882">
        <f>+'[7]PL '!V28</f>
        <v>-0.18875793829991128</v>
      </c>
      <c r="K36" s="68"/>
    </row>
    <row r="37" spans="1:11" ht="14.4">
      <c r="A37" s="68"/>
      <c r="B37" s="338" t="s">
        <v>730</v>
      </c>
      <c r="C37" s="856">
        <f>+'[7]PL '!O29</f>
        <v>35736</v>
      </c>
      <c r="D37" s="857">
        <f>+'[7]PL '!P29</f>
        <v>31716</v>
      </c>
      <c r="E37" s="858">
        <f>+'[7]PL '!Q29</f>
        <v>55766</v>
      </c>
      <c r="F37" s="859">
        <f>+'[7]PL '!R29</f>
        <v>0.75829234455795191</v>
      </c>
      <c r="G37" s="880">
        <f>+'[7]PL '!S29</f>
        <v>0.56049921647638246</v>
      </c>
      <c r="H37" s="881">
        <f>+'[7]PL '!T29</f>
        <v>127702</v>
      </c>
      <c r="I37" s="857">
        <f>+'[7]PL '!U29</f>
        <v>161438</v>
      </c>
      <c r="J37" s="882">
        <f>+'[7]PL '!V29</f>
        <v>0.26417753833142776</v>
      </c>
      <c r="K37" s="68"/>
    </row>
    <row r="38" spans="1:11" ht="14.4">
      <c r="A38" s="68"/>
      <c r="B38" s="338" t="s">
        <v>589</v>
      </c>
      <c r="C38" s="856">
        <f>+'[7]PL '!O30</f>
        <v>-316253</v>
      </c>
      <c r="D38" s="857">
        <f>+'[7]PL '!P30</f>
        <v>-314070</v>
      </c>
      <c r="E38" s="858">
        <f>+'[7]PL '!Q30</f>
        <v>-324854</v>
      </c>
      <c r="F38" s="859">
        <f>+'[7]PL '!R30</f>
        <v>3.4336294456649874E-2</v>
      </c>
      <c r="G38" s="880">
        <f>+'[7]PL '!S30</f>
        <v>2.7196579953391753E-2</v>
      </c>
      <c r="H38" s="881">
        <f>+'[7]PL '!T30</f>
        <v>-1186391.9338999998</v>
      </c>
      <c r="I38" s="857">
        <f>+'[7]PL '!U30</f>
        <v>-1248582.3155</v>
      </c>
      <c r="J38" s="882">
        <f>+'[7]PL '!V30</f>
        <v>5.2419760976933683E-2</v>
      </c>
      <c r="K38" s="68"/>
    </row>
    <row r="39" spans="1:11" ht="14.4" hidden="1">
      <c r="A39" s="68"/>
      <c r="B39" s="338" t="s">
        <v>731</v>
      </c>
      <c r="C39" s="856">
        <f>+'[7]PL '!O31</f>
        <v>0</v>
      </c>
      <c r="D39" s="857">
        <f>+'[7]PL '!P31</f>
        <v>0</v>
      </c>
      <c r="E39" s="858">
        <f>+'[7]PL '!Q31</f>
        <v>0</v>
      </c>
      <c r="F39" s="859" t="str">
        <f>+'[7]PL '!R31</f>
        <v>n.a</v>
      </c>
      <c r="G39" s="880" t="str">
        <f>+'[7]PL '!S31</f>
        <v>n.a</v>
      </c>
      <c r="H39" s="881">
        <f>+'[7]PL '!T31</f>
        <v>0</v>
      </c>
      <c r="I39" s="857">
        <f>+'[7]PL '!U31</f>
        <v>0</v>
      </c>
      <c r="J39" s="882" t="str">
        <f>+'[7]PL '!V31</f>
        <v>n.a</v>
      </c>
      <c r="K39" s="68"/>
    </row>
    <row r="40" spans="1:11" ht="14.4">
      <c r="A40" s="68"/>
      <c r="B40" s="338" t="s">
        <v>104</v>
      </c>
      <c r="C40" s="856">
        <f>+'[7]PL '!O32</f>
        <v>-17813.644819999994</v>
      </c>
      <c r="D40" s="857">
        <f>+'[7]PL '!P32</f>
        <v>-15679.982869999998</v>
      </c>
      <c r="E40" s="858">
        <f>+'[7]PL '!Q32</f>
        <v>-6670.2417800000012</v>
      </c>
      <c r="F40" s="859">
        <f>+'[7]PL '!R32</f>
        <v>-0.57460146255886801</v>
      </c>
      <c r="G40" s="880">
        <f>+'[7]PL '!S32</f>
        <v>-0.62555435188024577</v>
      </c>
      <c r="H40" s="881">
        <f>+'[7]PL '!T32</f>
        <v>-164701.53397999998</v>
      </c>
      <c r="I40" s="857">
        <f>+'[7]PL '!U32</f>
        <v>-46891.767250000004</v>
      </c>
      <c r="J40" s="882">
        <f>+'[7]PL '!V32</f>
        <v>-0.71529246803679336</v>
      </c>
      <c r="K40" s="68"/>
    </row>
    <row r="41" spans="1:11" ht="15" thickBot="1">
      <c r="A41" s="68"/>
      <c r="B41" s="1773" t="s">
        <v>601</v>
      </c>
      <c r="C41" s="1500">
        <f>+'[7]PL '!O33</f>
        <v>61719.21883000002</v>
      </c>
      <c r="D41" s="1749">
        <f>+'[7]PL '!P33</f>
        <v>70005.140969999906</v>
      </c>
      <c r="E41" s="1501">
        <f>+'[7]PL '!Q33</f>
        <v>51898.275270000253</v>
      </c>
      <c r="F41" s="1487">
        <f>+'[7]PL '!R33</f>
        <v>-0.25865051407809025</v>
      </c>
      <c r="G41" s="1750">
        <f>+'[7]PL '!S33</f>
        <v>-0.1591229400853349</v>
      </c>
      <c r="H41" s="883">
        <f>+'[7]PL '!T33</f>
        <v>439678.8970900001</v>
      </c>
      <c r="I41" s="2090">
        <f>+'[7]PL '!U33</f>
        <v>211405.61936000004</v>
      </c>
      <c r="J41" s="884">
        <f>+'[7]PL '!V33</f>
        <v>-0.51918179207785276</v>
      </c>
      <c r="K41" s="68"/>
    </row>
    <row r="42" spans="1:11" ht="15" thickBot="1">
      <c r="A42" s="68"/>
      <c r="B42" s="478"/>
      <c r="C42" s="591"/>
      <c r="D42" s="591"/>
      <c r="E42" s="591"/>
      <c r="F42" s="592"/>
      <c r="G42" s="592"/>
      <c r="H42" s="591"/>
      <c r="I42" s="591"/>
      <c r="J42" s="592"/>
      <c r="K42" s="68"/>
    </row>
    <row r="43" spans="1:11" ht="14.4">
      <c r="A43" s="68"/>
      <c r="B43" s="415" t="s">
        <v>737</v>
      </c>
      <c r="C43" s="885">
        <f>+[7]Ratios!O22</f>
        <v>0.5229791630730416</v>
      </c>
      <c r="D43" s="886">
        <f>+[7]Ratios!P22</f>
        <v>0.51378831708310857</v>
      </c>
      <c r="E43" s="886">
        <f>+[7]Ratios!Q22</f>
        <v>0.52905451331048881</v>
      </c>
      <c r="F43" s="876" t="str">
        <f>+[7]Ratios!R22</f>
        <v>150 bps</v>
      </c>
      <c r="G43" s="887" t="str">
        <f>+[7]Ratios!S22</f>
        <v>60 bps</v>
      </c>
      <c r="H43" s="876">
        <f>+[7]Ratios!T22</f>
        <v>0.51284090500133961</v>
      </c>
      <c r="I43" s="887">
        <f>+[7]Ratios!U22</f>
        <v>0.52670113705038579</v>
      </c>
      <c r="J43" s="888" t="str">
        <f>+[7]Ratios!V22</f>
        <v>140 bps</v>
      </c>
      <c r="K43" s="68"/>
    </row>
    <row r="44" spans="1:11" ht="14.4">
      <c r="A44" s="68"/>
      <c r="B44" s="64" t="s">
        <v>37</v>
      </c>
      <c r="C44" s="889">
        <f>+[7]Ratios!O23</f>
        <v>6.8138305240658462E-2</v>
      </c>
      <c r="D44" s="890">
        <f>+[7]Ratios!P23</f>
        <v>8.3149211262552619E-2</v>
      </c>
      <c r="E44" s="890">
        <f>+[7]Ratios!Q23</f>
        <v>7.2826010126517349E-2</v>
      </c>
      <c r="F44" s="859" t="str">
        <f>+[7]Ratios!R23</f>
        <v>-100 bps</v>
      </c>
      <c r="G44" s="860" t="str">
        <f>+[7]Ratios!S23</f>
        <v>50 bps</v>
      </c>
      <c r="H44" s="859">
        <f>+[7]Ratios!T23</f>
        <v>0.16420854983105379</v>
      </c>
      <c r="I44" s="860">
        <f>+[7]Ratios!U23</f>
        <v>7.0868350016532258E-2</v>
      </c>
      <c r="J44" s="882" t="str">
        <f>+[7]Ratios!V23</f>
        <v>-930 bps</v>
      </c>
      <c r="K44" s="68"/>
    </row>
    <row r="45" spans="1:11" ht="15" thickBot="1">
      <c r="A45" s="68"/>
      <c r="B45" s="64" t="s">
        <v>738</v>
      </c>
      <c r="C45" s="889">
        <f>+[7]Ratios!O24</f>
        <v>6.4813446010204029E-2</v>
      </c>
      <c r="D45" s="890">
        <f>+[7]Ratios!P24</f>
        <v>7.9289309328693949E-2</v>
      </c>
      <c r="E45" s="890">
        <f>+[7]Ratios!Q24</f>
        <v>6.9505630510409935E-2</v>
      </c>
      <c r="F45" s="859" t="str">
        <f>+[7]Ratios!R24</f>
        <v>-100 bps</v>
      </c>
      <c r="G45" s="860" t="str">
        <f>+[7]Ratios!S24</f>
        <v>50 bps</v>
      </c>
      <c r="H45" s="1487">
        <f>+[7]Ratios!T24</f>
        <v>0.155689943813375</v>
      </c>
      <c r="I45" s="1488">
        <f>+[7]Ratios!U24</f>
        <v>6.7545992730035906E-2</v>
      </c>
      <c r="J45" s="884" t="str">
        <f>+[7]Ratios!V24</f>
        <v>-880 bps</v>
      </c>
      <c r="K45" s="68"/>
    </row>
    <row r="46" spans="1:11" ht="14.4">
      <c r="A46" s="68"/>
      <c r="B46" s="563" t="s">
        <v>733</v>
      </c>
      <c r="C46" s="889">
        <f>+[7]Ratios!O25</f>
        <v>1.5124837594305802</v>
      </c>
      <c r="D46" s="890">
        <f>+[7]Ratios!P25</f>
        <v>1.3512631709528236</v>
      </c>
      <c r="E46" s="890">
        <f>+[7]Ratios!Q25</f>
        <v>1.3270039789544847</v>
      </c>
      <c r="F46" s="859" t="str">
        <f>+[7]Ratios!R25</f>
        <v>-240 bps</v>
      </c>
      <c r="G46" s="860" t="str">
        <f>+[7]Ratios!S25</f>
        <v>-1850 bps</v>
      </c>
      <c r="H46" s="891"/>
      <c r="I46" s="892"/>
      <c r="J46" s="891"/>
      <c r="K46" s="68"/>
    </row>
    <row r="47" spans="1:11" ht="14.4">
      <c r="A47" s="68"/>
      <c r="B47" s="338" t="s">
        <v>660</v>
      </c>
      <c r="C47" s="889">
        <f>+[7]Ratios!O26</f>
        <v>5.5079762949923741E-2</v>
      </c>
      <c r="D47" s="890">
        <f>+[7]Ratios!P26</f>
        <v>6.2340325781455756E-2</v>
      </c>
      <c r="E47" s="890">
        <f>+[7]Ratios!Q26</f>
        <v>6.2880004058317535E-2</v>
      </c>
      <c r="F47" s="859" t="str">
        <f>+[7]Ratios!R26</f>
        <v>10 bps</v>
      </c>
      <c r="G47" s="860" t="str">
        <f>+[7]Ratios!S26</f>
        <v>80 bps</v>
      </c>
      <c r="H47" s="891"/>
      <c r="I47" s="892"/>
      <c r="J47" s="891"/>
      <c r="K47" s="68"/>
    </row>
    <row r="48" spans="1:11" ht="14.4">
      <c r="A48" s="68"/>
      <c r="B48" s="338" t="s">
        <v>221</v>
      </c>
      <c r="C48" s="889">
        <f>+[7]Ratios!O27</f>
        <v>6.1077673292501238E-2</v>
      </c>
      <c r="D48" s="890">
        <f>+[7]Ratios!P27</f>
        <v>6.9275481044770312E-2</v>
      </c>
      <c r="E48" s="890">
        <f>+[7]Ratios!Q27</f>
        <v>7.0467725397183406E-2</v>
      </c>
      <c r="F48" s="859" t="str">
        <f>+[7]Ratios!R27</f>
        <v>10 bps</v>
      </c>
      <c r="G48" s="860" t="str">
        <f>+[7]Ratios!S27</f>
        <v>90 bps</v>
      </c>
      <c r="H48" s="891"/>
      <c r="I48" s="892"/>
      <c r="J48" s="891"/>
      <c r="K48" s="68"/>
    </row>
    <row r="49" spans="1:11" ht="14.4">
      <c r="A49" s="68"/>
      <c r="B49" s="338" t="s">
        <v>661</v>
      </c>
      <c r="C49" s="889">
        <f>+[7]Ratios!O28</f>
        <v>1.2863813800180672</v>
      </c>
      <c r="D49" s="890">
        <f>+[7]Ratios!P28</f>
        <v>1.2205351342722994</v>
      </c>
      <c r="E49" s="890">
        <f>+[7]Ratios!Q28</f>
        <v>1.2019410720927783</v>
      </c>
      <c r="F49" s="859" t="str">
        <f>+[7]Ratios!R28</f>
        <v>-190 bps</v>
      </c>
      <c r="G49" s="860" t="str">
        <f>+[7]Ratios!S28</f>
        <v>-840 bps</v>
      </c>
      <c r="H49" s="891"/>
      <c r="I49" s="893"/>
      <c r="J49" s="891"/>
      <c r="K49" s="68"/>
    </row>
    <row r="50" spans="1:11" ht="14.4">
      <c r="A50" s="68"/>
      <c r="B50" s="338" t="s">
        <v>662</v>
      </c>
      <c r="C50" s="889">
        <f>+[7]Ratios!O29</f>
        <v>1.1600569840843937</v>
      </c>
      <c r="D50" s="890">
        <f>+[7]Ratios!P29</f>
        <v>1.0983475935601894</v>
      </c>
      <c r="E50" s="890">
        <f>+[7]Ratios!Q29</f>
        <v>1.0725202078691374</v>
      </c>
      <c r="F50" s="859" t="str">
        <f>+[7]Ratios!R29</f>
        <v>-260 bps</v>
      </c>
      <c r="G50" s="860" t="str">
        <f>+[7]Ratios!S29</f>
        <v>-880 bps</v>
      </c>
      <c r="H50" s="891"/>
      <c r="I50" s="892"/>
      <c r="J50" s="891"/>
      <c r="K50" s="561"/>
    </row>
    <row r="51" spans="1:11" ht="15">
      <c r="A51" s="68"/>
      <c r="B51" s="338" t="s">
        <v>739</v>
      </c>
      <c r="C51" s="856">
        <f>+[7]Ratios!O30</f>
        <v>287</v>
      </c>
      <c r="D51" s="857">
        <f>+[7]Ratios!P30</f>
        <v>292</v>
      </c>
      <c r="E51" s="857">
        <f>+[7]Ratios!Q30</f>
        <v>292</v>
      </c>
      <c r="F51" s="856">
        <f>+[7]Ratios!R30</f>
        <v>0</v>
      </c>
      <c r="G51" s="858">
        <f>+[7]Ratios!S30</f>
        <v>5</v>
      </c>
      <c r="H51" s="891"/>
      <c r="I51" s="892"/>
      <c r="J51" s="891"/>
      <c r="K51" s="590"/>
    </row>
    <row r="52" spans="1:11" ht="15" thickBot="1">
      <c r="A52" s="68"/>
      <c r="B52" s="1777" t="s">
        <v>132</v>
      </c>
      <c r="C52" s="1500">
        <f>+[7]Ratios!O31</f>
        <v>9725</v>
      </c>
      <c r="D52" s="1749">
        <f>+[7]Ratios!P31</f>
        <v>9940</v>
      </c>
      <c r="E52" s="1749">
        <f>+[7]Ratios!Q31</f>
        <v>9842</v>
      </c>
      <c r="F52" s="1500">
        <f>+[7]Ratios!R31</f>
        <v>-98</v>
      </c>
      <c r="G52" s="1501">
        <f>+[7]Ratios!S31</f>
        <v>117</v>
      </c>
      <c r="H52" s="891"/>
      <c r="I52" s="892"/>
      <c r="J52" s="891"/>
      <c r="K52" s="68"/>
    </row>
    <row r="53" spans="1:11" ht="14.4">
      <c r="A53" s="68"/>
      <c r="B53" s="339"/>
      <c r="C53" s="339"/>
      <c r="D53" s="339"/>
      <c r="E53" s="339"/>
      <c r="F53" s="570"/>
      <c r="G53" s="570"/>
      <c r="H53" s="68"/>
      <c r="I53" s="68"/>
      <c r="J53" s="68"/>
      <c r="K53" s="68"/>
    </row>
    <row r="54" spans="1:11" ht="14.4">
      <c r="A54" s="68"/>
      <c r="B54" s="269" t="s">
        <v>740</v>
      </c>
      <c r="C54" s="339"/>
      <c r="D54" s="339"/>
      <c r="E54" s="339"/>
      <c r="F54" s="570"/>
      <c r="G54" s="570"/>
      <c r="H54" s="68"/>
      <c r="I54" s="68"/>
      <c r="J54" s="68"/>
      <c r="K54" s="68"/>
    </row>
    <row r="55" spans="1:11" ht="14.4">
      <c r="A55" s="68"/>
      <c r="B55" s="68"/>
      <c r="C55" s="339"/>
      <c r="D55" s="339"/>
      <c r="E55" s="339"/>
      <c r="F55" s="570"/>
      <c r="G55" s="570"/>
      <c r="H55" s="68"/>
      <c r="I55" s="68"/>
      <c r="J55" s="68"/>
      <c r="K55" s="68"/>
    </row>
    <row r="56" spans="1:11" ht="14.4">
      <c r="A56" s="68"/>
      <c r="B56" s="68"/>
      <c r="C56" s="68"/>
      <c r="D56" s="68"/>
      <c r="E56" s="68"/>
      <c r="F56" s="68"/>
      <c r="G56" s="68"/>
      <c r="H56" s="68"/>
      <c r="I56" s="68"/>
      <c r="J56" s="68"/>
      <c r="K56" s="68"/>
    </row>
    <row r="57" spans="1:11" ht="14.4">
      <c r="A57" s="68"/>
      <c r="B57" s="68"/>
      <c r="C57" s="68"/>
      <c r="D57" s="68"/>
      <c r="E57" s="68"/>
      <c r="F57" s="68"/>
      <c r="G57" s="68"/>
      <c r="H57" s="68"/>
      <c r="I57" s="68"/>
      <c r="J57" s="68"/>
      <c r="K57" s="68"/>
    </row>
  </sheetData>
  <mergeCells count="6">
    <mergeCell ref="B3:G4"/>
    <mergeCell ref="H32:I32"/>
    <mergeCell ref="C32:E32"/>
    <mergeCell ref="F32:G32"/>
    <mergeCell ref="C6:E6"/>
    <mergeCell ref="F6:G6"/>
  </mergeCells>
  <hyperlinks>
    <hyperlink ref="A1" location="Índice!A1" display="Volver al índice" xr:uid="{9630675F-7ABA-4C2C-8107-559ECF90A507}"/>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L59"/>
  <sheetViews>
    <sheetView showGridLines="0" zoomScale="80" zoomScaleNormal="80" workbookViewId="0">
      <selection activeCell="E55" sqref="E55"/>
    </sheetView>
  </sheetViews>
  <sheetFormatPr baseColWidth="10" defaultColWidth="11.44140625" defaultRowHeight="13.8"/>
  <cols>
    <col min="1" max="1" width="11.44140625" style="45"/>
    <col min="2" max="2" width="56.6640625" style="45" customWidth="1"/>
    <col min="3" max="4" width="20.6640625" style="45" bestFit="1" customWidth="1"/>
    <col min="5" max="5" width="15.44140625" style="45" customWidth="1"/>
    <col min="6" max="6" width="13.109375" style="45" customWidth="1"/>
    <col min="7" max="7" width="12.88671875" style="45" customWidth="1"/>
    <col min="8" max="9" width="13.44140625" style="45" customWidth="1"/>
    <col min="10" max="10" width="18.33203125" style="45" bestFit="1" customWidth="1"/>
    <col min="11" max="39" width="11.5546875" style="45" bestFit="1" customWidth="1"/>
    <col min="40" max="40" width="14" style="45" bestFit="1" customWidth="1"/>
    <col min="41" max="16384" width="11.44140625" style="45"/>
  </cols>
  <sheetData>
    <row r="1" spans="1:12" ht="14.4">
      <c r="A1" s="316" t="s">
        <v>41</v>
      </c>
    </row>
    <row r="2" spans="1:12">
      <c r="B2" s="2358" t="s">
        <v>741</v>
      </c>
      <c r="C2" s="2359"/>
      <c r="D2" s="2359"/>
      <c r="E2" s="2359"/>
      <c r="F2" s="2359"/>
      <c r="G2" s="2359"/>
      <c r="H2" s="2359"/>
      <c r="I2" s="2359"/>
      <c r="J2" s="2359"/>
    </row>
    <row r="3" spans="1:12">
      <c r="B3" s="2359"/>
      <c r="C3" s="2359"/>
      <c r="D3" s="2359"/>
      <c r="E3" s="2359"/>
      <c r="F3" s="2359"/>
      <c r="G3" s="2359"/>
      <c r="H3" s="2359"/>
      <c r="I3" s="2359"/>
      <c r="J3" s="2359"/>
    </row>
    <row r="4" spans="1:12" ht="15" thickBot="1">
      <c r="B4"/>
      <c r="C4"/>
      <c r="D4"/>
      <c r="E4"/>
      <c r="F4"/>
      <c r="G4"/>
      <c r="H4"/>
      <c r="I4"/>
      <c r="J4"/>
      <c r="K4"/>
      <c r="L4"/>
    </row>
    <row r="5" spans="1:12" ht="14.4" customHeight="1">
      <c r="B5" s="771"/>
      <c r="C5" s="2360" t="s">
        <v>742</v>
      </c>
      <c r="D5" s="2360"/>
      <c r="E5" s="2361"/>
      <c r="F5" s="2209" t="s">
        <v>95</v>
      </c>
      <c r="G5" s="2212"/>
      <c r="H5" s="2167" t="s">
        <v>802</v>
      </c>
      <c r="I5" s="2212"/>
      <c r="J5" s="758" t="s">
        <v>95</v>
      </c>
    </row>
    <row r="6" spans="1:12" ht="15" thickBot="1">
      <c r="B6" s="759" t="s">
        <v>41</v>
      </c>
      <c r="C6" s="760" t="str">
        <f>+'[19]Output - Tablas'!$D$12</f>
        <v>4T22</v>
      </c>
      <c r="D6" s="760" t="str">
        <f>+'[19]Output - Tablas'!$E$12</f>
        <v>3T23</v>
      </c>
      <c r="E6" s="761" t="str">
        <f>+'[19]Output - Tablas'!$F$12</f>
        <v>4T23</v>
      </c>
      <c r="F6" s="760" t="s">
        <v>266</v>
      </c>
      <c r="G6" s="761" t="s">
        <v>267</v>
      </c>
      <c r="H6" s="2158">
        <v>2022</v>
      </c>
      <c r="I6" s="2159">
        <v>2023</v>
      </c>
      <c r="J6" s="762" t="str">
        <f>+'[19]Output - Tablas'!$K$12</f>
        <v>Dic 23 / Dic 22</v>
      </c>
    </row>
    <row r="7" spans="1:12" ht="14.4">
      <c r="B7" s="763" t="s">
        <v>743</v>
      </c>
      <c r="C7" s="728">
        <f>+'[19]Output - Tablas'!D13</f>
        <v>87868.147899999982</v>
      </c>
      <c r="D7" s="729">
        <f>+'[19]Output - Tablas'!E13</f>
        <v>85494.526459999965</v>
      </c>
      <c r="E7" s="729">
        <f>+'[19]Output - Tablas'!F13</f>
        <v>87477.303560000029</v>
      </c>
      <c r="F7" s="984">
        <f>+'[19]Output - Tablas'!G13</f>
        <v>2.3191860135370668E-2</v>
      </c>
      <c r="G7" s="764">
        <f>+'[19]Output - Tablas'!H13</f>
        <v>-4.4480775951344365E-3</v>
      </c>
      <c r="H7" s="728">
        <f>+'[19]Output - Tablas'!I13</f>
        <v>373731.36099999998</v>
      </c>
      <c r="I7" s="729">
        <f>+'[19]Output - Tablas'!J13</f>
        <v>350962.73910000001</v>
      </c>
      <c r="J7" s="986">
        <f>+'[19]Output - Tablas'!K13</f>
        <v>-6.0922427914739452E-2</v>
      </c>
    </row>
    <row r="8" spans="1:12" ht="14.4">
      <c r="B8" s="766" t="s">
        <v>744</v>
      </c>
      <c r="C8" s="736">
        <f>+'[19]Output - Tablas'!D14</f>
        <v>-36063.151969999999</v>
      </c>
      <c r="D8" s="749">
        <f>+'[19]Output - Tablas'!E14</f>
        <v>-37755.572520000002</v>
      </c>
      <c r="E8" s="749">
        <f>+'[19]Output - Tablas'!F14</f>
        <v>-41048.730080000001</v>
      </c>
      <c r="F8" s="773">
        <f>+'[19]Output - Tablas'!G14</f>
        <v>8.722308629422959E-2</v>
      </c>
      <c r="G8" s="767">
        <f>+'[19]Output - Tablas'!H14</f>
        <v>0.13824576715167258</v>
      </c>
      <c r="H8" s="736">
        <f>+'[19]Output - Tablas'!I14</f>
        <v>-166209.99469000002</v>
      </c>
      <c r="I8" s="749">
        <f>+'[19]Output - Tablas'!J14</f>
        <v>-156069.62419999999</v>
      </c>
      <c r="J8" s="765">
        <f>+'[19]Output - Tablas'!K14</f>
        <v>-6.100939061404187E-2</v>
      </c>
    </row>
    <row r="9" spans="1:12" ht="14.4">
      <c r="B9" s="766" t="s">
        <v>592</v>
      </c>
      <c r="C9" s="736">
        <f>+'[19]Output - Tablas'!D15</f>
        <v>-5603.3690200000001</v>
      </c>
      <c r="D9" s="749">
        <f>+'[19]Output - Tablas'!E15</f>
        <v>-6429.0794800000021</v>
      </c>
      <c r="E9" s="749">
        <f>+'[19]Output - Tablas'!F15</f>
        <v>-6388.4099800000013</v>
      </c>
      <c r="F9" s="773">
        <f>+'[19]Output - Tablas'!G15</f>
        <v>-6.3258667320131856E-3</v>
      </c>
      <c r="G9" s="767">
        <f>+'[19]Output - Tablas'!H15</f>
        <v>0.14010159909118403</v>
      </c>
      <c r="H9" s="736">
        <f>+'[19]Output - Tablas'!I15</f>
        <v>-24513.021000000001</v>
      </c>
      <c r="I9" s="749">
        <f>+'[19]Output - Tablas'!J15</f>
        <v>-25272.655500000004</v>
      </c>
      <c r="J9" s="765">
        <f>+'[19]Output - Tablas'!K15</f>
        <v>3.0989020080389285E-2</v>
      </c>
    </row>
    <row r="10" spans="1:12" ht="14.4">
      <c r="B10" s="769" t="s">
        <v>745</v>
      </c>
      <c r="C10" s="736">
        <f>+'[19]Output - Tablas'!D16</f>
        <v>46201.626909999984</v>
      </c>
      <c r="D10" s="749">
        <f>+'[19]Output - Tablas'!E16</f>
        <v>41309.874459999963</v>
      </c>
      <c r="E10" s="749">
        <f>+'[19]Output - Tablas'!F16</f>
        <v>40040.163500000024</v>
      </c>
      <c r="F10" s="773">
        <f>+'[19]Output - Tablas'!G16</f>
        <v>-3.0736258015729101E-2</v>
      </c>
      <c r="G10" s="767">
        <f>+'[19]Output - Tablas'!H16</f>
        <v>-0.13336031265743931</v>
      </c>
      <c r="H10" s="736">
        <f>+'[19]Output - Tablas'!I16</f>
        <v>183008.34530999998</v>
      </c>
      <c r="I10" s="749">
        <f>+'[19]Output - Tablas'!J16</f>
        <v>169620.45939999999</v>
      </c>
      <c r="J10" s="765">
        <f>+'[19]Output - Tablas'!K16</f>
        <v>-7.315451045318222E-2</v>
      </c>
    </row>
    <row r="11" spans="1:12" ht="14.4">
      <c r="B11" s="766" t="s">
        <v>746</v>
      </c>
      <c r="C11" s="736">
        <f>+'[19]Output - Tablas'!D17</f>
        <v>6203.418869999995</v>
      </c>
      <c r="D11" s="749">
        <f>+'[19]Output - Tablas'!E17</f>
        <v>4314.6299099999997</v>
      </c>
      <c r="E11" s="749">
        <f>+'[19]Output - Tablas'!F17</f>
        <v>13653.119450000002</v>
      </c>
      <c r="F11" s="773">
        <f>+'[19]Output - Tablas'!G17</f>
        <v>2.164377880558475</v>
      </c>
      <c r="G11" s="767">
        <f>+'[19]Output - Tablas'!H17</f>
        <v>1.2009023952948081</v>
      </c>
      <c r="H11" s="736">
        <f>+'[19]Output - Tablas'!I17</f>
        <v>-17051.48388</v>
      </c>
      <c r="I11" s="749">
        <f>+'[19]Output - Tablas'!J17</f>
        <v>33394.409549999997</v>
      </c>
      <c r="J11" s="765">
        <f>+'[19]Output - Tablas'!K17</f>
        <v>-2.9584459502183806</v>
      </c>
    </row>
    <row r="12" spans="1:12" ht="14.4">
      <c r="B12" s="766" t="s">
        <v>104</v>
      </c>
      <c r="C12" s="736">
        <f>+'[19]Output - Tablas'!D18</f>
        <v>-12302.493559999999</v>
      </c>
      <c r="D12" s="749">
        <f>+'[19]Output - Tablas'!E18</f>
        <v>-13031.029009999998</v>
      </c>
      <c r="E12" s="749">
        <f>+'[19]Output - Tablas'!F18</f>
        <v>-12847.96574</v>
      </c>
      <c r="F12" s="773">
        <f>+'[19]Output - Tablas'!G18</f>
        <v>-1.4048258956335435E-2</v>
      </c>
      <c r="G12" s="767">
        <f>+'[19]Output - Tablas'!H18</f>
        <v>4.4338343063518026E-2</v>
      </c>
      <c r="H12" s="736">
        <f>+'[19]Output - Tablas'!I18</f>
        <v>-55759.444430000003</v>
      </c>
      <c r="I12" s="749">
        <f>+'[19]Output - Tablas'!J18</f>
        <v>-52673.138789999997</v>
      </c>
      <c r="J12" s="765">
        <f>+'[19]Output - Tablas'!K18</f>
        <v>-5.5350365692300452E-2</v>
      </c>
    </row>
    <row r="13" spans="1:12" ht="14.4">
      <c r="B13" s="769" t="s">
        <v>747</v>
      </c>
      <c r="C13" s="736">
        <f>+'[19]Output - Tablas'!D19</f>
        <v>40102.552219999983</v>
      </c>
      <c r="D13" s="749">
        <f>+'[19]Output - Tablas'!E19</f>
        <v>32593.475359999968</v>
      </c>
      <c r="E13" s="749">
        <f>+'[19]Output - Tablas'!F19</f>
        <v>40845.317210000023</v>
      </c>
      <c r="F13" s="773">
        <f>+'[19]Output - Tablas'!G19</f>
        <v>0.25317465409432982</v>
      </c>
      <c r="G13" s="767">
        <f>+'[19]Output - Tablas'!H19</f>
        <v>1.8521638870396151E-2</v>
      </c>
      <c r="H13" s="736">
        <f>+'[19]Output - Tablas'!I19</f>
        <v>110197.41699999997</v>
      </c>
      <c r="I13" s="749">
        <f>+'[19]Output - Tablas'!J19</f>
        <v>150341.73016000001</v>
      </c>
      <c r="J13" s="765">
        <f>+'[19]Output - Tablas'!K19</f>
        <v>0.36429450211160619</v>
      </c>
    </row>
    <row r="14" spans="1:12" ht="14.4">
      <c r="B14" s="766" t="s">
        <v>731</v>
      </c>
      <c r="C14" s="736">
        <f>+'[19]Output - Tablas'!D20</f>
        <v>151.21962000000002</v>
      </c>
      <c r="D14" s="749">
        <f>+'[19]Output - Tablas'!E20</f>
        <v>-595.55417999999997</v>
      </c>
      <c r="E14" s="749">
        <f>+'[19]Output - Tablas'!F20</f>
        <v>-465.85428999999999</v>
      </c>
      <c r="F14" s="773">
        <f>+'[19]Output - Tablas'!G20</f>
        <v>-0.21778016905195763</v>
      </c>
      <c r="G14" s="767">
        <f>+'[19]Output - Tablas'!H20</f>
        <v>-4.0806471408934897</v>
      </c>
      <c r="H14" s="736">
        <f>+'[19]Output - Tablas'!I20</f>
        <v>-686.36899999999991</v>
      </c>
      <c r="I14" s="749">
        <f>+'[19]Output - Tablas'!J20</f>
        <v>-792.91870999999992</v>
      </c>
      <c r="J14" s="765">
        <f>+'[19]Output - Tablas'!K20</f>
        <v>0.15523677497089761</v>
      </c>
    </row>
    <row r="15" spans="1:12" ht="15" thickBot="1">
      <c r="B15" s="1784" t="s">
        <v>601</v>
      </c>
      <c r="C15" s="736">
        <f>+'[19]Output - Tablas'!D21</f>
        <v>40253.771839999987</v>
      </c>
      <c r="D15" s="749">
        <f>+'[19]Output - Tablas'!E21</f>
        <v>31997.921179999968</v>
      </c>
      <c r="E15" s="749">
        <f>+'[19]Output - Tablas'!F21</f>
        <v>40379.46292000002</v>
      </c>
      <c r="F15" s="1785">
        <f>+'[19]Output - Tablas'!G21</f>
        <v>0.261940195828686</v>
      </c>
      <c r="G15" s="1786">
        <f>+'[19]Output - Tablas'!H21</f>
        <v>3.122467144187846E-3</v>
      </c>
      <c r="H15" s="1787">
        <f>+'[19]Output - Tablas'!I21</f>
        <v>109511.04799999998</v>
      </c>
      <c r="I15" s="1788">
        <f>+'[19]Output - Tablas'!J21</f>
        <v>149548.81145000001</v>
      </c>
      <c r="J15" s="765">
        <f>+'[19]Output - Tablas'!K21</f>
        <v>0.36560478765576265</v>
      </c>
    </row>
    <row r="16" spans="1:12" ht="15" thickBot="1">
      <c r="B16" s="980" t="s">
        <v>37</v>
      </c>
      <c r="C16" s="981">
        <f>+'[19]Output - Tablas'!D22</f>
        <v>0.33783775304173302</v>
      </c>
      <c r="D16" s="982">
        <f>+'[19]Output - Tablas'!E22</f>
        <v>0.2885067877660219</v>
      </c>
      <c r="E16" s="983">
        <f>+'[19]Output - Tablas'!F22</f>
        <v>0.33661828897616214</v>
      </c>
      <c r="F16" s="1789" t="str">
        <f>+'[19]Output - Tablas'!$G$22</f>
        <v>480 pbs</v>
      </c>
      <c r="G16" s="1790" t="str">
        <f>+'[19]Output - Tablas'!$H$22</f>
        <v>-10 pbs</v>
      </c>
      <c r="H16" s="1791">
        <f>+'[19]Output - Tablas'!$I$22</f>
        <v>0.20443074062949038</v>
      </c>
      <c r="I16" s="1792">
        <f>+'[19]Output - Tablas'!$J$22</f>
        <v>0.30003966935034559</v>
      </c>
      <c r="J16" s="987" t="str">
        <f>+'[19]Output - Tablas'!K22</f>
        <v>960 pbs</v>
      </c>
    </row>
    <row r="17" spans="2:12" ht="14.4">
      <c r="B17" s="2365"/>
      <c r="C17" s="2366"/>
      <c r="D17" s="2366"/>
      <c r="E17" s="2366"/>
      <c r="F17" s="2365"/>
      <c r="G17" s="2365"/>
      <c r="H17"/>
      <c r="I17"/>
      <c r="J17"/>
      <c r="K17"/>
      <c r="L17"/>
    </row>
    <row r="18" spans="2:12" ht="15" thickBot="1">
      <c r="B18" s="160"/>
      <c r="C18" s="770"/>
      <c r="D18" s="770"/>
      <c r="E18" s="770"/>
      <c r="F18" s="770"/>
      <c r="G18" s="770"/>
      <c r="H18"/>
      <c r="I18"/>
      <c r="J18"/>
      <c r="K18"/>
      <c r="L18"/>
    </row>
    <row r="19" spans="2:12" ht="14.4">
      <c r="B19" s="771"/>
      <c r="C19" s="2362" t="s">
        <v>416</v>
      </c>
      <c r="D19" s="2360"/>
      <c r="E19" s="2361"/>
      <c r="F19" s="2363" t="s">
        <v>748</v>
      </c>
      <c r="G19" s="2364"/>
      <c r="H19"/>
      <c r="I19"/>
      <c r="J19"/>
      <c r="K19"/>
      <c r="L19"/>
    </row>
    <row r="20" spans="2:12" ht="15" thickBot="1">
      <c r="B20" s="772"/>
      <c r="C20" s="988" t="str">
        <f>+'[19]Output - Tablas'!$D$28</f>
        <v>Dic 22</v>
      </c>
      <c r="D20" s="989" t="str">
        <f>+'[19]Output - Tablas'!$E$28</f>
        <v>Set 23</v>
      </c>
      <c r="E20" s="990" t="str">
        <f>+'[19]Output - Tablas'!$F$28</f>
        <v>Dic 23</v>
      </c>
      <c r="F20" s="991" t="s">
        <v>266</v>
      </c>
      <c r="G20" s="724" t="s">
        <v>267</v>
      </c>
      <c r="H20"/>
      <c r="I20"/>
      <c r="J20"/>
      <c r="K20"/>
      <c r="L20"/>
    </row>
    <row r="21" spans="2:12" ht="14.4">
      <c r="B21" s="763" t="s">
        <v>749</v>
      </c>
      <c r="C21" s="728">
        <f>+'[19]Output - Tablas'!D29</f>
        <v>734966.85537360876</v>
      </c>
      <c r="D21" s="729">
        <f>+'[19]Output - Tablas'!E29</f>
        <v>684835.17995999998</v>
      </c>
      <c r="E21" s="729">
        <f>+'[19]Output - Tablas'!F29</f>
        <v>740728.51502000005</v>
      </c>
      <c r="F21" s="984">
        <f>+'[19]Output - Tablas'!G29</f>
        <v>8.1615747402557171E-2</v>
      </c>
      <c r="G21" s="985">
        <f>+'[19]Output - Tablas'!H29</f>
        <v>7.83934622937843E-3</v>
      </c>
      <c r="H21"/>
      <c r="I21"/>
      <c r="J21"/>
      <c r="K21"/>
      <c r="L21"/>
    </row>
    <row r="22" spans="2:12" ht="14.4">
      <c r="B22" s="766" t="s">
        <v>750</v>
      </c>
      <c r="C22" s="736">
        <f>+'[19]Output - Tablas'!D30</f>
        <v>238178.16389</v>
      </c>
      <c r="D22" s="749">
        <f>+'[19]Output - Tablas'!E30</f>
        <v>225256.68086000002</v>
      </c>
      <c r="E22" s="749">
        <f>+'[19]Output - Tablas'!F30</f>
        <v>240656.772</v>
      </c>
      <c r="F22" s="773">
        <f>+'[19]Output - Tablas'!G30</f>
        <v>6.8366856340084992E-2</v>
      </c>
      <c r="G22" s="768">
        <f>+'[19]Output - Tablas'!H30</f>
        <v>1.0406529589105151E-2</v>
      </c>
      <c r="H22"/>
      <c r="I22"/>
      <c r="J22"/>
      <c r="K22"/>
      <c r="L22"/>
    </row>
    <row r="23" spans="2:12" ht="15" thickBot="1">
      <c r="B23" s="1632" t="s">
        <v>751</v>
      </c>
      <c r="C23" s="1787">
        <f>+'[19]Output - Tablas'!D31</f>
        <v>496788.69148360874</v>
      </c>
      <c r="D23" s="1788">
        <f>+'[19]Output - Tablas'!E31</f>
        <v>459578.31928114989</v>
      </c>
      <c r="E23" s="1788">
        <f>+'[19]Output - Tablas'!F31</f>
        <v>500071.56885334826</v>
      </c>
      <c r="F23" s="1785">
        <f>+'[19]Output - Tablas'!G31</f>
        <v>8.8109573218196902E-2</v>
      </c>
      <c r="G23" s="1793">
        <f>+'[19]Output - Tablas'!H31</f>
        <v>6.6081966558770855E-3</v>
      </c>
      <c r="H23"/>
      <c r="I23"/>
      <c r="J23"/>
      <c r="K23"/>
      <c r="L23"/>
    </row>
    <row r="24" spans="2:12" ht="14.4">
      <c r="B24" t="s">
        <v>752</v>
      </c>
      <c r="C24" s="160"/>
      <c r="D24" s="160"/>
      <c r="E24" s="160"/>
      <c r="F24" s="160"/>
      <c r="G24" s="160"/>
      <c r="H24"/>
      <c r="I24"/>
      <c r="J24"/>
      <c r="K24"/>
      <c r="L24"/>
    </row>
    <row r="25" spans="2:12" ht="14.4" customHeight="1">
      <c r="B25" t="s">
        <v>753</v>
      </c>
      <c r="C25" s="774"/>
      <c r="D25" s="774"/>
      <c r="E25" s="774"/>
      <c r="F25" s="775"/>
      <c r="G25" s="775"/>
      <c r="H25"/>
      <c r="I25"/>
      <c r="J25"/>
      <c r="K25"/>
      <c r="L25"/>
    </row>
    <row r="26" spans="2:12" ht="14.4">
      <c r="B26" t="s">
        <v>754</v>
      </c>
      <c r="C26" s="774"/>
      <c r="D26" s="774"/>
      <c r="E26" s="774"/>
      <c r="F26" s="775"/>
      <c r="G26" s="775"/>
      <c r="H26"/>
      <c r="I26"/>
      <c r="J26"/>
      <c r="K26"/>
      <c r="L26"/>
    </row>
    <row r="27" spans="2:12" ht="15" thickBot="1">
      <c r="B27"/>
      <c r="C27"/>
      <c r="D27"/>
      <c r="E27"/>
      <c r="F27"/>
      <c r="G27"/>
      <c r="H27"/>
      <c r="I27"/>
      <c r="J27"/>
      <c r="K27"/>
      <c r="L27"/>
    </row>
    <row r="28" spans="2:12" ht="15" thickBot="1">
      <c r="B28" s="793" t="s">
        <v>755</v>
      </c>
      <c r="C28" s="1002" t="str">
        <f>+'[19]Output - Tablas'!$D$65</f>
        <v>Set 23</v>
      </c>
      <c r="D28" s="994" t="s">
        <v>756</v>
      </c>
      <c r="E28" s="1003" t="str">
        <f>+'[19]Output - Tablas'!$F$65</f>
        <v>Dic 23</v>
      </c>
      <c r="F28" s="776" t="s">
        <v>756</v>
      </c>
      <c r="G28"/>
      <c r="H28"/>
      <c r="I28"/>
      <c r="J28"/>
      <c r="K28"/>
      <c r="L28"/>
    </row>
    <row r="29" spans="2:12" ht="14.4">
      <c r="B29" s="992" t="s">
        <v>757</v>
      </c>
      <c r="C29" s="995">
        <f>+'[19]Output - Tablas'!D66</f>
        <v>1482.5440268085999</v>
      </c>
      <c r="D29" s="999">
        <f>+'[19]Output - Tablas'!E66</f>
        <v>4.2780001961016598E-2</v>
      </c>
      <c r="E29" s="1004">
        <f>+'[19]Output - Tablas'!F66</f>
        <v>1555.1930917105999</v>
      </c>
      <c r="F29" s="999">
        <f>+'[19]Output - Tablas'!G66</f>
        <v>4.2201890792606077E-2</v>
      </c>
      <c r="G29"/>
      <c r="H29"/>
      <c r="I29"/>
      <c r="J29"/>
      <c r="K29"/>
      <c r="L29"/>
    </row>
    <row r="30" spans="2:12" ht="14.4">
      <c r="B30" s="993" t="s">
        <v>758</v>
      </c>
      <c r="C30" s="777">
        <f>+'[19]Output - Tablas'!D67</f>
        <v>5899.1596323204003</v>
      </c>
      <c r="D30" s="1000">
        <f>+'[19]Output - Tablas'!E67</f>
        <v>0.17022500247919972</v>
      </c>
      <c r="E30" s="1005">
        <f>+'[19]Output - Tablas'!F67</f>
        <v>6384.5982767213</v>
      </c>
      <c r="F30" s="1000">
        <f>+'[19]Output - Tablas'!G67</f>
        <v>0.17325316108013727</v>
      </c>
      <c r="G30"/>
      <c r="H30"/>
      <c r="I30"/>
      <c r="J30"/>
      <c r="K30"/>
      <c r="L30"/>
    </row>
    <row r="31" spans="2:12" ht="14.4">
      <c r="B31" s="993" t="s">
        <v>759</v>
      </c>
      <c r="C31" s="777">
        <f>+'[19]Output - Tablas'!D68</f>
        <v>23644.2209550509</v>
      </c>
      <c r="D31" s="1000">
        <f>+'[19]Output - Tablas'!E68</f>
        <v>0.68227303913610804</v>
      </c>
      <c r="E31" s="1005">
        <f>+'[19]Output - Tablas'!F68</f>
        <v>25292.256097922302</v>
      </c>
      <c r="F31" s="1000">
        <f>+'[19]Output - Tablas'!G68</f>
        <v>0.68633344337268121</v>
      </c>
      <c r="G31"/>
      <c r="H31"/>
      <c r="I31"/>
      <c r="J31"/>
      <c r="K31"/>
      <c r="L31"/>
    </row>
    <row r="32" spans="2:12" ht="15" thickBot="1">
      <c r="B32" s="1794" t="s">
        <v>760</v>
      </c>
      <c r="C32" s="777">
        <f>+'[19]Output - Tablas'!D69</f>
        <v>3629.1468876767999</v>
      </c>
      <c r="D32" s="1000">
        <f>+'[19]Output - Tablas'!E69</f>
        <v>0.10472195642367561</v>
      </c>
      <c r="E32" s="1795">
        <f>+'[19]Output - Tablas'!F69</f>
        <v>3619.2182589975</v>
      </c>
      <c r="F32" s="1579">
        <f>+'[19]Output - Tablas'!G69</f>
        <v>9.8211504754575393E-2</v>
      </c>
      <c r="G32"/>
      <c r="H32"/>
      <c r="I32"/>
      <c r="J32"/>
      <c r="K32"/>
      <c r="L32"/>
    </row>
    <row r="33" spans="2:12" ht="15" thickBot="1">
      <c r="B33" s="996" t="s">
        <v>761</v>
      </c>
      <c r="C33" s="997">
        <f>+'[19]Output - Tablas'!D70</f>
        <v>34655.071501856699</v>
      </c>
      <c r="D33" s="1001">
        <f>+'[19]Output - Tablas'!E70</f>
        <v>1</v>
      </c>
      <c r="E33" s="1006">
        <f>+'[19]Output - Tablas'!F70</f>
        <v>36851.265725351703</v>
      </c>
      <c r="F33" s="998">
        <f>+'[19]Output - Tablas'!G70</f>
        <v>1</v>
      </c>
      <c r="G33"/>
      <c r="H33"/>
      <c r="I33"/>
      <c r="J33"/>
      <c r="K33"/>
      <c r="L33"/>
    </row>
    <row r="34" spans="2:12" customFormat="1" ht="14.4">
      <c r="B34" t="s">
        <v>762</v>
      </c>
    </row>
    <row r="35" spans="2:12" ht="14.4">
      <c r="C35"/>
      <c r="D35"/>
      <c r="E35"/>
      <c r="F35"/>
      <c r="G35"/>
      <c r="H35"/>
      <c r="I35"/>
      <c r="J35"/>
      <c r="K35"/>
      <c r="L35"/>
    </row>
    <row r="36" spans="2:12" ht="15" thickBot="1">
      <c r="B36" s="778"/>
      <c r="C36" s="160"/>
      <c r="D36" s="160"/>
      <c r="E36"/>
      <c r="F36"/>
      <c r="G36"/>
      <c r="H36"/>
      <c r="I36"/>
      <c r="J36"/>
      <c r="K36"/>
      <c r="L36"/>
    </row>
    <row r="37" spans="2:12" ht="15" thickBot="1">
      <c r="B37" s="794" t="s">
        <v>763</v>
      </c>
      <c r="C37" s="779" t="str">
        <f>+'[19]Output - Tablas'!$D$89</f>
        <v>Set 23 / Set 22(1)</v>
      </c>
      <c r="D37" s="779" t="str">
        <f>+'[19]Output - Tablas'!$E$89</f>
        <v>Dic 23 / Dic 22(1)</v>
      </c>
      <c r="E37"/>
      <c r="F37"/>
      <c r="G37"/>
      <c r="H37"/>
      <c r="I37"/>
      <c r="J37"/>
      <c r="K37"/>
      <c r="L37"/>
    </row>
    <row r="38" spans="2:12" ht="14.4">
      <c r="B38" s="1796" t="s">
        <v>757</v>
      </c>
      <c r="C38" s="780">
        <f>+'[19]Output - Tablas'!$D$90</f>
        <v>7.7946000000000001E-2</v>
      </c>
      <c r="D38" s="780">
        <f>+'[19]Output - Tablas'!$E$90</f>
        <v>8.3930000000000005E-2</v>
      </c>
      <c r="E38"/>
      <c r="F38"/>
      <c r="G38"/>
      <c r="H38"/>
      <c r="I38"/>
      <c r="J38"/>
      <c r="K38"/>
      <c r="L38"/>
    </row>
    <row r="39" spans="2:12" ht="14.4">
      <c r="B39" s="781" t="s">
        <v>758</v>
      </c>
      <c r="C39" s="780">
        <f>+'[19]Output - Tablas'!$D$91</f>
        <v>0.14283299999999999</v>
      </c>
      <c r="D39" s="780">
        <f>+'[19]Output - Tablas'!$E$91</f>
        <v>0.163691</v>
      </c>
      <c r="E39"/>
      <c r="F39"/>
      <c r="G39"/>
      <c r="H39"/>
      <c r="I39"/>
      <c r="J39"/>
      <c r="K39"/>
      <c r="L39"/>
    </row>
    <row r="40" spans="2:12" ht="14.4">
      <c r="B40" s="781" t="s">
        <v>759</v>
      </c>
      <c r="C40" s="782">
        <f>+'[19]Output - Tablas'!$D$92</f>
        <v>0.101618</v>
      </c>
      <c r="D40" s="782">
        <f>+'[19]Output - Tablas'!$E$92</f>
        <v>0.103341</v>
      </c>
      <c r="E40"/>
      <c r="F40"/>
      <c r="G40"/>
      <c r="H40"/>
      <c r="I40"/>
      <c r="J40"/>
      <c r="K40"/>
      <c r="L40"/>
    </row>
    <row r="41" spans="2:12" ht="15" thickBot="1">
      <c r="B41" s="1797" t="s">
        <v>760</v>
      </c>
      <c r="C41" s="783">
        <f>+'[19]Output - Tablas'!$D$93</f>
        <v>3.0165000000000001E-2</v>
      </c>
      <c r="D41" s="783">
        <f>+'[19]Output - Tablas'!$E$93</f>
        <v>4.9921E-2</v>
      </c>
      <c r="E41"/>
      <c r="F41"/>
      <c r="G41"/>
      <c r="H41"/>
      <c r="I41"/>
      <c r="J41"/>
      <c r="K41"/>
      <c r="L41"/>
    </row>
    <row r="42" spans="2:12" customFormat="1" ht="14.4">
      <c r="B42" t="s">
        <v>764</v>
      </c>
    </row>
    <row r="43" spans="2:12" ht="15" thickBot="1">
      <c r="B43"/>
      <c r="C43"/>
      <c r="D43"/>
      <c r="E43"/>
      <c r="F43"/>
      <c r="G43"/>
      <c r="H43"/>
      <c r="I43"/>
      <c r="J43"/>
      <c r="K43"/>
      <c r="L43"/>
    </row>
    <row r="44" spans="2:12" ht="29.4" thickBot="1">
      <c r="B44" s="795" t="s">
        <v>765</v>
      </c>
      <c r="C44" s="784" t="str">
        <f>+'[19]Output - Tablas'!$D$109</f>
        <v>Prima 
3T23</v>
      </c>
      <c r="D44" s="785" t="str">
        <f>+'[19]Output - Tablas'!$E$109</f>
        <v>Sistema 
3T23</v>
      </c>
      <c r="E44" s="786" t="str">
        <f>+'[19]Output - Tablas'!$F$109</f>
        <v>Part. %
3T23</v>
      </c>
      <c r="F44" s="1019" t="str">
        <f>+'[19]Output - Tablas'!$G$109</f>
        <v>Prima 
4T23</v>
      </c>
      <c r="G44" s="785" t="str">
        <f>+'[19]Output - Tablas'!$H$109</f>
        <v>Sistema 
4T23</v>
      </c>
      <c r="H44" s="786" t="str">
        <f>+'[19]Output - Tablas'!$I$109</f>
        <v>Part. %
4T23</v>
      </c>
      <c r="I44"/>
      <c r="J44"/>
    </row>
    <row r="45" spans="2:12" ht="14.4">
      <c r="B45" s="787" t="s">
        <v>766</v>
      </c>
      <c r="C45" s="728">
        <f>+'[19]Output - Tablas'!D110</f>
        <v>2342210</v>
      </c>
      <c r="D45" s="729">
        <f>+'[19]Output - Tablas'!E110</f>
        <v>9183319</v>
      </c>
      <c r="E45" s="1017">
        <f>+'[19]Output - Tablas'!F110</f>
        <v>0.25505048882653431</v>
      </c>
      <c r="F45" s="728">
        <f>+'[19]Output - Tablas'!G110</f>
        <v>2342422</v>
      </c>
      <c r="G45" s="729">
        <f>+'[19]Output - Tablas'!H110</f>
        <v>9285783</v>
      </c>
      <c r="H45" s="1015">
        <f>+'[19]Output - Tablas'!I110</f>
        <v>0.25225896405289677</v>
      </c>
      <c r="I45"/>
      <c r="J45"/>
    </row>
    <row r="46" spans="2:12" ht="14.4">
      <c r="B46" s="788" t="s">
        <v>814</v>
      </c>
      <c r="C46" s="736">
        <f>+'[19]Output - Tablas'!D111</f>
        <v>0</v>
      </c>
      <c r="D46" s="749">
        <f>+'[19]Output - Tablas'!E111</f>
        <v>123295</v>
      </c>
      <c r="E46" s="1018">
        <f>+'[19]Output - Tablas'!F111</f>
        <v>0</v>
      </c>
      <c r="F46" s="736">
        <f>+'[19]Output - Tablas'!G111</f>
        <v>0</v>
      </c>
      <c r="G46" s="749">
        <f>+'[19]Output - Tablas'!H111</f>
        <v>107451</v>
      </c>
      <c r="H46" s="1016">
        <f>+'[19]Output - Tablas'!I111</f>
        <v>0</v>
      </c>
      <c r="I46"/>
      <c r="J46"/>
    </row>
    <row r="47" spans="2:12" ht="14.4">
      <c r="B47" s="788" t="s">
        <v>767</v>
      </c>
      <c r="C47" s="736">
        <f>+'[19]Output - Tablas'!D112</f>
        <v>34655.071501856597</v>
      </c>
      <c r="D47" s="749">
        <f>+'[19]Output - Tablas'!E112</f>
        <v>115564.720347949</v>
      </c>
      <c r="E47" s="1018">
        <f>+'[19]Output - Tablas'!F112</f>
        <v>0.29987587386111514</v>
      </c>
      <c r="F47" s="736">
        <f>+'[19]Output - Tablas'!G112</f>
        <v>36851.265725351703</v>
      </c>
      <c r="G47" s="749">
        <f>+'[19]Output - Tablas'!H112</f>
        <v>122806.226500921</v>
      </c>
      <c r="H47" s="1016">
        <f>+'[19]Output - Tablas'!I112</f>
        <v>0.30007652523282552</v>
      </c>
      <c r="I47"/>
      <c r="J47"/>
    </row>
    <row r="48" spans="2:12" ht="14.4">
      <c r="B48" s="789" t="s">
        <v>768</v>
      </c>
      <c r="C48" s="736">
        <f>+'[19]Output - Tablas'!D113</f>
        <v>997.21742365999989</v>
      </c>
      <c r="D48" s="749">
        <f>+'[19]Output - Tablas'!E113</f>
        <v>3689.96929421</v>
      </c>
      <c r="E48" s="1018">
        <f>+'[19]Output - Tablas'!F113</f>
        <v>0.2702508731508288</v>
      </c>
      <c r="F48" s="736">
        <f>+'[19]Output - Tablas'!G113</f>
        <v>1030.0963930600001</v>
      </c>
      <c r="G48" s="749">
        <f>+'[19]Output - Tablas'!H113</f>
        <v>3783.0867315500009</v>
      </c>
      <c r="H48" s="1016">
        <f>+'[19]Output - Tablas'!I113</f>
        <v>0.27228992253052325</v>
      </c>
      <c r="I48"/>
      <c r="J48"/>
    </row>
    <row r="49" spans="2:12" ht="14.4">
      <c r="B49" s="789" t="s">
        <v>813</v>
      </c>
      <c r="C49" s="736">
        <f>+'[19]Output - Tablas'!D114</f>
        <v>796.36599000000001</v>
      </c>
      <c r="D49" s="749">
        <f>+'[19]Output - Tablas'!E114</f>
        <v>1946.7967000000001</v>
      </c>
      <c r="E49" s="1018">
        <f>+'[19]Output - Tablas'!F114</f>
        <v>0.40906479346302566</v>
      </c>
      <c r="F49" s="736">
        <f>+'[19]Output - Tablas'!G114</f>
        <v>816.81835000000001</v>
      </c>
      <c r="G49" s="749">
        <f>+'[19]Output - Tablas'!H114</f>
        <v>1944.9907499999999</v>
      </c>
      <c r="H49" s="1016">
        <f>+'[19]Output - Tablas'!I114</f>
        <v>0.41996001780471193</v>
      </c>
      <c r="I49"/>
      <c r="J49"/>
    </row>
    <row r="50" spans="2:12" ht="15" thickBot="1">
      <c r="B50" s="1798" t="s">
        <v>815</v>
      </c>
      <c r="C50" s="1787">
        <f>+'[19]Output - Tablas'!D115</f>
        <v>1383.0107585937501</v>
      </c>
      <c r="D50" s="1788">
        <f>+'[19]Output - Tablas'!E115</f>
        <v>4570.7433249167098</v>
      </c>
      <c r="E50" s="1799">
        <f>+'[19]Output - Tablas'!F115</f>
        <v>0.30257895932472906</v>
      </c>
      <c r="F50" s="1787">
        <f>+'[19]Output - Tablas'!G115</f>
        <v>1399.3689265625001</v>
      </c>
      <c r="G50" s="1788">
        <f>+'[19]Output - Tablas'!H115</f>
        <v>4626.924</v>
      </c>
      <c r="H50" s="1800">
        <f>+'[19]Output - Tablas'!I115</f>
        <v>0.30244043916919749</v>
      </c>
      <c r="I50"/>
      <c r="J50"/>
    </row>
    <row r="51" spans="2:12" ht="14.4">
      <c r="B51" s="790" t="s">
        <v>769</v>
      </c>
      <c r="C51" s="790"/>
      <c r="D51" s="790"/>
      <c r="E51" s="791"/>
      <c r="F51" s="790"/>
      <c r="G51" s="790"/>
      <c r="H51" s="790"/>
      <c r="I51"/>
      <c r="J51"/>
      <c r="K51"/>
      <c r="L51"/>
    </row>
    <row r="52" spans="2:12" ht="14.4">
      <c r="B52" s="792" t="s">
        <v>816</v>
      </c>
      <c r="C52" s="790"/>
      <c r="D52" s="790"/>
      <c r="E52" s="790"/>
      <c r="F52" s="790"/>
      <c r="G52" s="790"/>
      <c r="H52" s="790"/>
      <c r="I52"/>
      <c r="J52"/>
      <c r="K52"/>
      <c r="L52"/>
    </row>
    <row r="53" spans="2:12" ht="14.4">
      <c r="C53" s="790"/>
      <c r="D53" s="790"/>
      <c r="E53" s="790"/>
      <c r="F53" s="790"/>
      <c r="G53" s="790"/>
      <c r="H53" s="790"/>
      <c r="I53"/>
      <c r="J53"/>
      <c r="K53"/>
      <c r="L53"/>
    </row>
    <row r="54" spans="2:12" ht="14.4">
      <c r="C54"/>
      <c r="D54"/>
      <c r="E54"/>
      <c r="F54"/>
      <c r="G54"/>
      <c r="H54"/>
      <c r="I54"/>
      <c r="J54"/>
      <c r="K54"/>
      <c r="L54"/>
    </row>
    <row r="55" spans="2:12" ht="14.4">
      <c r="B55"/>
      <c r="C55"/>
      <c r="D55"/>
      <c r="E55"/>
      <c r="F55"/>
      <c r="G55"/>
      <c r="H55"/>
      <c r="I55"/>
      <c r="J55"/>
      <c r="K55"/>
      <c r="L55"/>
    </row>
    <row r="56" spans="2:12" ht="14.4">
      <c r="B56"/>
      <c r="C56"/>
      <c r="D56"/>
      <c r="E56"/>
      <c r="F56"/>
      <c r="G56"/>
      <c r="H56"/>
      <c r="I56"/>
      <c r="J56"/>
      <c r="K56"/>
      <c r="L56"/>
    </row>
    <row r="57" spans="2:12" ht="14.4">
      <c r="B57"/>
      <c r="C57"/>
      <c r="D57"/>
      <c r="E57"/>
      <c r="F57"/>
      <c r="G57"/>
      <c r="H57"/>
      <c r="I57"/>
      <c r="J57"/>
      <c r="K57"/>
      <c r="L57"/>
    </row>
    <row r="58" spans="2:12" ht="14.4">
      <c r="B58"/>
      <c r="C58"/>
      <c r="D58"/>
      <c r="E58"/>
      <c r="F58"/>
      <c r="G58"/>
      <c r="H58"/>
      <c r="I58"/>
      <c r="J58"/>
      <c r="K58"/>
      <c r="L58"/>
    </row>
    <row r="59" spans="2:12" ht="14.4">
      <c r="B59"/>
      <c r="C59"/>
      <c r="D59"/>
      <c r="E59"/>
      <c r="F59"/>
      <c r="G59"/>
      <c r="H59"/>
      <c r="I59"/>
      <c r="J59"/>
      <c r="K59"/>
      <c r="L59"/>
    </row>
  </sheetData>
  <mergeCells count="7">
    <mergeCell ref="B2:J3"/>
    <mergeCell ref="H5:I5"/>
    <mergeCell ref="C5:E5"/>
    <mergeCell ref="F5:G5"/>
    <mergeCell ref="C19:E19"/>
    <mergeCell ref="F19:G19"/>
    <mergeCell ref="B17:G17"/>
  </mergeCells>
  <hyperlinks>
    <hyperlink ref="B6" location="Índice!A1" display="Volver al índice" xr:uid="{F4935038-2BB3-6A4D-82EF-70E824405BB6}"/>
    <hyperlink ref="A1" location="Índice!A1" display="Volver al índice" xr:uid="{3590F332-F277-4E77-B4D9-4910B49A28BE}"/>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O180"/>
  <sheetViews>
    <sheetView showGridLines="0" topLeftCell="E8" zoomScaleNormal="100" workbookViewId="0">
      <selection activeCell="F22" sqref="F22"/>
    </sheetView>
  </sheetViews>
  <sheetFormatPr baseColWidth="10" defaultColWidth="11.44140625" defaultRowHeight="13.8"/>
  <cols>
    <col min="1" max="1" width="16.5546875" style="46" customWidth="1"/>
    <col min="2" max="2" width="35.21875" style="46" customWidth="1"/>
    <col min="3" max="3" width="2.44140625" style="46" customWidth="1"/>
    <col min="4" max="4" width="10.88671875" style="46" bestFit="1" customWidth="1"/>
    <col min="5" max="5" width="13.44140625" style="47" customWidth="1"/>
    <col min="6" max="6" width="12.88671875" style="47" customWidth="1"/>
    <col min="7" max="7" width="12.44140625" style="47" bestFit="1" customWidth="1"/>
    <col min="8" max="8" width="10.88671875" style="47" customWidth="1"/>
    <col min="9" max="9" width="12.109375" style="47" bestFit="1" customWidth="1"/>
    <col min="10" max="11" width="11.44140625" style="46"/>
    <col min="12" max="12" width="18" style="46" customWidth="1"/>
    <col min="13" max="16384" width="11.44140625" style="46"/>
  </cols>
  <sheetData>
    <row r="1" spans="1:13" ht="14.4">
      <c r="A1" s="316" t="s">
        <v>41</v>
      </c>
      <c r="B1" s="2371"/>
      <c r="C1" s="2371"/>
      <c r="D1" s="2371"/>
      <c r="E1" s="715"/>
      <c r="F1" s="715"/>
      <c r="G1" s="715"/>
      <c r="H1" s="716"/>
      <c r="I1" s="716"/>
    </row>
    <row r="2" spans="1:13" ht="14.4">
      <c r="B2"/>
      <c r="C2"/>
      <c r="D2"/>
      <c r="E2"/>
      <c r="F2"/>
      <c r="G2"/>
      <c r="H2"/>
      <c r="I2"/>
    </row>
    <row r="3" spans="1:13" ht="14.4">
      <c r="B3" s="2370" t="s">
        <v>770</v>
      </c>
      <c r="C3" s="2370"/>
      <c r="D3" s="2370"/>
      <c r="E3" s="2370"/>
      <c r="F3" s="2370"/>
      <c r="G3" s="2370"/>
      <c r="H3" s="2370"/>
      <c r="I3" s="2370"/>
      <c r="J3"/>
      <c r="K3"/>
      <c r="L3"/>
      <c r="M3"/>
    </row>
    <row r="4" spans="1:13" ht="14.4">
      <c r="B4" s="2370" t="s">
        <v>556</v>
      </c>
      <c r="C4" s="2370"/>
      <c r="D4" s="2370"/>
      <c r="E4" s="2370"/>
      <c r="F4" s="2370"/>
      <c r="G4" s="2370"/>
      <c r="H4" s="2370"/>
      <c r="I4" s="2370"/>
      <c r="J4"/>
      <c r="K4"/>
      <c r="L4"/>
      <c r="M4"/>
    </row>
    <row r="5" spans="1:13" ht="15" thickBot="1">
      <c r="B5" s="717"/>
      <c r="C5" s="718"/>
      <c r="D5" s="718"/>
      <c r="E5" s="718"/>
      <c r="F5" s="718"/>
      <c r="G5" s="718"/>
      <c r="H5" s="719"/>
      <c r="I5" s="719"/>
      <c r="J5"/>
      <c r="K5"/>
      <c r="L5"/>
      <c r="M5"/>
    </row>
    <row r="6" spans="1:13" ht="14.4">
      <c r="B6" s="720"/>
      <c r="C6" s="721"/>
      <c r="D6" s="722"/>
      <c r="E6" s="2372" t="s">
        <v>416</v>
      </c>
      <c r="F6" s="2373"/>
      <c r="G6" s="2374"/>
      <c r="H6" s="2375" t="s">
        <v>95</v>
      </c>
      <c r="I6" s="2376"/>
      <c r="J6"/>
      <c r="K6"/>
      <c r="L6"/>
      <c r="M6"/>
    </row>
    <row r="7" spans="1:13" ht="15" thickBot="1">
      <c r="B7" s="1801"/>
      <c r="C7" s="723"/>
      <c r="D7" s="1802"/>
      <c r="E7" s="933" t="str">
        <f>+'[10]PGA PL (Anexos Reporte)'!AF44</f>
        <v>Dic 22</v>
      </c>
      <c r="F7" s="934" t="str">
        <f>+'[10]PGA PL (Anexos Reporte)'!AG44</f>
        <v>Set 23</v>
      </c>
      <c r="G7" s="935" t="str">
        <f>+'[10]PGA PL (Anexos Reporte)'!AH44</f>
        <v>Dic 23</v>
      </c>
      <c r="H7" s="934" t="str">
        <f>+'[10]PGA PL (Anexos Reporte)'!AI44</f>
        <v>TaT</v>
      </c>
      <c r="I7" s="935" t="str">
        <f>+'[10]PGA PL (Anexos Reporte)'!AJ44</f>
        <v>AaA</v>
      </c>
      <c r="J7"/>
      <c r="K7"/>
      <c r="L7"/>
      <c r="M7"/>
    </row>
    <row r="8" spans="1:13" ht="14.4">
      <c r="B8" s="725" t="s">
        <v>771</v>
      </c>
      <c r="C8" s="726"/>
      <c r="D8" s="727"/>
      <c r="E8" s="936">
        <f>+'[10]PGA PL (Anexos Reporte)'!AF45</f>
        <v>15895360.510160364</v>
      </c>
      <c r="F8" s="937">
        <f>+'[10]PGA PL (Anexos Reporte)'!AG45</f>
        <v>15796121.22449201</v>
      </c>
      <c r="G8" s="937">
        <f>+'[10]PGA PL (Anexos Reporte)'!AH45</f>
        <v>16549171.227402793</v>
      </c>
      <c r="H8" s="449">
        <f>+'[10]PGA PL (Anexos Reporte)'!AI45</f>
        <v>4.7673095958720157E-2</v>
      </c>
      <c r="I8" s="938">
        <f>+'[10]PGA PL (Anexos Reporte)'!AJ45</f>
        <v>4.1132172927094812E-2</v>
      </c>
      <c r="J8"/>
      <c r="K8"/>
      <c r="L8"/>
      <c r="M8"/>
    </row>
    <row r="9" spans="1:13" ht="16.2">
      <c r="B9" s="730" t="s">
        <v>772</v>
      </c>
      <c r="C9" s="731"/>
      <c r="D9" s="732"/>
      <c r="E9" s="939">
        <f>+'[10]PGA PL (Anexos Reporte)'!AF46</f>
        <v>10736289.248440001</v>
      </c>
      <c r="F9" s="590">
        <f>+'[10]PGA PL (Anexos Reporte)'!AG46</f>
        <v>11974671.690769507</v>
      </c>
      <c r="G9" s="590">
        <f>+'[10]PGA PL (Anexos Reporte)'!AH46</f>
        <v>12704842.445376016</v>
      </c>
      <c r="H9" s="940">
        <f>+'[10]PGA PL (Anexos Reporte)'!AI46</f>
        <v>6.0976265025232346E-2</v>
      </c>
      <c r="I9" s="400">
        <f>+'[10]PGA PL (Anexos Reporte)'!AJ46</f>
        <v>0.18335508213157059</v>
      </c>
      <c r="J9"/>
      <c r="K9"/>
      <c r="L9"/>
      <c r="M9"/>
    </row>
    <row r="10" spans="1:13" ht="14.4">
      <c r="B10" s="733" t="s">
        <v>773</v>
      </c>
      <c r="C10" s="734"/>
      <c r="D10" s="735"/>
      <c r="E10" s="939">
        <f>+'[10]PGA PL (Anexos Reporte)'!AF47</f>
        <v>13486188.553838801</v>
      </c>
      <c r="F10" s="590">
        <f>+'[10]PGA PL (Anexos Reporte)'!AG47</f>
        <v>12822134.777726458</v>
      </c>
      <c r="G10" s="590">
        <f>+'[10]PGA PL (Anexos Reporte)'!AH47</f>
        <v>13443687.921379875</v>
      </c>
      <c r="H10" s="940">
        <f>+'[10]PGA PL (Anexos Reporte)'!AI47</f>
        <v>4.847501250206232E-2</v>
      </c>
      <c r="I10" s="400">
        <f>+'[10]PGA PL (Anexos Reporte)'!AJ47</f>
        <v>-3.1514191195871621E-3</v>
      </c>
      <c r="J10"/>
      <c r="K10"/>
      <c r="L10"/>
      <c r="M10"/>
    </row>
    <row r="11" spans="1:13" ht="15" thickBot="1">
      <c r="B11" s="1803" t="s">
        <v>774</v>
      </c>
      <c r="C11" s="1804"/>
      <c r="D11" s="1805"/>
      <c r="E11" s="1620">
        <f>+'[10]PGA PL (Anexos Reporte)'!AF48</f>
        <v>2390599.3801418259</v>
      </c>
      <c r="F11" s="1222">
        <f>+'[10]PGA PL (Anexos Reporte)'!AG48</f>
        <v>2956944.13155</v>
      </c>
      <c r="G11" s="1222">
        <f>+'[10]PGA PL (Anexos Reporte)'!AH48</f>
        <v>3086571.07241775</v>
      </c>
      <c r="H11" s="1806">
        <f>+'[10]PGA PL (Anexos Reporte)'!AI48</f>
        <v>4.3838143401039087E-2</v>
      </c>
      <c r="I11" s="1807">
        <f>+'[10]PGA PL (Anexos Reporte)'!AJ48</f>
        <v>0.29112853372974379</v>
      </c>
      <c r="J11"/>
      <c r="K11"/>
      <c r="L11"/>
      <c r="M11"/>
    </row>
    <row r="12" spans="1:13" ht="15" thickBot="1">
      <c r="B12" s="717"/>
      <c r="C12" s="718"/>
      <c r="D12" s="718"/>
      <c r="E12" s="737"/>
      <c r="F12" s="737"/>
      <c r="G12" s="737"/>
      <c r="H12" s="738"/>
      <c r="I12" s="738"/>
      <c r="J12"/>
      <c r="K12"/>
      <c r="L12"/>
      <c r="M12"/>
    </row>
    <row r="13" spans="1:13" ht="14.4" customHeight="1">
      <c r="B13" s="739"/>
      <c r="C13" s="739"/>
      <c r="D13" s="740"/>
      <c r="E13" s="2367" t="s">
        <v>94</v>
      </c>
      <c r="F13" s="2368"/>
      <c r="G13" s="2369"/>
      <c r="H13" s="2368" t="s">
        <v>95</v>
      </c>
      <c r="I13" s="2369"/>
      <c r="J13" s="2367" t="s">
        <v>802</v>
      </c>
      <c r="K13" s="2369"/>
      <c r="L13" s="741" t="s">
        <v>95</v>
      </c>
      <c r="M13"/>
    </row>
    <row r="14" spans="1:13" ht="15" thickBot="1">
      <c r="B14" s="742"/>
      <c r="C14" s="739"/>
      <c r="D14" s="739"/>
      <c r="E14" s="1681" t="str">
        <f>+'[10]PGA PL (Anexos Reporte)'!AF51</f>
        <v>4T22</v>
      </c>
      <c r="F14" s="1115" t="str">
        <f>+'[10]PGA PL (Anexos Reporte)'!AG51</f>
        <v>3T23</v>
      </c>
      <c r="G14" s="1666" t="str">
        <f>+'[10]PGA PL (Anexos Reporte)'!AH51</f>
        <v>4T23</v>
      </c>
      <c r="H14" s="1115" t="str">
        <f>+'[10]PGA PL (Anexos Reporte)'!AI51</f>
        <v>TaT</v>
      </c>
      <c r="I14" s="1666" t="str">
        <f>+'[10]PGA PL (Anexos Reporte)'!AJ51</f>
        <v>AaA</v>
      </c>
      <c r="J14" s="2154">
        <v>2022</v>
      </c>
      <c r="K14" s="2155">
        <v>2023</v>
      </c>
      <c r="L14" s="941" t="str">
        <f>+'[10]PGA PL (Anexos Reporte)'!AM51</f>
        <v>Dic 23 / Dic 22</v>
      </c>
      <c r="M14"/>
    </row>
    <row r="15" spans="1:13" ht="14.4">
      <c r="B15" s="743" t="s">
        <v>775</v>
      </c>
      <c r="C15" s="744"/>
      <c r="D15" s="744"/>
      <c r="E15" s="942">
        <f>+'[10]PGA PL (Anexos Reporte)'!AF52</f>
        <v>146137</v>
      </c>
      <c r="F15" s="943">
        <f>+'[10]PGA PL (Anexos Reporte)'!AG52</f>
        <v>324995</v>
      </c>
      <c r="G15" s="943">
        <f>+'[10]PGA PL (Anexos Reporte)'!AH52</f>
        <v>255886</v>
      </c>
      <c r="H15" s="944">
        <f>+'[10]PGA PL (Anexos Reporte)'!AI52</f>
        <v>-0.21264634840536012</v>
      </c>
      <c r="I15" s="945">
        <f>+'[10]PGA PL (Anexos Reporte)'!AJ52</f>
        <v>0.75100077324702164</v>
      </c>
      <c r="J15" s="946">
        <f>+'[10]PGA PL (Anexos Reporte)'!AK52</f>
        <v>852103</v>
      </c>
      <c r="K15" s="947">
        <f>+'[10]PGA PL (Anexos Reporte)'!AL52</f>
        <v>1152472</v>
      </c>
      <c r="L15" s="948">
        <f>+'[10]PGA PL (Anexos Reporte)'!AM52</f>
        <v>0.35250315982926939</v>
      </c>
      <c r="M15"/>
    </row>
    <row r="16" spans="1:13" ht="14.4">
      <c r="B16" s="745" t="s">
        <v>776</v>
      </c>
      <c r="C16" s="739"/>
      <c r="D16" s="739"/>
      <c r="E16" s="949">
        <f>+'[10]PGA PL (Anexos Reporte)'!AF53</f>
        <v>-113012</v>
      </c>
      <c r="F16" s="950">
        <f>+'[10]PGA PL (Anexos Reporte)'!AG53</f>
        <v>-118588</v>
      </c>
      <c r="G16" s="950">
        <f>+'[10]PGA PL (Anexos Reporte)'!AH53</f>
        <v>-96996</v>
      </c>
      <c r="H16" s="951">
        <f>+'[10]PGA PL (Anexos Reporte)'!AI53</f>
        <v>-0.18207575808682164</v>
      </c>
      <c r="I16" s="952">
        <f>+'[10]PGA PL (Anexos Reporte)'!AJ53</f>
        <v>-0.14171946341981378</v>
      </c>
      <c r="J16" s="953">
        <f>+'[10]PGA PL (Anexos Reporte)'!AK53</f>
        <v>-460899</v>
      </c>
      <c r="K16" s="954">
        <f>+'[10]PGA PL (Anexos Reporte)'!AL53</f>
        <v>-426290</v>
      </c>
      <c r="L16" s="955">
        <f>+'[10]PGA PL (Anexos Reporte)'!AM53</f>
        <v>-7.5090204144508843E-2</v>
      </c>
      <c r="M16"/>
    </row>
    <row r="17" spans="2:15" s="322" customFormat="1" ht="14.4">
      <c r="B17" s="746" t="s">
        <v>777</v>
      </c>
      <c r="C17" s="747"/>
      <c r="D17" s="747"/>
      <c r="E17" s="956">
        <f>+'[10]PGA PL (Anexos Reporte)'!AF54</f>
        <v>33125</v>
      </c>
      <c r="F17" s="957">
        <f>+'[10]PGA PL (Anexos Reporte)'!AG54</f>
        <v>206407</v>
      </c>
      <c r="G17" s="957">
        <f>+'[10]PGA PL (Anexos Reporte)'!AH54</f>
        <v>158890</v>
      </c>
      <c r="H17" s="958">
        <f>+'[10]PGA PL (Anexos Reporte)'!AI54</f>
        <v>-0.23021021573880729</v>
      </c>
      <c r="I17" s="959">
        <f>+'[10]PGA PL (Anexos Reporte)'!AJ54</f>
        <v>3.7966792452830189</v>
      </c>
      <c r="J17" s="960">
        <f>+'[10]PGA PL (Anexos Reporte)'!AK54</f>
        <v>391204</v>
      </c>
      <c r="K17" s="961">
        <f>+'[10]PGA PL (Anexos Reporte)'!AL54</f>
        <v>726182</v>
      </c>
      <c r="L17" s="962">
        <f>+'[10]PGA PL (Anexos Reporte)'!AM54</f>
        <v>0.85627447572110715</v>
      </c>
      <c r="M17" s="279"/>
    </row>
    <row r="18" spans="2:15" ht="14.4">
      <c r="B18" s="748" t="s">
        <v>297</v>
      </c>
      <c r="C18" s="739"/>
      <c r="D18" s="739"/>
      <c r="E18" s="949">
        <f>+'[10]PGA PL (Anexos Reporte)'!AF55</f>
        <v>198145</v>
      </c>
      <c r="F18" s="950">
        <f>+'[10]PGA PL (Anexos Reporte)'!AG55</f>
        <v>195214</v>
      </c>
      <c r="G18" s="950">
        <f>+'[10]PGA PL (Anexos Reporte)'!AH55</f>
        <v>183933</v>
      </c>
      <c r="H18" s="951">
        <f>+'[10]PGA PL (Anexos Reporte)'!AI55</f>
        <v>-5.7787863575358367E-2</v>
      </c>
      <c r="I18" s="952">
        <f>+'[10]PGA PL (Anexos Reporte)'!AJ55</f>
        <v>-7.1725251709606641E-2</v>
      </c>
      <c r="J18" s="953">
        <f>+'[10]PGA PL (Anexos Reporte)'!AK55</f>
        <v>756602</v>
      </c>
      <c r="K18" s="954">
        <f>+'[10]PGA PL (Anexos Reporte)'!AL55</f>
        <v>778281</v>
      </c>
      <c r="L18" s="955">
        <f>+'[10]PGA PL (Anexos Reporte)'!AM55</f>
        <v>2.8653109560905277E-2</v>
      </c>
      <c r="M18"/>
    </row>
    <row r="19" spans="2:15" ht="14.4">
      <c r="B19" s="745" t="s">
        <v>298</v>
      </c>
      <c r="C19" s="739"/>
      <c r="D19" s="739"/>
      <c r="E19" s="949">
        <f>+'[10]PGA PL (Anexos Reporte)'!AF56</f>
        <v>-109852</v>
      </c>
      <c r="F19" s="950">
        <f>+'[10]PGA PL (Anexos Reporte)'!AG56</f>
        <v>-123388</v>
      </c>
      <c r="G19" s="950">
        <f>+'[10]PGA PL (Anexos Reporte)'!AH56</f>
        <v>-126387</v>
      </c>
      <c r="H19" s="958">
        <f>+'[10]PGA PL (Anexos Reporte)'!AI56</f>
        <v>2.4305442992835546E-2</v>
      </c>
      <c r="I19" s="952">
        <f>+'[10]PGA PL (Anexos Reporte)'!AJ56</f>
        <v>0.15052070057896083</v>
      </c>
      <c r="J19" s="953">
        <f>+'[10]PGA PL (Anexos Reporte)'!AK56</f>
        <v>-455794</v>
      </c>
      <c r="K19" s="954">
        <f>+'[10]PGA PL (Anexos Reporte)'!AL56</f>
        <v>-493247</v>
      </c>
      <c r="L19" s="955">
        <f>+'[10]PGA PL (Anexos Reporte)'!AM56</f>
        <v>8.2170892991132005E-2</v>
      </c>
      <c r="M19"/>
    </row>
    <row r="20" spans="2:15" s="322" customFormat="1" ht="14.4">
      <c r="B20" s="746" t="s">
        <v>778</v>
      </c>
      <c r="C20" s="747"/>
      <c r="D20" s="747"/>
      <c r="E20" s="956">
        <f>+'[10]PGA PL (Anexos Reporte)'!AF57</f>
        <v>88293</v>
      </c>
      <c r="F20" s="957">
        <f>+'[10]PGA PL (Anexos Reporte)'!AG57</f>
        <v>71826</v>
      </c>
      <c r="G20" s="957">
        <f>+'[10]PGA PL (Anexos Reporte)'!AH57</f>
        <v>57546</v>
      </c>
      <c r="H20" s="958">
        <f>+'[10]PGA PL (Anexos Reporte)'!AI57</f>
        <v>-0.19881380001670701</v>
      </c>
      <c r="I20" s="959">
        <f>+'[10]PGA PL (Anexos Reporte)'!AJ57</f>
        <v>-0.34823825218307225</v>
      </c>
      <c r="J20" s="960">
        <f>+'[10]PGA PL (Anexos Reporte)'!AK57</f>
        <v>300808</v>
      </c>
      <c r="K20" s="961">
        <f>+'[10]PGA PL (Anexos Reporte)'!AL57</f>
        <v>285034</v>
      </c>
      <c r="L20" s="962">
        <f>+'[10]PGA PL (Anexos Reporte)'!AM57</f>
        <v>-5.2438764926464709E-2</v>
      </c>
      <c r="M20" s="279"/>
    </row>
    <row r="21" spans="2:15" ht="14.4">
      <c r="B21" s="748" t="s">
        <v>779</v>
      </c>
      <c r="C21" s="739"/>
      <c r="D21" s="739"/>
      <c r="E21" s="949">
        <f>+'[10]PGA PL (Anexos Reporte)'!AF58</f>
        <v>-2628</v>
      </c>
      <c r="F21" s="950">
        <f>+'[10]PGA PL (Anexos Reporte)'!AG58</f>
        <v>-2561</v>
      </c>
      <c r="G21" s="950">
        <f>+'[10]PGA PL (Anexos Reporte)'!AH58</f>
        <v>-2744</v>
      </c>
      <c r="H21" s="951">
        <f>+'[10]PGA PL (Anexos Reporte)'!AI58</f>
        <v>7.14564623194065E-2</v>
      </c>
      <c r="I21" s="952">
        <f>+'[10]PGA PL (Anexos Reporte)'!AJ58</f>
        <v>4.4140030441400357E-2</v>
      </c>
      <c r="J21" s="953">
        <f>+'[10]PGA PL (Anexos Reporte)'!AK58</f>
        <v>-10385</v>
      </c>
      <c r="K21" s="954">
        <f>+'[10]PGA PL (Anexos Reporte)'!AL58</f>
        <v>-11951</v>
      </c>
      <c r="L21" s="955">
        <f>+'[10]PGA PL (Anexos Reporte)'!AM58</f>
        <v>0.1507944150216658</v>
      </c>
      <c r="M21"/>
    </row>
    <row r="22" spans="2:15" ht="14.4">
      <c r="B22" s="748" t="s">
        <v>780</v>
      </c>
      <c r="C22" s="747"/>
      <c r="D22" s="747"/>
      <c r="E22" s="949"/>
      <c r="F22" s="950"/>
      <c r="G22" s="950"/>
      <c r="H22" s="951"/>
      <c r="I22" s="952"/>
      <c r="J22" s="953"/>
      <c r="K22" s="954"/>
      <c r="L22" s="955"/>
      <c r="M22"/>
    </row>
    <row r="23" spans="2:15" ht="14.4">
      <c r="B23" s="750" t="s">
        <v>781</v>
      </c>
      <c r="C23" s="739"/>
      <c r="D23" s="739"/>
      <c r="E23" s="949">
        <f>+'[10]PGA PL (Anexos Reporte)'!AF60</f>
        <v>10768</v>
      </c>
      <c r="F23" s="950">
        <f>+'[10]PGA PL (Anexos Reporte)'!AG60</f>
        <v>20672</v>
      </c>
      <c r="G23" s="950">
        <f>+'[10]PGA PL (Anexos Reporte)'!AH60</f>
        <v>893</v>
      </c>
      <c r="H23" s="951">
        <f>+'[10]PGA PL (Anexos Reporte)'!AI60</f>
        <v>-0.95680147058823528</v>
      </c>
      <c r="I23" s="952">
        <f>+'[10]PGA PL (Anexos Reporte)'!AJ60</f>
        <v>-0.91706909361069833</v>
      </c>
      <c r="J23" s="953">
        <f>+'[10]PGA PL (Anexos Reporte)'!AK60</f>
        <v>12222</v>
      </c>
      <c r="K23" s="954">
        <f>+'[10]PGA PL (Anexos Reporte)'!AL60</f>
        <v>15888</v>
      </c>
      <c r="L23" s="955">
        <f>+'[10]PGA PL (Anexos Reporte)'!AM60</f>
        <v>0.29995090819833092</v>
      </c>
      <c r="M23"/>
    </row>
    <row r="24" spans="2:15" ht="15" customHeight="1">
      <c r="B24" s="751" t="s">
        <v>782</v>
      </c>
      <c r="C24" s="739"/>
      <c r="D24" s="739"/>
      <c r="E24" s="949">
        <f>+'[10]PGA PL (Anexos Reporte)'!AF61</f>
        <v>17574</v>
      </c>
      <c r="F24" s="950">
        <f>+'[10]PGA PL (Anexos Reporte)'!AG61</f>
        <v>27460</v>
      </c>
      <c r="G24" s="950">
        <f>+'[10]PGA PL (Anexos Reporte)'!AH61</f>
        <v>39233</v>
      </c>
      <c r="H24" s="951">
        <f>+'[10]PGA PL (Anexos Reporte)'!AI61</f>
        <v>0.42873270211216319</v>
      </c>
      <c r="I24" s="952">
        <f>+'[10]PGA PL (Anexos Reporte)'!AJ61</f>
        <v>1.2324456583589392</v>
      </c>
      <c r="J24" s="953">
        <f>+'[10]PGA PL (Anexos Reporte)'!AK61</f>
        <v>20382</v>
      </c>
      <c r="K24" s="954">
        <f>+'[10]PGA PL (Anexos Reporte)'!AL61</f>
        <v>118319</v>
      </c>
      <c r="L24" s="955">
        <f>+'[10]PGA PL (Anexos Reporte)'!AM61</f>
        <v>4.8050731037189678</v>
      </c>
      <c r="M24"/>
    </row>
    <row r="25" spans="2:15" ht="14.4">
      <c r="B25" s="751" t="s">
        <v>783</v>
      </c>
      <c r="C25" s="739"/>
      <c r="D25" s="739"/>
      <c r="E25" s="949">
        <f>+'[10]PGA PL (Anexos Reporte)'!AF62</f>
        <v>-11517</v>
      </c>
      <c r="F25" s="950">
        <f>+'[10]PGA PL (Anexos Reporte)'!AG62</f>
        <v>25779</v>
      </c>
      <c r="G25" s="950">
        <f>+'[10]PGA PL (Anexos Reporte)'!AH62</f>
        <v>32649</v>
      </c>
      <c r="H25" s="951">
        <f>+'[10]PGA PL (Anexos Reporte)'!AI62</f>
        <v>0.26649598510415462</v>
      </c>
      <c r="I25" s="952">
        <f>+'[10]PGA PL (Anexos Reporte)'!AJ62</f>
        <v>-3.8348528262568378</v>
      </c>
      <c r="J25" s="953">
        <f>+'[10]PGA PL (Anexos Reporte)'!AK62</f>
        <v>32073</v>
      </c>
      <c r="K25" s="954">
        <f>+'[10]PGA PL (Anexos Reporte)'!AL62</f>
        <v>94611</v>
      </c>
      <c r="L25" s="955">
        <f>+'[10]PGA PL (Anexos Reporte)'!AM62</f>
        <v>1.9498643719015996</v>
      </c>
      <c r="M25"/>
    </row>
    <row r="26" spans="2:15" s="322" customFormat="1" ht="14.4">
      <c r="B26" s="746" t="s">
        <v>702</v>
      </c>
      <c r="C26" s="747"/>
      <c r="D26" s="747"/>
      <c r="E26" s="956">
        <f>+'[10]PGA PL (Anexos Reporte)'!AF63</f>
        <v>14197</v>
      </c>
      <c r="F26" s="957">
        <f>+'[10]PGA PL (Anexos Reporte)'!AG63</f>
        <v>71350</v>
      </c>
      <c r="G26" s="957">
        <f>+'[10]PGA PL (Anexos Reporte)'!AH63</f>
        <v>70031</v>
      </c>
      <c r="H26" s="958">
        <f>+'[10]PGA PL (Anexos Reporte)'!AI63</f>
        <v>-1.8486334968465301E-2</v>
      </c>
      <c r="I26" s="959">
        <f>+'[10]PGA PL (Anexos Reporte)'!AJ63</f>
        <v>3.9328027047967877</v>
      </c>
      <c r="J26" s="960">
        <f>+'[10]PGA PL (Anexos Reporte)'!AK63</f>
        <v>54292</v>
      </c>
      <c r="K26" s="961">
        <f>+'[10]PGA PL (Anexos Reporte)'!AL63</f>
        <v>216867</v>
      </c>
      <c r="L26" s="962">
        <f>+'[10]PGA PL (Anexos Reporte)'!AM63</f>
        <v>2.9944559051057245</v>
      </c>
      <c r="M26" s="279"/>
    </row>
    <row r="27" spans="2:15" ht="14.4">
      <c r="B27" s="752" t="s">
        <v>784</v>
      </c>
      <c r="C27" s="739"/>
      <c r="D27" s="753"/>
      <c r="E27" s="949">
        <f>+'[10]PGA PL (Anexos Reporte)'!AF64</f>
        <v>-82114</v>
      </c>
      <c r="F27" s="950">
        <f>+'[10]PGA PL (Anexos Reporte)'!AG64</f>
        <v>-79355</v>
      </c>
      <c r="G27" s="950">
        <f>+'[10]PGA PL (Anexos Reporte)'!AH64</f>
        <v>-85485</v>
      </c>
      <c r="H27" s="951">
        <f>+'[10]PGA PL (Anexos Reporte)'!AI64</f>
        <v>7.7247810471929856E-2</v>
      </c>
      <c r="I27" s="952">
        <f>+'[10]PGA PL (Anexos Reporte)'!AJ64</f>
        <v>4.10526828555422E-2</v>
      </c>
      <c r="J27" s="953">
        <f>+'[10]PGA PL (Anexos Reporte)'!AK64</f>
        <v>-262796</v>
      </c>
      <c r="K27" s="954">
        <f>+'[10]PGA PL (Anexos Reporte)'!AL64</f>
        <v>-301816</v>
      </c>
      <c r="L27" s="955">
        <f>+'[10]PGA PL (Anexos Reporte)'!AM64</f>
        <v>0.14848018995722922</v>
      </c>
      <c r="M27"/>
    </row>
    <row r="28" spans="2:15" ht="14.4" customHeight="1">
      <c r="B28" s="752" t="s">
        <v>680</v>
      </c>
      <c r="C28" s="739"/>
      <c r="D28" s="754"/>
      <c r="E28" s="949">
        <f>+'[10]PGA PL (Anexos Reporte)'!AF65</f>
        <v>6582</v>
      </c>
      <c r="F28" s="950">
        <f>+'[10]PGA PL (Anexos Reporte)'!AG65</f>
        <v>-19594</v>
      </c>
      <c r="G28" s="950">
        <f>+'[10]PGA PL (Anexos Reporte)'!AH65</f>
        <v>-35317</v>
      </c>
      <c r="H28" s="951">
        <f>+'[10]PGA PL (Anexos Reporte)'!AI65</f>
        <v>0.80243952230274584</v>
      </c>
      <c r="I28" s="952">
        <f>+'[10]PGA PL (Anexos Reporte)'!AJ65</f>
        <v>-6.3656943178365237</v>
      </c>
      <c r="J28" s="953">
        <f>+'[10]PGA PL (Anexos Reporte)'!AK65</f>
        <v>-4787</v>
      </c>
      <c r="K28" s="954">
        <f>+'[10]PGA PL (Anexos Reporte)'!AL65</f>
        <v>-75549</v>
      </c>
      <c r="L28" s="955">
        <f>+'[10]PGA PL (Anexos Reporte)'!AM65</f>
        <v>14.782118236891581</v>
      </c>
      <c r="M28"/>
      <c r="O28" s="755"/>
    </row>
    <row r="29" spans="2:15" s="322" customFormat="1" ht="14.4">
      <c r="B29" s="746" t="s">
        <v>785</v>
      </c>
      <c r="C29" s="747"/>
      <c r="D29" s="747"/>
      <c r="E29" s="956">
        <f>+'[10]PGA PL (Anexos Reporte)'!AF66</f>
        <v>-75532</v>
      </c>
      <c r="F29" s="957">
        <f>+'[10]PGA PL (Anexos Reporte)'!AG66</f>
        <v>-98949</v>
      </c>
      <c r="G29" s="957">
        <f>+'[10]PGA PL (Anexos Reporte)'!AH66</f>
        <v>-120802</v>
      </c>
      <c r="H29" s="958">
        <f>+'[10]PGA PL (Anexos Reporte)'!AI66</f>
        <v>0.22085114553962137</v>
      </c>
      <c r="I29" s="959">
        <f>+'[10]PGA PL (Anexos Reporte)'!AJ66</f>
        <v>0.59934862045225867</v>
      </c>
      <c r="J29" s="960">
        <f>+'[10]PGA PL (Anexos Reporte)'!AK66</f>
        <v>-267583</v>
      </c>
      <c r="K29" s="961">
        <f>+'[10]PGA PL (Anexos Reporte)'!AL66</f>
        <v>-377365</v>
      </c>
      <c r="L29" s="962">
        <f>+'[10]PGA PL (Anexos Reporte)'!AM66</f>
        <v>0.41027270043313657</v>
      </c>
      <c r="M29" s="279"/>
      <c r="O29" s="755"/>
    </row>
    <row r="30" spans="2:15" ht="14.4">
      <c r="B30" s="745" t="s">
        <v>104</v>
      </c>
      <c r="C30" s="739"/>
      <c r="D30" s="739"/>
      <c r="E30" s="949">
        <f>+'[10]PGA PL (Anexos Reporte)'!AF67</f>
        <v>-3096</v>
      </c>
      <c r="F30" s="950">
        <f>+'[10]PGA PL (Anexos Reporte)'!AG67</f>
        <v>-4307</v>
      </c>
      <c r="G30" s="950">
        <f>+'[10]PGA PL (Anexos Reporte)'!AH67</f>
        <v>-29667</v>
      </c>
      <c r="H30" s="951">
        <f>+'[10]PGA PL (Anexos Reporte)'!AI67</f>
        <v>5.8880891571859761</v>
      </c>
      <c r="I30" s="952">
        <f>+'[10]PGA PL (Anexos Reporte)'!AJ67</f>
        <v>8.5823643410852721</v>
      </c>
      <c r="J30" s="953">
        <f>+'[10]PGA PL (Anexos Reporte)'!AK67</f>
        <v>-12317.90295</v>
      </c>
      <c r="K30" s="954">
        <f>+'[10]PGA PL (Anexos Reporte)'!AL67</f>
        <v>-40290</v>
      </c>
      <c r="L30" s="955">
        <f>+'[10]PGA PL (Anexos Reporte)'!AM67</f>
        <v>2.2708489556657856</v>
      </c>
      <c r="M30"/>
    </row>
    <row r="31" spans="2:15" ht="15" thickBot="1">
      <c r="B31" s="1808" t="s">
        <v>601</v>
      </c>
      <c r="C31" s="1809"/>
      <c r="D31" s="1809"/>
      <c r="E31" s="1810">
        <f>+'[10]PGA PL (Anexos Reporte)'!AF68</f>
        <v>56987</v>
      </c>
      <c r="F31" s="1811">
        <f>+'[10]PGA PL (Anexos Reporte)'!AG68</f>
        <v>246327</v>
      </c>
      <c r="G31" s="1811">
        <f>+'[10]PGA PL (Anexos Reporte)'!AH68</f>
        <v>135998</v>
      </c>
      <c r="H31" s="1133">
        <f>+'[10]PGA PL (Anexos Reporte)'!AI68</f>
        <v>-0.44789649530908104</v>
      </c>
      <c r="I31" s="1812">
        <f>+'[10]PGA PL (Anexos Reporte)'!AJ68</f>
        <v>1.3864741081299243</v>
      </c>
      <c r="J31" s="1813">
        <f>+'[10]PGA PL (Anexos Reporte)'!AK68</f>
        <v>466403</v>
      </c>
      <c r="K31" s="1814">
        <f>+'[10]PGA PL (Anexos Reporte)'!AL68</f>
        <v>810428</v>
      </c>
      <c r="L31" s="1815">
        <f>+'[10]PGA PL (Anexos Reporte)'!AM68</f>
        <v>0.73761318001813891</v>
      </c>
      <c r="M31"/>
    </row>
    <row r="32" spans="2:15" ht="14.4">
      <c r="B32" s="756"/>
      <c r="C32" s="739"/>
      <c r="D32" s="739"/>
      <c r="E32" s="739"/>
      <c r="F32" s="739"/>
      <c r="G32" s="739"/>
      <c r="H32" s="757"/>
      <c r="I32" s="757"/>
      <c r="J32"/>
      <c r="K32"/>
      <c r="L32"/>
      <c r="M32"/>
    </row>
    <row r="33" spans="2:13" ht="14.4">
      <c r="B33" t="s">
        <v>786</v>
      </c>
      <c r="C33"/>
      <c r="D33"/>
      <c r="E33"/>
      <c r="F33"/>
      <c r="G33"/>
      <c r="H33"/>
      <c r="I33"/>
      <c r="J33"/>
      <c r="K33"/>
      <c r="L33"/>
      <c r="M33"/>
    </row>
    <row r="34" spans="2:13" ht="14.85" customHeight="1">
      <c r="B34" t="s">
        <v>787</v>
      </c>
      <c r="C34"/>
      <c r="D34"/>
      <c r="E34"/>
      <c r="F34"/>
      <c r="G34"/>
      <c r="H34"/>
      <c r="I34"/>
      <c r="J34"/>
      <c r="K34"/>
      <c r="L34"/>
      <c r="M34"/>
    </row>
    <row r="35" spans="2:13" ht="14.4">
      <c r="B35" t="s">
        <v>788</v>
      </c>
      <c r="C35"/>
      <c r="D35"/>
      <c r="E35"/>
      <c r="F35"/>
      <c r="G35"/>
      <c r="H35"/>
      <c r="I35"/>
      <c r="J35"/>
      <c r="K35"/>
      <c r="L35"/>
      <c r="M35"/>
    </row>
    <row r="36" spans="2:13" ht="14.4">
      <c r="B36" t="s">
        <v>789</v>
      </c>
      <c r="C36"/>
      <c r="D36"/>
      <c r="E36"/>
      <c r="F36"/>
      <c r="G36"/>
      <c r="H36"/>
      <c r="I36"/>
      <c r="J36"/>
      <c r="K36"/>
      <c r="L36"/>
      <c r="M36"/>
    </row>
    <row r="37" spans="2:13" ht="14.4">
      <c r="B37" t="s">
        <v>790</v>
      </c>
      <c r="C37"/>
      <c r="D37"/>
      <c r="E37"/>
      <c r="F37"/>
      <c r="G37"/>
      <c r="H37"/>
      <c r="I37"/>
      <c r="J37"/>
      <c r="K37"/>
      <c r="L37"/>
      <c r="M37"/>
    </row>
    <row r="38" spans="2:13" ht="14.4">
      <c r="B38" t="s">
        <v>791</v>
      </c>
      <c r="C38"/>
      <c r="D38"/>
      <c r="E38"/>
      <c r="F38"/>
      <c r="G38"/>
      <c r="H38"/>
      <c r="I38"/>
      <c r="J38"/>
      <c r="K38"/>
      <c r="L38"/>
      <c r="M38"/>
    </row>
    <row r="39" spans="2:13" ht="27.6" customHeight="1">
      <c r="B39"/>
      <c r="C39"/>
      <c r="D39"/>
      <c r="E39"/>
      <c r="F39"/>
      <c r="G39"/>
      <c r="H39"/>
      <c r="I39"/>
    </row>
    <row r="40" spans="2:13" ht="14.4">
      <c r="B40" t="s">
        <v>792</v>
      </c>
      <c r="C40"/>
      <c r="D40"/>
      <c r="E40"/>
      <c r="F40"/>
      <c r="G40"/>
      <c r="H40"/>
      <c r="I40"/>
    </row>
    <row r="41" spans="2:13" ht="14.4">
      <c r="B41"/>
      <c r="C41"/>
      <c r="D41"/>
      <c r="E41"/>
      <c r="F41"/>
      <c r="G41"/>
      <c r="H41"/>
      <c r="I41"/>
    </row>
    <row r="42" spans="2:13" ht="14.4">
      <c r="B42" t="s">
        <v>793</v>
      </c>
      <c r="C42"/>
      <c r="D42"/>
      <c r="E42"/>
      <c r="F42"/>
      <c r="G42"/>
      <c r="H42"/>
      <c r="I42"/>
    </row>
    <row r="43" spans="2:13" ht="14.4">
      <c r="B43"/>
      <c r="C43"/>
      <c r="D43"/>
      <c r="E43"/>
      <c r="F43"/>
      <c r="G43"/>
      <c r="H43"/>
      <c r="I43"/>
    </row>
    <row r="44" spans="2:13" ht="14.4">
      <c r="B44"/>
      <c r="C44"/>
      <c r="D44"/>
      <c r="E44"/>
      <c r="F44"/>
      <c r="G44"/>
      <c r="H44"/>
      <c r="I44"/>
    </row>
    <row r="45" spans="2:13" ht="14.4">
      <c r="B45"/>
      <c r="C45"/>
      <c r="D45"/>
      <c r="E45"/>
      <c r="F45"/>
      <c r="G45"/>
      <c r="H45"/>
      <c r="I45"/>
    </row>
    <row r="46" spans="2:13" ht="14.4">
      <c r="B46"/>
      <c r="C46"/>
      <c r="D46"/>
      <c r="E46"/>
      <c r="F46"/>
      <c r="G46"/>
      <c r="H46"/>
      <c r="I46"/>
    </row>
    <row r="47" spans="2:13" ht="19.5" customHeight="1">
      <c r="B47"/>
      <c r="C47"/>
      <c r="D47"/>
      <c r="E47"/>
      <c r="F47"/>
      <c r="G47"/>
      <c r="H47"/>
      <c r="I47"/>
    </row>
    <row r="48" spans="2:13" ht="14.4">
      <c r="B48"/>
      <c r="C48"/>
      <c r="D48"/>
      <c r="E48"/>
      <c r="F48"/>
      <c r="G48"/>
      <c r="H48"/>
      <c r="I48"/>
    </row>
    <row r="49" spans="2:9" ht="14.4">
      <c r="B49"/>
      <c r="C49"/>
      <c r="D49"/>
      <c r="E49"/>
      <c r="F49"/>
      <c r="G49"/>
      <c r="H49"/>
      <c r="I49"/>
    </row>
    <row r="50" spans="2:9" ht="14.4">
      <c r="B50"/>
      <c r="C50"/>
      <c r="D50"/>
      <c r="E50"/>
      <c r="F50"/>
      <c r="G50"/>
      <c r="H50"/>
      <c r="I50"/>
    </row>
    <row r="51" spans="2:9" ht="14.4">
      <c r="B51"/>
      <c r="C51"/>
      <c r="D51"/>
      <c r="E51"/>
      <c r="F51"/>
      <c r="G51"/>
      <c r="H51"/>
      <c r="I51"/>
    </row>
    <row r="52" spans="2:9" ht="14.4">
      <c r="B52"/>
      <c r="C52"/>
      <c r="D52"/>
      <c r="E52"/>
      <c r="F52"/>
      <c r="G52"/>
      <c r="H52"/>
      <c r="I52"/>
    </row>
    <row r="53" spans="2:9" ht="14.4">
      <c r="B53"/>
      <c r="C53"/>
      <c r="D53"/>
      <c r="E53"/>
      <c r="F53"/>
      <c r="G53"/>
      <c r="H53"/>
      <c r="I53"/>
    </row>
    <row r="54" spans="2:9" ht="14.4">
      <c r="B54"/>
      <c r="C54"/>
      <c r="D54"/>
      <c r="E54"/>
      <c r="F54"/>
      <c r="G54"/>
      <c r="H54"/>
      <c r="I54"/>
    </row>
    <row r="55" spans="2:9" ht="14.4">
      <c r="B55"/>
      <c r="C55"/>
      <c r="D55"/>
      <c r="E55"/>
      <c r="F55"/>
      <c r="G55"/>
      <c r="H55"/>
      <c r="I55"/>
    </row>
    <row r="56" spans="2:9" ht="14.4">
      <c r="B56"/>
      <c r="C56"/>
      <c r="D56"/>
      <c r="E56"/>
      <c r="F56"/>
      <c r="G56"/>
      <c r="H56"/>
      <c r="I56"/>
    </row>
    <row r="57" spans="2:9" ht="14.4">
      <c r="B57"/>
      <c r="C57"/>
      <c r="D57"/>
      <c r="E57"/>
      <c r="F57"/>
      <c r="G57"/>
      <c r="H57"/>
      <c r="I57"/>
    </row>
    <row r="58" spans="2:9" ht="14.4">
      <c r="B58"/>
      <c r="C58"/>
      <c r="D58"/>
      <c r="E58"/>
      <c r="F58"/>
      <c r="G58"/>
      <c r="H58"/>
      <c r="I58"/>
    </row>
    <row r="59" spans="2:9" ht="14.4">
      <c r="B59"/>
      <c r="C59"/>
      <c r="D59"/>
      <c r="E59"/>
      <c r="F59"/>
      <c r="G59"/>
      <c r="H59"/>
      <c r="I59"/>
    </row>
    <row r="60" spans="2:9" ht="14.4">
      <c r="B60"/>
      <c r="C60"/>
      <c r="D60"/>
      <c r="E60"/>
      <c r="F60"/>
      <c r="G60"/>
      <c r="H60"/>
      <c r="I60"/>
    </row>
    <row r="61" spans="2:9" ht="14.4">
      <c r="B61"/>
      <c r="C61"/>
      <c r="D61"/>
      <c r="E61"/>
      <c r="F61"/>
      <c r="G61"/>
      <c r="H61"/>
      <c r="I61"/>
    </row>
    <row r="62" spans="2:9" ht="14.4">
      <c r="B62"/>
      <c r="C62"/>
      <c r="D62"/>
      <c r="E62"/>
      <c r="F62"/>
      <c r="G62"/>
      <c r="H62"/>
      <c r="I62"/>
    </row>
    <row r="63" spans="2:9" ht="14.4">
      <c r="B63"/>
      <c r="C63"/>
      <c r="D63"/>
      <c r="E63"/>
      <c r="F63"/>
      <c r="G63"/>
      <c r="H63"/>
      <c r="I63"/>
    </row>
    <row r="64" spans="2:9" ht="14.4">
      <c r="B64"/>
      <c r="C64"/>
      <c r="D64"/>
      <c r="E64"/>
      <c r="F64"/>
      <c r="G64"/>
      <c r="H64"/>
      <c r="I64"/>
    </row>
    <row r="65" spans="2:9" ht="14.4">
      <c r="B65"/>
      <c r="C65"/>
      <c r="D65"/>
      <c r="E65"/>
      <c r="F65"/>
      <c r="G65"/>
      <c r="H65"/>
      <c r="I65"/>
    </row>
    <row r="66" spans="2:9" ht="14.4">
      <c r="B66"/>
      <c r="C66"/>
      <c r="D66"/>
      <c r="E66"/>
      <c r="F66"/>
      <c r="G66"/>
      <c r="H66"/>
      <c r="I66"/>
    </row>
    <row r="67" spans="2:9" ht="14.4">
      <c r="B67"/>
      <c r="C67"/>
      <c r="D67"/>
      <c r="E67"/>
      <c r="F67"/>
      <c r="G67"/>
      <c r="H67"/>
      <c r="I67"/>
    </row>
    <row r="68" spans="2:9" ht="14.4">
      <c r="B68"/>
      <c r="C68"/>
      <c r="D68"/>
      <c r="E68"/>
      <c r="F68"/>
      <c r="G68"/>
      <c r="H68"/>
      <c r="I68"/>
    </row>
    <row r="69" spans="2:9" ht="14.4">
      <c r="B69"/>
      <c r="C69"/>
      <c r="D69"/>
      <c r="E69"/>
      <c r="F69"/>
      <c r="G69"/>
      <c r="H69"/>
      <c r="I69"/>
    </row>
    <row r="70" spans="2:9" ht="14.4">
      <c r="B70"/>
      <c r="C70"/>
      <c r="D70"/>
      <c r="E70"/>
      <c r="F70"/>
      <c r="G70"/>
      <c r="H70"/>
      <c r="I70"/>
    </row>
    <row r="71" spans="2:9" ht="14.4">
      <c r="B71"/>
      <c r="C71"/>
      <c r="D71"/>
      <c r="E71"/>
      <c r="F71"/>
      <c r="G71"/>
      <c r="H71"/>
      <c r="I71"/>
    </row>
    <row r="72" spans="2:9" ht="14.4">
      <c r="B72"/>
      <c r="C72"/>
      <c r="D72"/>
      <c r="E72"/>
      <c r="F72"/>
      <c r="G72"/>
      <c r="H72"/>
      <c r="I72"/>
    </row>
    <row r="73" spans="2:9" ht="14.4">
      <c r="B73"/>
      <c r="C73"/>
      <c r="D73"/>
      <c r="E73"/>
      <c r="F73"/>
      <c r="G73"/>
      <c r="H73"/>
      <c r="I73"/>
    </row>
    <row r="74" spans="2:9" ht="14.4">
      <c r="B74"/>
      <c r="C74"/>
      <c r="D74"/>
      <c r="E74"/>
      <c r="F74"/>
      <c r="G74"/>
      <c r="H74"/>
      <c r="I74"/>
    </row>
    <row r="75" spans="2:9" ht="14.4">
      <c r="B75"/>
      <c r="C75"/>
      <c r="D75"/>
      <c r="E75"/>
      <c r="F75"/>
      <c r="G75"/>
      <c r="H75"/>
      <c r="I75"/>
    </row>
    <row r="76" spans="2:9" ht="14.4">
      <c r="B76"/>
      <c r="C76"/>
      <c r="D76"/>
      <c r="E76"/>
      <c r="F76"/>
      <c r="G76"/>
      <c r="H76"/>
      <c r="I76"/>
    </row>
    <row r="77" spans="2:9" ht="14.4">
      <c r="B77"/>
      <c r="C77"/>
      <c r="D77"/>
      <c r="E77"/>
      <c r="F77"/>
      <c r="G77"/>
      <c r="H77"/>
      <c r="I77"/>
    </row>
    <row r="78" spans="2:9" ht="14.4">
      <c r="B78"/>
      <c r="C78"/>
      <c r="D78"/>
      <c r="E78"/>
      <c r="F78"/>
      <c r="G78"/>
      <c r="H78"/>
      <c r="I78"/>
    </row>
    <row r="79" spans="2:9" ht="14.4">
      <c r="B79"/>
      <c r="C79"/>
      <c r="D79"/>
      <c r="E79"/>
      <c r="F79"/>
      <c r="G79"/>
      <c r="H79"/>
      <c r="I79"/>
    </row>
    <row r="80" spans="2:9" ht="14.4">
      <c r="B80"/>
      <c r="C80"/>
      <c r="D80"/>
      <c r="E80"/>
      <c r="F80"/>
      <c r="G80"/>
      <c r="H80"/>
      <c r="I80"/>
    </row>
    <row r="81" spans="2:9" ht="14.4">
      <c r="B81"/>
      <c r="C81"/>
      <c r="D81"/>
      <c r="E81"/>
      <c r="F81"/>
      <c r="G81"/>
      <c r="H81"/>
      <c r="I81"/>
    </row>
    <row r="82" spans="2:9" ht="14.4">
      <c r="B82"/>
      <c r="C82"/>
      <c r="D82"/>
      <c r="E82"/>
      <c r="F82"/>
      <c r="G82"/>
      <c r="H82"/>
      <c r="I82"/>
    </row>
    <row r="83" spans="2:9" ht="14.4">
      <c r="B83"/>
      <c r="C83"/>
      <c r="D83"/>
      <c r="E83"/>
      <c r="F83"/>
      <c r="G83"/>
      <c r="H83"/>
      <c r="I83"/>
    </row>
    <row r="84" spans="2:9" ht="14.4">
      <c r="B84"/>
      <c r="C84"/>
      <c r="D84"/>
      <c r="E84"/>
      <c r="F84"/>
      <c r="G84"/>
      <c r="H84"/>
      <c r="I84"/>
    </row>
    <row r="85" spans="2:9" ht="14.4">
      <c r="B85"/>
      <c r="C85"/>
      <c r="D85"/>
      <c r="E85"/>
      <c r="F85"/>
      <c r="G85"/>
      <c r="H85"/>
      <c r="I85"/>
    </row>
    <row r="86" spans="2:9" ht="14.4">
      <c r="B86"/>
      <c r="C86"/>
      <c r="D86"/>
      <c r="E86"/>
      <c r="F86"/>
      <c r="G86"/>
      <c r="H86"/>
      <c r="I86"/>
    </row>
    <row r="87" spans="2:9" ht="14.4">
      <c r="B87"/>
      <c r="C87"/>
      <c r="D87"/>
      <c r="E87"/>
      <c r="F87"/>
      <c r="G87"/>
      <c r="H87"/>
      <c r="I87"/>
    </row>
    <row r="88" spans="2:9" ht="14.4">
      <c r="B88"/>
      <c r="C88"/>
      <c r="D88"/>
      <c r="E88"/>
      <c r="F88"/>
      <c r="G88"/>
      <c r="H88"/>
      <c r="I88"/>
    </row>
    <row r="89" spans="2:9" ht="14.4">
      <c r="B89"/>
      <c r="C89"/>
      <c r="D89"/>
      <c r="E89"/>
      <c r="F89"/>
      <c r="G89"/>
      <c r="H89"/>
      <c r="I89"/>
    </row>
    <row r="90" spans="2:9" ht="14.4">
      <c r="B90"/>
      <c r="C90"/>
      <c r="D90"/>
      <c r="E90"/>
      <c r="F90"/>
      <c r="G90"/>
      <c r="H90"/>
      <c r="I90"/>
    </row>
    <row r="91" spans="2:9" ht="14.4">
      <c r="B91"/>
      <c r="C91"/>
      <c r="D91"/>
      <c r="E91"/>
      <c r="F91"/>
      <c r="G91"/>
      <c r="H91"/>
      <c r="I91"/>
    </row>
    <row r="92" spans="2:9" ht="14.4">
      <c r="B92"/>
      <c r="C92"/>
      <c r="D92"/>
      <c r="E92"/>
      <c r="F92"/>
      <c r="G92"/>
      <c r="H92"/>
      <c r="I92"/>
    </row>
    <row r="93" spans="2:9" ht="14.4">
      <c r="B93"/>
      <c r="C93"/>
      <c r="D93"/>
      <c r="E93"/>
      <c r="F93"/>
      <c r="G93"/>
      <c r="H93"/>
      <c r="I93"/>
    </row>
    <row r="94" spans="2:9" ht="14.4">
      <c r="B94"/>
      <c r="C94"/>
      <c r="D94"/>
      <c r="E94"/>
      <c r="F94"/>
      <c r="G94"/>
      <c r="H94"/>
      <c r="I94"/>
    </row>
    <row r="95" spans="2:9" ht="14.4">
      <c r="B95"/>
      <c r="C95"/>
      <c r="D95"/>
      <c r="E95"/>
      <c r="F95"/>
      <c r="G95"/>
      <c r="H95"/>
      <c r="I95"/>
    </row>
    <row r="96" spans="2:9" ht="14.4">
      <c r="B96"/>
      <c r="C96"/>
      <c r="D96"/>
      <c r="E96"/>
      <c r="F96"/>
      <c r="G96"/>
      <c r="H96"/>
      <c r="I96"/>
    </row>
    <row r="97" spans="2:9" ht="14.4">
      <c r="B97"/>
      <c r="C97"/>
      <c r="D97"/>
      <c r="E97"/>
      <c r="F97"/>
      <c r="G97"/>
      <c r="H97"/>
      <c r="I97"/>
    </row>
    <row r="98" spans="2:9" ht="14.4">
      <c r="B98"/>
      <c r="C98"/>
      <c r="D98"/>
      <c r="E98"/>
      <c r="F98"/>
      <c r="G98"/>
      <c r="H98"/>
      <c r="I98"/>
    </row>
    <row r="99" spans="2:9" ht="14.4">
      <c r="B99"/>
      <c r="C99"/>
      <c r="D99"/>
      <c r="E99"/>
      <c r="F99"/>
      <c r="G99"/>
      <c r="H99"/>
      <c r="I99"/>
    </row>
    <row r="100" spans="2:9" ht="14.4">
      <c r="B100"/>
      <c r="C100"/>
      <c r="D100"/>
      <c r="E100"/>
      <c r="F100"/>
      <c r="G100"/>
      <c r="H100"/>
      <c r="I100"/>
    </row>
    <row r="101" spans="2:9" ht="14.4">
      <c r="B101"/>
      <c r="C101"/>
      <c r="D101"/>
      <c r="E101"/>
      <c r="F101"/>
      <c r="G101"/>
      <c r="H101"/>
      <c r="I101"/>
    </row>
    <row r="102" spans="2:9" ht="14.4">
      <c r="B102"/>
      <c r="C102"/>
      <c r="D102"/>
      <c r="E102"/>
      <c r="F102"/>
      <c r="G102"/>
      <c r="H102"/>
      <c r="I102"/>
    </row>
    <row r="103" spans="2:9" ht="14.4">
      <c r="B103"/>
      <c r="C103"/>
      <c r="D103"/>
      <c r="E103"/>
      <c r="F103"/>
      <c r="G103"/>
      <c r="H103"/>
      <c r="I103"/>
    </row>
    <row r="104" spans="2:9" ht="14.4">
      <c r="B104"/>
      <c r="C104"/>
      <c r="D104"/>
      <c r="E104"/>
      <c r="F104"/>
      <c r="G104"/>
      <c r="H104"/>
      <c r="I104"/>
    </row>
    <row r="105" spans="2:9" ht="14.4">
      <c r="B105"/>
      <c r="C105"/>
      <c r="D105"/>
      <c r="E105"/>
      <c r="F105"/>
      <c r="G105"/>
      <c r="H105"/>
      <c r="I105"/>
    </row>
    <row r="106" spans="2:9" ht="14.4">
      <c r="B106"/>
      <c r="C106"/>
      <c r="D106"/>
      <c r="E106"/>
      <c r="F106"/>
      <c r="G106"/>
      <c r="H106"/>
      <c r="I106"/>
    </row>
    <row r="107" spans="2:9" ht="14.4">
      <c r="B107"/>
      <c r="C107"/>
      <c r="D107"/>
      <c r="E107"/>
      <c r="F107"/>
      <c r="G107"/>
      <c r="H107"/>
      <c r="I107"/>
    </row>
    <row r="108" spans="2:9" ht="14.4">
      <c r="B108"/>
      <c r="C108"/>
      <c r="D108"/>
      <c r="E108"/>
      <c r="F108"/>
      <c r="G108"/>
      <c r="H108"/>
      <c r="I108"/>
    </row>
    <row r="109" spans="2:9" ht="14.4">
      <c r="B109"/>
      <c r="C109"/>
      <c r="D109"/>
      <c r="E109"/>
      <c r="F109"/>
      <c r="G109"/>
      <c r="H109"/>
      <c r="I109"/>
    </row>
    <row r="110" spans="2:9" ht="14.4">
      <c r="B110"/>
      <c r="C110"/>
      <c r="D110"/>
      <c r="E110"/>
      <c r="F110"/>
      <c r="G110"/>
      <c r="H110"/>
      <c r="I110"/>
    </row>
    <row r="111" spans="2:9" ht="14.4">
      <c r="B111"/>
      <c r="C111"/>
      <c r="D111"/>
      <c r="E111"/>
      <c r="F111"/>
      <c r="G111"/>
      <c r="H111"/>
      <c r="I111"/>
    </row>
    <row r="112" spans="2:9" ht="14.4">
      <c r="B112"/>
      <c r="C112"/>
      <c r="D112"/>
      <c r="E112"/>
      <c r="F112"/>
      <c r="G112"/>
      <c r="H112"/>
      <c r="I112"/>
    </row>
    <row r="113" spans="2:9" ht="14.4">
      <c r="B113"/>
      <c r="C113"/>
      <c r="D113"/>
      <c r="E113"/>
      <c r="F113"/>
      <c r="G113"/>
      <c r="H113"/>
      <c r="I113"/>
    </row>
    <row r="114" spans="2:9" ht="14.4">
      <c r="B114"/>
      <c r="C114"/>
      <c r="D114"/>
      <c r="E114"/>
      <c r="F114"/>
      <c r="G114"/>
      <c r="H114"/>
      <c r="I114"/>
    </row>
    <row r="115" spans="2:9" ht="14.4">
      <c r="B115"/>
      <c r="C115"/>
      <c r="D115"/>
      <c r="E115"/>
      <c r="F115"/>
      <c r="G115"/>
      <c r="H115"/>
      <c r="I115"/>
    </row>
    <row r="116" spans="2:9" ht="14.4">
      <c r="B116"/>
      <c r="C116"/>
      <c r="D116"/>
      <c r="E116"/>
      <c r="F116"/>
      <c r="G116"/>
      <c r="H116"/>
      <c r="I116"/>
    </row>
    <row r="117" spans="2:9" ht="14.4">
      <c r="B117"/>
      <c r="C117"/>
      <c r="D117"/>
      <c r="E117"/>
      <c r="F117"/>
      <c r="G117"/>
      <c r="H117"/>
      <c r="I117"/>
    </row>
    <row r="118" spans="2:9" ht="14.4">
      <c r="B118"/>
      <c r="C118"/>
      <c r="D118"/>
      <c r="E118"/>
      <c r="F118"/>
      <c r="G118"/>
      <c r="H118"/>
      <c r="I118"/>
    </row>
    <row r="119" spans="2:9" ht="14.4">
      <c r="B119"/>
      <c r="C119"/>
      <c r="D119"/>
      <c r="E119"/>
      <c r="F119"/>
      <c r="G119"/>
      <c r="H119"/>
      <c r="I119"/>
    </row>
    <row r="120" spans="2:9" ht="14.4">
      <c r="B120"/>
      <c r="C120"/>
      <c r="D120"/>
      <c r="E120"/>
      <c r="F120"/>
      <c r="G120"/>
      <c r="H120"/>
      <c r="I120"/>
    </row>
    <row r="121" spans="2:9" ht="14.4">
      <c r="B121"/>
      <c r="C121"/>
      <c r="D121"/>
      <c r="E121"/>
      <c r="F121"/>
      <c r="G121"/>
      <c r="H121"/>
      <c r="I121"/>
    </row>
    <row r="122" spans="2:9" ht="14.4">
      <c r="B122"/>
      <c r="C122"/>
      <c r="D122"/>
      <c r="E122"/>
      <c r="F122"/>
      <c r="G122"/>
      <c r="H122"/>
      <c r="I122"/>
    </row>
    <row r="123" spans="2:9" ht="14.4">
      <c r="B123"/>
      <c r="C123"/>
      <c r="D123"/>
      <c r="E123"/>
      <c r="F123"/>
      <c r="G123"/>
      <c r="H123"/>
      <c r="I123"/>
    </row>
    <row r="124" spans="2:9" ht="14.4">
      <c r="B124"/>
      <c r="C124"/>
      <c r="D124"/>
      <c r="E124"/>
      <c r="F124"/>
      <c r="G124"/>
      <c r="H124"/>
      <c r="I124"/>
    </row>
    <row r="125" spans="2:9" ht="14.4">
      <c r="B125"/>
      <c r="C125"/>
      <c r="D125"/>
      <c r="E125"/>
      <c r="F125"/>
      <c r="G125"/>
      <c r="H125"/>
      <c r="I125"/>
    </row>
    <row r="126" spans="2:9" ht="14.4">
      <c r="B126"/>
      <c r="C126"/>
      <c r="D126"/>
      <c r="E126"/>
      <c r="F126"/>
      <c r="G126"/>
      <c r="H126"/>
      <c r="I126"/>
    </row>
    <row r="127" spans="2:9" ht="14.4">
      <c r="B127"/>
      <c r="C127"/>
      <c r="D127"/>
      <c r="E127"/>
      <c r="F127"/>
      <c r="G127"/>
      <c r="H127"/>
      <c r="I127"/>
    </row>
    <row r="128" spans="2:9" ht="14.4">
      <c r="B128"/>
      <c r="C128"/>
      <c r="D128"/>
      <c r="E128"/>
      <c r="F128"/>
      <c r="G128"/>
      <c r="H128"/>
      <c r="I128"/>
    </row>
    <row r="129" spans="2:9" ht="14.4">
      <c r="B129"/>
      <c r="C129"/>
      <c r="D129"/>
      <c r="E129"/>
      <c r="F129"/>
      <c r="G129"/>
      <c r="H129"/>
      <c r="I129"/>
    </row>
    <row r="130" spans="2:9" ht="14.4">
      <c r="B130"/>
      <c r="C130"/>
      <c r="D130"/>
      <c r="E130"/>
      <c r="F130"/>
      <c r="G130"/>
      <c r="H130"/>
      <c r="I130"/>
    </row>
    <row r="131" spans="2:9" ht="14.4">
      <c r="B131"/>
      <c r="C131"/>
      <c r="D131"/>
      <c r="E131"/>
      <c r="F131"/>
      <c r="G131"/>
      <c r="H131"/>
      <c r="I131"/>
    </row>
    <row r="132" spans="2:9" ht="14.4">
      <c r="B132"/>
      <c r="C132"/>
      <c r="D132"/>
      <c r="E132"/>
      <c r="F132"/>
      <c r="G132"/>
      <c r="H132"/>
      <c r="I132"/>
    </row>
    <row r="133" spans="2:9" ht="14.4">
      <c r="B133"/>
      <c r="C133"/>
      <c r="D133"/>
      <c r="E133"/>
      <c r="F133"/>
      <c r="G133"/>
      <c r="H133"/>
      <c r="I133"/>
    </row>
    <row r="134" spans="2:9" ht="14.4">
      <c r="B134"/>
      <c r="C134"/>
      <c r="D134"/>
      <c r="E134"/>
      <c r="F134"/>
      <c r="G134"/>
      <c r="H134"/>
      <c r="I134"/>
    </row>
    <row r="135" spans="2:9" ht="14.4">
      <c r="B135"/>
      <c r="C135"/>
      <c r="D135"/>
      <c r="E135"/>
      <c r="F135"/>
      <c r="G135"/>
      <c r="H135"/>
      <c r="I135"/>
    </row>
    <row r="136" spans="2:9" ht="14.4">
      <c r="B136"/>
      <c r="C136"/>
      <c r="D136"/>
      <c r="E136"/>
      <c r="F136"/>
      <c r="G136"/>
      <c r="H136"/>
      <c r="I136"/>
    </row>
    <row r="137" spans="2:9" ht="14.4">
      <c r="B137"/>
      <c r="C137"/>
      <c r="D137"/>
      <c r="E137"/>
      <c r="F137"/>
      <c r="G137"/>
      <c r="H137"/>
      <c r="I137"/>
    </row>
    <row r="138" spans="2:9" ht="14.4">
      <c r="B138"/>
      <c r="C138"/>
      <c r="D138"/>
      <c r="E138"/>
      <c r="F138"/>
      <c r="G138"/>
      <c r="H138"/>
      <c r="I138"/>
    </row>
    <row r="139" spans="2:9" ht="14.4">
      <c r="B139"/>
      <c r="C139"/>
      <c r="D139"/>
      <c r="E139"/>
      <c r="F139"/>
      <c r="G139"/>
      <c r="H139"/>
      <c r="I139"/>
    </row>
    <row r="140" spans="2:9" ht="14.4">
      <c r="B140"/>
      <c r="C140"/>
      <c r="D140"/>
      <c r="E140"/>
      <c r="F140"/>
      <c r="G140"/>
      <c r="H140"/>
      <c r="I140"/>
    </row>
    <row r="141" spans="2:9" ht="14.4">
      <c r="B141"/>
      <c r="C141"/>
      <c r="D141"/>
      <c r="E141"/>
      <c r="F141"/>
      <c r="G141"/>
      <c r="H141"/>
      <c r="I141"/>
    </row>
    <row r="142" spans="2:9" ht="14.4">
      <c r="B142"/>
      <c r="C142"/>
      <c r="D142"/>
      <c r="E142"/>
      <c r="F142"/>
      <c r="G142"/>
      <c r="H142"/>
      <c r="I142"/>
    </row>
    <row r="143" spans="2:9" ht="14.4">
      <c r="B143"/>
      <c r="C143"/>
      <c r="D143"/>
      <c r="E143"/>
      <c r="F143"/>
      <c r="G143"/>
      <c r="H143"/>
      <c r="I143"/>
    </row>
    <row r="144" spans="2:9" ht="14.4">
      <c r="B144"/>
      <c r="C144"/>
      <c r="D144"/>
      <c r="E144"/>
      <c r="F144"/>
      <c r="G144"/>
      <c r="H144"/>
      <c r="I144"/>
    </row>
    <row r="145" spans="2:9" ht="14.4">
      <c r="B145"/>
      <c r="C145"/>
      <c r="D145"/>
      <c r="E145"/>
      <c r="F145"/>
      <c r="G145"/>
      <c r="H145"/>
      <c r="I145"/>
    </row>
    <row r="146" spans="2:9" ht="14.4">
      <c r="B146"/>
      <c r="C146"/>
      <c r="D146"/>
      <c r="E146"/>
      <c r="F146"/>
      <c r="G146"/>
      <c r="H146"/>
      <c r="I146"/>
    </row>
    <row r="147" spans="2:9" ht="14.4">
      <c r="B147"/>
      <c r="C147"/>
      <c r="D147"/>
      <c r="E147"/>
      <c r="F147"/>
      <c r="G147"/>
      <c r="H147"/>
      <c r="I147"/>
    </row>
    <row r="148" spans="2:9" ht="14.4">
      <c r="B148"/>
      <c r="C148"/>
      <c r="D148"/>
      <c r="E148"/>
      <c r="F148"/>
      <c r="G148"/>
      <c r="H148"/>
      <c r="I148"/>
    </row>
    <row r="149" spans="2:9" ht="14.4">
      <c r="B149"/>
      <c r="C149"/>
      <c r="D149"/>
      <c r="E149"/>
      <c r="F149"/>
      <c r="G149"/>
      <c r="H149"/>
      <c r="I149"/>
    </row>
    <row r="150" spans="2:9" ht="14.4">
      <c r="B150"/>
      <c r="C150"/>
      <c r="D150"/>
      <c r="E150"/>
      <c r="F150"/>
      <c r="G150"/>
      <c r="H150"/>
      <c r="I150"/>
    </row>
    <row r="151" spans="2:9" ht="14.4">
      <c r="B151"/>
      <c r="C151"/>
      <c r="D151"/>
      <c r="E151"/>
      <c r="F151"/>
      <c r="G151"/>
      <c r="H151"/>
      <c r="I151"/>
    </row>
    <row r="152" spans="2:9" ht="14.4">
      <c r="B152"/>
      <c r="C152"/>
      <c r="D152"/>
      <c r="E152"/>
      <c r="F152"/>
      <c r="G152"/>
      <c r="H152"/>
      <c r="I152"/>
    </row>
    <row r="153" spans="2:9" ht="14.4">
      <c r="B153"/>
      <c r="C153"/>
      <c r="D153"/>
      <c r="E153"/>
      <c r="F153"/>
      <c r="G153"/>
      <c r="H153"/>
      <c r="I153"/>
    </row>
    <row r="154" spans="2:9" ht="14.4">
      <c r="B154"/>
      <c r="C154"/>
      <c r="D154"/>
      <c r="E154"/>
      <c r="F154"/>
      <c r="G154"/>
      <c r="H154"/>
      <c r="I154"/>
    </row>
    <row r="155" spans="2:9" ht="14.4">
      <c r="B155"/>
      <c r="C155"/>
      <c r="D155"/>
      <c r="E155"/>
      <c r="F155"/>
      <c r="G155"/>
      <c r="H155"/>
      <c r="I155"/>
    </row>
    <row r="156" spans="2:9" ht="14.4">
      <c r="B156"/>
      <c r="C156"/>
      <c r="D156"/>
      <c r="E156"/>
      <c r="F156"/>
      <c r="G156"/>
      <c r="H156"/>
      <c r="I156"/>
    </row>
    <row r="157" spans="2:9" ht="14.4">
      <c r="B157"/>
      <c r="C157"/>
      <c r="D157"/>
      <c r="E157"/>
      <c r="F157"/>
      <c r="G157"/>
      <c r="H157"/>
      <c r="I157"/>
    </row>
    <row r="158" spans="2:9" ht="14.4">
      <c r="B158"/>
      <c r="C158"/>
      <c r="D158"/>
      <c r="E158"/>
      <c r="F158"/>
      <c r="G158"/>
      <c r="H158"/>
      <c r="I158"/>
    </row>
    <row r="159" spans="2:9" ht="14.4">
      <c r="B159"/>
      <c r="C159"/>
      <c r="D159"/>
      <c r="E159"/>
      <c r="F159"/>
      <c r="G159"/>
      <c r="H159"/>
      <c r="I159"/>
    </row>
    <row r="160" spans="2:9" ht="14.4">
      <c r="B160"/>
      <c r="C160"/>
      <c r="D160"/>
      <c r="E160"/>
      <c r="F160"/>
      <c r="G160"/>
      <c r="H160"/>
      <c r="I160"/>
    </row>
    <row r="161" spans="2:9" ht="14.4">
      <c r="B161"/>
      <c r="C161"/>
      <c r="D161"/>
      <c r="E161"/>
      <c r="F161"/>
      <c r="G161"/>
      <c r="H161"/>
      <c r="I161"/>
    </row>
    <row r="162" spans="2:9" ht="14.4">
      <c r="B162"/>
      <c r="C162"/>
      <c r="D162"/>
      <c r="E162"/>
      <c r="F162"/>
      <c r="G162"/>
      <c r="H162"/>
      <c r="I162"/>
    </row>
    <row r="163" spans="2:9" ht="14.4">
      <c r="B163"/>
      <c r="C163"/>
      <c r="D163"/>
      <c r="E163"/>
      <c r="F163"/>
      <c r="G163"/>
      <c r="H163"/>
      <c r="I163"/>
    </row>
    <row r="164" spans="2:9" ht="14.4">
      <c r="B164"/>
      <c r="C164"/>
      <c r="D164"/>
      <c r="E164"/>
      <c r="F164"/>
      <c r="G164"/>
      <c r="H164"/>
      <c r="I164"/>
    </row>
    <row r="165" spans="2:9" ht="14.4">
      <c r="B165"/>
      <c r="C165"/>
      <c r="D165"/>
      <c r="E165"/>
      <c r="F165"/>
      <c r="G165"/>
      <c r="H165"/>
      <c r="I165"/>
    </row>
    <row r="166" spans="2:9" ht="14.4">
      <c r="B166"/>
      <c r="C166"/>
      <c r="D166"/>
      <c r="E166"/>
      <c r="F166"/>
      <c r="G166"/>
      <c r="H166"/>
      <c r="I166"/>
    </row>
    <row r="167" spans="2:9" ht="14.4">
      <c r="B167"/>
      <c r="C167"/>
      <c r="D167"/>
      <c r="E167"/>
      <c r="F167"/>
      <c r="G167"/>
      <c r="H167"/>
      <c r="I167"/>
    </row>
    <row r="168" spans="2:9" ht="14.4">
      <c r="B168"/>
      <c r="C168"/>
      <c r="D168"/>
      <c r="E168"/>
      <c r="F168"/>
      <c r="G168"/>
      <c r="H168"/>
      <c r="I168"/>
    </row>
    <row r="169" spans="2:9" ht="14.4">
      <c r="B169"/>
      <c r="C169"/>
      <c r="D169"/>
      <c r="E169"/>
      <c r="F169"/>
      <c r="G169"/>
      <c r="H169"/>
      <c r="I169"/>
    </row>
    <row r="170" spans="2:9" ht="14.4">
      <c r="B170"/>
      <c r="C170"/>
      <c r="D170"/>
      <c r="E170"/>
      <c r="F170"/>
      <c r="G170"/>
      <c r="H170"/>
      <c r="I170"/>
    </row>
    <row r="171" spans="2:9" ht="14.4">
      <c r="B171"/>
      <c r="C171"/>
      <c r="D171"/>
      <c r="E171"/>
      <c r="F171"/>
      <c r="G171"/>
      <c r="H171"/>
      <c r="I171"/>
    </row>
    <row r="172" spans="2:9" ht="14.4">
      <c r="B172"/>
      <c r="C172"/>
      <c r="D172"/>
      <c r="E172"/>
      <c r="F172"/>
      <c r="G172"/>
      <c r="H172"/>
      <c r="I172"/>
    </row>
    <row r="173" spans="2:9" ht="14.4">
      <c r="B173"/>
      <c r="C173"/>
      <c r="D173"/>
      <c r="E173"/>
      <c r="F173"/>
      <c r="G173"/>
      <c r="H173"/>
      <c r="I173"/>
    </row>
    <row r="174" spans="2:9" ht="14.4">
      <c r="B174"/>
      <c r="C174"/>
      <c r="D174"/>
      <c r="E174"/>
      <c r="F174"/>
      <c r="G174"/>
      <c r="H174"/>
      <c r="I174"/>
    </row>
    <row r="175" spans="2:9" ht="14.4">
      <c r="B175"/>
      <c r="C175"/>
      <c r="D175"/>
      <c r="E175"/>
      <c r="F175"/>
      <c r="G175"/>
      <c r="H175"/>
      <c r="I175"/>
    </row>
    <row r="176" spans="2:9" ht="14.4">
      <c r="B176"/>
      <c r="C176"/>
      <c r="D176"/>
      <c r="E176"/>
      <c r="F176"/>
      <c r="G176"/>
      <c r="H176"/>
      <c r="I176"/>
    </row>
    <row r="177" spans="2:9" ht="14.4">
      <c r="B177"/>
      <c r="C177"/>
      <c r="D177"/>
      <c r="E177"/>
      <c r="F177"/>
      <c r="G177"/>
      <c r="H177"/>
      <c r="I177"/>
    </row>
    <row r="178" spans="2:9" ht="14.4">
      <c r="B178"/>
      <c r="C178"/>
      <c r="D178"/>
      <c r="E178"/>
      <c r="F178"/>
      <c r="G178"/>
      <c r="H178"/>
      <c r="I178"/>
    </row>
    <row r="179" spans="2:9" ht="14.4">
      <c r="B179"/>
      <c r="C179"/>
      <c r="D179"/>
      <c r="E179"/>
      <c r="F179"/>
      <c r="G179"/>
      <c r="H179"/>
      <c r="I179"/>
    </row>
    <row r="180" spans="2:9" ht="14.4">
      <c r="B180"/>
      <c r="C180"/>
      <c r="D180"/>
      <c r="E180"/>
      <c r="F180"/>
      <c r="G180"/>
      <c r="H180"/>
      <c r="I180"/>
    </row>
  </sheetData>
  <mergeCells count="8">
    <mergeCell ref="E13:G13"/>
    <mergeCell ref="H13:I13"/>
    <mergeCell ref="J13:K13"/>
    <mergeCell ref="B3:I3"/>
    <mergeCell ref="B1:D1"/>
    <mergeCell ref="B4:I4"/>
    <mergeCell ref="E6:G6"/>
    <mergeCell ref="H6:I6"/>
  </mergeCells>
  <hyperlinks>
    <hyperlink ref="A1" location="Índice!A1" display="Volver al índice" xr:uid="{433B5EC3-9853-4FF6-A18A-7A75EB71A91C}"/>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B2:J27"/>
  <sheetViews>
    <sheetView showGridLines="0" topLeftCell="B2" zoomScale="96" zoomScaleNormal="90" workbookViewId="0">
      <selection activeCell="I22" sqref="I22"/>
    </sheetView>
  </sheetViews>
  <sheetFormatPr baseColWidth="10" defaultColWidth="11.44140625" defaultRowHeight="13.8"/>
  <cols>
    <col min="1" max="1" width="6" style="46" customWidth="1"/>
    <col min="2" max="2" width="52.88671875" style="46" customWidth="1"/>
    <col min="3" max="5" width="11.44140625" style="46"/>
    <col min="6" max="6" width="13.109375" style="46" bestFit="1" customWidth="1"/>
    <col min="7" max="9" width="11.44140625" style="46"/>
    <col min="10" max="10" width="12.6640625" style="46" bestFit="1" customWidth="1"/>
    <col min="11" max="16384" width="11.44140625" style="46"/>
  </cols>
  <sheetData>
    <row r="2" spans="2:10">
      <c r="B2" s="2313" t="s">
        <v>819</v>
      </c>
      <c r="C2" s="2377"/>
      <c r="D2" s="2377"/>
      <c r="E2" s="2377"/>
      <c r="F2" s="2377"/>
      <c r="G2" s="2377"/>
      <c r="H2" s="2377"/>
      <c r="I2" s="2377"/>
      <c r="J2" s="2377"/>
    </row>
    <row r="3" spans="2:10">
      <c r="B3" s="2377"/>
      <c r="C3" s="2377"/>
      <c r="D3" s="2377"/>
      <c r="E3" s="2377"/>
      <c r="F3" s="2377"/>
      <c r="G3" s="2377"/>
      <c r="H3" s="2377"/>
      <c r="I3" s="2377"/>
      <c r="J3" s="2377"/>
    </row>
    <row r="4" spans="2:10" ht="15" thickBot="1">
      <c r="B4" s="68"/>
      <c r="C4" s="68"/>
      <c r="D4" s="68"/>
      <c r="E4" s="68"/>
      <c r="F4" s="68"/>
      <c r="G4" s="68"/>
      <c r="H4" s="68"/>
      <c r="I4" s="68"/>
      <c r="J4" s="68"/>
    </row>
    <row r="5" spans="2:10" ht="14.4" customHeight="1">
      <c r="B5" s="251"/>
      <c r="C5" s="2174" t="s">
        <v>94</v>
      </c>
      <c r="D5" s="2175"/>
      <c r="E5" s="2172"/>
      <c r="F5" s="2174" t="s">
        <v>95</v>
      </c>
      <c r="G5" s="2172"/>
      <c r="H5" s="2379" t="s">
        <v>802</v>
      </c>
      <c r="I5" s="2380"/>
      <c r="J5" s="2383" t="s">
        <v>95</v>
      </c>
    </row>
    <row r="6" spans="2:10" ht="14.1" customHeight="1">
      <c r="B6" s="252" t="s">
        <v>822</v>
      </c>
      <c r="C6" s="2176"/>
      <c r="D6" s="2177"/>
      <c r="E6" s="2173"/>
      <c r="F6" s="2176"/>
      <c r="G6" s="2173"/>
      <c r="H6" s="2381"/>
      <c r="I6" s="2382"/>
      <c r="J6" s="2384"/>
    </row>
    <row r="7" spans="2:10" ht="15" thickBot="1">
      <c r="B7" s="2162" t="s">
        <v>242</v>
      </c>
      <c r="C7" s="817" t="str">
        <f>+[20]Tablas!C13</f>
        <v>4T22</v>
      </c>
      <c r="D7" s="818" t="str">
        <f>+[20]Tablas!D13</f>
        <v>3T23</v>
      </c>
      <c r="E7" s="818" t="str">
        <f>+[20]Tablas!E13</f>
        <v>4T23</v>
      </c>
      <c r="F7" s="819" t="str">
        <f>+[20]Tablas!F13</f>
        <v>TaT</v>
      </c>
      <c r="G7" s="820" t="str">
        <f>+[20]Tablas!G13</f>
        <v>AaA</v>
      </c>
      <c r="H7" s="2160" t="str">
        <f>+[20]Tablas!$H$13</f>
        <v>Dic 22</v>
      </c>
      <c r="I7" s="2161" t="str">
        <f>+[20]Tablas!$I$13</f>
        <v>Dic 23</v>
      </c>
      <c r="J7" s="821" t="str">
        <f>+[20]Tablas!J13</f>
        <v>Dic 23 / Dic 22</v>
      </c>
    </row>
    <row r="8" spans="2:10" ht="14.4">
      <c r="B8" s="457" t="s">
        <v>299</v>
      </c>
      <c r="C8" s="583">
        <f>+[20]Tablas!C14</f>
        <v>22012</v>
      </c>
      <c r="D8" s="584">
        <f>+[20]Tablas!D14</f>
        <v>20100</v>
      </c>
      <c r="E8" s="585">
        <f>+[20]Tablas!E14</f>
        <v>18757</v>
      </c>
      <c r="F8" s="822">
        <f>+[20]Tablas!F14</f>
        <v>-6.6815920398009987E-2</v>
      </c>
      <c r="G8" s="823">
        <f>+[20]Tablas!G14</f>
        <v>-0.14787388697074322</v>
      </c>
      <c r="H8" s="824">
        <f>+[20]Tablas!H14</f>
        <v>79307</v>
      </c>
      <c r="I8" s="825">
        <f>+[20]Tablas!I14</f>
        <v>82105</v>
      </c>
      <c r="J8" s="826">
        <f>+[20]Tablas!J14</f>
        <v>3.5280618356513305E-2</v>
      </c>
    </row>
    <row r="9" spans="2:10" ht="14.4">
      <c r="B9" s="457" t="s">
        <v>730</v>
      </c>
      <c r="C9" s="580">
        <f>+[20]Tablas!C15</f>
        <v>190667</v>
      </c>
      <c r="D9" s="581">
        <f>+[20]Tablas!D15</f>
        <v>182989</v>
      </c>
      <c r="E9" s="582">
        <f>+[20]Tablas!E15</f>
        <v>226078</v>
      </c>
      <c r="F9" s="827">
        <f>+[20]Tablas!F15</f>
        <v>0.23547317051844652</v>
      </c>
      <c r="G9" s="828">
        <f>+[20]Tablas!G15</f>
        <v>0.1857217032837355</v>
      </c>
      <c r="H9" s="829">
        <f>+[20]Tablas!H15</f>
        <v>694501</v>
      </c>
      <c r="I9" s="830">
        <f>+[20]Tablas!I15</f>
        <v>809387</v>
      </c>
      <c r="J9" s="831">
        <f>+[20]Tablas!J15</f>
        <v>0.16542236800234988</v>
      </c>
    </row>
    <row r="10" spans="2:10" ht="14.4">
      <c r="B10" s="599" t="s">
        <v>794</v>
      </c>
      <c r="C10" s="586">
        <f>+[20]Tablas!C16</f>
        <v>124761</v>
      </c>
      <c r="D10" s="581">
        <f>+[20]Tablas!D16</f>
        <v>127085</v>
      </c>
      <c r="E10" s="587">
        <f>+[20]Tablas!E16</f>
        <v>147019</v>
      </c>
      <c r="F10" s="827">
        <f>+[20]Tablas!F16</f>
        <v>0.15685564779478312</v>
      </c>
      <c r="G10" s="828">
        <f>+[20]Tablas!G16</f>
        <v>0.17840511057141262</v>
      </c>
      <c r="H10" s="829">
        <f>+[20]Tablas!H16</f>
        <v>534189</v>
      </c>
      <c r="I10" s="830">
        <f>+[20]Tablas!I16</f>
        <v>530413</v>
      </c>
      <c r="J10" s="831">
        <f>+[20]Tablas!J16</f>
        <v>-7.0686592198641041E-3</v>
      </c>
    </row>
    <row r="11" spans="2:10" ht="14.4">
      <c r="B11" s="599" t="s">
        <v>349</v>
      </c>
      <c r="C11" s="586">
        <f>+[20]Tablas!C17</f>
        <v>9758</v>
      </c>
      <c r="D11" s="579">
        <f>+[20]Tablas!D17</f>
        <v>11709</v>
      </c>
      <c r="E11" s="587">
        <f>+[20]Tablas!E17</f>
        <v>14844</v>
      </c>
      <c r="F11" s="827">
        <f>+[20]Tablas!F17</f>
        <v>0.26774276197796576</v>
      </c>
      <c r="G11" s="828">
        <f>+[20]Tablas!G17</f>
        <v>0.52121336339413804</v>
      </c>
      <c r="H11" s="829">
        <f>+[20]Tablas!H17</f>
        <v>32759</v>
      </c>
      <c r="I11" s="830">
        <f>+[20]Tablas!I17</f>
        <v>55473</v>
      </c>
      <c r="J11" s="831">
        <f>+[20]Tablas!J17</f>
        <v>0.69336670838548176</v>
      </c>
    </row>
    <row r="12" spans="2:10" ht="14.4">
      <c r="B12" s="599" t="s">
        <v>795</v>
      </c>
      <c r="C12" s="580">
        <f>+[20]Tablas!C18</f>
        <v>42349</v>
      </c>
      <c r="D12" s="581">
        <f>+[20]Tablas!D18</f>
        <v>28120</v>
      </c>
      <c r="E12" s="582">
        <f>+[20]Tablas!E18</f>
        <v>64928</v>
      </c>
      <c r="F12" s="827">
        <f>+[20]Tablas!F18</f>
        <v>1.3089615931721195</v>
      </c>
      <c r="G12" s="828">
        <f>+[20]Tablas!G18</f>
        <v>0.53316489173298076</v>
      </c>
      <c r="H12" s="829">
        <f>+[20]Tablas!H18</f>
        <v>50384</v>
      </c>
      <c r="I12" s="830">
        <f>+[20]Tablas!I18</f>
        <v>209066</v>
      </c>
      <c r="J12" s="831">
        <f>+[20]Tablas!J18</f>
        <v>3.1494522070498574</v>
      </c>
    </row>
    <row r="13" spans="2:10" ht="14.4">
      <c r="B13" s="600" t="s">
        <v>796</v>
      </c>
      <c r="C13" s="580">
        <f>+[20]Tablas!C19</f>
        <v>-11908</v>
      </c>
      <c r="D13" s="581">
        <f>+[20]Tablas!D19</f>
        <v>21771</v>
      </c>
      <c r="E13" s="582">
        <f>+[20]Tablas!E19</f>
        <v>-16731</v>
      </c>
      <c r="F13" s="827">
        <f>+[20]Tablas!F19</f>
        <v>-1.7684993799090534</v>
      </c>
      <c r="G13" s="828">
        <f>+[20]Tablas!G19</f>
        <v>0.40502183406113534</v>
      </c>
      <c r="H13" s="829">
        <f>+[20]Tablas!H19</f>
        <v>60409</v>
      </c>
      <c r="I13" s="830">
        <f>+[20]Tablas!I19</f>
        <v>-45497</v>
      </c>
      <c r="J13" s="831">
        <f>+[20]Tablas!J19</f>
        <v>-1.7531493651608203</v>
      </c>
    </row>
    <row r="14" spans="2:10" ht="14.4">
      <c r="B14" s="599" t="s">
        <v>797</v>
      </c>
      <c r="C14" s="580">
        <f>+[20]Tablas!C20</f>
        <v>19483</v>
      </c>
      <c r="D14" s="581">
        <f>+[20]Tablas!D20</f>
        <v>-7650</v>
      </c>
      <c r="E14" s="582">
        <f>+[20]Tablas!E20</f>
        <v>9470</v>
      </c>
      <c r="F14" s="827">
        <f>+[20]Tablas!F20</f>
        <v>-2.2379084967320262</v>
      </c>
      <c r="G14" s="828">
        <f>+[20]Tablas!G20</f>
        <v>-0.51393522558127591</v>
      </c>
      <c r="H14" s="829">
        <f>+[20]Tablas!H20</f>
        <v>-13836</v>
      </c>
      <c r="I14" s="830">
        <f>+[20]Tablas!I20</f>
        <v>33330</v>
      </c>
      <c r="J14" s="831">
        <f>+[20]Tablas!J20</f>
        <v>-3.408933217692975</v>
      </c>
    </row>
    <row r="15" spans="2:10" ht="14.4">
      <c r="B15" s="599" t="s">
        <v>568</v>
      </c>
      <c r="C15" s="580">
        <f>+[20]Tablas!C21</f>
        <v>6224</v>
      </c>
      <c r="D15" s="581">
        <f>+[20]Tablas!D21</f>
        <v>1954</v>
      </c>
      <c r="E15" s="582">
        <f>+[20]Tablas!E21</f>
        <v>6548</v>
      </c>
      <c r="F15" s="827">
        <f>+[20]Tablas!F21</f>
        <v>2.3510747185261005</v>
      </c>
      <c r="G15" s="828">
        <f>+[20]Tablas!G21</f>
        <v>5.2056555269922811E-2</v>
      </c>
      <c r="H15" s="829">
        <f>+[20]Tablas!H21</f>
        <v>30596</v>
      </c>
      <c r="I15" s="830">
        <f>+[20]Tablas!I21</f>
        <v>26602</v>
      </c>
      <c r="J15" s="831">
        <f>+[20]Tablas!J21</f>
        <v>-0.13053993986141976</v>
      </c>
    </row>
    <row r="16" spans="2:10" ht="15.6" thickBot="1">
      <c r="B16" s="457" t="s">
        <v>798</v>
      </c>
      <c r="C16" s="586">
        <f>+[20]Tablas!C22</f>
        <v>-163684</v>
      </c>
      <c r="D16" s="579">
        <f>+[20]Tablas!D22</f>
        <v>-175514</v>
      </c>
      <c r="E16" s="587">
        <f>+[20]Tablas!E22</f>
        <v>-192097</v>
      </c>
      <c r="F16" s="1816">
        <f>+[20]Tablas!F22</f>
        <v>9.4482491425185389E-2</v>
      </c>
      <c r="G16" s="1817">
        <f>+[20]Tablas!G22</f>
        <v>0.17358446763275581</v>
      </c>
      <c r="H16" s="1818">
        <f>+[20]Tablas!H22</f>
        <v>-646113</v>
      </c>
      <c r="I16" s="1819">
        <f>+[20]Tablas!I22</f>
        <v>-698702</v>
      </c>
      <c r="J16" s="831">
        <f>+[20]Tablas!J22</f>
        <v>8.1392883288217366E-2</v>
      </c>
    </row>
    <row r="17" spans="2:10" ht="15" thickBot="1">
      <c r="B17" s="601" t="s">
        <v>799</v>
      </c>
      <c r="C17" s="594">
        <f>+[20]Tablas!C23</f>
        <v>48995</v>
      </c>
      <c r="D17" s="595">
        <f>+[20]Tablas!D23</f>
        <v>27575</v>
      </c>
      <c r="E17" s="596">
        <f>+[20]Tablas!E23</f>
        <v>52738</v>
      </c>
      <c r="F17" s="832">
        <f>+[20]Tablas!F23</f>
        <v>0.91252946509519495</v>
      </c>
      <c r="G17" s="833">
        <f>+[20]Tablas!G23</f>
        <v>7.6395550566384252E-2</v>
      </c>
      <c r="H17" s="834">
        <f>+[20]Tablas!H23</f>
        <v>127695</v>
      </c>
      <c r="I17" s="835">
        <f>+[20]Tablas!I23</f>
        <v>192790</v>
      </c>
      <c r="J17" s="836">
        <f>+[20]Tablas!J23</f>
        <v>0.50976937233251096</v>
      </c>
    </row>
    <row r="18" spans="2:10" ht="14.4">
      <c r="B18" s="602" t="s">
        <v>104</v>
      </c>
      <c r="C18" s="583">
        <f>+[20]Tablas!C24</f>
        <v>-12803</v>
      </c>
      <c r="D18" s="584">
        <f>+[20]Tablas!D24</f>
        <v>-4937</v>
      </c>
      <c r="E18" s="585">
        <f>+[20]Tablas!E24</f>
        <v>-10006</v>
      </c>
      <c r="F18" s="822">
        <f>+[20]Tablas!F24</f>
        <v>1.0267368847478227</v>
      </c>
      <c r="G18" s="837">
        <f>+[20]Tablas!G24</f>
        <v>-0.21846442240099972</v>
      </c>
      <c r="H18" s="824">
        <f>+[20]Tablas!H24</f>
        <v>-22007</v>
      </c>
      <c r="I18" s="825">
        <f>+[20]Tablas!I24</f>
        <v>-31394</v>
      </c>
      <c r="J18" s="831">
        <f>+[20]Tablas!J24</f>
        <v>0.42654609896850992</v>
      </c>
    </row>
    <row r="19" spans="2:10" ht="15" thickBot="1">
      <c r="B19" s="1820" t="s">
        <v>800</v>
      </c>
      <c r="C19" s="1821">
        <f>+[20]Tablas!C25</f>
        <v>-2829</v>
      </c>
      <c r="D19" s="1822">
        <f>+[20]Tablas!D25</f>
        <v>-3281</v>
      </c>
      <c r="E19" s="1823">
        <f>+[20]Tablas!E25</f>
        <v>-6818</v>
      </c>
      <c r="F19" s="1816">
        <f>+[20]Tablas!F25</f>
        <v>1.0780249923803717</v>
      </c>
      <c r="G19" s="1817">
        <f>+[20]Tablas!G25</f>
        <v>1.4100388829975254</v>
      </c>
      <c r="H19" s="1818">
        <f>+[20]Tablas!H25</f>
        <v>-850</v>
      </c>
      <c r="I19" s="1819">
        <f>+[20]Tablas!I25</f>
        <v>-11955</v>
      </c>
      <c r="J19" s="831" t="str">
        <f>+[20]Tablas!J25</f>
        <v>n.a</v>
      </c>
    </row>
    <row r="20" spans="2:10" ht="15" thickBot="1">
      <c r="B20" s="1714" t="s">
        <v>601</v>
      </c>
      <c r="C20" s="597">
        <f>+[20]Tablas!C26</f>
        <v>39021</v>
      </c>
      <c r="D20" s="838">
        <f>+[20]Tablas!D26</f>
        <v>25919</v>
      </c>
      <c r="E20" s="598">
        <f>+[20]Tablas!E26</f>
        <v>49550</v>
      </c>
      <c r="F20" s="1824">
        <f>+[20]Tablas!F26</f>
        <v>0.91172498939002278</v>
      </c>
      <c r="G20" s="1825">
        <f>+[20]Tablas!G26</f>
        <v>0.26982906640014348</v>
      </c>
      <c r="H20" s="1826">
        <f>+[20]Tablas!H26</f>
        <v>106538</v>
      </c>
      <c r="I20" s="1827">
        <f>+[20]Tablas!I26</f>
        <v>173351</v>
      </c>
      <c r="J20" s="836">
        <f>+[20]Tablas!J26</f>
        <v>0.62712834857046307</v>
      </c>
    </row>
    <row r="21" spans="2:10" ht="14.4">
      <c r="B21" s="2378"/>
      <c r="C21" s="2378"/>
      <c r="D21" s="2378"/>
      <c r="E21" s="2378"/>
      <c r="F21" s="593"/>
      <c r="G21" s="593"/>
      <c r="H21" s="68"/>
      <c r="I21" s="68"/>
      <c r="J21" s="68"/>
    </row>
    <row r="22" spans="2:10" ht="14.4">
      <c r="B22" s="68" t="s">
        <v>818</v>
      </c>
      <c r="C22" s="68"/>
      <c r="D22" s="68"/>
      <c r="E22" s="68"/>
      <c r="F22" s="68"/>
      <c r="G22" s="68"/>
      <c r="H22" s="68"/>
      <c r="I22" s="68"/>
      <c r="J22" s="68"/>
    </row>
    <row r="23" spans="2:10" ht="23.25" customHeight="1">
      <c r="B23" s="68" t="s">
        <v>801</v>
      </c>
      <c r="C23" s="68"/>
      <c r="D23" s="68"/>
      <c r="E23" s="68"/>
      <c r="F23" s="68"/>
      <c r="G23" s="68"/>
      <c r="H23" s="68"/>
      <c r="I23" s="68"/>
      <c r="J23" s="68"/>
    </row>
    <row r="24" spans="2:10" ht="14.4">
      <c r="B24" s="68"/>
      <c r="C24" s="68"/>
      <c r="D24" s="68"/>
      <c r="E24" s="68"/>
      <c r="F24" s="68"/>
      <c r="G24" s="68"/>
      <c r="H24" s="68"/>
      <c r="I24" s="68"/>
      <c r="J24" s="68"/>
    </row>
    <row r="25" spans="2:10" ht="14.4">
      <c r="B25" s="68"/>
      <c r="C25" s="68"/>
      <c r="D25" s="68"/>
      <c r="E25" s="68"/>
      <c r="F25" s="68"/>
      <c r="G25" s="68"/>
      <c r="H25" s="68"/>
      <c r="I25" s="68"/>
      <c r="J25" s="68"/>
    </row>
    <row r="26" spans="2:10" ht="14.4">
      <c r="B26" s="68"/>
      <c r="C26" s="68"/>
      <c r="D26" s="68"/>
      <c r="E26" s="68"/>
      <c r="F26" s="68"/>
      <c r="G26" s="68"/>
      <c r="H26" s="68"/>
      <c r="I26" s="68"/>
      <c r="J26" s="68"/>
    </row>
    <row r="27" spans="2:10" ht="14.4">
      <c r="B27" s="68"/>
      <c r="C27" s="68"/>
      <c r="D27" s="68"/>
      <c r="E27" s="68"/>
      <c r="F27" s="68"/>
      <c r="G27" s="68"/>
      <c r="H27" s="68"/>
      <c r="I27" s="68"/>
      <c r="J27" s="68"/>
    </row>
  </sheetData>
  <mergeCells count="6">
    <mergeCell ref="B2:J3"/>
    <mergeCell ref="C5:E6"/>
    <mergeCell ref="F5:G6"/>
    <mergeCell ref="B21:E21"/>
    <mergeCell ref="H5:I6"/>
    <mergeCell ref="J5:J6"/>
  </mergeCell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L70"/>
  <sheetViews>
    <sheetView showGridLines="0" topLeftCell="A3" zoomScale="67" zoomScaleNormal="100" workbookViewId="0">
      <pane xSplit="2" topLeftCell="C1" activePane="topRight" state="frozen"/>
      <selection activeCell="N35" sqref="N35"/>
      <selection pane="topRight" activeCell="K17" sqref="K17"/>
    </sheetView>
  </sheetViews>
  <sheetFormatPr baseColWidth="10" defaultColWidth="11.44140625" defaultRowHeight="14.4"/>
  <cols>
    <col min="1" max="1" width="11.44140625" style="130"/>
    <col min="2" max="2" width="65.33203125" style="35" customWidth="1"/>
    <col min="3" max="6" width="15.44140625" style="35" customWidth="1"/>
    <col min="7" max="7" width="14.44140625" style="35" customWidth="1"/>
    <col min="8" max="8" width="15.109375" customWidth="1"/>
    <col min="9" max="9" width="20.6640625" customWidth="1"/>
    <col min="10" max="10" width="12.5546875" bestFit="1" customWidth="1"/>
    <col min="11" max="16384" width="11.44140625" style="130"/>
  </cols>
  <sheetData>
    <row r="1" spans="1:10">
      <c r="A1" s="250" t="s">
        <v>41</v>
      </c>
    </row>
    <row r="2" spans="1:10">
      <c r="A2" s="250"/>
    </row>
    <row r="3" spans="1:10" s="1259" customFormat="1" ht="15" thickBot="1">
      <c r="B3" s="1260"/>
      <c r="C3" s="1260"/>
      <c r="D3" s="1260"/>
      <c r="E3" s="1260"/>
      <c r="F3" s="1260"/>
      <c r="G3" s="1260"/>
      <c r="H3" s="1260"/>
      <c r="I3" s="1260"/>
      <c r="J3" s="1260"/>
    </row>
    <row r="4" spans="1:10" s="1261" customFormat="1" ht="15" thickBot="1">
      <c r="B4" s="1336" t="s">
        <v>93</v>
      </c>
      <c r="C4" s="2167" t="s">
        <v>94</v>
      </c>
      <c r="D4" s="2167"/>
      <c r="E4" s="2167"/>
      <c r="F4" s="2167" t="s">
        <v>95</v>
      </c>
      <c r="G4" s="2167"/>
      <c r="H4" s="2167" t="s">
        <v>802</v>
      </c>
      <c r="I4" s="2167"/>
      <c r="J4" s="2171" t="s">
        <v>95</v>
      </c>
    </row>
    <row r="5" spans="1:10" s="1261" customFormat="1">
      <c r="B5" s="1337" t="s">
        <v>96</v>
      </c>
      <c r="C5" s="2167"/>
      <c r="D5" s="2167"/>
      <c r="E5" s="2167"/>
      <c r="F5" s="2167"/>
      <c r="G5" s="2167"/>
      <c r="H5" s="2167"/>
      <c r="I5" s="2167"/>
      <c r="J5" s="2171"/>
    </row>
    <row r="6" spans="1:10" s="1261" customFormat="1" ht="15" thickBot="1">
      <c r="B6" s="1339"/>
      <c r="C6" s="1573" t="str">
        <f>+'[1]Tabla - Overview'!C14</f>
        <v>4T22</v>
      </c>
      <c r="D6" s="1338" t="str">
        <f>+'[1]Tabla - Overview'!D14</f>
        <v>3T23</v>
      </c>
      <c r="E6" s="1338" t="str">
        <f>+'[1]Tabla - Overview'!E14</f>
        <v>4T23</v>
      </c>
      <c r="F6" s="1574" t="str">
        <f>+'[1]Tabla - Overview'!F14</f>
        <v>TaT</v>
      </c>
      <c r="G6" s="1257" t="str">
        <f>+'[1]Tabla - Overview'!G14</f>
        <v>AaA</v>
      </c>
      <c r="H6" s="1883">
        <v>2022</v>
      </c>
      <c r="I6" s="1884">
        <v>2023</v>
      </c>
      <c r="J6" s="1258" t="str">
        <f>+'[1]Tabla - Overview'!J14</f>
        <v>Dic 23 / Dic 22</v>
      </c>
    </row>
    <row r="7" spans="1:10" s="1259" customFormat="1">
      <c r="B7" s="1264" t="s">
        <v>97</v>
      </c>
      <c r="C7" s="1265">
        <v>3140404</v>
      </c>
      <c r="D7" s="1266">
        <v>3254043</v>
      </c>
      <c r="E7" s="1266">
        <v>3347684</v>
      </c>
      <c r="F7" s="1267">
        <v>2.8776817024237289E-2</v>
      </c>
      <c r="G7" s="1881">
        <v>6.6004246587381799E-2</v>
      </c>
      <c r="H7" s="1268">
        <v>11091618</v>
      </c>
      <c r="I7" s="1269">
        <v>12937972</v>
      </c>
      <c r="J7" s="999">
        <v>0.16646390093852848</v>
      </c>
    </row>
    <row r="8" spans="1:10" s="1259" customFormat="1">
      <c r="B8" s="1271" t="s">
        <v>98</v>
      </c>
      <c r="C8" s="1272">
        <v>-730681</v>
      </c>
      <c r="D8" s="1273">
        <v>-917642</v>
      </c>
      <c r="E8" s="1273">
        <v>-1173454</v>
      </c>
      <c r="F8" s="1274">
        <v>0.27877102399410658</v>
      </c>
      <c r="G8" s="1882">
        <v>0.60597305801026713</v>
      </c>
      <c r="H8" s="1272">
        <v>-1811538</v>
      </c>
      <c r="I8" s="1275">
        <v>-3622345</v>
      </c>
      <c r="J8" s="1000">
        <v>0.99959647548105535</v>
      </c>
    </row>
    <row r="9" spans="1:10" s="1261" customFormat="1" ht="37.65" customHeight="1">
      <c r="B9" s="1276" t="s">
        <v>99</v>
      </c>
      <c r="C9" s="1277">
        <v>2409723</v>
      </c>
      <c r="D9" s="1278">
        <v>2336401</v>
      </c>
      <c r="E9" s="1278">
        <v>2174230</v>
      </c>
      <c r="F9" s="1274">
        <v>-6.9410602032784596E-2</v>
      </c>
      <c r="G9" s="1882">
        <v>-9.7726170186365868E-2</v>
      </c>
      <c r="H9" s="1277">
        <v>9280080</v>
      </c>
      <c r="I9" s="1279">
        <v>9315627</v>
      </c>
      <c r="J9" s="1000">
        <v>3.8304626684253495E-3</v>
      </c>
    </row>
    <row r="10" spans="1:10" s="1259" customFormat="1">
      <c r="B10" s="1280" t="s">
        <v>100</v>
      </c>
      <c r="C10" s="1272">
        <v>1327862</v>
      </c>
      <c r="D10" s="1273">
        <v>1402603</v>
      </c>
      <c r="E10" s="1273">
        <v>1486823</v>
      </c>
      <c r="F10" s="1274">
        <v>6.0045501114713185E-2</v>
      </c>
      <c r="G10" s="1882">
        <v>0.11971198814334616</v>
      </c>
      <c r="H10" s="1272">
        <v>5066096</v>
      </c>
      <c r="I10" s="1275">
        <v>5655825</v>
      </c>
      <c r="J10" s="1000">
        <v>0.11640699268233368</v>
      </c>
    </row>
    <row r="11" spans="1:10" s="1259" customFormat="1">
      <c r="B11" s="1264" t="s">
        <v>101</v>
      </c>
      <c r="C11" s="1272">
        <v>136824</v>
      </c>
      <c r="D11" s="1273">
        <v>330900</v>
      </c>
      <c r="E11" s="1273">
        <v>287295</v>
      </c>
      <c r="F11" s="1274">
        <v>-0.13177697189483228</v>
      </c>
      <c r="G11" s="1882">
        <v>1.0997412734607965</v>
      </c>
      <c r="H11" s="1272">
        <v>841448</v>
      </c>
      <c r="I11" s="1275">
        <v>1211100</v>
      </c>
      <c r="J11" s="1000">
        <v>0.43930462726157771</v>
      </c>
    </row>
    <row r="12" spans="1:10" s="1259" customFormat="1">
      <c r="B12" s="1264" t="s">
        <v>102</v>
      </c>
      <c r="C12" s="1272">
        <v>-2363787</v>
      </c>
      <c r="D12" s="1273">
        <v>-2350469</v>
      </c>
      <c r="E12" s="1273">
        <v>-2661542</v>
      </c>
      <c r="F12" s="1274">
        <v>0.13234507666342332</v>
      </c>
      <c r="G12" s="1882">
        <v>0.12596524136904041</v>
      </c>
      <c r="H12" s="1272">
        <v>-8317013</v>
      </c>
      <c r="I12" s="1275">
        <v>-9334223</v>
      </c>
      <c r="J12" s="1000">
        <v>0.12230472646850488</v>
      </c>
    </row>
    <row r="13" spans="1:10" s="1261" customFormat="1">
      <c r="B13" s="1281" t="s">
        <v>103</v>
      </c>
      <c r="C13" s="1277">
        <v>1510622</v>
      </c>
      <c r="D13" s="1278">
        <v>1719435</v>
      </c>
      <c r="E13" s="1278">
        <v>1286806</v>
      </c>
      <c r="F13" s="1274">
        <v>-0.25161113970577542</v>
      </c>
      <c r="G13" s="1882">
        <v>-0.14816148579856514</v>
      </c>
      <c r="H13" s="1277">
        <v>6870611</v>
      </c>
      <c r="I13" s="1279">
        <v>6848329</v>
      </c>
      <c r="J13" s="1000">
        <v>-3.2430885695610145E-3</v>
      </c>
    </row>
    <row r="14" spans="1:10" s="1259" customFormat="1">
      <c r="B14" s="1264" t="s">
        <v>104</v>
      </c>
      <c r="C14" s="1272">
        <v>-476236</v>
      </c>
      <c r="D14" s="1273">
        <v>-455865</v>
      </c>
      <c r="E14" s="1273">
        <v>-434648.23401114997</v>
      </c>
      <c r="F14" s="1274">
        <v>-4.6541774404374125E-2</v>
      </c>
      <c r="G14" s="1882">
        <v>-8.7325960214788556E-2</v>
      </c>
      <c r="H14" s="1272">
        <v>-2110501</v>
      </c>
      <c r="I14" s="1275">
        <v>-1888451</v>
      </c>
      <c r="J14" s="1000">
        <v>-0.10521198521109443</v>
      </c>
    </row>
    <row r="15" spans="1:10" s="1261" customFormat="1">
      <c r="B15" s="1282" t="s">
        <v>105</v>
      </c>
      <c r="C15" s="1277">
        <v>1034386</v>
      </c>
      <c r="D15" s="1278">
        <v>1263570</v>
      </c>
      <c r="E15" s="1278">
        <v>852157.76598885003</v>
      </c>
      <c r="F15" s="1274">
        <v>-0.32559512651546807</v>
      </c>
      <c r="G15" s="1882">
        <v>-0.17617043735235194</v>
      </c>
      <c r="H15" s="1277">
        <v>4760110</v>
      </c>
      <c r="I15" s="1279">
        <v>4959878</v>
      </c>
      <c r="J15" s="1000">
        <v>4.1967097399009612E-2</v>
      </c>
    </row>
    <row r="16" spans="1:10" s="1259" customFormat="1">
      <c r="B16" s="1283" t="s">
        <v>106</v>
      </c>
      <c r="C16" s="1272">
        <v>24231</v>
      </c>
      <c r="D16" s="1273">
        <v>25397</v>
      </c>
      <c r="E16" s="1273">
        <v>10331</v>
      </c>
      <c r="F16" s="1274">
        <v>-0.59321967161475764</v>
      </c>
      <c r="G16" s="1882">
        <v>-0.5736453303619331</v>
      </c>
      <c r="H16" s="1272">
        <v>112292</v>
      </c>
      <c r="I16" s="1275">
        <v>94338</v>
      </c>
      <c r="J16" s="1000">
        <v>-0.15988672389840775</v>
      </c>
    </row>
    <row r="17" spans="2:11" s="1261" customFormat="1">
      <c r="B17" s="1282" t="s">
        <v>107</v>
      </c>
      <c r="C17" s="1277">
        <v>1010155</v>
      </c>
      <c r="D17" s="1278">
        <v>1238173</v>
      </c>
      <c r="E17" s="1278">
        <v>841826.76598885003</v>
      </c>
      <c r="F17" s="1274">
        <v>-0.32010569929335397</v>
      </c>
      <c r="G17" s="1882">
        <v>-0.16663604497443463</v>
      </c>
      <c r="H17" s="1277">
        <v>4647818</v>
      </c>
      <c r="I17" s="1279">
        <v>4865540</v>
      </c>
      <c r="J17" s="1000">
        <v>4.6843916865935809E-2</v>
      </c>
    </row>
    <row r="18" spans="2:11" s="1261" customFormat="1">
      <c r="B18" s="1283" t="s">
        <v>806</v>
      </c>
      <c r="C18" s="1277" t="s">
        <v>84</v>
      </c>
      <c r="D18" s="1278" t="s">
        <v>84</v>
      </c>
      <c r="E18" s="1278" t="s">
        <v>84</v>
      </c>
      <c r="F18" s="1274" t="s">
        <v>84</v>
      </c>
      <c r="G18" s="1882" t="s">
        <v>84</v>
      </c>
      <c r="H18" s="1277">
        <v>1196422</v>
      </c>
      <c r="I18" s="1279">
        <v>1994037</v>
      </c>
      <c r="J18" s="1000">
        <v>0.66666694527516213</v>
      </c>
    </row>
    <row r="19" spans="2:11" s="1260" customFormat="1">
      <c r="B19" s="1280" t="s">
        <v>108</v>
      </c>
      <c r="C19" s="2385">
        <v>12.664698565242126</v>
      </c>
      <c r="D19" s="2386">
        <v>15.523447210201939</v>
      </c>
      <c r="E19" s="2386">
        <v>10.554303285536783</v>
      </c>
      <c r="F19" s="1274">
        <v>-0.32010569929335397</v>
      </c>
      <c r="G19" s="1882">
        <v>-0.16663604497443452</v>
      </c>
      <c r="H19" s="2385">
        <v>58.271467206623264</v>
      </c>
      <c r="I19" s="2387">
        <v>61.001128038219385</v>
      </c>
      <c r="J19" s="1000">
        <v>4.6843866517331412E-2</v>
      </c>
    </row>
    <row r="20" spans="2:11" s="1260" customFormat="1" ht="15" thickBot="1">
      <c r="B20" s="1280" t="s">
        <v>807</v>
      </c>
      <c r="C20" s="1284" t="s">
        <v>84</v>
      </c>
      <c r="D20" s="1285" t="s">
        <v>84</v>
      </c>
      <c r="E20" s="1285" t="s">
        <v>84</v>
      </c>
      <c r="F20" s="1274" t="s">
        <v>84</v>
      </c>
      <c r="G20" s="1882" t="s">
        <v>84</v>
      </c>
      <c r="H20" s="2388">
        <v>15</v>
      </c>
      <c r="I20" s="2389">
        <v>25</v>
      </c>
      <c r="J20" s="1000">
        <v>0.66666666666666674</v>
      </c>
    </row>
    <row r="21" spans="2:11" s="1259" customFormat="1">
      <c r="B21" s="1286" t="s">
        <v>35</v>
      </c>
      <c r="C21" s="1287">
        <v>148626374</v>
      </c>
      <c r="D21" s="1288">
        <v>145129260</v>
      </c>
      <c r="E21" s="1288">
        <v>144976051</v>
      </c>
      <c r="F21" s="1267">
        <v>-1.0556727154813483E-3</v>
      </c>
      <c r="G21" s="999">
        <v>-2.4560398681326867E-2</v>
      </c>
      <c r="H21" s="1291">
        <v>148626374</v>
      </c>
      <c r="I21" s="1292">
        <v>144976051</v>
      </c>
      <c r="J21" s="1270">
        <v>-2.4560398681326867E-2</v>
      </c>
    </row>
    <row r="22" spans="2:11" s="1259" customFormat="1">
      <c r="B22" s="1280" t="s">
        <v>109</v>
      </c>
      <c r="C22" s="1284">
        <v>147020787</v>
      </c>
      <c r="D22" s="1285">
        <v>148471535</v>
      </c>
      <c r="E22" s="1285">
        <v>147704994</v>
      </c>
      <c r="F22" s="1274">
        <v>-5.1628818951726663E-3</v>
      </c>
      <c r="G22" s="1000">
        <v>4.6538113008469661E-3</v>
      </c>
      <c r="H22" s="1291">
        <v>147020787</v>
      </c>
      <c r="I22" s="1292">
        <v>147704994</v>
      </c>
      <c r="J22" s="780">
        <v>4.6538113008469661E-3</v>
      </c>
    </row>
    <row r="23" spans="2:11" s="1259" customFormat="1" ht="15" thickBot="1">
      <c r="B23" s="1577" t="s">
        <v>110</v>
      </c>
      <c r="C23" s="1575">
        <v>29003644</v>
      </c>
      <c r="D23" s="1293">
        <v>31267592</v>
      </c>
      <c r="E23" s="1293">
        <v>32460004</v>
      </c>
      <c r="F23" s="1578">
        <v>3.8135715727645403E-2</v>
      </c>
      <c r="G23" s="1579">
        <v>0.11916985327774676</v>
      </c>
      <c r="H23" s="1580">
        <v>29003644</v>
      </c>
      <c r="I23" s="1581">
        <v>32460004</v>
      </c>
      <c r="J23" s="1294">
        <v>0.11916985327774676</v>
      </c>
    </row>
    <row r="24" spans="2:11" s="1261" customFormat="1">
      <c r="B24" s="1295" t="s">
        <v>111</v>
      </c>
      <c r="C24" s="1296"/>
      <c r="D24" s="1297"/>
      <c r="E24" s="1297"/>
      <c r="F24" s="1274"/>
      <c r="G24" s="1000"/>
      <c r="H24" s="1298"/>
      <c r="I24" s="1299"/>
      <c r="J24" s="1300"/>
    </row>
    <row r="25" spans="2:11" s="1259" customFormat="1">
      <c r="B25" s="1301" t="s">
        <v>112</v>
      </c>
      <c r="C25" s="1302">
        <v>5.7501896055127122E-2</v>
      </c>
      <c r="D25" s="1303">
        <v>6.1082132191491924E-2</v>
      </c>
      <c r="E25" s="1303">
        <v>6.205074001187099E-2</v>
      </c>
      <c r="F25" s="1274" t="s">
        <v>823</v>
      </c>
      <c r="G25" s="1000" t="s">
        <v>824</v>
      </c>
      <c r="H25" s="1303">
        <v>5.0878463674249343E-2</v>
      </c>
      <c r="I25" s="1303">
        <v>6.0058206269257466E-2</v>
      </c>
      <c r="J25" s="780" t="s">
        <v>825</v>
      </c>
    </row>
    <row r="26" spans="2:11" s="1259" customFormat="1">
      <c r="B26" s="1301" t="s">
        <v>113</v>
      </c>
      <c r="C26" s="1302">
        <v>4.4546823072139058E-2</v>
      </c>
      <c r="D26" s="1303">
        <v>4.4452137559090804E-2</v>
      </c>
      <c r="E26" s="1303">
        <v>4.1049519381044265E-2</v>
      </c>
      <c r="F26" s="1274" t="s">
        <v>826</v>
      </c>
      <c r="G26" s="1000" t="s">
        <v>826</v>
      </c>
      <c r="H26" s="1303">
        <v>4.2876422509671143E-2</v>
      </c>
      <c r="I26" s="1303">
        <v>4.3828813036988525E-2</v>
      </c>
      <c r="J26" s="780" t="s">
        <v>827</v>
      </c>
    </row>
    <row r="27" spans="2:11" s="1259" customFormat="1">
      <c r="B27" s="1304" t="s">
        <v>114</v>
      </c>
      <c r="C27" s="1305">
        <v>2.3478858157903789E-2</v>
      </c>
      <c r="D27" s="1306">
        <v>3.1525015780470123E-2</v>
      </c>
      <c r="E27" s="1306">
        <v>3.0303626930011415E-2</v>
      </c>
      <c r="F27" s="1274" t="s">
        <v>268</v>
      </c>
      <c r="G27" s="1000" t="s">
        <v>828</v>
      </c>
      <c r="H27" s="1303">
        <v>1.8261276601944893E-2</v>
      </c>
      <c r="I27" s="1303">
        <v>2.9101777782064672E-2</v>
      </c>
      <c r="J27" s="780" t="s">
        <v>270</v>
      </c>
    </row>
    <row r="28" spans="2:11" s="1259" customFormat="1">
      <c r="B28" s="1304" t="s">
        <v>115</v>
      </c>
      <c r="C28" s="1305">
        <v>0.14360000000000001</v>
      </c>
      <c r="D28" s="1306">
        <v>0.16160280536162475</v>
      </c>
      <c r="E28" s="1306">
        <v>0.1057</v>
      </c>
      <c r="F28" s="1274" t="s">
        <v>829</v>
      </c>
      <c r="G28" s="1000" t="s">
        <v>830</v>
      </c>
      <c r="H28" s="1303">
        <v>0.1681</v>
      </c>
      <c r="I28" s="1303">
        <v>0.15833775846116033</v>
      </c>
      <c r="J28" s="780" t="s">
        <v>831</v>
      </c>
    </row>
    <row r="29" spans="2:11" s="1259" customFormat="1" ht="15" thickBot="1">
      <c r="B29" s="1307" t="s">
        <v>116</v>
      </c>
      <c r="C29" s="1305">
        <v>2.1498427527759302E-2</v>
      </c>
      <c r="D29" s="1306">
        <v>2.0996261076513242E-2</v>
      </c>
      <c r="E29" s="1306">
        <v>1.4109847916772044E-2</v>
      </c>
      <c r="F29" s="1274" t="s">
        <v>832</v>
      </c>
      <c r="G29" s="1000" t="s">
        <v>833</v>
      </c>
      <c r="H29" s="1303">
        <v>1.9659975696475988E-2</v>
      </c>
      <c r="I29" s="1303">
        <v>2.0118550733295815E-2</v>
      </c>
      <c r="J29" s="1294" t="s">
        <v>834</v>
      </c>
    </row>
    <row r="30" spans="2:11" s="1261" customFormat="1">
      <c r="B30" s="1582" t="s">
        <v>117</v>
      </c>
      <c r="C30" s="1308"/>
      <c r="D30" s="1309"/>
      <c r="E30" s="1309"/>
      <c r="F30" s="1267"/>
      <c r="G30" s="999"/>
      <c r="H30" s="1298"/>
      <c r="I30" s="1299"/>
      <c r="J30" s="1300"/>
    </row>
    <row r="31" spans="2:11" s="1259" customFormat="1">
      <c r="B31" s="1304" t="s">
        <v>118</v>
      </c>
      <c r="C31" s="1305">
        <v>3.9964266369036223E-2</v>
      </c>
      <c r="D31" s="1306">
        <v>4.414233904313989E-2</v>
      </c>
      <c r="E31" s="1306">
        <v>4.2258614148622385E-2</v>
      </c>
      <c r="F31" s="1274" t="s">
        <v>835</v>
      </c>
      <c r="G31" s="1000" t="s">
        <v>836</v>
      </c>
      <c r="H31" s="1310">
        <v>3.9964266369036223E-2</v>
      </c>
      <c r="I31" s="1311">
        <v>4.2258614148622385E-2</v>
      </c>
      <c r="J31" s="780" t="s">
        <v>836</v>
      </c>
      <c r="K31" s="1262"/>
    </row>
    <row r="32" spans="2:11" s="1259" customFormat="1">
      <c r="B32" s="1304" t="s">
        <v>119</v>
      </c>
      <c r="C32" s="1305">
        <v>3.1087760872842287E-2</v>
      </c>
      <c r="D32" s="1306">
        <v>3.5374201318967381E-2</v>
      </c>
      <c r="E32" s="1306">
        <v>3.4615986223538994E-2</v>
      </c>
      <c r="F32" s="1274" t="s">
        <v>837</v>
      </c>
      <c r="G32" s="1000" t="s">
        <v>838</v>
      </c>
      <c r="H32" s="1310">
        <v>3.1087760872842287E-2</v>
      </c>
      <c r="I32" s="1311">
        <v>3.4615986223538994E-2</v>
      </c>
      <c r="J32" s="780" t="s">
        <v>838</v>
      </c>
    </row>
    <row r="33" spans="2:12" s="1259" customFormat="1">
      <c r="B33" s="1304" t="s">
        <v>120</v>
      </c>
      <c r="C33" s="1305">
        <v>5.4085232544258934E-2</v>
      </c>
      <c r="D33" s="1306">
        <v>5.9667106412586962E-2</v>
      </c>
      <c r="E33" s="1306">
        <v>5.8854858724217834E-2</v>
      </c>
      <c r="F33" s="1274" t="s">
        <v>837</v>
      </c>
      <c r="G33" s="1000" t="s">
        <v>839</v>
      </c>
      <c r="H33" s="1310">
        <v>5.4085232544258934E-2</v>
      </c>
      <c r="I33" s="1311">
        <v>5.8854858724217834E-2</v>
      </c>
      <c r="J33" s="780" t="s">
        <v>839</v>
      </c>
    </row>
    <row r="34" spans="2:12" s="1259" customFormat="1">
      <c r="B34" s="1304" t="s">
        <v>121</v>
      </c>
      <c r="C34" s="1305">
        <v>1.9664908194557715E-2</v>
      </c>
      <c r="D34" s="1306">
        <v>2.529171581251086E-2</v>
      </c>
      <c r="E34" s="1306">
        <v>3.2376492307684669E-2</v>
      </c>
      <c r="F34" s="1274" t="s">
        <v>840</v>
      </c>
      <c r="G34" s="1000" t="s">
        <v>841</v>
      </c>
      <c r="H34" s="1310">
        <v>1.2188536605219206E-2</v>
      </c>
      <c r="I34" s="1311">
        <v>2.4985816450470155E-2</v>
      </c>
      <c r="J34" s="780" t="s">
        <v>842</v>
      </c>
    </row>
    <row r="35" spans="2:12" s="1259" customFormat="1">
      <c r="B35" s="1304" t="s">
        <v>122</v>
      </c>
      <c r="C35" s="1305">
        <v>1.3253773226590237</v>
      </c>
      <c r="D35" s="1306">
        <v>1.2575370199388263</v>
      </c>
      <c r="E35" s="1306">
        <v>1.3511684591838684</v>
      </c>
      <c r="F35" s="1274" t="s">
        <v>843</v>
      </c>
      <c r="G35" s="1000" t="s">
        <v>844</v>
      </c>
      <c r="H35" s="1310">
        <v>1.3253773226590237</v>
      </c>
      <c r="I35" s="1311">
        <v>1.3511684591838684</v>
      </c>
      <c r="J35" s="780" t="s">
        <v>844</v>
      </c>
      <c r="L35" s="1263"/>
    </row>
    <row r="36" spans="2:12" s="1259" customFormat="1" ht="15" thickBot="1">
      <c r="B36" s="1312" t="s">
        <v>123</v>
      </c>
      <c r="C36" s="1305">
        <v>0.97933816442188415</v>
      </c>
      <c r="D36" s="1306">
        <v>0.93033882202354123</v>
      </c>
      <c r="E36" s="1306">
        <v>0.97015790716603312</v>
      </c>
      <c r="F36" s="1578" t="s">
        <v>845</v>
      </c>
      <c r="G36" s="1579" t="s">
        <v>846</v>
      </c>
      <c r="H36" s="1583">
        <v>0.97933816442188415</v>
      </c>
      <c r="I36" s="1584">
        <v>0.97015790716603312</v>
      </c>
      <c r="J36" s="1294" t="s">
        <v>846</v>
      </c>
    </row>
    <row r="37" spans="2:12" s="1259" customFormat="1">
      <c r="B37" s="1313" t="s">
        <v>124</v>
      </c>
      <c r="C37" s="1314"/>
      <c r="D37" s="1315"/>
      <c r="E37" s="1315"/>
      <c r="F37" s="1274"/>
      <c r="G37" s="1000"/>
      <c r="H37" s="1298"/>
      <c r="I37" s="1299"/>
      <c r="J37" s="1300"/>
    </row>
    <row r="38" spans="2:12" s="1261" customFormat="1">
      <c r="B38" s="1316" t="s">
        <v>125</v>
      </c>
      <c r="C38" s="1305">
        <v>0.49530752462680389</v>
      </c>
      <c r="D38" s="1306">
        <v>0.46312441907963842</v>
      </c>
      <c r="E38" s="1306">
        <v>0.48955483738470923</v>
      </c>
      <c r="F38" s="1274" t="s">
        <v>847</v>
      </c>
      <c r="G38" s="1000" t="s">
        <v>848</v>
      </c>
      <c r="H38" s="1310">
        <v>0.47496246162160921</v>
      </c>
      <c r="I38" s="1311">
        <v>0.46078258354805363</v>
      </c>
      <c r="J38" s="780" t="s">
        <v>849</v>
      </c>
    </row>
    <row r="39" spans="2:12" s="1259" customFormat="1" ht="15" thickBot="1">
      <c r="B39" s="1316" t="s">
        <v>126</v>
      </c>
      <c r="C39" s="1585">
        <v>3.8034067696887615E-2</v>
      </c>
      <c r="D39" s="1317">
        <v>3.7646067620856191E-2</v>
      </c>
      <c r="E39" s="1317">
        <v>4.015409666421025E-2</v>
      </c>
      <c r="F39" s="1274" t="s">
        <v>850</v>
      </c>
      <c r="G39" s="1000" t="s">
        <v>851</v>
      </c>
      <c r="H39" s="1583">
        <v>4.4385152875215932E-2</v>
      </c>
      <c r="I39" s="1584">
        <v>4.9373000472984596E-2</v>
      </c>
      <c r="J39" s="1294" t="s">
        <v>852</v>
      </c>
    </row>
    <row r="40" spans="2:12" s="1259" customFormat="1">
      <c r="B40" s="1582" t="s">
        <v>127</v>
      </c>
      <c r="C40" s="1318"/>
      <c r="D40" s="1319"/>
      <c r="E40" s="1319"/>
      <c r="F40" s="1267"/>
      <c r="G40" s="999"/>
      <c r="H40" s="1320"/>
      <c r="I40" s="1321"/>
      <c r="J40" s="999"/>
    </row>
    <row r="41" spans="2:12" s="1261" customFormat="1">
      <c r="B41" s="1304" t="s">
        <v>128</v>
      </c>
      <c r="C41" s="1302" t="s">
        <v>853</v>
      </c>
      <c r="D41" s="1303">
        <v>0.1751223386844436</v>
      </c>
      <c r="E41" s="1303">
        <v>0.17457663768340836</v>
      </c>
      <c r="F41" s="1274" t="s">
        <v>854</v>
      </c>
      <c r="G41" s="1000" t="s">
        <v>853</v>
      </c>
      <c r="H41" s="1322" t="s">
        <v>853</v>
      </c>
      <c r="I41" s="1323">
        <v>0.17457663768340836</v>
      </c>
      <c r="J41" s="1000" t="s">
        <v>853</v>
      </c>
    </row>
    <row r="42" spans="2:12" s="1259" customFormat="1">
      <c r="B42" s="1304" t="s">
        <v>129</v>
      </c>
      <c r="C42" s="1302" t="s">
        <v>853</v>
      </c>
      <c r="D42" s="1303">
        <v>0.13008835553958464</v>
      </c>
      <c r="E42" s="1303">
        <v>0.13090301664432163</v>
      </c>
      <c r="F42" s="1274" t="s">
        <v>855</v>
      </c>
      <c r="G42" s="1000" t="s">
        <v>853</v>
      </c>
      <c r="H42" s="1322" t="s">
        <v>853</v>
      </c>
      <c r="I42" s="1323">
        <v>0.13090301664432163</v>
      </c>
      <c r="J42" s="1000" t="s">
        <v>853</v>
      </c>
    </row>
    <row r="43" spans="2:12" s="1259" customFormat="1" ht="15" thickBot="1">
      <c r="B43" s="1312" t="s">
        <v>130</v>
      </c>
      <c r="C43" s="1586">
        <v>0.12588171400141879</v>
      </c>
      <c r="D43" s="1324">
        <v>0.13043822513146341</v>
      </c>
      <c r="E43" s="1324">
        <v>0.13201951536505252</v>
      </c>
      <c r="F43" s="1578" t="s">
        <v>856</v>
      </c>
      <c r="G43" s="1579" t="s">
        <v>857</v>
      </c>
      <c r="H43" s="1587">
        <v>0.12588171400141879</v>
      </c>
      <c r="I43" s="1588">
        <v>0.13201951536505252</v>
      </c>
      <c r="J43" s="1579" t="s">
        <v>857</v>
      </c>
    </row>
    <row r="44" spans="2:12" s="1259" customFormat="1">
      <c r="B44" s="1325" t="s">
        <v>131</v>
      </c>
      <c r="C44" s="1302"/>
      <c r="D44" s="1303"/>
      <c r="E44" s="1303"/>
      <c r="F44" s="1274"/>
      <c r="G44" s="1000"/>
      <c r="H44" s="1326"/>
      <c r="I44" s="1326"/>
      <c r="J44" s="1270"/>
    </row>
    <row r="45" spans="2:12" s="1259" customFormat="1">
      <c r="B45" s="1304" t="s">
        <v>128</v>
      </c>
      <c r="C45" s="1302" t="s">
        <v>853</v>
      </c>
      <c r="D45" s="1303">
        <v>0.19750000000000001</v>
      </c>
      <c r="E45" s="1303">
        <v>0.2056</v>
      </c>
      <c r="F45" s="1274" t="s">
        <v>858</v>
      </c>
      <c r="G45" s="1000" t="s">
        <v>853</v>
      </c>
      <c r="H45" s="1322" t="s">
        <v>853</v>
      </c>
      <c r="I45" s="1327">
        <v>0.2056</v>
      </c>
      <c r="J45" s="780" t="s">
        <v>853</v>
      </c>
    </row>
    <row r="46" spans="2:12" s="1259" customFormat="1">
      <c r="B46" s="1304" t="s">
        <v>129</v>
      </c>
      <c r="C46" s="1302" t="s">
        <v>853</v>
      </c>
      <c r="D46" s="1303">
        <v>0.17430000000000001</v>
      </c>
      <c r="E46" s="1303">
        <v>0.18220640192959189</v>
      </c>
      <c r="F46" s="1274" t="s">
        <v>859</v>
      </c>
      <c r="G46" s="1000" t="s">
        <v>853</v>
      </c>
      <c r="H46" s="1322" t="s">
        <v>853</v>
      </c>
      <c r="I46" s="1327">
        <v>0.18220640192959189</v>
      </c>
      <c r="J46" s="780" t="s">
        <v>853</v>
      </c>
    </row>
    <row r="47" spans="2:12" s="1259" customFormat="1" ht="15" thickBot="1">
      <c r="B47" s="1304" t="s">
        <v>130</v>
      </c>
      <c r="C47" s="1586">
        <v>0.16458984449413397</v>
      </c>
      <c r="D47" s="1324">
        <v>0.17563532088536349</v>
      </c>
      <c r="E47" s="1324">
        <v>0.1836799746635846</v>
      </c>
      <c r="F47" s="1274" t="s">
        <v>860</v>
      </c>
      <c r="G47" s="1000" t="s">
        <v>861</v>
      </c>
      <c r="H47" s="1587">
        <v>0.16458984449413397</v>
      </c>
      <c r="I47" s="1328">
        <v>0.1836799746635846</v>
      </c>
      <c r="J47" s="1294" t="s">
        <v>861</v>
      </c>
    </row>
    <row r="48" spans="2:12" s="1259" customFormat="1" ht="15" thickBot="1">
      <c r="B48" s="1329" t="s">
        <v>132</v>
      </c>
      <c r="C48" s="1287">
        <v>36968</v>
      </c>
      <c r="D48" s="1288">
        <v>37161</v>
      </c>
      <c r="E48" s="1288">
        <v>37074</v>
      </c>
      <c r="F48" s="1330">
        <v>-2.341164123678019E-3</v>
      </c>
      <c r="G48" s="1001">
        <v>2.8673447305778144E-3</v>
      </c>
      <c r="H48" s="1331">
        <v>36968</v>
      </c>
      <c r="I48" s="1332">
        <v>37074</v>
      </c>
      <c r="J48" s="1333">
        <v>2.8673447305778144E-3</v>
      </c>
    </row>
    <row r="49" spans="2:10" s="1261" customFormat="1" ht="14.25" customHeight="1">
      <c r="B49" s="1334" t="s">
        <v>133</v>
      </c>
      <c r="C49" s="1287"/>
      <c r="D49" s="1288"/>
      <c r="E49" s="1289"/>
      <c r="F49" s="1882"/>
      <c r="G49" s="1000"/>
      <c r="H49" s="1298"/>
      <c r="I49" s="1299"/>
      <c r="J49" s="1299"/>
    </row>
    <row r="50" spans="2:10" s="1261" customFormat="1">
      <c r="B50" s="1335" t="s">
        <v>134</v>
      </c>
      <c r="C50" s="1284">
        <v>94382</v>
      </c>
      <c r="D50" s="1285">
        <v>94382</v>
      </c>
      <c r="E50" s="1290">
        <v>94382</v>
      </c>
      <c r="F50" s="1882">
        <v>0</v>
      </c>
      <c r="G50" s="1000">
        <v>0</v>
      </c>
      <c r="H50" s="1291">
        <v>94382</v>
      </c>
      <c r="I50" s="1292">
        <v>94382</v>
      </c>
      <c r="J50" s="1000">
        <v>0</v>
      </c>
    </row>
    <row r="51" spans="2:10" s="1259" customFormat="1">
      <c r="B51" s="1335" t="s">
        <v>135</v>
      </c>
      <c r="C51" s="1284">
        <v>14849.223</v>
      </c>
      <c r="D51" s="1285">
        <v>14846.787</v>
      </c>
      <c r="E51" s="1290">
        <v>14846.787</v>
      </c>
      <c r="F51" s="1882">
        <v>0</v>
      </c>
      <c r="G51" s="1000">
        <v>-1.6404898761368525E-4</v>
      </c>
      <c r="H51" s="1291">
        <v>14849.223</v>
      </c>
      <c r="I51" s="1292">
        <v>14846.787</v>
      </c>
      <c r="J51" s="780">
        <v>-1.6404898761368525E-4</v>
      </c>
    </row>
    <row r="52" spans="2:10" s="1259" customFormat="1" ht="15" thickBot="1">
      <c r="B52" s="1589" t="s">
        <v>136</v>
      </c>
      <c r="C52" s="1575">
        <v>79532.777000000002</v>
      </c>
      <c r="D52" s="1293">
        <v>79535.213000000003</v>
      </c>
      <c r="E52" s="1576">
        <v>79535.213000000003</v>
      </c>
      <c r="F52" s="1885">
        <v>0</v>
      </c>
      <c r="G52" s="1579">
        <v>3.0628881473537817E-5</v>
      </c>
      <c r="H52" s="1580">
        <v>79532.777000000002</v>
      </c>
      <c r="I52" s="1581">
        <v>79535.213000000003</v>
      </c>
      <c r="J52" s="1294">
        <v>3.0628881473537817E-5</v>
      </c>
    </row>
    <row r="53" spans="2:10" s="1259" customFormat="1">
      <c r="B53" s="1260"/>
      <c r="C53" s="1260"/>
      <c r="D53" s="1260"/>
      <c r="E53" s="1260"/>
      <c r="F53" s="1260"/>
      <c r="G53" s="1260"/>
      <c r="H53" s="1260"/>
      <c r="I53" s="1260"/>
      <c r="J53" s="1260"/>
    </row>
    <row r="54" spans="2:10" s="1259" customFormat="1">
      <c r="B54" s="2170" t="s">
        <v>137</v>
      </c>
      <c r="C54" s="2170"/>
      <c r="D54" s="2170"/>
      <c r="E54" s="2170"/>
      <c r="F54" s="2170"/>
      <c r="G54" s="2170"/>
      <c r="H54" s="1260"/>
      <c r="I54" s="1260"/>
      <c r="J54" s="1260"/>
    </row>
    <row r="55" spans="2:10">
      <c r="B55" s="2168" t="s">
        <v>138</v>
      </c>
      <c r="C55" s="2168"/>
      <c r="D55" s="2168"/>
      <c r="E55" s="2168"/>
      <c r="F55" s="2168"/>
      <c r="G55" s="2168"/>
    </row>
    <row r="56" spans="2:10">
      <c r="B56" s="2168" t="s">
        <v>139</v>
      </c>
      <c r="C56" s="2168"/>
      <c r="D56" s="2168"/>
      <c r="E56" s="2168"/>
      <c r="F56" s="2168"/>
      <c r="G56" s="2168"/>
    </row>
    <row r="57" spans="2:10">
      <c r="B57" s="2168" t="s">
        <v>140</v>
      </c>
      <c r="C57" s="2168"/>
      <c r="D57" s="2168"/>
      <c r="E57" s="2168"/>
      <c r="F57" s="2168"/>
      <c r="G57" s="2168"/>
    </row>
    <row r="58" spans="2:10">
      <c r="B58" s="2168" t="s">
        <v>141</v>
      </c>
      <c r="C58" s="2168"/>
      <c r="D58" s="2168"/>
      <c r="E58" s="2168"/>
      <c r="F58" s="2168"/>
      <c r="G58" s="2168"/>
    </row>
    <row r="59" spans="2:10">
      <c r="B59" s="2168" t="s">
        <v>142</v>
      </c>
      <c r="C59" s="2168"/>
      <c r="D59" s="2168"/>
      <c r="E59" s="2168"/>
      <c r="F59" s="2168"/>
      <c r="G59" s="2168"/>
    </row>
    <row r="60" spans="2:10">
      <c r="B60" s="2168" t="s">
        <v>143</v>
      </c>
      <c r="C60" s="2168"/>
      <c r="D60" s="2168"/>
      <c r="E60" s="2168"/>
      <c r="F60" s="2168"/>
      <c r="G60" s="2168"/>
      <c r="H60" s="194"/>
      <c r="I60" s="194"/>
      <c r="J60" s="194"/>
    </row>
    <row r="61" spans="2:10">
      <c r="B61" s="2168" t="s">
        <v>144</v>
      </c>
      <c r="C61" s="2168"/>
      <c r="D61" s="2168"/>
      <c r="E61" s="2168"/>
      <c r="F61" s="2168"/>
      <c r="G61" s="2168"/>
      <c r="H61" s="194"/>
      <c r="I61" s="194"/>
      <c r="J61" s="194"/>
    </row>
    <row r="62" spans="2:10">
      <c r="B62" s="2168" t="s">
        <v>145</v>
      </c>
      <c r="C62" s="2168"/>
      <c r="D62" s="2168"/>
      <c r="E62" s="2168"/>
      <c r="F62" s="2168"/>
      <c r="G62" s="2168"/>
    </row>
    <row r="63" spans="2:10" ht="14.4" customHeight="1">
      <c r="B63" s="2168" t="s">
        <v>146</v>
      </c>
      <c r="C63" s="2169"/>
      <c r="D63" s="2169"/>
      <c r="E63" s="2169"/>
      <c r="F63" s="2169"/>
      <c r="G63" s="2169"/>
    </row>
    <row r="64" spans="2:10">
      <c r="B64" s="2168" t="s">
        <v>147</v>
      </c>
      <c r="C64" s="2168"/>
      <c r="D64" s="2168"/>
      <c r="E64" s="2168"/>
      <c r="F64" s="2168"/>
      <c r="G64" s="2168"/>
    </row>
    <row r="65" spans="2:7">
      <c r="B65" s="58"/>
      <c r="C65" s="189"/>
      <c r="D65" s="189"/>
      <c r="E65" s="189"/>
      <c r="F65" s="189"/>
      <c r="G65" s="189"/>
    </row>
    <row r="66" spans="2:7">
      <c r="B66" s="58"/>
      <c r="C66" s="57"/>
      <c r="D66" s="57"/>
      <c r="E66" s="57"/>
      <c r="F66" s="59"/>
      <c r="G66" s="59"/>
    </row>
    <row r="67" spans="2:7">
      <c r="B67" s="34"/>
      <c r="C67" s="43"/>
      <c r="D67" s="43"/>
      <c r="E67" s="43"/>
      <c r="F67" s="43"/>
      <c r="G67" s="43"/>
    </row>
    <row r="68" spans="2:7">
      <c r="B68" s="2166"/>
      <c r="C68" s="2166"/>
      <c r="D68" s="2166"/>
      <c r="E68" s="2166"/>
      <c r="F68" s="2166"/>
      <c r="G68" s="2166"/>
    </row>
    <row r="69" spans="2:7">
      <c r="B69" s="2166"/>
      <c r="C69" s="2166"/>
      <c r="D69" s="2166"/>
      <c r="E69" s="2166"/>
      <c r="F69" s="2166"/>
      <c r="G69" s="2166"/>
    </row>
    <row r="70" spans="2:7">
      <c r="B70" s="34"/>
      <c r="C70" s="43"/>
      <c r="D70" s="43"/>
      <c r="E70" s="43"/>
      <c r="F70" s="43"/>
      <c r="G70" s="43"/>
    </row>
  </sheetData>
  <mergeCells count="17">
    <mergeCell ref="H4:I5"/>
    <mergeCell ref="J4:J5"/>
    <mergeCell ref="B69:G69"/>
    <mergeCell ref="B68:G68"/>
    <mergeCell ref="C4:E5"/>
    <mergeCell ref="F4:G5"/>
    <mergeCell ref="B55:G55"/>
    <mergeCell ref="B56:G56"/>
    <mergeCell ref="B57:G57"/>
    <mergeCell ref="B58:G58"/>
    <mergeCell ref="B59:G59"/>
    <mergeCell ref="B60:G60"/>
    <mergeCell ref="B61:G61"/>
    <mergeCell ref="B62:G62"/>
    <mergeCell ref="B63:G63"/>
    <mergeCell ref="B64:G64"/>
    <mergeCell ref="B54:G54"/>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B1:K43"/>
  <sheetViews>
    <sheetView showGridLines="0" zoomScaleNormal="100" workbookViewId="0">
      <pane xSplit="2" topLeftCell="C1" activePane="topRight" state="frozen"/>
      <selection activeCell="I30" sqref="I30"/>
      <selection pane="topRight" activeCell="I20" sqref="I20"/>
    </sheetView>
  </sheetViews>
  <sheetFormatPr baseColWidth="10" defaultColWidth="11.44140625" defaultRowHeight="14.4"/>
  <cols>
    <col min="2" max="2" width="38.88671875" style="35" customWidth="1"/>
    <col min="3" max="5" width="11.44140625" style="35" bestFit="1" customWidth="1"/>
    <col min="6" max="6" width="11.44140625" style="35"/>
    <col min="7" max="7" width="8.44140625" style="35" bestFit="1" customWidth="1"/>
    <col min="8" max="8" width="13.88671875" customWidth="1"/>
    <col min="9" max="9" width="12.88671875" customWidth="1"/>
    <col min="10" max="10" width="14.6640625" customWidth="1"/>
  </cols>
  <sheetData>
    <row r="1" spans="2:11">
      <c r="B1" s="603" t="s">
        <v>41</v>
      </c>
    </row>
    <row r="3" spans="2:11" ht="15" thickBot="1"/>
    <row r="4" spans="2:11">
      <c r="B4" s="272" t="s">
        <v>148</v>
      </c>
      <c r="C4" s="2174" t="s">
        <v>94</v>
      </c>
      <c r="D4" s="2175"/>
      <c r="E4" s="2175"/>
      <c r="F4" s="2174" t="s">
        <v>95</v>
      </c>
      <c r="G4" s="2172"/>
      <c r="H4" s="2174" t="s">
        <v>802</v>
      </c>
      <c r="I4" s="2172"/>
      <c r="J4" s="2404" t="s">
        <v>95</v>
      </c>
    </row>
    <row r="5" spans="2:11">
      <c r="B5" s="273" t="s">
        <v>96</v>
      </c>
      <c r="C5" s="2176"/>
      <c r="D5" s="2397"/>
      <c r="E5" s="2397"/>
      <c r="F5" s="2176"/>
      <c r="G5" s="2173"/>
      <c r="H5" s="2176"/>
      <c r="I5" s="2173"/>
      <c r="J5" s="2405"/>
    </row>
    <row r="6" spans="2:11" ht="15" thickBot="1">
      <c r="B6" s="1590"/>
      <c r="C6" s="1591" t="str">
        <f>+[2]Output!D40</f>
        <v>4T22</v>
      </c>
      <c r="D6" s="1244" t="str">
        <f>+[2]Output!E40</f>
        <v>3T23</v>
      </c>
      <c r="E6" s="1244" t="str">
        <f>+[2]Output!F40</f>
        <v>4T23</v>
      </c>
      <c r="F6" s="1077" t="str">
        <f>+[2]Output!G40</f>
        <v>TaT</v>
      </c>
      <c r="G6" s="1593" t="str">
        <f>+[2]Output!H40</f>
        <v>AaA</v>
      </c>
      <c r="H6" s="2120">
        <v>2022</v>
      </c>
      <c r="I6" s="2121">
        <v>2023</v>
      </c>
      <c r="J6" s="2406" t="str">
        <f>+[2]Output!K40</f>
        <v>Dic 23 / Dic 22</v>
      </c>
    </row>
    <row r="7" spans="2:11">
      <c r="B7" s="2407" t="s">
        <v>149</v>
      </c>
      <c r="C7" s="1245"/>
      <c r="D7" s="1246"/>
      <c r="E7" s="1246"/>
      <c r="F7" s="2398"/>
      <c r="G7" s="275"/>
      <c r="H7" s="1245"/>
      <c r="I7" s="1247"/>
      <c r="J7" s="1252"/>
    </row>
    <row r="8" spans="2:11">
      <c r="B8" s="2408" t="s">
        <v>150</v>
      </c>
      <c r="C8" s="1253">
        <v>993377.8254348</v>
      </c>
      <c r="D8" s="2396">
        <v>1022936.9344271999</v>
      </c>
      <c r="E8" s="2396">
        <v>881642.96645879978</v>
      </c>
      <c r="F8" s="2399">
        <v>-0.13812578587507796</v>
      </c>
      <c r="G8" s="276">
        <v>-0.11247971931233114</v>
      </c>
      <c r="H8" s="2402">
        <v>4160754</v>
      </c>
      <c r="I8" s="1254">
        <v>4280751</v>
      </c>
      <c r="J8" s="1255">
        <v>2.8840205405078034E-2</v>
      </c>
      <c r="K8" s="192"/>
    </row>
    <row r="9" spans="2:11">
      <c r="B9" s="2408" t="s">
        <v>151</v>
      </c>
      <c r="C9" s="1253">
        <v>16759</v>
      </c>
      <c r="D9" s="2396">
        <v>21059</v>
      </c>
      <c r="E9" s="2396">
        <v>19652</v>
      </c>
      <c r="F9" s="2399">
        <v>-6.6812289282492054E-2</v>
      </c>
      <c r="G9" s="276">
        <v>0.17262366489647363</v>
      </c>
      <c r="H9" s="2402">
        <v>68013</v>
      </c>
      <c r="I9" s="1254">
        <v>83051</v>
      </c>
      <c r="J9" s="1255">
        <v>0.22110478879037831</v>
      </c>
    </row>
    <row r="10" spans="2:11" s="279" customFormat="1">
      <c r="B10" s="2409" t="s">
        <v>152</v>
      </c>
      <c r="C10" s="1253"/>
      <c r="D10" s="2396"/>
      <c r="E10" s="2396"/>
      <c r="F10" s="2400"/>
      <c r="G10" s="280"/>
      <c r="H10" s="2402"/>
      <c r="I10" s="1254"/>
      <c r="J10" s="1256"/>
    </row>
    <row r="11" spans="2:11" ht="15">
      <c r="B11" s="2408" t="s">
        <v>153</v>
      </c>
      <c r="C11" s="1253">
        <v>45909.071274121903</v>
      </c>
      <c r="D11" s="2396">
        <v>59035.985052359625</v>
      </c>
      <c r="E11" s="2396">
        <v>52693.627622015396</v>
      </c>
      <c r="F11" s="2399">
        <v>-0.10743205901822639</v>
      </c>
      <c r="G11" s="276">
        <v>0.14778247870411221</v>
      </c>
      <c r="H11" s="2402">
        <v>415457</v>
      </c>
      <c r="I11" s="1254">
        <v>199240</v>
      </c>
      <c r="J11" s="1255">
        <v>-0.5204317173618449</v>
      </c>
    </row>
    <row r="12" spans="2:11">
      <c r="B12" s="2408" t="s">
        <v>154</v>
      </c>
      <c r="C12" s="1253">
        <v>-7077.4785359999996</v>
      </c>
      <c r="D12" s="2396">
        <v>-12272.738769199999</v>
      </c>
      <c r="E12" s="2396">
        <v>-39929</v>
      </c>
      <c r="F12" s="2399">
        <v>2.2534710263862952</v>
      </c>
      <c r="G12" s="276">
        <v>4.6416984943011634</v>
      </c>
      <c r="H12" s="2402">
        <v>11497</v>
      </c>
      <c r="I12" s="1254">
        <v>-64428</v>
      </c>
      <c r="J12" s="1255">
        <v>-6.6038966686961817</v>
      </c>
    </row>
    <row r="13" spans="2:11" s="279" customFormat="1">
      <c r="B13" s="2409" t="s">
        <v>155</v>
      </c>
      <c r="C13" s="1253"/>
      <c r="D13" s="2396"/>
      <c r="E13" s="2396"/>
      <c r="F13" s="2400"/>
      <c r="G13" s="280"/>
      <c r="H13" s="2402"/>
      <c r="I13" s="1254"/>
      <c r="J13" s="1256"/>
    </row>
    <row r="14" spans="2:11" ht="15">
      <c r="B14" s="2408" t="s">
        <v>156</v>
      </c>
      <c r="C14" s="1253">
        <v>56353</v>
      </c>
      <c r="D14" s="2396">
        <v>243531</v>
      </c>
      <c r="E14" s="2396">
        <v>134469</v>
      </c>
      <c r="F14" s="2401">
        <v>-0.44783620976384941</v>
      </c>
      <c r="G14" s="276">
        <v>1.3861906198427767</v>
      </c>
      <c r="H14" s="2402">
        <v>461142</v>
      </c>
      <c r="I14" s="1254">
        <v>801244</v>
      </c>
      <c r="J14" s="1255">
        <v>0.73752119737521205</v>
      </c>
    </row>
    <row r="15" spans="2:11">
      <c r="B15" s="2408" t="s">
        <v>157</v>
      </c>
      <c r="C15" s="1253">
        <v>40254</v>
      </c>
      <c r="D15" s="2396">
        <v>31998</v>
      </c>
      <c r="E15" s="2396">
        <v>40380</v>
      </c>
      <c r="F15" s="2401">
        <v>0.26195387211700738</v>
      </c>
      <c r="G15" s="276">
        <v>3.1301237144134575E-3</v>
      </c>
      <c r="H15" s="2402">
        <v>109511</v>
      </c>
      <c r="I15" s="1254">
        <v>149549</v>
      </c>
      <c r="J15" s="1255">
        <v>0.36560710796175733</v>
      </c>
    </row>
    <row r="16" spans="2:11">
      <c r="B16" s="2409" t="s">
        <v>158</v>
      </c>
      <c r="C16" s="1253"/>
      <c r="D16" s="2396"/>
      <c r="E16" s="2396"/>
      <c r="F16" s="2399"/>
      <c r="G16" s="1250"/>
      <c r="H16" s="2402"/>
      <c r="I16" s="1254"/>
      <c r="J16" s="1255"/>
    </row>
    <row r="17" spans="2:10">
      <c r="B17" s="2408" t="s">
        <v>159</v>
      </c>
      <c r="C17" s="1253">
        <v>18786</v>
      </c>
      <c r="D17" s="2396">
        <v>-952</v>
      </c>
      <c r="E17" s="2396">
        <v>21578</v>
      </c>
      <c r="F17" s="2399">
        <v>-23.665966386554622</v>
      </c>
      <c r="G17" s="276">
        <v>0.14862131374427756</v>
      </c>
      <c r="H17" s="2402">
        <v>54348</v>
      </c>
      <c r="I17" s="1254">
        <v>40522</v>
      </c>
      <c r="J17" s="1255">
        <v>-0.25439758592772499</v>
      </c>
    </row>
    <row r="18" spans="2:10">
      <c r="B18" s="2408" t="s">
        <v>160</v>
      </c>
      <c r="C18" s="1253">
        <v>20235</v>
      </c>
      <c r="D18" s="2396">
        <v>26871</v>
      </c>
      <c r="E18" s="2396">
        <v>27972</v>
      </c>
      <c r="F18" s="2401">
        <v>4.0973540247850826E-2</v>
      </c>
      <c r="G18" s="1250">
        <v>0.38235730170496662</v>
      </c>
      <c r="H18" s="2402">
        <v>52190</v>
      </c>
      <c r="I18" s="1254">
        <v>132829</v>
      </c>
      <c r="J18" s="1255">
        <v>1.5451044261352749</v>
      </c>
    </row>
    <row r="19" spans="2:10" ht="15">
      <c r="B19" s="2409" t="s">
        <v>161</v>
      </c>
      <c r="C19" s="1253">
        <v>-174441</v>
      </c>
      <c r="D19" s="2396">
        <v>-154034.18071035953</v>
      </c>
      <c r="E19" s="2396">
        <v>-232508.594080815</v>
      </c>
      <c r="F19" s="2401">
        <v>0.50946103656055408</v>
      </c>
      <c r="G19" s="276">
        <v>0.33287813117796272</v>
      </c>
      <c r="H19" s="2402">
        <v>-685094</v>
      </c>
      <c r="I19" s="1254">
        <v>-693094.65845343785</v>
      </c>
      <c r="J19" s="1255">
        <v>1.1678190808031896E-2</v>
      </c>
    </row>
    <row r="20" spans="2:10">
      <c r="B20" s="2408" t="s">
        <v>862</v>
      </c>
      <c r="C20" s="1253"/>
      <c r="D20" s="2396"/>
      <c r="E20" s="2396">
        <v>-64123</v>
      </c>
      <c r="F20" s="2401" t="s">
        <v>84</v>
      </c>
      <c r="G20" s="276" t="s">
        <v>84</v>
      </c>
      <c r="H20" s="2402" t="s">
        <v>84</v>
      </c>
      <c r="I20" s="1254">
        <v>-64123</v>
      </c>
      <c r="J20" s="1255" t="s">
        <v>84</v>
      </c>
    </row>
    <row r="21" spans="2:10" ht="15" thickBot="1">
      <c r="B21" s="2410" t="s">
        <v>162</v>
      </c>
      <c r="C21" s="2390">
        <v>1010155.41817292</v>
      </c>
      <c r="D21" s="2391">
        <v>1238173</v>
      </c>
      <c r="E21" s="2391">
        <v>841827</v>
      </c>
      <c r="F21" s="2392">
        <v>-0.3201055102962187</v>
      </c>
      <c r="G21" s="2393">
        <v>-0.1666361583026279</v>
      </c>
      <c r="H21" s="2403">
        <v>4647818</v>
      </c>
      <c r="I21" s="2394">
        <v>4865540</v>
      </c>
      <c r="J21" s="2395">
        <v>4.6843916865935809E-2</v>
      </c>
    </row>
    <row r="22" spans="2:10" ht="15.6">
      <c r="B22" s="165"/>
      <c r="C22" s="165"/>
      <c r="D22" s="165"/>
      <c r="E22" s="165"/>
      <c r="F22" s="165"/>
      <c r="G22" s="165"/>
      <c r="H22" s="165"/>
      <c r="I22" s="165"/>
      <c r="J22" s="165"/>
    </row>
    <row r="23" spans="2:10" ht="15.6">
      <c r="B23" s="269" t="s">
        <v>163</v>
      </c>
      <c r="C23" s="269"/>
      <c r="D23" s="269"/>
      <c r="E23" s="269"/>
      <c r="F23" s="270"/>
      <c r="G23" s="270"/>
      <c r="H23" s="165"/>
      <c r="I23" s="165"/>
      <c r="J23" s="165"/>
    </row>
    <row r="24" spans="2:10" ht="15.6">
      <c r="B24" s="269" t="s">
        <v>164</v>
      </c>
      <c r="C24" s="269"/>
      <c r="D24" s="269"/>
      <c r="E24" s="269"/>
      <c r="F24" s="270"/>
      <c r="G24" s="270"/>
      <c r="H24" s="165"/>
      <c r="I24" s="165"/>
      <c r="J24" s="165"/>
    </row>
    <row r="25" spans="2:10" ht="15.6">
      <c r="B25" s="269" t="s">
        <v>165</v>
      </c>
      <c r="C25" s="269"/>
      <c r="D25" s="269"/>
      <c r="E25" s="269"/>
      <c r="F25" s="270"/>
      <c r="G25" s="270"/>
      <c r="H25" s="165"/>
      <c r="I25" s="165"/>
      <c r="J25" s="165"/>
    </row>
    <row r="26" spans="2:10" ht="26.4" customHeight="1">
      <c r="B26" s="2179" t="s">
        <v>166</v>
      </c>
      <c r="C26" s="2179"/>
      <c r="D26" s="2179"/>
      <c r="E26" s="2179"/>
      <c r="F26" s="2179"/>
      <c r="G26" s="2179"/>
      <c r="H26" s="2179"/>
      <c r="I26" s="165"/>
      <c r="J26" s="165"/>
    </row>
    <row r="27" spans="2:10" ht="15.6">
      <c r="B27" s="2178" t="s">
        <v>167</v>
      </c>
      <c r="C27" s="2178"/>
      <c r="D27" s="2178"/>
      <c r="E27" s="2178"/>
      <c r="F27" s="271"/>
      <c r="G27" s="271"/>
      <c r="H27" s="165"/>
      <c r="I27" s="165"/>
      <c r="J27" s="165"/>
    </row>
    <row r="28" spans="2:10" ht="15.6">
      <c r="B28" s="271"/>
      <c r="C28" s="271"/>
      <c r="D28" s="271"/>
      <c r="E28" s="271"/>
      <c r="F28" s="271"/>
      <c r="G28" s="271"/>
      <c r="H28" s="165"/>
      <c r="I28" s="165"/>
      <c r="J28" s="165"/>
    </row>
    <row r="29" spans="2:10" ht="15.6">
      <c r="B29" s="165"/>
      <c r="C29" s="165"/>
      <c r="D29" s="165"/>
      <c r="E29" s="165"/>
      <c r="F29" s="165"/>
      <c r="G29" s="165"/>
      <c r="H29" s="165"/>
      <c r="I29" s="165"/>
      <c r="J29" s="165"/>
    </row>
    <row r="30" spans="2:10" ht="15.6">
      <c r="B30" s="165"/>
      <c r="C30" s="190"/>
      <c r="D30" s="190"/>
      <c r="E30" s="190"/>
      <c r="F30" s="191"/>
      <c r="G30" s="191"/>
      <c r="H30" s="165"/>
      <c r="I30" s="165"/>
      <c r="J30" s="165"/>
    </row>
    <row r="31" spans="2:10">
      <c r="C31" s="37"/>
      <c r="D31" s="37"/>
      <c r="E31" s="37"/>
      <c r="F31" s="38"/>
      <c r="G31" s="38"/>
    </row>
    <row r="32" spans="2:10" ht="15.75" customHeight="1">
      <c r="C32" s="37"/>
      <c r="D32" s="37"/>
      <c r="E32" s="37"/>
      <c r="F32" s="39"/>
      <c r="G32" s="38"/>
    </row>
    <row r="33" spans="3:7">
      <c r="C33" s="40"/>
      <c r="D33" s="40"/>
      <c r="E33" s="40"/>
      <c r="F33" s="39"/>
      <c r="G33" s="39"/>
    </row>
    <row r="34" spans="3:7">
      <c r="C34" s="37"/>
      <c r="D34" s="37"/>
      <c r="E34" s="37"/>
      <c r="F34" s="38"/>
      <c r="G34" s="38"/>
    </row>
    <row r="35" spans="3:7">
      <c r="C35" s="37"/>
      <c r="D35" s="37"/>
      <c r="E35" s="37"/>
      <c r="F35" s="39"/>
      <c r="G35" s="39"/>
    </row>
    <row r="36" spans="3:7">
      <c r="C36" s="40"/>
      <c r="D36" s="40"/>
      <c r="E36" s="40"/>
      <c r="F36" s="39"/>
      <c r="G36" s="39"/>
    </row>
    <row r="37" spans="3:7">
      <c r="C37" s="37"/>
      <c r="D37" s="37"/>
      <c r="E37" s="37"/>
      <c r="F37" s="39"/>
      <c r="G37" s="39"/>
    </row>
    <row r="38" spans="3:7">
      <c r="C38" s="37"/>
      <c r="D38" s="37"/>
      <c r="E38" s="37"/>
      <c r="F38" s="38"/>
      <c r="G38" s="39"/>
    </row>
    <row r="39" spans="3:7">
      <c r="C39" s="40"/>
      <c r="D39" s="40"/>
      <c r="E39" s="40"/>
      <c r="F39" s="39"/>
      <c r="G39" s="39"/>
    </row>
    <row r="40" spans="3:7">
      <c r="C40" s="40"/>
      <c r="D40" s="37"/>
      <c r="E40" s="37"/>
      <c r="F40" s="38"/>
      <c r="G40" s="38"/>
    </row>
    <row r="41" spans="3:7">
      <c r="C41" s="40"/>
      <c r="D41" s="37"/>
      <c r="E41" s="37"/>
      <c r="F41" s="38"/>
      <c r="G41" s="39"/>
    </row>
    <row r="42" spans="3:7">
      <c r="C42" s="37"/>
      <c r="D42" s="37"/>
      <c r="E42" s="37"/>
      <c r="F42" s="38"/>
      <c r="G42" s="38"/>
    </row>
    <row r="43" spans="3:7">
      <c r="C43" s="41"/>
      <c r="D43" s="41"/>
      <c r="E43" s="41"/>
      <c r="F43" s="42"/>
      <c r="G43" s="42"/>
    </row>
  </sheetData>
  <mergeCells count="6">
    <mergeCell ref="J4:J5"/>
    <mergeCell ref="C4:E5"/>
    <mergeCell ref="F4:G5"/>
    <mergeCell ref="H4:I5"/>
    <mergeCell ref="B27:E27"/>
    <mergeCell ref="B26:H26"/>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G27"/>
  <sheetViews>
    <sheetView showGridLines="0" tabSelected="1" zoomScale="120" zoomScaleNormal="120" workbookViewId="0">
      <pane xSplit="2" topLeftCell="C1" activePane="topRight" state="frozen"/>
      <selection activeCell="I30" sqref="I30"/>
      <selection pane="topRight" activeCell="G13" sqref="G13"/>
    </sheetView>
  </sheetViews>
  <sheetFormatPr baseColWidth="10" defaultColWidth="11.44140625" defaultRowHeight="14.4"/>
  <cols>
    <col min="2" max="2" width="43.44140625" bestFit="1" customWidth="1"/>
  </cols>
  <sheetData>
    <row r="1" spans="1:7">
      <c r="A1" s="250" t="s">
        <v>41</v>
      </c>
    </row>
    <row r="2" spans="1:7" ht="15" thickBot="1"/>
    <row r="3" spans="1:7">
      <c r="B3" s="289" t="s">
        <v>115</v>
      </c>
      <c r="C3" s="2174" t="s">
        <v>94</v>
      </c>
      <c r="D3" s="2175"/>
      <c r="E3" s="2172"/>
      <c r="F3" s="2180" t="s">
        <v>802</v>
      </c>
      <c r="G3" s="2181"/>
    </row>
    <row r="4" spans="1:7">
      <c r="B4" s="290"/>
      <c r="C4" s="2176"/>
      <c r="D4" s="2177"/>
      <c r="E4" s="2173"/>
      <c r="F4" s="2182"/>
      <c r="G4" s="2183"/>
    </row>
    <row r="5" spans="1:7" ht="15" thickBot="1">
      <c r="B5" s="253"/>
      <c r="C5" s="1591" t="str">
        <f>+[2]Output!D58</f>
        <v>4T22</v>
      </c>
      <c r="D5" s="1244" t="str">
        <f>+[2]Output!E58</f>
        <v>3T23</v>
      </c>
      <c r="E5" s="1592" t="str">
        <f>+[2]Output!F58</f>
        <v>4T23</v>
      </c>
      <c r="F5" s="2120">
        <v>2022</v>
      </c>
      <c r="G5" s="2121">
        <v>2023</v>
      </c>
    </row>
    <row r="6" spans="1:7">
      <c r="B6" s="281" t="s">
        <v>149</v>
      </c>
      <c r="C6" s="1245"/>
      <c r="D6" s="1246"/>
      <c r="E6" s="1247"/>
      <c r="F6" s="1246"/>
      <c r="G6" s="1247"/>
    </row>
    <row r="7" spans="1:7">
      <c r="B7" s="282" t="s">
        <v>150</v>
      </c>
      <c r="C7" s="2411">
        <v>0.2041</v>
      </c>
      <c r="D7" s="2412">
        <v>0.20024573344622382</v>
      </c>
      <c r="E7" s="2413">
        <v>0.16600000000000001</v>
      </c>
      <c r="F7" s="1248">
        <v>0.21990000000000001</v>
      </c>
      <c r="G7" s="1250">
        <v>0.20610000000000001</v>
      </c>
    </row>
    <row r="8" spans="1:7">
      <c r="B8" s="282" t="s">
        <v>151</v>
      </c>
      <c r="C8" s="2411">
        <v>7.7399999999999997E-2</v>
      </c>
      <c r="D8" s="2412">
        <v>9.6554467202991226E-2</v>
      </c>
      <c r="E8" s="2413">
        <v>8.8400000000000006E-2</v>
      </c>
      <c r="F8" s="1248">
        <v>8.0299999999999996E-2</v>
      </c>
      <c r="G8" s="1250">
        <v>9.5000000000000001E-2</v>
      </c>
    </row>
    <row r="9" spans="1:7">
      <c r="B9" s="283" t="s">
        <v>152</v>
      </c>
      <c r="C9" s="2411"/>
      <c r="D9" s="2412"/>
      <c r="E9" s="2413"/>
      <c r="F9" s="1249"/>
      <c r="G9" s="1887"/>
    </row>
    <row r="10" spans="1:7">
      <c r="B10" s="284" t="s">
        <v>168</v>
      </c>
      <c r="C10" s="2411">
        <v>6.8099999999999994E-2</v>
      </c>
      <c r="D10" s="2412">
        <v>8.3150393455643554E-2</v>
      </c>
      <c r="E10" s="2413">
        <v>7.2700000000000001E-2</v>
      </c>
      <c r="F10" s="1248">
        <v>0.16520000000000001</v>
      </c>
      <c r="G10" s="1250">
        <v>7.0499999999999993E-2</v>
      </c>
    </row>
    <row r="11" spans="1:7">
      <c r="B11" s="285" t="s">
        <v>154</v>
      </c>
      <c r="C11" s="2411">
        <v>-0.113602528608081</v>
      </c>
      <c r="D11" s="2412">
        <v>-0.1395080707647115</v>
      </c>
      <c r="E11" s="2413">
        <v>-0.43848999688934154</v>
      </c>
      <c r="F11" s="1248">
        <v>4.5482774833288685E-2</v>
      </c>
      <c r="G11" s="1250">
        <v>-0.19685748040778159</v>
      </c>
    </row>
    <row r="12" spans="1:7">
      <c r="B12" s="286" t="s">
        <v>155</v>
      </c>
      <c r="C12" s="2411"/>
      <c r="D12" s="2412"/>
      <c r="E12" s="2413"/>
      <c r="F12" s="1249"/>
      <c r="G12" s="1887"/>
    </row>
    <row r="13" spans="1:7">
      <c r="B13" s="282" t="s">
        <v>169</v>
      </c>
      <c r="C13" s="2411">
        <v>9.6799999999999997E-2</v>
      </c>
      <c r="D13" s="2412">
        <v>0.34675456729991871</v>
      </c>
      <c r="E13" s="2413">
        <v>0.17899999999999999</v>
      </c>
      <c r="F13" s="1248">
        <v>0.20760000000000001</v>
      </c>
      <c r="G13" s="1250">
        <v>0.29409999999999997</v>
      </c>
    </row>
    <row r="14" spans="1:7">
      <c r="B14" s="282" t="s">
        <v>170</v>
      </c>
      <c r="C14" s="2411">
        <v>0.33779999999999999</v>
      </c>
      <c r="D14" s="2412">
        <v>0.28850744418271779</v>
      </c>
      <c r="E14" s="2413">
        <v>0.33660000000000001</v>
      </c>
      <c r="F14" s="1248">
        <v>0.2044</v>
      </c>
      <c r="G14" s="1250">
        <v>0.3</v>
      </c>
    </row>
    <row r="15" spans="1:7">
      <c r="B15" s="287" t="s">
        <v>158</v>
      </c>
      <c r="C15" s="2411"/>
      <c r="D15" s="2412"/>
      <c r="E15" s="2413"/>
      <c r="F15" s="1248"/>
      <c r="G15" s="1250"/>
    </row>
    <row r="16" spans="1:7">
      <c r="B16" s="282" t="s">
        <v>171</v>
      </c>
      <c r="C16" s="2411">
        <v>0.1346</v>
      </c>
      <c r="D16" s="2412">
        <v>-5.4072705637448759E-3</v>
      </c>
      <c r="E16" s="2413">
        <v>0.11940000000000001</v>
      </c>
      <c r="F16" s="1248">
        <v>9.3299999999999994E-2</v>
      </c>
      <c r="G16" s="1250">
        <v>6.3E-2</v>
      </c>
    </row>
    <row r="17" spans="2:7" ht="15" thickBot="1">
      <c r="B17" s="1596" t="s">
        <v>172</v>
      </c>
      <c r="C17" s="2411">
        <v>0.1116</v>
      </c>
      <c r="D17" s="2412">
        <v>0.1378495728271513</v>
      </c>
      <c r="E17" s="2413">
        <v>0.14000000000000001</v>
      </c>
      <c r="F17" s="1248">
        <v>6.2899999999999998E-2</v>
      </c>
      <c r="G17" s="1250">
        <v>0.16739999999999999</v>
      </c>
    </row>
    <row r="18" spans="2:7" ht="15" thickBot="1">
      <c r="B18" s="288" t="s">
        <v>173</v>
      </c>
      <c r="C18" s="2414">
        <v>0.14360000000000001</v>
      </c>
      <c r="D18" s="2415">
        <v>0.16160280536162475</v>
      </c>
      <c r="E18" s="2416">
        <v>0.1057</v>
      </c>
      <c r="F18" s="1251">
        <v>0.1681</v>
      </c>
      <c r="G18" s="1886">
        <v>0.15833775846116033</v>
      </c>
    </row>
    <row r="19" spans="2:7">
      <c r="B19" s="35"/>
      <c r="C19" s="35"/>
      <c r="D19" s="35"/>
      <c r="E19" s="35"/>
    </row>
    <row r="20" spans="2:7">
      <c r="B20" s="35"/>
      <c r="C20" s="35"/>
      <c r="D20" s="35"/>
      <c r="E20" s="35"/>
    </row>
    <row r="21" spans="2:7" ht="87" customHeight="1">
      <c r="B21" s="2185"/>
      <c r="C21" s="2186"/>
      <c r="D21" s="2186"/>
      <c r="E21" s="2186"/>
    </row>
    <row r="22" spans="2:7" ht="37.5" customHeight="1">
      <c r="B22" s="2185"/>
      <c r="C22" s="2186"/>
      <c r="D22" s="2186"/>
      <c r="E22" s="2186"/>
    </row>
    <row r="23" spans="2:7">
      <c r="B23" s="2185"/>
      <c r="C23" s="2186"/>
      <c r="D23" s="2186"/>
      <c r="E23" s="2186"/>
    </row>
    <row r="24" spans="2:7">
      <c r="B24" s="2184"/>
      <c r="C24" s="2184"/>
      <c r="D24" s="2184"/>
      <c r="E24" s="2184"/>
    </row>
    <row r="25" spans="2:7">
      <c r="B25" s="2184"/>
      <c r="C25" s="2184"/>
      <c r="D25" s="2184"/>
      <c r="E25" s="2184"/>
    </row>
    <row r="26" spans="2:7">
      <c r="B26" s="2184"/>
      <c r="C26" s="2184"/>
      <c r="D26" s="2184"/>
      <c r="E26" s="2184"/>
    </row>
    <row r="27" spans="2:7">
      <c r="B27" s="2184"/>
      <c r="C27" s="2184"/>
      <c r="D27" s="2184"/>
      <c r="E27" s="2184"/>
    </row>
  </sheetData>
  <mergeCells count="6">
    <mergeCell ref="F3:G4"/>
    <mergeCell ref="B24:E27"/>
    <mergeCell ref="C3:E4"/>
    <mergeCell ref="B21:E21"/>
    <mergeCell ref="B22:E22"/>
    <mergeCell ref="B23:E23"/>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T105"/>
  <sheetViews>
    <sheetView showGridLines="0" zoomScale="90" zoomScaleNormal="90" workbookViewId="0">
      <pane xSplit="2" topLeftCell="G1" activePane="topRight" state="frozen"/>
      <selection activeCell="N35" sqref="N35"/>
      <selection pane="topRight" activeCell="A61" sqref="A61"/>
    </sheetView>
  </sheetViews>
  <sheetFormatPr baseColWidth="10" defaultColWidth="11.44140625" defaultRowHeight="13.8"/>
  <cols>
    <col min="1" max="1" width="11.44140625" style="46"/>
    <col min="2" max="2" width="30.33203125" style="46" customWidth="1"/>
    <col min="3" max="5" width="7.44140625" style="46" bestFit="1" customWidth="1"/>
    <col min="6" max="6" width="9.33203125" style="46" customWidth="1"/>
    <col min="7" max="7" width="10.33203125" style="46" customWidth="1"/>
    <col min="8" max="8" width="7.6640625" style="46" customWidth="1"/>
    <col min="9" max="9" width="9.6640625" style="46" customWidth="1"/>
    <col min="10" max="10" width="9.33203125" style="46" customWidth="1"/>
    <col min="11" max="11" width="8.88671875" style="46" bestFit="1" customWidth="1"/>
    <col min="12" max="16384" width="11.44140625" style="46"/>
  </cols>
  <sheetData>
    <row r="1" spans="1:20" ht="14.4">
      <c r="A1" s="559" t="s">
        <v>41</v>
      </c>
      <c r="B1" s="68"/>
      <c r="C1" s="68"/>
      <c r="D1" s="68"/>
      <c r="E1" s="68"/>
      <c r="F1" s="68"/>
      <c r="G1" s="68"/>
      <c r="H1" s="68"/>
      <c r="I1" s="68"/>
      <c r="J1" s="68"/>
      <c r="K1" s="68"/>
      <c r="L1" s="68"/>
      <c r="M1" s="68"/>
      <c r="N1" s="68"/>
      <c r="O1" s="68"/>
      <c r="P1" s="68"/>
      <c r="Q1" s="68"/>
      <c r="R1" s="68"/>
      <c r="S1" s="68"/>
      <c r="T1" s="68"/>
    </row>
    <row r="2" spans="1:20" ht="14.4">
      <c r="A2" s="559"/>
      <c r="B2" s="68"/>
      <c r="C2" s="68"/>
      <c r="D2" s="68"/>
      <c r="E2" s="68"/>
      <c r="F2" s="68"/>
      <c r="G2" s="68"/>
      <c r="H2" s="68"/>
      <c r="I2" s="68"/>
      <c r="J2" s="68"/>
      <c r="K2" s="68"/>
      <c r="L2" s="68"/>
      <c r="M2" s="68"/>
      <c r="N2" s="68"/>
      <c r="O2" s="68"/>
      <c r="P2" s="68"/>
      <c r="Q2" s="68"/>
      <c r="R2" s="68"/>
      <c r="S2" s="68"/>
      <c r="T2" s="68"/>
    </row>
    <row r="3" spans="1:20" ht="15" thickBot="1">
      <c r="A3" s="68"/>
      <c r="B3" s="68"/>
      <c r="C3" s="68"/>
      <c r="D3" s="68"/>
      <c r="E3" s="68"/>
      <c r="F3" s="68"/>
      <c r="G3" s="68"/>
      <c r="H3" s="68"/>
      <c r="I3" s="68"/>
      <c r="J3" s="68"/>
      <c r="K3" s="68"/>
      <c r="L3" s="68"/>
      <c r="M3" s="68"/>
      <c r="N3" s="68"/>
      <c r="O3" s="68"/>
      <c r="P3" s="68"/>
      <c r="Q3" s="68"/>
      <c r="R3" s="68"/>
      <c r="S3" s="68"/>
      <c r="T3" s="68"/>
    </row>
    <row r="4" spans="1:20" ht="14.25" customHeight="1">
      <c r="A4" s="68"/>
      <c r="B4" s="2193" t="s">
        <v>174</v>
      </c>
      <c r="C4" s="2187" t="s">
        <v>175</v>
      </c>
      <c r="D4" s="2188"/>
      <c r="E4" s="2189"/>
      <c r="F4" s="2187" t="s">
        <v>802</v>
      </c>
      <c r="G4" s="2189"/>
      <c r="H4" s="2187" t="s">
        <v>176</v>
      </c>
      <c r="I4" s="2188"/>
      <c r="J4" s="2188"/>
      <c r="K4" s="2187" t="s">
        <v>95</v>
      </c>
      <c r="L4" s="2188"/>
      <c r="M4" s="2189"/>
      <c r="N4" s="2187" t="s">
        <v>177</v>
      </c>
      <c r="O4" s="2188"/>
      <c r="P4" s="2188"/>
      <c r="Q4" s="2188"/>
      <c r="R4" s="2189"/>
      <c r="S4" s="68"/>
      <c r="T4" s="68"/>
    </row>
    <row r="5" spans="1:20" ht="14.25" customHeight="1">
      <c r="A5" s="68"/>
      <c r="B5" s="2194"/>
      <c r="C5" s="2190"/>
      <c r="D5" s="2200"/>
      <c r="E5" s="2192"/>
      <c r="F5" s="2190"/>
      <c r="G5" s="2192"/>
      <c r="H5" s="1854"/>
      <c r="I5" s="1856"/>
      <c r="J5" s="1861"/>
      <c r="K5" s="1854"/>
      <c r="L5" s="1861"/>
      <c r="M5" s="1855"/>
      <c r="N5" s="1854"/>
      <c r="O5" s="1861"/>
      <c r="P5" s="1861"/>
      <c r="Q5" s="1861"/>
      <c r="R5" s="1855"/>
      <c r="S5" s="68"/>
      <c r="T5" s="68"/>
    </row>
    <row r="6" spans="1:20" ht="15" thickBot="1">
      <c r="A6" s="68"/>
      <c r="B6" s="253"/>
      <c r="C6" s="1597" t="str">
        <f>+'[3]Tablas Colocaciones'!C6</f>
        <v>Dic 22</v>
      </c>
      <c r="D6" s="1140" t="str">
        <f>+'[3]Tablas Colocaciones'!D6</f>
        <v>Set 23</v>
      </c>
      <c r="E6" s="1140" t="str">
        <f>+'[3]Tablas Colocaciones'!E6</f>
        <v>Dic 23</v>
      </c>
      <c r="F6" s="1598">
        <f>+'[3]Tablas Colocaciones'!F6</f>
        <v>2022</v>
      </c>
      <c r="G6" s="1599">
        <f>+'[3]Tablas Colocaciones'!G6</f>
        <v>2023</v>
      </c>
      <c r="H6" s="1598" t="s">
        <v>266</v>
      </c>
      <c r="I6" s="709" t="s">
        <v>267</v>
      </c>
      <c r="J6" s="709" t="s">
        <v>802</v>
      </c>
      <c r="K6" s="1598" t="str">
        <f>+'[3]Tablas Colocaciones'!H6</f>
        <v>TaT</v>
      </c>
      <c r="L6" s="709" t="str">
        <f>+'[3]Tablas Colocaciones'!I6</f>
        <v>AaA</v>
      </c>
      <c r="M6" s="1599" t="s">
        <v>802</v>
      </c>
      <c r="N6" s="1598" t="str">
        <f>+'[4]Tablas Colocaciones'!N6</f>
        <v>Dic 22</v>
      </c>
      <c r="O6" s="709" t="str">
        <f>+'[4]Tablas Colocaciones'!O6</f>
        <v>Set 23</v>
      </c>
      <c r="P6" s="709" t="str">
        <f>+'[4]Tablas Colocaciones'!P6</f>
        <v>Dic 23</v>
      </c>
      <c r="Q6" s="709">
        <f>+'[4]Tablas Colocaciones'!Q6</f>
        <v>2022</v>
      </c>
      <c r="R6" s="1599">
        <f>+'[4]Tablas Colocaciones'!R6</f>
        <v>2023</v>
      </c>
      <c r="S6" s="68"/>
      <c r="T6" s="68"/>
    </row>
    <row r="7" spans="1:20" ht="14.4">
      <c r="A7" s="68"/>
      <c r="B7" s="1600" t="s">
        <v>178</v>
      </c>
      <c r="C7" s="604">
        <f>+'[3]Tablas Colocaciones'!C7</f>
        <v>121962.74178796001</v>
      </c>
      <c r="D7" s="605">
        <f>+'[3]Tablas Colocaciones'!D7</f>
        <v>115851.18615539749</v>
      </c>
      <c r="E7" s="606">
        <f>+'[3]Tablas Colocaciones'!E7</f>
        <v>115996.50357698133</v>
      </c>
      <c r="F7" s="1846">
        <f>+'[3]Tablas Colocaciones'!F7</f>
        <v>120363.65204872137</v>
      </c>
      <c r="G7" s="1847">
        <f>+'[3]Tablas Colocaciones'!G7</f>
        <v>116581.84428591472</v>
      </c>
      <c r="H7" s="604">
        <f>+'[4]Tablas Colocaciones'!H7</f>
        <v>145.31742158383713</v>
      </c>
      <c r="I7" s="605">
        <f>+'[4]Tablas Colocaciones'!I7</f>
        <v>-5966.2382109786849</v>
      </c>
      <c r="J7" s="606">
        <f>+'[4]Tablas Colocaciones'!J7</f>
        <v>-3781.807762806653</v>
      </c>
      <c r="K7" s="1864">
        <f>+'[4]Tablas Colocaciones'!K7</f>
        <v>1.2543455652573865E-3</v>
      </c>
      <c r="L7" s="1141">
        <f>+'[4]Tablas Colocaciones'!L7</f>
        <v>-4.89185313769952E-2</v>
      </c>
      <c r="M7" s="1142">
        <f>+'[4]Tablas Colocaciones'!M7</f>
        <v>-3.1419848919803761E-2</v>
      </c>
      <c r="N7" s="306">
        <f>+'[4]Tablas Colocaciones'!N7</f>
        <v>0.82145566567710571</v>
      </c>
      <c r="O7" s="300">
        <f>+'[4]Tablas Colocaciones'!O7</f>
        <v>0.81459613788150931</v>
      </c>
      <c r="P7" s="1870">
        <f>+'[4]Tablas Colocaciones'!P7</f>
        <v>0.81536443429381367</v>
      </c>
      <c r="Q7" s="1871">
        <f>+'[4]Tablas Colocaciones'!Q7</f>
        <v>0.821878605910629</v>
      </c>
      <c r="R7" s="1872">
        <f>+'[4]Tablas Colocaciones'!R7</f>
        <v>0.8160311101072435</v>
      </c>
      <c r="S7" s="68"/>
      <c r="T7" s="68"/>
    </row>
    <row r="8" spans="1:20" s="322" customFormat="1" ht="14.4">
      <c r="A8" s="359"/>
      <c r="B8" s="299" t="s">
        <v>179</v>
      </c>
      <c r="C8" s="607">
        <f>+'[3]Tablas Colocaciones'!C8</f>
        <v>57497.264467245317</v>
      </c>
      <c r="D8" s="608">
        <f>+'[3]Tablas Colocaciones'!D8</f>
        <v>52796.316795134706</v>
      </c>
      <c r="E8" s="609">
        <f>+'[3]Tablas Colocaciones'!E8</f>
        <v>52468.77158071618</v>
      </c>
      <c r="F8" s="1848">
        <f>+'[3]Tablas Colocaciones'!F8</f>
        <v>56440.657189472346</v>
      </c>
      <c r="G8" s="1849">
        <f>+'[3]Tablas Colocaciones'!G8</f>
        <v>53337.646370300325</v>
      </c>
      <c r="H8" s="607">
        <f>+'[4]Tablas Colocaciones'!H8</f>
        <v>-327.54521441852557</v>
      </c>
      <c r="I8" s="608">
        <f>+'[4]Tablas Colocaciones'!I8</f>
        <v>-5028.4928865291367</v>
      </c>
      <c r="J8" s="609">
        <f>+'[4]Tablas Colocaciones'!J8</f>
        <v>-3103.010819172021</v>
      </c>
      <c r="K8" s="306">
        <f>+'[4]Tablas Colocaciones'!K8</f>
        <v>-6.2039406212652803E-3</v>
      </c>
      <c r="L8" s="300">
        <f>+'[4]Tablas Colocaciones'!L8</f>
        <v>-8.745621088449762E-2</v>
      </c>
      <c r="M8" s="301">
        <f>+'[4]Tablas Colocaciones'!M8</f>
        <v>-5.4978290007417052E-2</v>
      </c>
      <c r="N8" s="306">
        <f>+'[4]Tablas Colocaciones'!N8</f>
        <v>0.38726133051082506</v>
      </c>
      <c r="O8" s="300">
        <f>+'[4]Tablas Colocaciones'!O8</f>
        <v>0.3712320709258588</v>
      </c>
      <c r="P8" s="1870">
        <f>+'[4]Tablas Colocaciones'!P8</f>
        <v>0.36881430852448205</v>
      </c>
      <c r="Q8" s="300">
        <f>+'[4]Tablas Colocaciones'!Q8</f>
        <v>0.38539349594332978</v>
      </c>
      <c r="R8" s="1872">
        <f>+'[4]Tablas Colocaciones'!R8</f>
        <v>0.3733444006196977</v>
      </c>
      <c r="S8" s="359"/>
      <c r="T8" s="359"/>
    </row>
    <row r="9" spans="1:20" ht="14.4">
      <c r="A9" s="68"/>
      <c r="B9" s="302" t="s">
        <v>180</v>
      </c>
      <c r="C9" s="610">
        <f>+'[3]Tablas Colocaciones'!C9</f>
        <v>33616.741343808688</v>
      </c>
      <c r="D9" s="611">
        <f>+'[3]Tablas Colocaciones'!D9</f>
        <v>31134.210430876174</v>
      </c>
      <c r="E9" s="612">
        <f>+'[3]Tablas Colocaciones'!E9</f>
        <v>30554.354839413136</v>
      </c>
      <c r="F9" s="1850">
        <f>+'[3]Tablas Colocaciones'!F9</f>
        <v>32647.871819094533</v>
      </c>
      <c r="G9" s="1851">
        <f>+'[3]Tablas Colocaciones'!G9</f>
        <v>31624.832415367582</v>
      </c>
      <c r="H9" s="1143">
        <f>+'[4]Tablas Colocaciones'!H9</f>
        <v>-579.85559146303785</v>
      </c>
      <c r="I9" s="1857">
        <f>+'[4]Tablas Colocaciones'!I9</f>
        <v>-3062.386504395552</v>
      </c>
      <c r="J9" s="1144">
        <f>+'[4]Tablas Colocaciones'!J9</f>
        <v>-1023.0394037269507</v>
      </c>
      <c r="K9" s="1865">
        <f>+'[4]Tablas Colocaciones'!K9</f>
        <v>-1.8624387239574491E-2</v>
      </c>
      <c r="L9" s="1863">
        <f>+'[4]Tablas Colocaciones'!L9</f>
        <v>-9.1097065984938608E-2</v>
      </c>
      <c r="M9" s="1866">
        <f>+'[4]Tablas Colocaciones'!M9</f>
        <v>-3.1335561760219011E-2</v>
      </c>
      <c r="N9" s="304">
        <f>+'[4]Tablas Colocaciones'!N9</f>
        <v>0.22641884098082424</v>
      </c>
      <c r="O9" s="305">
        <f>+'[4]Tablas Colocaciones'!O9</f>
        <v>0.21891711612656914</v>
      </c>
      <c r="P9" s="1873">
        <f>+'[4]Tablas Colocaciones'!P9</f>
        <v>0.21477314816059967</v>
      </c>
      <c r="Q9" s="305">
        <f>+'[4]Tablas Colocaciones'!Q9</f>
        <v>0.22292932226553666</v>
      </c>
      <c r="R9" s="1874">
        <f>+'[4]Tablas Colocaciones'!R9</f>
        <v>0.22136248796662672</v>
      </c>
      <c r="S9" s="68"/>
      <c r="T9" s="68"/>
    </row>
    <row r="10" spans="1:20" ht="14.4">
      <c r="A10" s="68"/>
      <c r="B10" s="302" t="s">
        <v>181</v>
      </c>
      <c r="C10" s="610">
        <f>+'[3]Tablas Colocaciones'!C10</f>
        <v>23880.523123436633</v>
      </c>
      <c r="D10" s="611">
        <f>+'[3]Tablas Colocaciones'!D10</f>
        <v>21662.106364258532</v>
      </c>
      <c r="E10" s="612">
        <f>+'[3]Tablas Colocaciones'!E10</f>
        <v>21914.416741303041</v>
      </c>
      <c r="F10" s="1850">
        <f>+'[3]Tablas Colocaciones'!F10</f>
        <v>23792.785370377813</v>
      </c>
      <c r="G10" s="1851">
        <f>+'[3]Tablas Colocaciones'!G10</f>
        <v>21712.813954932735</v>
      </c>
      <c r="H10" s="1145">
        <f>+'[4]Tablas Colocaciones'!H10</f>
        <v>252.31037704450864</v>
      </c>
      <c r="I10" s="1857">
        <f>+'[4]Tablas Colocaciones'!I10</f>
        <v>-1966.106382133592</v>
      </c>
      <c r="J10" s="1144">
        <f>+'[4]Tablas Colocaciones'!J10</f>
        <v>-2079.9714154450776</v>
      </c>
      <c r="K10" s="1865">
        <f>+'[4]Tablas Colocaciones'!K10</f>
        <v>1.1647545848118002E-2</v>
      </c>
      <c r="L10" s="1863">
        <f>+'[4]Tablas Colocaciones'!L10</f>
        <v>-8.2330959500800494E-2</v>
      </c>
      <c r="M10" s="1866">
        <f>+'[4]Tablas Colocaciones'!M10</f>
        <v>-8.7420257152180936E-2</v>
      </c>
      <c r="N10" s="304">
        <f>+'[4]Tablas Colocaciones'!N10</f>
        <v>0.16084248953000085</v>
      </c>
      <c r="O10" s="305">
        <f>+'[4]Tablas Colocaciones'!O10</f>
        <v>0.15231495479928966</v>
      </c>
      <c r="P10" s="1873">
        <f>+'[4]Tablas Colocaciones'!P10</f>
        <v>0.15404116036388235</v>
      </c>
      <c r="Q10" s="305">
        <f>+'[4]Tablas Colocaciones'!Q10</f>
        <v>0.16246417367779312</v>
      </c>
      <c r="R10" s="1874">
        <f>+'[4]Tablas Colocaciones'!R10</f>
        <v>0.15198191265307096</v>
      </c>
      <c r="S10" s="68"/>
      <c r="T10" s="68"/>
    </row>
    <row r="11" spans="1:20" s="322" customFormat="1" ht="14.4">
      <c r="A11" s="359"/>
      <c r="B11" s="299" t="s">
        <v>182</v>
      </c>
      <c r="C11" s="607">
        <f>+'[3]Tablas Colocaciones'!C11</f>
        <v>64465.477320714701</v>
      </c>
      <c r="D11" s="608">
        <f>+'[3]Tablas Colocaciones'!D11</f>
        <v>63054.869360262768</v>
      </c>
      <c r="E11" s="609">
        <f>+'[3]Tablas Colocaciones'!E11</f>
        <v>63527.731996265153</v>
      </c>
      <c r="F11" s="1848">
        <f>+'[3]Tablas Colocaciones'!F11</f>
        <v>63922.994859249018</v>
      </c>
      <c r="G11" s="1849">
        <f>+'[3]Tablas Colocaciones'!G11</f>
        <v>63244.197915614408</v>
      </c>
      <c r="H11" s="607">
        <f>+'[4]Tablas Colocaciones'!H11</f>
        <v>472.86263600238453</v>
      </c>
      <c r="I11" s="608">
        <f>+'[4]Tablas Colocaciones'!I11</f>
        <v>-937.74532444954821</v>
      </c>
      <c r="J11" s="609">
        <f>+'[4]Tablas Colocaciones'!J11</f>
        <v>-678.79694363461022</v>
      </c>
      <c r="K11" s="306">
        <f>+'[4]Tablas Colocaciones'!K11</f>
        <v>7.4992247355345487E-3</v>
      </c>
      <c r="L11" s="300">
        <f>+'[4]Tablas Colocaciones'!L11</f>
        <v>-1.4546472987150616E-2</v>
      </c>
      <c r="M11" s="301">
        <f>+'[4]Tablas Colocaciones'!M11</f>
        <v>-1.061897905642939E-2</v>
      </c>
      <c r="N11" s="306">
        <f>+'[4]Tablas Colocaciones'!N11</f>
        <v>0.43419433516628064</v>
      </c>
      <c r="O11" s="300">
        <f>+'[4]Tablas Colocaciones'!O11</f>
        <v>0.44336406695565034</v>
      </c>
      <c r="P11" s="1870">
        <f>+'[4]Tablas Colocaciones'!P11</f>
        <v>0.44655012576933167</v>
      </c>
      <c r="Q11" s="300">
        <f>+'[4]Tablas Colocaciones'!Q11</f>
        <v>0.43648510996729922</v>
      </c>
      <c r="R11" s="1872">
        <f>+'[4]Tablas Colocaciones'!R11</f>
        <v>0.4426867094875459</v>
      </c>
      <c r="S11" s="359"/>
      <c r="T11" s="359"/>
    </row>
    <row r="12" spans="1:20" ht="14.4">
      <c r="A12" s="68"/>
      <c r="B12" s="302" t="s">
        <v>183</v>
      </c>
      <c r="C12" s="610">
        <f>+'[3]Tablas Colocaciones'!C12</f>
        <v>8582.6043897605341</v>
      </c>
      <c r="D12" s="611">
        <f>+'[3]Tablas Colocaciones'!D12</f>
        <v>7291.5601173651694</v>
      </c>
      <c r="E12" s="612">
        <f>+'[3]Tablas Colocaciones'!E12</f>
        <v>7167.8889917416082</v>
      </c>
      <c r="F12" s="1850">
        <f>+'[3]Tablas Colocaciones'!F12</f>
        <v>9134.6987271826747</v>
      </c>
      <c r="G12" s="1851">
        <f>+'[3]Tablas Colocaciones'!G12</f>
        <v>7440.9276587176901</v>
      </c>
      <c r="H12" s="610">
        <f>+'[4]Tablas Colocaciones'!H12</f>
        <v>-123.67112562356124</v>
      </c>
      <c r="I12" s="1857">
        <f>+'[4]Tablas Colocaciones'!I12</f>
        <v>-1414.715398018926</v>
      </c>
      <c r="J12" s="1144">
        <f>+'[4]Tablas Colocaciones'!J12</f>
        <v>-1693.7710684649846</v>
      </c>
      <c r="K12" s="1865">
        <f>+'[4]Tablas Colocaciones'!K12</f>
        <v>-1.6960859354232416E-2</v>
      </c>
      <c r="L12" s="1863">
        <f>+'[4]Tablas Colocaciones'!L12</f>
        <v>-0.16483521012651481</v>
      </c>
      <c r="M12" s="1866">
        <f>+'[4]Tablas Colocaciones'!M12</f>
        <v>-0.18542166732053544</v>
      </c>
      <c r="N12" s="304">
        <f>+'[4]Tablas Colocaciones'!N12</f>
        <v>5.7806416114285629E-2</v>
      </c>
      <c r="O12" s="305">
        <f>+'[4]Tablas Colocaciones'!O12</f>
        <v>5.1269882578235323E-2</v>
      </c>
      <c r="P12" s="1873">
        <f>+'[4]Tablas Colocaciones'!P12</f>
        <v>5.0384637231359088E-2</v>
      </c>
      <c r="Q12" s="305">
        <f>+'[4]Tablas Colocaciones'!Q12</f>
        <v>6.2374423902255199E-2</v>
      </c>
      <c r="R12" s="1874">
        <f>+'[4]Tablas Colocaciones'!R12</f>
        <v>5.2083825699991128E-2</v>
      </c>
      <c r="S12" s="68"/>
      <c r="T12" s="68"/>
    </row>
    <row r="13" spans="1:20" ht="14.4">
      <c r="A13" s="68"/>
      <c r="B13" s="302" t="s">
        <v>184</v>
      </c>
      <c r="C13" s="610">
        <f>+'[3]Tablas Colocaciones'!C13</f>
        <v>17946.615693793708</v>
      </c>
      <c r="D13" s="611">
        <f>+'[3]Tablas Colocaciones'!D13</f>
        <v>16548.777488394975</v>
      </c>
      <c r="E13" s="612">
        <f>+'[3]Tablas Colocaciones'!E13</f>
        <v>16743.835117643986</v>
      </c>
      <c r="F13" s="1850">
        <f>+'[3]Tablas Colocaciones'!F13</f>
        <v>18705.079526683126</v>
      </c>
      <c r="G13" s="1851">
        <f>+'[3]Tablas Colocaciones'!G13</f>
        <v>16696.413452720448</v>
      </c>
      <c r="H13" s="1145">
        <f>+'[4]Tablas Colocaciones'!H13</f>
        <v>195.05762924901137</v>
      </c>
      <c r="I13" s="1857">
        <f>+'[4]Tablas Colocaciones'!I13</f>
        <v>-1202.780576149722</v>
      </c>
      <c r="J13" s="1144">
        <f>+'[4]Tablas Colocaciones'!J13</f>
        <v>-2008.6660739626786</v>
      </c>
      <c r="K13" s="1865">
        <f>+'[4]Tablas Colocaciones'!K13</f>
        <v>1.178683013810522E-2</v>
      </c>
      <c r="L13" s="1863">
        <f>+'[4]Tablas Colocaciones'!L13</f>
        <v>-6.701991042052946E-2</v>
      </c>
      <c r="M13" s="1866">
        <f>+'[4]Tablas Colocaciones'!M13</f>
        <v>-0.10738612851644291</v>
      </c>
      <c r="N13" s="304">
        <f>+'[4]Tablas Colocaciones'!N13</f>
        <v>0.12087584228818843</v>
      </c>
      <c r="O13" s="305">
        <f>+'[4]Tablas Colocaciones'!O13</f>
        <v>0.11636108939467213</v>
      </c>
      <c r="P13" s="1873">
        <f>+'[4]Tablas Colocaciones'!P13</f>
        <v>0.11769602727332452</v>
      </c>
      <c r="Q13" s="305">
        <f>+'[4]Tablas Colocaciones'!Q13</f>
        <v>0.12772381381893347</v>
      </c>
      <c r="R13" s="1874">
        <f>+'[4]Tablas Colocaciones'!R13</f>
        <v>0.11686890774534704</v>
      </c>
      <c r="S13" s="68"/>
      <c r="T13" s="68"/>
    </row>
    <row r="14" spans="1:20" ht="14.4">
      <c r="A14" s="68"/>
      <c r="B14" s="302" t="s">
        <v>185</v>
      </c>
      <c r="C14" s="610">
        <f>+'[3]Tablas Colocaciones'!C14</f>
        <v>20072.764762562208</v>
      </c>
      <c r="D14" s="611">
        <f>+'[3]Tablas Colocaciones'!D14</f>
        <v>20712.099166739587</v>
      </c>
      <c r="E14" s="612">
        <f>+'[3]Tablas Colocaciones'!E14</f>
        <v>21061.415840980957</v>
      </c>
      <c r="F14" s="1850">
        <f>+'[3]Tablas Colocaciones'!F14</f>
        <v>19484.243114593275</v>
      </c>
      <c r="G14" s="1851">
        <f>+'[3]Tablas Colocaciones'!G14</f>
        <v>20625.798577040467</v>
      </c>
      <c r="H14" s="1145">
        <f>+'[4]Tablas Colocaciones'!H14</f>
        <v>349.31667424137049</v>
      </c>
      <c r="I14" s="1858">
        <f>+'[4]Tablas Colocaciones'!I14</f>
        <v>988.65107841874851</v>
      </c>
      <c r="J14" s="1146">
        <f>+'[4]Tablas Colocaciones'!J14</f>
        <v>1141.5554624471915</v>
      </c>
      <c r="K14" s="1865">
        <f>+'[4]Tablas Colocaciones'!K14</f>
        <v>1.6865343847055181E-2</v>
      </c>
      <c r="L14" s="1863">
        <f>+'[4]Tablas Colocaciones'!L14</f>
        <v>4.9253358474199205E-2</v>
      </c>
      <c r="M14" s="1866">
        <f>+'[4]Tablas Colocaciones'!M14</f>
        <v>5.8588648054395787E-2</v>
      </c>
      <c r="N14" s="304">
        <f>+'[4]Tablas Colocaciones'!N14</f>
        <v>0.13519609430130283</v>
      </c>
      <c r="O14" s="305">
        <f>+'[4]Tablas Colocaciones'!O14</f>
        <v>0.14563507330873218</v>
      </c>
      <c r="P14" s="1873">
        <f>+'[4]Tablas Colocaciones'!P14</f>
        <v>0.14804523311525061</v>
      </c>
      <c r="Q14" s="305">
        <f>+'[4]Tablas Colocaciones'!Q14</f>
        <v>0.13304417318414033</v>
      </c>
      <c r="R14" s="1874">
        <f>+'[4]Tablas Colocaciones'!R14</f>
        <v>0.14437319475228333</v>
      </c>
      <c r="S14" s="68"/>
      <c r="T14" s="68"/>
    </row>
    <row r="15" spans="1:20" ht="14.4">
      <c r="A15" s="68"/>
      <c r="B15" s="302" t="s">
        <v>186</v>
      </c>
      <c r="C15" s="610">
        <f>+'[3]Tablas Colocaciones'!C15</f>
        <v>12737.77600564575</v>
      </c>
      <c r="D15" s="611">
        <f>+'[3]Tablas Colocaciones'!D15</f>
        <v>12654.19653621267</v>
      </c>
      <c r="E15" s="612">
        <f>+'[3]Tablas Colocaciones'!E15</f>
        <v>12604.0455533162</v>
      </c>
      <c r="F15" s="1850">
        <f>+'[3]Tablas Colocaciones'!F15</f>
        <v>12000.178010742542</v>
      </c>
      <c r="G15" s="1851">
        <f>+'[3]Tablas Colocaciones'!G15</f>
        <v>12753.331833252689</v>
      </c>
      <c r="H15" s="610">
        <f>+'[4]Tablas Colocaciones'!H15</f>
        <v>-50.150982896469941</v>
      </c>
      <c r="I15" s="611">
        <f>+'[4]Tablas Colocaciones'!I15</f>
        <v>-133.73045232954973</v>
      </c>
      <c r="J15" s="1859">
        <f>+'[4]Tablas Colocaciones'!J15</f>
        <v>753.15382251014671</v>
      </c>
      <c r="K15" s="1865">
        <f>+'[4]Tablas Colocaciones'!K15</f>
        <v>-3.9631898203060789E-3</v>
      </c>
      <c r="L15" s="1863">
        <f>+'[4]Tablas Colocaciones'!L15</f>
        <v>-1.0498728527670531E-2</v>
      </c>
      <c r="M15" s="1866">
        <f>+'[4]Tablas Colocaciones'!M15</f>
        <v>6.2761887518328896E-2</v>
      </c>
      <c r="N15" s="304">
        <f>+'[4]Tablas Colocaciones'!N15</f>
        <v>8.579274387054274E-2</v>
      </c>
      <c r="O15" s="305">
        <f>+'[4]Tablas Colocaciones'!O15</f>
        <v>8.8976729272030528E-2</v>
      </c>
      <c r="P15" s="1873">
        <f>+'[4]Tablas Colocaciones'!P15</f>
        <v>8.8596553822614499E-2</v>
      </c>
      <c r="Q15" s="305">
        <f>+'[4]Tablas Colocaciones'!Q15</f>
        <v>8.1940763729536889E-2</v>
      </c>
      <c r="R15" s="1874">
        <f>+'[4]Tablas Colocaciones'!R15</f>
        <v>8.9268750183193094E-2</v>
      </c>
      <c r="S15" s="68"/>
      <c r="T15" s="68"/>
    </row>
    <row r="16" spans="1:20" ht="14.4">
      <c r="A16" s="68"/>
      <c r="B16" s="302" t="s">
        <v>187</v>
      </c>
      <c r="C16" s="610">
        <f>+'[3]Tablas Colocaciones'!C16</f>
        <v>5125.7164689525007</v>
      </c>
      <c r="D16" s="611">
        <f>+'[3]Tablas Colocaciones'!D16</f>
        <v>5848.2360515503742</v>
      </c>
      <c r="E16" s="612">
        <f>+'[3]Tablas Colocaciones'!E16</f>
        <v>5950.5464925824008</v>
      </c>
      <c r="F16" s="1850">
        <f>+'[3]Tablas Colocaciones'!F16</f>
        <v>4598.7954800474099</v>
      </c>
      <c r="G16" s="1851">
        <f>+'[3]Tablas Colocaciones'!G16</f>
        <v>5727.7263938831093</v>
      </c>
      <c r="H16" s="610">
        <f>+'[4]Tablas Colocaciones'!H16</f>
        <v>102.31044103202657</v>
      </c>
      <c r="I16" s="1858">
        <f>+'[4]Tablas Colocaciones'!I16</f>
        <v>824.8300236299001</v>
      </c>
      <c r="J16" s="1146">
        <f>+'[4]Tablas Colocaciones'!J16</f>
        <v>1128.9309138356994</v>
      </c>
      <c r="K16" s="1865">
        <f>+'[4]Tablas Colocaciones'!K16</f>
        <v>1.7494239310826609E-2</v>
      </c>
      <c r="L16" s="1863">
        <f>+'[4]Tablas Colocaciones'!L16</f>
        <v>0.16091994721636715</v>
      </c>
      <c r="M16" s="1866">
        <f>+'[4]Tablas Colocaciones'!M16</f>
        <v>0.24548404440548444</v>
      </c>
      <c r="N16" s="304">
        <f>+'[4]Tablas Colocaciones'!N16</f>
        <v>3.4523238591961034E-2</v>
      </c>
      <c r="O16" s="305">
        <f>+'[4]Tablas Colocaciones'!O16</f>
        <v>4.112129240198021E-2</v>
      </c>
      <c r="P16" s="1873">
        <f>+'[4]Tablas Colocaciones'!P16</f>
        <v>4.1827674326782929E-2</v>
      </c>
      <c r="Q16" s="305">
        <f>+'[4]Tablas Colocaciones'!Q16</f>
        <v>3.1401935332433434E-2</v>
      </c>
      <c r="R16" s="1874">
        <f>+'[4]Tablas Colocaciones'!R16</f>
        <v>4.0092031106731256E-2</v>
      </c>
      <c r="S16" s="68"/>
      <c r="T16" s="68"/>
    </row>
    <row r="17" spans="1:20" s="322" customFormat="1" ht="14.4">
      <c r="A17" s="359"/>
      <c r="B17" s="307" t="s">
        <v>49</v>
      </c>
      <c r="C17" s="607">
        <f>+'[3]Tablas Colocaciones'!C17</f>
        <v>14261.325135876867</v>
      </c>
      <c r="D17" s="608">
        <f>+'[3]Tablas Colocaciones'!D17</f>
        <v>14121.087779091133</v>
      </c>
      <c r="E17" s="609">
        <f>+'[3]Tablas Colocaciones'!E17</f>
        <v>13664.965976660103</v>
      </c>
      <c r="F17" s="1848">
        <f>+'[3]Tablas Colocaciones'!F17</f>
        <v>14075.228084595217</v>
      </c>
      <c r="G17" s="1849">
        <f>+'[3]Tablas Colocaciones'!G17</f>
        <v>14029.040249498843</v>
      </c>
      <c r="H17" s="1143">
        <f>+'[4]Tablas Colocaciones'!H17</f>
        <v>-456.12180243102921</v>
      </c>
      <c r="I17" s="1860">
        <f>+'[4]Tablas Colocaciones'!I17</f>
        <v>-596.35915921676315</v>
      </c>
      <c r="J17" s="609">
        <f>+'[4]Tablas Colocaciones'!J17</f>
        <v>-46.187835096374329</v>
      </c>
      <c r="K17" s="306">
        <f>+'[4]Tablas Colocaciones'!K17</f>
        <v>-3.2300755406846293E-2</v>
      </c>
      <c r="L17" s="300">
        <f>+'[4]Tablas Colocaciones'!L17</f>
        <v>-4.181653202173452E-2</v>
      </c>
      <c r="M17" s="301">
        <f>+'[4]Tablas Colocaciones'!M17</f>
        <v>-3.2814981625004513E-3</v>
      </c>
      <c r="N17" s="306">
        <f>+'[4]Tablas Colocaciones'!N17</f>
        <v>9.6054304463708468E-2</v>
      </c>
      <c r="O17" s="300">
        <f>+'[4]Tablas Colocaciones'!O17</f>
        <v>9.929102971896929E-2</v>
      </c>
      <c r="P17" s="1870">
        <f>+'[4]Tablas Colocaciones'!P17</f>
        <v>9.605399222925122E-2</v>
      </c>
      <c r="Q17" s="300">
        <f>+'[4]Tablas Colocaciones'!Q17</f>
        <v>9.6109819194906521E-2</v>
      </c>
      <c r="R17" s="1872">
        <f>+'[4]Tablas Colocaciones'!R17</f>
        <v>9.8198251697420538E-2</v>
      </c>
      <c r="S17" s="359"/>
      <c r="T17" s="359"/>
    </row>
    <row r="18" spans="1:20" s="322" customFormat="1" ht="14.4">
      <c r="A18" s="359"/>
      <c r="B18" s="307" t="s">
        <v>188</v>
      </c>
      <c r="C18" s="607">
        <f>+'[3]Tablas Colocaciones'!C18</f>
        <v>1174.4480320629459</v>
      </c>
      <c r="D18" s="608">
        <f>+'[3]Tablas Colocaciones'!D18</f>
        <v>1557.2187479394988</v>
      </c>
      <c r="E18" s="609">
        <f>+'[3]Tablas Colocaciones'!E18</f>
        <v>1666.9678929606514</v>
      </c>
      <c r="F18" s="1848">
        <f>+'[3]Tablas Colocaciones'!F18</f>
        <v>1141.6457756326802</v>
      </c>
      <c r="G18" s="1849">
        <f>+'[3]Tablas Colocaciones'!G18</f>
        <v>1453.6890553446481</v>
      </c>
      <c r="H18" s="607">
        <f>+'[4]Tablas Colocaciones'!H18</f>
        <v>109.74914502115257</v>
      </c>
      <c r="I18" s="608">
        <f>+'[4]Tablas Colocaciones'!I18</f>
        <v>492.51986089770548</v>
      </c>
      <c r="J18" s="609">
        <f>+'[4]Tablas Colocaciones'!J18</f>
        <v>312.0432797119679</v>
      </c>
      <c r="K18" s="306">
        <f>+'[4]Tablas Colocaciones'!K18</f>
        <v>7.0477667422365498E-2</v>
      </c>
      <c r="L18" s="300">
        <f>+'[4]Tablas Colocaciones'!L18</f>
        <v>0.41936283892662551</v>
      </c>
      <c r="M18" s="301">
        <f>+'[4]Tablas Colocaciones'!M18</f>
        <v>0.27332758231338339</v>
      </c>
      <c r="N18" s="306">
        <f>+'[4]Tablas Colocaciones'!N18</f>
        <v>7.9102599354377041E-3</v>
      </c>
      <c r="O18" s="300">
        <f>+'[4]Tablas Colocaciones'!O18</f>
        <v>1.0949429349878916E-2</v>
      </c>
      <c r="P18" s="1870">
        <f>+'[4]Tablas Colocaciones'!P18</f>
        <v>1.1717476743838103E-2</v>
      </c>
      <c r="Q18" s="300">
        <f>+'[4]Tablas Colocaciones'!Q18</f>
        <v>7.795494923508459E-3</v>
      </c>
      <c r="R18" s="1872">
        <f>+'[4]Tablas Colocaciones'!R18</f>
        <v>1.0175302173761934E-2</v>
      </c>
      <c r="S18" s="359"/>
      <c r="T18" s="359"/>
    </row>
    <row r="19" spans="1:20" s="322" customFormat="1" ht="14.4">
      <c r="A19" s="359"/>
      <c r="B19" s="307" t="s">
        <v>189</v>
      </c>
      <c r="C19" s="607">
        <f>+'[3]Tablas Colocaciones'!C19</f>
        <v>9033.7530371745215</v>
      </c>
      <c r="D19" s="608">
        <f>+'[3]Tablas Colocaciones'!D19</f>
        <v>8956.979721133217</v>
      </c>
      <c r="E19" s="609">
        <f>+'[3]Tablas Colocaciones'!E19</f>
        <v>9186.1812688186528</v>
      </c>
      <c r="F19" s="1848">
        <f>+'[3]Tablas Colocaciones'!F19</f>
        <v>8812.5771248877227</v>
      </c>
      <c r="G19" s="1849">
        <f>+'[3]Tablas Colocaciones'!G19</f>
        <v>8982.1856918552367</v>
      </c>
      <c r="H19" s="607">
        <f>+'[4]Tablas Colocaciones'!H19</f>
        <v>229.2015476854358</v>
      </c>
      <c r="I19" s="608">
        <f>+'[4]Tablas Colocaciones'!I19</f>
        <v>152.4282316441313</v>
      </c>
      <c r="J19" s="609">
        <f>+'[4]Tablas Colocaciones'!J19</f>
        <v>169.60856696751398</v>
      </c>
      <c r="K19" s="306">
        <f>+'[4]Tablas Colocaciones'!K19</f>
        <v>2.5589155588312318E-2</v>
      </c>
      <c r="L19" s="300">
        <f>+'[4]Tablas Colocaciones'!L19</f>
        <v>1.6873190025992413E-2</v>
      </c>
      <c r="M19" s="301">
        <f>+'[4]Tablas Colocaciones'!M19</f>
        <v>1.9246193771004894E-2</v>
      </c>
      <c r="N19" s="306">
        <f>+'[4]Tablas Colocaciones'!N19</f>
        <v>6.0845037639579741E-2</v>
      </c>
      <c r="O19" s="300">
        <f>+'[4]Tablas Colocaciones'!O19</f>
        <v>6.2980115526233491E-2</v>
      </c>
      <c r="P19" s="1870">
        <f>+'[4]Tablas Colocaciones'!P19</f>
        <v>6.4571648822155547E-2</v>
      </c>
      <c r="Q19" s="300">
        <f>+'[4]Tablas Colocaciones'!Q19</f>
        <v>6.0174882355271325E-2</v>
      </c>
      <c r="R19" s="1872">
        <f>+'[4]Tablas Colocaciones'!R19</f>
        <v>6.2872079320841545E-2</v>
      </c>
      <c r="S19" s="359"/>
      <c r="T19" s="359"/>
    </row>
    <row r="20" spans="1:20" s="322" customFormat="1" ht="15" thickBot="1">
      <c r="A20" s="359"/>
      <c r="B20" s="307" t="s">
        <v>190</v>
      </c>
      <c r="C20" s="607">
        <f>+'[3]Tablas Colocaciones'!C20</f>
        <v>2039.2160856544815</v>
      </c>
      <c r="D20" s="608">
        <f>+'[3]Tablas Colocaciones'!D20</f>
        <v>1732.6970325809398</v>
      </c>
      <c r="E20" s="609">
        <f>+'[3]Tablas Colocaciones'!E20</f>
        <v>1748.7652368677536</v>
      </c>
      <c r="F20" s="1848">
        <f>+'[3]Tablas Colocaciones'!F20</f>
        <v>2056.3253648500208</v>
      </c>
      <c r="G20" s="1849">
        <f>+'[3]Tablas Colocaciones'!G20</f>
        <v>1817.7012041851794</v>
      </c>
      <c r="H20" s="607">
        <f>+'[4]Tablas Colocaciones'!H20</f>
        <v>16.068204286813852</v>
      </c>
      <c r="I20" s="608">
        <f>+'[4]Tablas Colocaciones'!I20</f>
        <v>-290.45084878672787</v>
      </c>
      <c r="J20" s="609">
        <f>+'[4]Tablas Colocaciones'!J20</f>
        <v>-238.62416066484138</v>
      </c>
      <c r="K20" s="1867">
        <f>+'[4]Tablas Colocaciones'!K20</f>
        <v>9.2735221361113229E-3</v>
      </c>
      <c r="L20" s="1868">
        <f>+'[4]Tablas Colocaciones'!L20</f>
        <v>-0.14243259987501933</v>
      </c>
      <c r="M20" s="1869">
        <f>+'[4]Tablas Colocaciones'!M20</f>
        <v>-0.11604397083447227</v>
      </c>
      <c r="N20" s="306">
        <f>+'[4]Tablas Colocaciones'!N20</f>
        <v>1.3734732284168195E-2</v>
      </c>
      <c r="O20" s="300">
        <f>+'[4]Tablas Colocaciones'!O20</f>
        <v>1.2183287523408979E-2</v>
      </c>
      <c r="P20" s="1870">
        <f>+'[4]Tablas Colocaciones'!P20</f>
        <v>1.2292447910941333E-2</v>
      </c>
      <c r="Q20" s="300">
        <f>+'[4]Tablas Colocaciones'!Q20</f>
        <v>1.4041197615684628E-2</v>
      </c>
      <c r="R20" s="1872">
        <f>+'[4]Tablas Colocaciones'!R20</f>
        <v>1.2723256700732396E-2</v>
      </c>
      <c r="S20" s="359"/>
      <c r="T20" s="359"/>
    </row>
    <row r="21" spans="1:20" ht="15" thickBot="1">
      <c r="A21" s="68"/>
      <c r="B21" s="308" t="s">
        <v>191</v>
      </c>
      <c r="C21" s="203">
        <f>+'[3]Tablas Colocaciones'!C21</f>
        <v>148471.48407872886</v>
      </c>
      <c r="D21" s="315">
        <f>+'[3]Tablas Colocaciones'!D21</f>
        <v>142219.16943614229</v>
      </c>
      <c r="E21" s="315">
        <f>+'[3]Tablas Colocaciones'!E21</f>
        <v>142263.38395228851</v>
      </c>
      <c r="F21" s="1852">
        <f>+'[3]Tablas Colocaciones'!F21</f>
        <v>146449.42839868701</v>
      </c>
      <c r="G21" s="1853">
        <f>+'[3]Tablas Colocaciones'!G21</f>
        <v>142864.46048679863</v>
      </c>
      <c r="H21" s="203">
        <f>+'[4]Tablas Colocaciones'!H21</f>
        <v>44.214516146224923</v>
      </c>
      <c r="I21" s="315">
        <f>+'[4]Tablas Colocaciones'!I21</f>
        <v>-6208.1001264403458</v>
      </c>
      <c r="J21" s="315">
        <f>+'[4]Tablas Colocaciones'!J21</f>
        <v>-3584.9679118883796</v>
      </c>
      <c r="K21" s="309">
        <f>+'[4]Tablas Colocaciones'!K21</f>
        <v>3.1088998987627292E-4</v>
      </c>
      <c r="L21" s="311">
        <f>+'[4]Tablas Colocaciones'!L21</f>
        <v>-4.1813417337085546E-2</v>
      </c>
      <c r="M21" s="310">
        <f>+'[4]Tablas Colocaciones'!M21</f>
        <v>-2.4479220923476985E-2</v>
      </c>
      <c r="N21" s="309">
        <f>+'[4]Tablas Colocaciones'!N21</f>
        <v>1</v>
      </c>
      <c r="O21" s="311">
        <f>+'[4]Tablas Colocaciones'!O21</f>
        <v>1</v>
      </c>
      <c r="P21" s="1875">
        <f>+'[4]Tablas Colocaciones'!P21</f>
        <v>1</v>
      </c>
      <c r="Q21" s="1875">
        <f>+'[4]Tablas Colocaciones'!Q21</f>
        <v>1</v>
      </c>
      <c r="R21" s="1876">
        <f>+'[4]Tablas Colocaciones'!R21</f>
        <v>1</v>
      </c>
      <c r="S21" s="68"/>
      <c r="T21" s="68"/>
    </row>
    <row r="22" spans="1:20" ht="14.4">
      <c r="A22" s="68"/>
      <c r="B22" s="314"/>
      <c r="C22" s="314"/>
      <c r="D22" s="314"/>
      <c r="E22" s="314"/>
      <c r="F22" s="314"/>
      <c r="G22" s="314"/>
      <c r="H22" s="314"/>
      <c r="I22" s="314"/>
      <c r="J22" s="314"/>
      <c r="K22" s="314"/>
      <c r="L22" s="314"/>
      <c r="M22" s="68"/>
      <c r="N22" s="68"/>
      <c r="O22" s="68"/>
      <c r="P22" s="68"/>
      <c r="Q22" s="68"/>
      <c r="R22" s="68"/>
      <c r="S22" s="68"/>
      <c r="T22" s="68"/>
    </row>
    <row r="23" spans="1:20" ht="14.4">
      <c r="A23" s="68"/>
      <c r="B23" s="298" t="s">
        <v>192</v>
      </c>
      <c r="C23" s="314"/>
      <c r="D23" s="314"/>
      <c r="E23" s="314"/>
      <c r="F23" s="314"/>
      <c r="G23" s="314"/>
      <c r="H23" s="314"/>
      <c r="I23" s="314"/>
      <c r="J23" s="314"/>
      <c r="K23" s="314"/>
      <c r="L23" s="314"/>
      <c r="M23" s="68"/>
      <c r="N23" s="68"/>
      <c r="O23" s="68"/>
      <c r="P23" s="68"/>
      <c r="Q23" s="68"/>
      <c r="R23" s="68"/>
      <c r="S23" s="68"/>
      <c r="T23" s="68"/>
    </row>
    <row r="24" spans="1:20" ht="14.4">
      <c r="A24" s="68"/>
      <c r="B24" s="292" t="s">
        <v>193</v>
      </c>
      <c r="C24" s="314"/>
      <c r="D24" s="314"/>
      <c r="E24" s="314"/>
      <c r="F24" s="314"/>
      <c r="G24" s="314"/>
      <c r="H24" s="314"/>
      <c r="I24" s="314"/>
      <c r="J24" s="314"/>
      <c r="K24" s="314"/>
      <c r="L24" s="314"/>
      <c r="M24" s="68"/>
      <c r="N24" s="68"/>
      <c r="O24" s="68"/>
      <c r="P24" s="68"/>
      <c r="Q24" s="68"/>
      <c r="R24" s="68"/>
      <c r="S24" s="68"/>
      <c r="T24" s="68"/>
    </row>
    <row r="25" spans="1:20" ht="14.4">
      <c r="A25" s="68"/>
      <c r="B25" s="292" t="s">
        <v>194</v>
      </c>
      <c r="C25" s="314"/>
      <c r="D25" s="314"/>
      <c r="E25" s="314"/>
      <c r="F25" s="314"/>
      <c r="G25" s="314"/>
      <c r="H25" s="314"/>
      <c r="I25" s="314"/>
      <c r="J25" s="314"/>
      <c r="K25" s="314"/>
      <c r="L25" s="314"/>
      <c r="M25" s="68"/>
      <c r="N25" s="68"/>
      <c r="O25" s="68"/>
      <c r="P25" s="68"/>
      <c r="Q25" s="68"/>
      <c r="R25" s="68"/>
      <c r="S25" s="68"/>
      <c r="T25" s="68"/>
    </row>
    <row r="26" spans="1:20" ht="14.4">
      <c r="A26" s="68"/>
      <c r="B26" s="292" t="s">
        <v>195</v>
      </c>
      <c r="C26" s="158"/>
      <c r="D26" s="68"/>
      <c r="E26" s="68"/>
      <c r="F26" s="68"/>
      <c r="G26" s="68"/>
      <c r="H26" s="68"/>
      <c r="I26" s="68"/>
      <c r="J26" s="68"/>
      <c r="K26" s="68"/>
      <c r="L26" s="68"/>
      <c r="M26" s="68"/>
      <c r="N26" s="68"/>
      <c r="O26" s="68"/>
      <c r="P26" s="68"/>
      <c r="Q26" s="68"/>
      <c r="R26" s="68"/>
      <c r="S26" s="68"/>
      <c r="T26" s="68"/>
    </row>
    <row r="27" spans="1:20" ht="14.4">
      <c r="A27" s="68"/>
      <c r="B27" s="292" t="s">
        <v>196</v>
      </c>
      <c r="C27" s="159"/>
      <c r="D27" s="68"/>
      <c r="E27" s="68"/>
      <c r="F27" s="68"/>
      <c r="G27" s="68"/>
      <c r="H27" s="68"/>
      <c r="I27" s="68"/>
      <c r="J27" s="68"/>
      <c r="K27" s="68"/>
      <c r="L27" s="68"/>
      <c r="M27" s="68"/>
      <c r="N27" s="68"/>
      <c r="O27" s="68"/>
      <c r="P27" s="68"/>
      <c r="Q27" s="68"/>
      <c r="R27" s="68"/>
      <c r="S27" s="68"/>
      <c r="T27" s="68"/>
    </row>
    <row r="28" spans="1:20" ht="15" thickBot="1">
      <c r="A28" s="68"/>
      <c r="B28" s="68"/>
      <c r="C28" s="68"/>
      <c r="D28" s="68"/>
      <c r="E28" s="68"/>
      <c r="F28" s="68"/>
      <c r="G28" s="68"/>
      <c r="H28" s="68"/>
      <c r="I28" s="68"/>
      <c r="J28" s="68"/>
      <c r="K28" s="68"/>
      <c r="L28" s="68"/>
      <c r="M28" s="68"/>
      <c r="N28" s="68"/>
      <c r="O28" s="68"/>
      <c r="P28" s="68"/>
      <c r="Q28" s="68"/>
      <c r="R28" s="68"/>
      <c r="S28" s="68"/>
      <c r="T28" s="68"/>
    </row>
    <row r="29" spans="1:20" ht="14.25" customHeight="1">
      <c r="A29" s="68"/>
      <c r="B29" s="2193" t="s">
        <v>197</v>
      </c>
      <c r="C29" s="2187" t="s">
        <v>175</v>
      </c>
      <c r="D29" s="2188"/>
      <c r="E29" s="2189"/>
      <c r="F29" s="2187" t="s">
        <v>802</v>
      </c>
      <c r="G29" s="2188"/>
      <c r="H29" s="2187" t="s">
        <v>176</v>
      </c>
      <c r="I29" s="2188"/>
      <c r="J29" s="2189"/>
      <c r="K29" s="2187" t="s">
        <v>95</v>
      </c>
      <c r="L29" s="2188"/>
      <c r="M29" s="2188"/>
      <c r="N29" s="2187" t="s">
        <v>803</v>
      </c>
      <c r="O29" s="2188"/>
      <c r="P29" s="2188"/>
      <c r="Q29" s="2188"/>
      <c r="R29" s="2189"/>
      <c r="S29" s="68"/>
      <c r="T29" s="68"/>
    </row>
    <row r="30" spans="1:20" ht="14.25" customHeight="1">
      <c r="A30" s="68"/>
      <c r="B30" s="2194"/>
      <c r="C30" s="2190"/>
      <c r="D30" s="2200"/>
      <c r="E30" s="2192"/>
      <c r="F30" s="2190"/>
      <c r="G30" s="2191"/>
      <c r="H30" s="1854"/>
      <c r="I30" s="1861"/>
      <c r="J30" s="1855"/>
      <c r="K30" s="1854"/>
      <c r="L30" s="1861"/>
      <c r="M30" s="1861"/>
      <c r="N30" s="2190"/>
      <c r="O30" s="2191"/>
      <c r="P30" s="2191"/>
      <c r="Q30" s="2191"/>
      <c r="R30" s="2192"/>
      <c r="S30" s="68"/>
      <c r="T30" s="68"/>
    </row>
    <row r="31" spans="1:20" ht="15" thickBot="1">
      <c r="A31" s="68"/>
      <c r="B31" s="253"/>
      <c r="C31" s="1597" t="str">
        <f>+'[3]Tablas Colocaciones'!C61</f>
        <v>Dic 22</v>
      </c>
      <c r="D31" s="1140" t="str">
        <f>+'[3]Tablas Colocaciones'!D61</f>
        <v>Set 23</v>
      </c>
      <c r="E31" s="1140" t="str">
        <f>+'[3]Tablas Colocaciones'!E61</f>
        <v>Dic 23</v>
      </c>
      <c r="F31" s="1598">
        <f>+'[3]Tablas Colocaciones'!F61</f>
        <v>2022</v>
      </c>
      <c r="G31" s="709">
        <f>+'[3]Tablas Colocaciones'!G61</f>
        <v>2023</v>
      </c>
      <c r="H31" s="1598" t="str">
        <f>+'[3]Tablas Colocaciones'!H61</f>
        <v>TaT</v>
      </c>
      <c r="I31" s="709" t="str">
        <f>+'[3]Tablas Colocaciones'!I61</f>
        <v>AaA</v>
      </c>
      <c r="J31" s="1599" t="str">
        <f>+'[3]Tablas Colocaciones'!I61</f>
        <v>AaA</v>
      </c>
      <c r="K31" s="1598" t="s">
        <v>266</v>
      </c>
      <c r="L31" s="709" t="s">
        <v>267</v>
      </c>
      <c r="M31" s="709" t="s">
        <v>802</v>
      </c>
      <c r="N31" s="1598" t="str">
        <f>+'[4]Tablas Colocaciones'!N61</f>
        <v>Dic 22</v>
      </c>
      <c r="O31" s="709" t="str">
        <f>+'[4]Tablas Colocaciones'!O61</f>
        <v>Set 23</v>
      </c>
      <c r="P31" s="709" t="str">
        <f>+'[4]Tablas Colocaciones'!P61</f>
        <v>Dic 23</v>
      </c>
      <c r="Q31" s="709">
        <f>+'[4]Tablas Colocaciones'!Q61</f>
        <v>2022</v>
      </c>
      <c r="R31" s="1599">
        <f>+'[4]Tablas Colocaciones'!R61</f>
        <v>2023</v>
      </c>
      <c r="S31" s="68"/>
      <c r="T31" s="68"/>
    </row>
    <row r="32" spans="1:20" ht="14.4">
      <c r="A32" s="68"/>
      <c r="B32" s="1600" t="s">
        <v>178</v>
      </c>
      <c r="C32" s="604">
        <f>+'[3]Tablas Colocaciones'!C62</f>
        <v>112565.55796884336</v>
      </c>
      <c r="D32" s="605">
        <f>+'[3]Tablas Colocaciones'!D62</f>
        <v>111856.99811698648</v>
      </c>
      <c r="E32" s="606">
        <f>+'[3]Tablas Colocaciones'!E62</f>
        <v>112643.64846916965</v>
      </c>
      <c r="F32" s="1846">
        <f>+'[3]Tablas Colocaciones'!F62</f>
        <v>107607.31630385388</v>
      </c>
      <c r="G32" s="1847">
        <f>+'[3]Tablas Colocaciones'!G62</f>
        <v>111748.64642779822</v>
      </c>
      <c r="H32" s="604">
        <f>+'[4]Tablas Colocaciones'!H62</f>
        <v>786.65035218317644</v>
      </c>
      <c r="I32" s="605">
        <f>+'[4]Tablas Colocaciones'!I62</f>
        <v>78.090500326288748</v>
      </c>
      <c r="J32" s="606">
        <f>+'[4]Tablas Colocaciones'!J62</f>
        <v>4141.330123944339</v>
      </c>
      <c r="K32" s="1864">
        <f>+'[4]Tablas Colocaciones'!K62</f>
        <v>7.0326431553298097E-3</v>
      </c>
      <c r="L32" s="1141">
        <f>+'[4]Tablas Colocaciones'!L62</f>
        <v>6.9373351614276935E-4</v>
      </c>
      <c r="M32" s="1142">
        <f>+'[4]Tablas Colocaciones'!M62</f>
        <v>3.8485581335848451E-2</v>
      </c>
      <c r="N32" s="306">
        <f>+'[4]Tablas Colocaciones'!N62</f>
        <v>0.81608082797762904</v>
      </c>
      <c r="O32" s="300">
        <f>+'[4]Tablas Colocaciones'!O62</f>
        <v>0.81205557020646479</v>
      </c>
      <c r="P32" s="300">
        <f>+'[4]Tablas Colocaciones'!P62</f>
        <v>0.81420700700637516</v>
      </c>
      <c r="Q32" s="300">
        <f>+'[4]Tablas Colocaciones'!Q62</f>
        <v>0.8150539301842491</v>
      </c>
      <c r="R32" s="301">
        <f>+'[4]Tablas Colocaciones'!R62</f>
        <v>0.81298948475573951</v>
      </c>
      <c r="S32" s="68"/>
      <c r="T32" s="68"/>
    </row>
    <row r="33" spans="1:20" s="322" customFormat="1" ht="14.4">
      <c r="A33" s="359"/>
      <c r="B33" s="299" t="s">
        <v>179</v>
      </c>
      <c r="C33" s="607">
        <f>+'[3]Tablas Colocaciones'!C63</f>
        <v>55621.575818125319</v>
      </c>
      <c r="D33" s="608">
        <f>+'[3]Tablas Colocaciones'!D63</f>
        <v>52090.2474132567</v>
      </c>
      <c r="E33" s="609">
        <f>+'[3]Tablas Colocaciones'!E63</f>
        <v>51879.769717289513</v>
      </c>
      <c r="F33" s="1848">
        <f>+'[3]Tablas Colocaciones'!F63</f>
        <v>53734.977171970677</v>
      </c>
      <c r="G33" s="1849">
        <f>+'[3]Tablas Colocaciones'!G63</f>
        <v>52442.097503148332</v>
      </c>
      <c r="H33" s="607">
        <f>+'[4]Tablas Colocaciones'!H63</f>
        <v>-210.47769596718717</v>
      </c>
      <c r="I33" s="608">
        <f>+'[4]Tablas Colocaciones'!I63</f>
        <v>-3741.8061008358054</v>
      </c>
      <c r="J33" s="609">
        <f>+'[4]Tablas Colocaciones'!J63</f>
        <v>-1292.8796688223447</v>
      </c>
      <c r="K33" s="306">
        <f>+'[4]Tablas Colocaciones'!K63</f>
        <v>-4.0406353668733797E-3</v>
      </c>
      <c r="L33" s="300">
        <f>+'[4]Tablas Colocaciones'!L63</f>
        <v>-6.7272565471193757E-2</v>
      </c>
      <c r="M33" s="301">
        <f>+'[4]Tablas Colocaciones'!M63</f>
        <v>-2.4060299954807407E-2</v>
      </c>
      <c r="N33" s="306">
        <f>+'[4]Tablas Colocaciones'!N63</f>
        <v>0.4032468053828685</v>
      </c>
      <c r="O33" s="300">
        <f>+'[4]Tablas Colocaciones'!O63</f>
        <v>0.37816297842293284</v>
      </c>
      <c r="P33" s="300">
        <f>+'[4]Tablas Colocaciones'!P63</f>
        <v>0.37499559539973099</v>
      </c>
      <c r="Q33" s="300">
        <f>+'[4]Tablas Colocaciones'!Q63</f>
        <v>0.40700675229837557</v>
      </c>
      <c r="R33" s="301">
        <f>+'[4]Tablas Colocaciones'!R63</f>
        <v>0.38152474496540401</v>
      </c>
      <c r="S33" s="359"/>
      <c r="T33" s="359"/>
    </row>
    <row r="34" spans="1:20" ht="14.4">
      <c r="A34" s="68"/>
      <c r="B34" s="302" t="s">
        <v>180</v>
      </c>
      <c r="C34" s="610">
        <f>+'[3]Tablas Colocaciones'!C64</f>
        <v>33399.616686385358</v>
      </c>
      <c r="D34" s="611">
        <f>+'[3]Tablas Colocaciones'!D64</f>
        <v>31035.50045349251</v>
      </c>
      <c r="E34" s="612">
        <f>+'[3]Tablas Colocaciones'!E64</f>
        <v>30472.303599764135</v>
      </c>
      <c r="F34" s="1850">
        <f>+'[3]Tablas Colocaciones'!F64</f>
        <v>32343.147537727029</v>
      </c>
      <c r="G34" s="1851">
        <f>+'[3]Tablas Colocaciones'!G64</f>
        <v>31504.32603656108</v>
      </c>
      <c r="H34" s="1143">
        <f>+'[4]Tablas Colocaciones'!H64</f>
        <v>-563.19685372837557</v>
      </c>
      <c r="I34" s="1857">
        <f>+'[4]Tablas Colocaciones'!I64</f>
        <v>-2927.3130866212232</v>
      </c>
      <c r="J34" s="1144">
        <f>+'[4]Tablas Colocaciones'!J64</f>
        <v>-838.82150116594858</v>
      </c>
      <c r="K34" s="1877">
        <f>+'[4]Tablas Colocaciones'!K64</f>
        <v>-1.8146859096805579E-2</v>
      </c>
      <c r="L34" s="305">
        <f>+'[4]Tablas Colocaciones'!L64</f>
        <v>-8.7645110245066937E-2</v>
      </c>
      <c r="M34" s="303">
        <f>+'[4]Tablas Colocaciones'!M64</f>
        <v>-2.5935060902390394E-2</v>
      </c>
      <c r="N34" s="304">
        <f>+'[4]Tablas Colocaciones'!N64</f>
        <v>0.24214144478460375</v>
      </c>
      <c r="O34" s="305">
        <f>+'[4]Tablas Colocaciones'!O64</f>
        <v>0.22531045389798124</v>
      </c>
      <c r="P34" s="305">
        <f>+'[4]Tablas Colocaciones'!P64</f>
        <v>0.22025887342724168</v>
      </c>
      <c r="Q34" s="305">
        <f>+'[4]Tablas Colocaciones'!Q64</f>
        <v>0.24497785485808385</v>
      </c>
      <c r="R34" s="303">
        <f>+'[4]Tablas Colocaciones'!R64</f>
        <v>0.22919906961548034</v>
      </c>
      <c r="S34" s="68"/>
      <c r="T34" s="68"/>
    </row>
    <row r="35" spans="1:20" ht="14.4">
      <c r="A35" s="68"/>
      <c r="B35" s="302" t="s">
        <v>181</v>
      </c>
      <c r="C35" s="610">
        <f>+'[3]Tablas Colocaciones'!C65</f>
        <v>22221.959131739968</v>
      </c>
      <c r="D35" s="611">
        <f>+'[3]Tablas Colocaciones'!D65</f>
        <v>21054.746959764198</v>
      </c>
      <c r="E35" s="612">
        <f>+'[3]Tablas Colocaciones'!E65</f>
        <v>21407.466117525371</v>
      </c>
      <c r="F35" s="1850">
        <f>+'[3]Tablas Colocaciones'!F65</f>
        <v>21391.829634243648</v>
      </c>
      <c r="G35" s="1851">
        <f>+'[3]Tablas Colocaciones'!G65</f>
        <v>20937.771466587237</v>
      </c>
      <c r="H35" s="1145">
        <f>+'[4]Tablas Colocaciones'!H65</f>
        <v>352.71915776117385</v>
      </c>
      <c r="I35" s="1857">
        <f>+'[4]Tablas Colocaciones'!I65</f>
        <v>-814.49301421459677</v>
      </c>
      <c r="J35" s="1144">
        <f>+'[4]Tablas Colocaciones'!J65</f>
        <v>-454.05816765641066</v>
      </c>
      <c r="K35" s="1877">
        <f>+'[4]Tablas Colocaciones'!K65</f>
        <v>1.6752476694933627E-2</v>
      </c>
      <c r="L35" s="305">
        <f>+'[4]Tablas Colocaciones'!L65</f>
        <v>-3.6652619572647982E-2</v>
      </c>
      <c r="M35" s="303">
        <f>+'[4]Tablas Colocaciones'!M65</f>
        <v>-2.1225775233809974E-2</v>
      </c>
      <c r="N35" s="304">
        <f>+'[4]Tablas Colocaciones'!N65</f>
        <v>0.16110536059826477</v>
      </c>
      <c r="O35" s="305">
        <f>+'[4]Tablas Colocaciones'!O65</f>
        <v>0.15285252452495166</v>
      </c>
      <c r="P35" s="305">
        <f>+'[4]Tablas Colocaciones'!P65</f>
        <v>0.15473672197248925</v>
      </c>
      <c r="Q35" s="305">
        <f>+'[4]Tablas Colocaciones'!Q65</f>
        <v>0.16202889744029175</v>
      </c>
      <c r="R35" s="303">
        <f>+'[4]Tablas Colocaciones'!R65</f>
        <v>0.15232567534992353</v>
      </c>
      <c r="S35" s="68"/>
      <c r="T35" s="68"/>
    </row>
    <row r="36" spans="1:20" s="322" customFormat="1" ht="14.4">
      <c r="A36" s="359"/>
      <c r="B36" s="299" t="s">
        <v>182</v>
      </c>
      <c r="C36" s="607">
        <f>+'[3]Tablas Colocaciones'!C66</f>
        <v>56943.982150718031</v>
      </c>
      <c r="D36" s="608">
        <f>+'[3]Tablas Colocaciones'!D66</f>
        <v>59766.750703729776</v>
      </c>
      <c r="E36" s="609">
        <f>+'[3]Tablas Colocaciones'!E66</f>
        <v>60763.878751880155</v>
      </c>
      <c r="F36" s="1848">
        <f>+'[3]Tablas Colocaciones'!F66</f>
        <v>53872.339131883193</v>
      </c>
      <c r="G36" s="1849">
        <f>+'[3]Tablas Colocaciones'!G66</f>
        <v>59306.548924649913</v>
      </c>
      <c r="H36" s="607">
        <f>+'[4]Tablas Colocaciones'!H66</f>
        <v>997.12804815037816</v>
      </c>
      <c r="I36" s="608">
        <f>+'[4]Tablas Colocaciones'!I66</f>
        <v>3819.8966011621233</v>
      </c>
      <c r="J36" s="609">
        <f>+'[4]Tablas Colocaciones'!J66</f>
        <v>5434.2097927667201</v>
      </c>
      <c r="K36" s="306">
        <f>+'[4]Tablas Colocaciones'!K66</f>
        <v>1.6683658328578765E-2</v>
      </c>
      <c r="L36" s="300">
        <f>+'[4]Tablas Colocaciones'!L66</f>
        <v>6.7081655635738757E-2</v>
      </c>
      <c r="M36" s="301">
        <f>+'[4]Tablas Colocaciones'!M66</f>
        <v>0.10087198514739448</v>
      </c>
      <c r="N36" s="306">
        <f>+'[4]Tablas Colocaciones'!N66</f>
        <v>0.41283402259476049</v>
      </c>
      <c r="O36" s="300">
        <f>+'[4]Tablas Colocaciones'!O66</f>
        <v>0.43389259178353196</v>
      </c>
      <c r="P36" s="300">
        <f>+'[4]Tablas Colocaciones'!P66</f>
        <v>0.43921141160664423</v>
      </c>
      <c r="Q36" s="300">
        <f>+'[4]Tablas Colocaciones'!Q66</f>
        <v>0.40804717788587347</v>
      </c>
      <c r="R36" s="301">
        <f>+'[4]Tablas Colocaciones'!R66</f>
        <v>0.43146473979033578</v>
      </c>
      <c r="S36" s="359"/>
      <c r="T36" s="359"/>
    </row>
    <row r="37" spans="1:20" ht="14.4">
      <c r="A37" s="68"/>
      <c r="B37" s="302" t="s">
        <v>183</v>
      </c>
      <c r="C37" s="610">
        <f>+'[3]Tablas Colocaciones'!C67</f>
        <v>5827.4564233892779</v>
      </c>
      <c r="D37" s="611">
        <f>+'[3]Tablas Colocaciones'!D67</f>
        <v>6172.4900743366716</v>
      </c>
      <c r="E37" s="612">
        <f>+'[3]Tablas Colocaciones'!E67</f>
        <v>6245.3824877114002</v>
      </c>
      <c r="F37" s="1850">
        <f>+'[3]Tablas Colocaciones'!F67</f>
        <v>5323.1056656579012</v>
      </c>
      <c r="G37" s="1851">
        <f>+'[3]Tablas Colocaciones'!G67</f>
        <v>6022.1571641382807</v>
      </c>
      <c r="H37" s="610">
        <f>+'[4]Tablas Colocaciones'!H67</f>
        <v>72.892413374728676</v>
      </c>
      <c r="I37" s="1858">
        <f>+'[4]Tablas Colocaciones'!I67</f>
        <v>417.92606432212233</v>
      </c>
      <c r="J37" s="1146">
        <f>+'[4]Tablas Colocaciones'!J67</f>
        <v>699.05149848037945</v>
      </c>
      <c r="K37" s="1877">
        <f>+'[4]Tablas Colocaciones'!K67</f>
        <v>1.1809239463631327E-2</v>
      </c>
      <c r="L37" s="305">
        <f>+'[4]Tablas Colocaciones'!L67</f>
        <v>7.1716720633846265E-2</v>
      </c>
      <c r="M37" s="303">
        <f>+'[4]Tablas Colocaciones'!M67</f>
        <v>0.13132399437236808</v>
      </c>
      <c r="N37" s="304">
        <f>+'[4]Tablas Colocaciones'!N67</f>
        <v>4.2248051258444275E-2</v>
      </c>
      <c r="O37" s="305">
        <f>+'[4]Tablas Colocaciones'!O67</f>
        <v>4.4810830178608485E-2</v>
      </c>
      <c r="P37" s="305">
        <f>+'[4]Tablas Colocaciones'!P67</f>
        <v>4.514266229863189E-2</v>
      </c>
      <c r="Q37" s="305">
        <f>+'[4]Tablas Colocaciones'!Q67</f>
        <v>4.0318988918276101E-2</v>
      </c>
      <c r="R37" s="303">
        <f>+'[4]Tablas Colocaciones'!R67</f>
        <v>4.3812167811394326E-2</v>
      </c>
      <c r="S37" s="68"/>
      <c r="T37" s="68"/>
    </row>
    <row r="38" spans="1:20" ht="14.4">
      <c r="A38" s="68"/>
      <c r="B38" s="302" t="s">
        <v>184</v>
      </c>
      <c r="C38" s="610">
        <f>+'[3]Tablas Colocaciones'!C68</f>
        <v>13180.268490168293</v>
      </c>
      <c r="D38" s="611">
        <f>+'[3]Tablas Colocaciones'!D68</f>
        <v>14379.728874890474</v>
      </c>
      <c r="E38" s="612">
        <f>+'[3]Tablas Colocaciones'!E68</f>
        <v>14902.488377289194</v>
      </c>
      <c r="F38" s="1850">
        <f>+'[3]Tablas Colocaciones'!F68</f>
        <v>12466.016860842066</v>
      </c>
      <c r="G38" s="1851">
        <f>+'[3]Tablas Colocaciones'!G68</f>
        <v>14177.534956335357</v>
      </c>
      <c r="H38" s="1145">
        <f>+'[4]Tablas Colocaciones'!H68</f>
        <v>522.75950239871963</v>
      </c>
      <c r="I38" s="1858">
        <f>+'[4]Tablas Colocaciones'!I68</f>
        <v>1722.2198871209002</v>
      </c>
      <c r="J38" s="1146">
        <f>+'[4]Tablas Colocaciones'!J68</f>
        <v>1711.5180954932912</v>
      </c>
      <c r="K38" s="1877">
        <f>+'[4]Tablas Colocaciones'!K68</f>
        <v>3.6353919253063971E-2</v>
      </c>
      <c r="L38" s="305">
        <f>+'[4]Tablas Colocaciones'!L68</f>
        <v>0.13066652537507673</v>
      </c>
      <c r="M38" s="303">
        <f>+'[4]Tablas Colocaciones'!M68</f>
        <v>0.13729470404211219</v>
      </c>
      <c r="N38" s="304">
        <f>+'[4]Tablas Colocaciones'!N68</f>
        <v>9.5554667133628549E-2</v>
      </c>
      <c r="O38" s="305">
        <f>+'[4]Tablas Colocaciones'!O68</f>
        <v>0.10439345885807634</v>
      </c>
      <c r="P38" s="305">
        <f>+'[4]Tablas Colocaciones'!P68</f>
        <v>0.10771766205655971</v>
      </c>
      <c r="Q38" s="305">
        <f>+'[4]Tablas Colocaciones'!Q68</f>
        <v>9.4421795702831338E-2</v>
      </c>
      <c r="R38" s="303">
        <f>+'[4]Tablas Colocaciones'!R68</f>
        <v>0.10314386086729685</v>
      </c>
      <c r="S38" s="68"/>
      <c r="T38" s="68"/>
    </row>
    <row r="39" spans="1:20" ht="14.4">
      <c r="A39" s="68"/>
      <c r="B39" s="302" t="s">
        <v>185</v>
      </c>
      <c r="C39" s="610">
        <f>+'[3]Tablas Colocaciones'!C69</f>
        <v>20072.764762562205</v>
      </c>
      <c r="D39" s="611">
        <f>+'[3]Tablas Colocaciones'!D69</f>
        <v>20712.099166739587</v>
      </c>
      <c r="E39" s="612">
        <f>+'[3]Tablas Colocaciones'!E69</f>
        <v>21061.415840980953</v>
      </c>
      <c r="F39" s="1850">
        <f>+'[3]Tablas Colocaciones'!F69</f>
        <v>19484.243114593275</v>
      </c>
      <c r="G39" s="1851">
        <f>+'[3]Tablas Colocaciones'!G69</f>
        <v>20625.798577040467</v>
      </c>
      <c r="H39" s="1145">
        <f>+'[4]Tablas Colocaciones'!H69</f>
        <v>349.31667424136685</v>
      </c>
      <c r="I39" s="1858">
        <f>+'[4]Tablas Colocaciones'!I69</f>
        <v>988.65107841874851</v>
      </c>
      <c r="J39" s="1146">
        <f>+'[4]Tablas Colocaciones'!J69</f>
        <v>1141.5554624471915</v>
      </c>
      <c r="K39" s="1877">
        <f>+'[4]Tablas Colocaciones'!K69</f>
        <v>1.6865343847055181E-2</v>
      </c>
      <c r="L39" s="305">
        <f>+'[4]Tablas Colocaciones'!L69</f>
        <v>4.9253358474199205E-2</v>
      </c>
      <c r="M39" s="303">
        <f>+'[4]Tablas Colocaciones'!M69</f>
        <v>5.8588648054395787E-2</v>
      </c>
      <c r="N39" s="304">
        <f>+'[4]Tablas Colocaciones'!N69</f>
        <v>0.14552407310738852</v>
      </c>
      <c r="O39" s="305">
        <f>+'[4]Tablas Colocaciones'!O69</f>
        <v>0.15036498191582873</v>
      </c>
      <c r="P39" s="305">
        <f>+'[4]Tablas Colocaciones'!P69</f>
        <v>0.15223541307697636</v>
      </c>
      <c r="Q39" s="305">
        <f>+'[4]Tablas Colocaciones'!Q69</f>
        <v>0.14758019689267066</v>
      </c>
      <c r="R39" s="303">
        <f>+'[4]Tablas Colocaciones'!R69</f>
        <v>0.15005602209829097</v>
      </c>
      <c r="S39" s="68"/>
      <c r="T39" s="68"/>
    </row>
    <row r="40" spans="1:20" ht="14.4">
      <c r="A40" s="68"/>
      <c r="B40" s="302" t="s">
        <v>186</v>
      </c>
      <c r="C40" s="610">
        <f>+'[3]Tablas Colocaciones'!C70</f>
        <v>12737.776005645752</v>
      </c>
      <c r="D40" s="611">
        <f>+'[3]Tablas Colocaciones'!D70</f>
        <v>12654.196536212668</v>
      </c>
      <c r="E40" s="612">
        <f>+'[3]Tablas Colocaciones'!E70</f>
        <v>12604.045553316198</v>
      </c>
      <c r="F40" s="1850">
        <f>+'[3]Tablas Colocaciones'!F70</f>
        <v>12000.178010742542</v>
      </c>
      <c r="G40" s="1851">
        <f>+'[3]Tablas Colocaciones'!G70</f>
        <v>12753.331833252689</v>
      </c>
      <c r="H40" s="610">
        <f>+'[4]Tablas Colocaciones'!H70</f>
        <v>-50.150982896469941</v>
      </c>
      <c r="I40" s="611">
        <f>+'[4]Tablas Colocaciones'!I70</f>
        <v>-133.73045232955337</v>
      </c>
      <c r="J40" s="1146">
        <f>+'[4]Tablas Colocaciones'!J70</f>
        <v>753.15382251014671</v>
      </c>
      <c r="K40" s="1877">
        <f>+'[4]Tablas Colocaciones'!K70</f>
        <v>-3.9631898203060789E-3</v>
      </c>
      <c r="L40" s="305">
        <f>+'[4]Tablas Colocaciones'!L70</f>
        <v>-1.0498728527670753E-2</v>
      </c>
      <c r="M40" s="303">
        <f>+'[4]Tablas Colocaciones'!M70</f>
        <v>6.2761887518328896E-2</v>
      </c>
      <c r="N40" s="304">
        <f>+'[4]Tablas Colocaciones'!N70</f>
        <v>9.2346673146311536E-2</v>
      </c>
      <c r="O40" s="305">
        <f>+'[4]Tablas Colocaciones'!O70</f>
        <v>9.1866498803872002E-2</v>
      </c>
      <c r="P40" s="305">
        <f>+'[4]Tablas Colocaciones'!P70</f>
        <v>9.1104135435975023E-2</v>
      </c>
      <c r="Q40" s="305">
        <f>+'[4]Tablas Colocaciones'!Q70</f>
        <v>9.0893375901579115E-2</v>
      </c>
      <c r="R40" s="303">
        <f>+'[4]Tablas Colocaciones'!R70</f>
        <v>9.2782552697263682E-2</v>
      </c>
      <c r="S40" s="68"/>
      <c r="T40" s="68"/>
    </row>
    <row r="41" spans="1:20" ht="14.4">
      <c r="A41" s="68"/>
      <c r="B41" s="302" t="s">
        <v>187</v>
      </c>
      <c r="C41" s="610">
        <f>+'[3]Tablas Colocaciones'!C71</f>
        <v>5125.7164689525016</v>
      </c>
      <c r="D41" s="611">
        <f>+'[3]Tablas Colocaciones'!D71</f>
        <v>5848.2360515503742</v>
      </c>
      <c r="E41" s="612">
        <f>+'[3]Tablas Colocaciones'!E71</f>
        <v>5950.5464925824008</v>
      </c>
      <c r="F41" s="1850">
        <f>+'[3]Tablas Colocaciones'!F71</f>
        <v>4598.7954800474099</v>
      </c>
      <c r="G41" s="1851">
        <f>+'[3]Tablas Colocaciones'!G71</f>
        <v>5727.7263938831093</v>
      </c>
      <c r="H41" s="610">
        <f>+'[4]Tablas Colocaciones'!H71</f>
        <v>102.31044103202657</v>
      </c>
      <c r="I41" s="1858">
        <f>+'[4]Tablas Colocaciones'!I71</f>
        <v>824.83002362989919</v>
      </c>
      <c r="J41" s="1146">
        <f>+'[4]Tablas Colocaciones'!J71</f>
        <v>1128.9309138356994</v>
      </c>
      <c r="K41" s="304">
        <f>+'[4]Tablas Colocaciones'!K71</f>
        <v>1.7494239310826609E-2</v>
      </c>
      <c r="L41" s="305">
        <f>+'[4]Tablas Colocaciones'!L71</f>
        <v>0.16091994721636693</v>
      </c>
      <c r="M41" s="303">
        <f>+'[4]Tablas Colocaciones'!M71</f>
        <v>0.24548404440548444</v>
      </c>
      <c r="N41" s="304">
        <f>+'[4]Tablas Colocaciones'!N71</f>
        <v>3.7160557948987601E-2</v>
      </c>
      <c r="O41" s="305">
        <f>+'[4]Tablas Colocaciones'!O71</f>
        <v>4.2456822027146388E-2</v>
      </c>
      <c r="P41" s="305">
        <f>+'[4]Tablas Colocaciones'!P71</f>
        <v>4.3011538738501179E-2</v>
      </c>
      <c r="Q41" s="305">
        <f>+'[4]Tablas Colocaciones'!Q71</f>
        <v>3.4832820470516286E-2</v>
      </c>
      <c r="R41" s="303">
        <f>+'[4]Tablas Colocaciones'!R71</f>
        <v>4.1670136316089852E-2</v>
      </c>
      <c r="S41" s="68"/>
      <c r="T41" s="68"/>
    </row>
    <row r="42" spans="1:20" s="322" customFormat="1" ht="14.4">
      <c r="A42" s="359"/>
      <c r="B42" s="307" t="s">
        <v>49</v>
      </c>
      <c r="C42" s="607">
        <f>+'[3]Tablas Colocaciones'!C72</f>
        <v>13121.349651174223</v>
      </c>
      <c r="D42" s="608">
        <f>+'[3]Tablas Colocaciones'!D72</f>
        <v>13641.603390323031</v>
      </c>
      <c r="E42" s="609">
        <f>+'[3]Tablas Colocaciones'!E72</f>
        <v>13102.114688202739</v>
      </c>
      <c r="F42" s="1848">
        <f>+'[3]Tablas Colocaciones'!F72</f>
        <v>12406.916023550015</v>
      </c>
      <c r="G42" s="1849">
        <f>+'[3]Tablas Colocaciones'!G72</f>
        <v>13451.765062453547</v>
      </c>
      <c r="H42" s="1143">
        <f>+'[4]Tablas Colocaciones'!H72</f>
        <v>-539.48870212029215</v>
      </c>
      <c r="I42" s="608">
        <f>+'[4]Tablas Colocaciones'!I72</f>
        <v>-19.234962971484492</v>
      </c>
      <c r="J42" s="1147">
        <f>+'[4]Tablas Colocaciones'!J72</f>
        <v>1044.8490389035323</v>
      </c>
      <c r="K42" s="1862">
        <f>+'[4]Tablas Colocaciones'!K72</f>
        <v>-3.9547308823168814E-2</v>
      </c>
      <c r="L42" s="300">
        <f>+'[4]Tablas Colocaciones'!L72</f>
        <v>-1.4659286950533534E-3</v>
      </c>
      <c r="M42" s="301">
        <f>+'[4]Tablas Colocaciones'!M72</f>
        <v>8.4215048842134932E-2</v>
      </c>
      <c r="N42" s="306">
        <f>+'[4]Tablas Colocaciones'!N72</f>
        <v>9.5127515740454888E-2</v>
      </c>
      <c r="O42" s="300">
        <f>+'[4]Tablas Colocaciones'!O72</f>
        <v>9.9034840967871102E-2</v>
      </c>
      <c r="P42" s="300">
        <f>+'[4]Tablas Colocaciones'!P72</f>
        <v>9.4704261897692196E-2</v>
      </c>
      <c r="Q42" s="300">
        <f>+'[4]Tablas Colocaciones'!Q72</f>
        <v>9.3974146125027108E-2</v>
      </c>
      <c r="R42" s="301">
        <f>+'[4]Tablas Colocaciones'!R72</f>
        <v>9.7863767452837175E-2</v>
      </c>
      <c r="S42" s="359"/>
      <c r="T42" s="359"/>
    </row>
    <row r="43" spans="1:20" s="322" customFormat="1" ht="14.4">
      <c r="A43" s="359"/>
      <c r="B43" s="307" t="s">
        <v>188</v>
      </c>
      <c r="C43" s="607">
        <f>+'[3]Tablas Colocaciones'!C73</f>
        <v>1174.4480320629459</v>
      </c>
      <c r="D43" s="608">
        <f>+'[3]Tablas Colocaciones'!D73</f>
        <v>1557.2187479394988</v>
      </c>
      <c r="E43" s="609">
        <f>+'[3]Tablas Colocaciones'!E73</f>
        <v>1666.9678929606514</v>
      </c>
      <c r="F43" s="1848">
        <f>+'[3]Tablas Colocaciones'!F73</f>
        <v>1141.6457756326802</v>
      </c>
      <c r="G43" s="1849">
        <f>+'[3]Tablas Colocaciones'!G73</f>
        <v>1453.6890553446481</v>
      </c>
      <c r="H43" s="607">
        <f>+'[4]Tablas Colocaciones'!H73</f>
        <v>109.74914502115257</v>
      </c>
      <c r="I43" s="608">
        <f>+'[4]Tablas Colocaciones'!I73</f>
        <v>492.51986089770548</v>
      </c>
      <c r="J43" s="609">
        <f>+'[4]Tablas Colocaciones'!J73</f>
        <v>312.0432797119679</v>
      </c>
      <c r="K43" s="1862">
        <f>+'[4]Tablas Colocaciones'!K73</f>
        <v>7.0477667422365498E-2</v>
      </c>
      <c r="L43" s="300">
        <f>+'[4]Tablas Colocaciones'!L73</f>
        <v>0.41936283892662551</v>
      </c>
      <c r="M43" s="301">
        <f>+'[4]Tablas Colocaciones'!M73</f>
        <v>0.27332758231338339</v>
      </c>
      <c r="N43" s="306">
        <f>+'[4]Tablas Colocaciones'!N73</f>
        <v>8.514545121234245E-3</v>
      </c>
      <c r="O43" s="300">
        <f>+'[4]Tablas Colocaciones'!O73</f>
        <v>1.1305042863493171E-2</v>
      </c>
      <c r="P43" s="300">
        <f>+'[4]Tablas Colocaciones'!P73</f>
        <v>1.2049120898944374E-2</v>
      </c>
      <c r="Q43" s="300">
        <f>+'[4]Tablas Colocaciones'!Q73</f>
        <v>8.6472082779220482E-3</v>
      </c>
      <c r="R43" s="301">
        <f>+'[4]Tablas Colocaciones'!R73</f>
        <v>1.0575823098343267E-2</v>
      </c>
      <c r="S43" s="359"/>
      <c r="T43" s="359"/>
    </row>
    <row r="44" spans="1:20" s="322" customFormat="1" ht="14.4">
      <c r="A44" s="359"/>
      <c r="B44" s="307" t="s">
        <v>189</v>
      </c>
      <c r="C44" s="607">
        <f>+'[3]Tablas Colocaciones'!C74</f>
        <v>9033.7530371745215</v>
      </c>
      <c r="D44" s="608">
        <f>+'[3]Tablas Colocaciones'!D74</f>
        <v>8956.979721133217</v>
      </c>
      <c r="E44" s="609">
        <f>+'[3]Tablas Colocaciones'!E74</f>
        <v>9186.1812688186528</v>
      </c>
      <c r="F44" s="1848">
        <f>+'[3]Tablas Colocaciones'!F74</f>
        <v>8812.5771248877227</v>
      </c>
      <c r="G44" s="1849">
        <f>+'[3]Tablas Colocaciones'!G74</f>
        <v>8982.1856918552367</v>
      </c>
      <c r="H44" s="607">
        <f>+'[4]Tablas Colocaciones'!H74</f>
        <v>229.2015476854358</v>
      </c>
      <c r="I44" s="608">
        <f>+'[4]Tablas Colocaciones'!I74</f>
        <v>152.4282316441313</v>
      </c>
      <c r="J44" s="609">
        <f>+'[4]Tablas Colocaciones'!J74</f>
        <v>169.60856696751398</v>
      </c>
      <c r="K44" s="1862">
        <f>+'[4]Tablas Colocaciones'!K74</f>
        <v>2.5589155588312318E-2</v>
      </c>
      <c r="L44" s="300">
        <f>+'[4]Tablas Colocaciones'!L74</f>
        <v>1.6873190025992413E-2</v>
      </c>
      <c r="M44" s="301">
        <f>+'[4]Tablas Colocaciones'!M74</f>
        <v>1.9246193771004894E-2</v>
      </c>
      <c r="N44" s="306">
        <f>+'[4]Tablas Colocaciones'!N74</f>
        <v>6.549314720550091E-2</v>
      </c>
      <c r="O44" s="300">
        <f>+'[4]Tablas Colocaciones'!O74</f>
        <v>6.5025571910712857E-2</v>
      </c>
      <c r="P44" s="300">
        <f>+'[4]Tablas Colocaciones'!P74</f>
        <v>6.639924450556102E-2</v>
      </c>
      <c r="Q44" s="300">
        <f>+'[4]Tablas Colocaciones'!Q74</f>
        <v>6.6749416930067099E-2</v>
      </c>
      <c r="R44" s="301">
        <f>+'[4]Tablas Colocaciones'!R74</f>
        <v>6.5346854311295166E-2</v>
      </c>
      <c r="S44" s="359"/>
      <c r="T44" s="359"/>
    </row>
    <row r="45" spans="1:20" s="322" customFormat="1" ht="15" thickBot="1">
      <c r="A45" s="359"/>
      <c r="B45" s="307" t="s">
        <v>190</v>
      </c>
      <c r="C45" s="607">
        <f>+'[3]Tablas Colocaciones'!C75</f>
        <v>2039.2160856544815</v>
      </c>
      <c r="D45" s="608">
        <f>+'[3]Tablas Colocaciones'!D75</f>
        <v>1732.6970325809398</v>
      </c>
      <c r="E45" s="609">
        <f>+'[3]Tablas Colocaciones'!E75</f>
        <v>1748.7652368677536</v>
      </c>
      <c r="F45" s="1848">
        <f>+'[3]Tablas Colocaciones'!F75</f>
        <v>2056.3253648500208</v>
      </c>
      <c r="G45" s="1849">
        <f>+'[3]Tablas Colocaciones'!G75</f>
        <v>1817.7012041851794</v>
      </c>
      <c r="H45" s="607">
        <f>+'[4]Tablas Colocaciones'!H75</f>
        <v>16.068204286813852</v>
      </c>
      <c r="I45" s="608">
        <f>+'[4]Tablas Colocaciones'!I75</f>
        <v>-290.45084878672787</v>
      </c>
      <c r="J45" s="609">
        <f>+'[4]Tablas Colocaciones'!J75</f>
        <v>-238.62416066484138</v>
      </c>
      <c r="K45" s="1862">
        <f>+'[4]Tablas Colocaciones'!K75</f>
        <v>9.2735221361113229E-3</v>
      </c>
      <c r="L45" s="300">
        <f>+'[4]Tablas Colocaciones'!L75</f>
        <v>-0.14243259987501933</v>
      </c>
      <c r="M45" s="301">
        <f>+'[4]Tablas Colocaciones'!M75</f>
        <v>-0.11604397083447227</v>
      </c>
      <c r="N45" s="306">
        <f>+'[4]Tablas Colocaciones'!N75</f>
        <v>1.4783963955180923E-2</v>
      </c>
      <c r="O45" s="300">
        <f>+'[4]Tablas Colocaciones'!O75</f>
        <v>1.2578974051458048E-2</v>
      </c>
      <c r="P45" s="300">
        <f>+'[4]Tablas Colocaciones'!P75</f>
        <v>1.2640365691427291E-2</v>
      </c>
      <c r="Q45" s="300">
        <f>+'[4]Tablas Colocaciones'!Q75</f>
        <v>1.5575298482734711E-2</v>
      </c>
      <c r="R45" s="301">
        <f>+'[4]Tablas Colocaciones'!R75</f>
        <v>1.3224070381784874E-2</v>
      </c>
      <c r="S45" s="359"/>
      <c r="T45" s="359"/>
    </row>
    <row r="46" spans="1:20" s="322" customFormat="1" ht="15" thickBot="1">
      <c r="A46" s="359"/>
      <c r="B46" s="308" t="s">
        <v>191</v>
      </c>
      <c r="C46" s="203">
        <f>+'[3]Tablas Colocaciones'!C76</f>
        <v>137934.32477490953</v>
      </c>
      <c r="D46" s="315">
        <f>+'[3]Tablas Colocaciones'!D76</f>
        <v>137745.49700896317</v>
      </c>
      <c r="E46" s="204">
        <f>+'[3]Tablas Colocaciones'!E76</f>
        <v>138347.67755601945</v>
      </c>
      <c r="F46" s="1852">
        <f>+'[3]Tablas Colocaciones'!F76</f>
        <v>132024.7805927743</v>
      </c>
      <c r="G46" s="1853">
        <f>+'[3]Tablas Colocaciones'!G76</f>
        <v>137453.98744163683</v>
      </c>
      <c r="H46" s="203">
        <f>+'[4]Tablas Colocaciones'!H76</f>
        <v>602.1805470562831</v>
      </c>
      <c r="I46" s="315">
        <f>+'[4]Tablas Colocaciones'!I76</f>
        <v>413.35278110991931</v>
      </c>
      <c r="J46" s="204">
        <f>+'[4]Tablas Colocaciones'!J76</f>
        <v>5429.2068488625227</v>
      </c>
      <c r="K46" s="309">
        <f>+'[4]Tablas Colocaciones'!K76</f>
        <v>4.3716895298371306E-3</v>
      </c>
      <c r="L46" s="311">
        <f>+'[4]Tablas Colocaciones'!L76</f>
        <v>2.9967361770499856E-3</v>
      </c>
      <c r="M46" s="310">
        <f>+'[4]Tablas Colocaciones'!M76</f>
        <v>4.1122634890859766E-2</v>
      </c>
      <c r="N46" s="309">
        <f>+'[4]Tablas Colocaciones'!N76</f>
        <v>1</v>
      </c>
      <c r="O46" s="311">
        <f>+'[4]Tablas Colocaciones'!O76</f>
        <v>1</v>
      </c>
      <c r="P46" s="311">
        <f>+'[4]Tablas Colocaciones'!P76</f>
        <v>1</v>
      </c>
      <c r="Q46" s="311">
        <f>+'[4]Tablas Colocaciones'!Q76</f>
        <v>1</v>
      </c>
      <c r="R46" s="310">
        <f>+'[4]Tablas Colocaciones'!R76</f>
        <v>1</v>
      </c>
      <c r="S46" s="359"/>
      <c r="T46" s="359"/>
    </row>
    <row r="47" spans="1:20" ht="14.4">
      <c r="A47" s="68"/>
      <c r="B47" s="314"/>
      <c r="C47" s="314"/>
      <c r="D47" s="314"/>
      <c r="E47" s="383"/>
      <c r="F47" s="314"/>
      <c r="G47" s="314"/>
      <c r="H47" s="314"/>
      <c r="I47" s="314"/>
      <c r="J47" s="314"/>
      <c r="K47" s="314"/>
      <c r="L47" s="314"/>
      <c r="M47" s="68"/>
      <c r="N47" s="68"/>
      <c r="O47" s="68"/>
      <c r="P47" s="68"/>
      <c r="Q47" s="68"/>
      <c r="R47" s="68"/>
      <c r="S47" s="68"/>
      <c r="T47" s="68"/>
    </row>
    <row r="48" spans="1:20" ht="14.4">
      <c r="A48" s="68"/>
      <c r="B48" s="298" t="s">
        <v>192</v>
      </c>
      <c r="C48" s="314"/>
      <c r="D48" s="314"/>
      <c r="E48" s="314"/>
      <c r="F48" s="314"/>
      <c r="G48" s="314"/>
      <c r="H48" s="314"/>
      <c r="I48" s="314"/>
      <c r="J48" s="314"/>
      <c r="K48" s="314"/>
      <c r="L48" s="314"/>
      <c r="M48" s="68"/>
      <c r="N48" s="68"/>
      <c r="O48" s="68"/>
      <c r="P48" s="68"/>
      <c r="Q48" s="68"/>
      <c r="R48" s="68"/>
      <c r="S48" s="68"/>
      <c r="T48" s="68"/>
    </row>
    <row r="49" spans="1:20" ht="14.4">
      <c r="A49" s="68"/>
      <c r="B49" s="292" t="s">
        <v>193</v>
      </c>
      <c r="C49" s="314"/>
      <c r="D49" s="314"/>
      <c r="E49" s="314"/>
      <c r="F49" s="314"/>
      <c r="G49" s="314"/>
      <c r="H49" s="314"/>
      <c r="I49" s="314"/>
      <c r="J49" s="314"/>
      <c r="K49" s="314"/>
      <c r="L49" s="314"/>
      <c r="M49" s="68"/>
      <c r="N49" s="68"/>
      <c r="O49" s="68"/>
      <c r="P49" s="68"/>
      <c r="Q49" s="68"/>
      <c r="R49" s="68"/>
      <c r="S49" s="68"/>
      <c r="T49" s="68"/>
    </row>
    <row r="50" spans="1:20" ht="14.4">
      <c r="A50" s="68"/>
      <c r="B50" s="292" t="s">
        <v>198</v>
      </c>
      <c r="C50" s="314"/>
      <c r="D50" s="314"/>
      <c r="E50" s="314"/>
      <c r="F50" s="314"/>
      <c r="G50" s="314"/>
      <c r="H50" s="314"/>
      <c r="I50" s="314"/>
      <c r="J50" s="314"/>
      <c r="K50" s="314"/>
      <c r="L50" s="314"/>
      <c r="M50" s="68"/>
      <c r="N50" s="68"/>
      <c r="O50" s="68"/>
      <c r="P50" s="68"/>
      <c r="Q50" s="68"/>
      <c r="R50" s="68"/>
      <c r="S50" s="68"/>
      <c r="T50" s="68"/>
    </row>
    <row r="51" spans="1:20" ht="14.4">
      <c r="A51" s="68"/>
      <c r="B51" s="292" t="s">
        <v>199</v>
      </c>
      <c r="C51" s="314"/>
      <c r="D51" s="314"/>
      <c r="E51" s="314"/>
      <c r="F51" s="314"/>
      <c r="G51" s="314"/>
      <c r="H51" s="314"/>
      <c r="I51" s="314"/>
      <c r="J51" s="314"/>
      <c r="K51" s="314"/>
      <c r="L51" s="314"/>
      <c r="M51" s="68"/>
      <c r="N51" s="68"/>
      <c r="O51" s="68"/>
      <c r="P51" s="68"/>
      <c r="Q51" s="68"/>
      <c r="R51" s="68"/>
      <c r="S51" s="68"/>
      <c r="T51" s="68"/>
    </row>
    <row r="52" spans="1:20" ht="14.4">
      <c r="A52" s="68"/>
      <c r="B52" s="292"/>
      <c r="C52" s="314"/>
      <c r="D52" s="314"/>
      <c r="E52" s="314"/>
      <c r="F52" s="314"/>
      <c r="G52" s="314"/>
      <c r="H52" s="314"/>
      <c r="I52" s="314"/>
      <c r="J52" s="314"/>
      <c r="K52" s="314"/>
      <c r="L52" s="314"/>
      <c r="M52" s="68"/>
      <c r="N52" s="68"/>
      <c r="O52" s="68"/>
      <c r="P52" s="68"/>
      <c r="Q52" s="68"/>
      <c r="R52" s="68"/>
      <c r="S52" s="68"/>
      <c r="T52" s="68"/>
    </row>
    <row r="53" spans="1:20" ht="14.4">
      <c r="A53" s="68"/>
      <c r="B53" s="292"/>
      <c r="C53" s="314"/>
      <c r="D53" s="314"/>
      <c r="E53" s="314"/>
      <c r="F53" s="314"/>
      <c r="G53" s="314"/>
      <c r="H53" s="314"/>
      <c r="I53" s="314"/>
      <c r="J53" s="314"/>
      <c r="K53" s="314"/>
      <c r="L53" s="314"/>
      <c r="M53" s="68"/>
      <c r="N53" s="68"/>
      <c r="O53" s="68"/>
      <c r="P53" s="68"/>
      <c r="Q53" s="68"/>
      <c r="R53" s="68"/>
      <c r="S53" s="68"/>
      <c r="T53" s="68"/>
    </row>
    <row r="54" spans="1:20" ht="14.4">
      <c r="A54" s="68"/>
      <c r="B54" s="292"/>
      <c r="C54" s="314"/>
      <c r="D54" s="314"/>
      <c r="E54" s="314"/>
      <c r="F54" s="314"/>
      <c r="G54" s="314"/>
      <c r="H54" s="314"/>
      <c r="I54" s="314"/>
      <c r="J54" s="314"/>
      <c r="K54" s="314"/>
      <c r="L54" s="314"/>
      <c r="M54" s="68"/>
      <c r="N54" s="68"/>
      <c r="O54" s="68"/>
      <c r="P54" s="68"/>
      <c r="Q54" s="68"/>
      <c r="R54" s="68"/>
      <c r="S54" s="68"/>
      <c r="T54" s="68"/>
    </row>
    <row r="55" spans="1:20" ht="14.4">
      <c r="A55" s="68"/>
      <c r="B55" s="292" t="s">
        <v>195</v>
      </c>
      <c r="C55" s="158"/>
      <c r="D55" s="68"/>
      <c r="E55" s="68"/>
      <c r="F55" s="68"/>
      <c r="G55" s="68"/>
      <c r="H55" s="68"/>
      <c r="I55" s="68"/>
      <c r="J55" s="68"/>
      <c r="K55" s="68"/>
      <c r="L55" s="68"/>
      <c r="M55" s="68"/>
      <c r="N55" s="68"/>
      <c r="O55" s="68"/>
      <c r="P55" s="68"/>
      <c r="Q55" s="68"/>
      <c r="R55" s="68"/>
      <c r="S55" s="68"/>
      <c r="T55" s="68"/>
    </row>
    <row r="56" spans="1:20" ht="14.4">
      <c r="A56" s="68"/>
      <c r="B56" s="292" t="s">
        <v>196</v>
      </c>
      <c r="C56" s="159"/>
      <c r="D56" s="68"/>
      <c r="E56" s="68"/>
      <c r="F56" s="68"/>
      <c r="G56" s="68"/>
      <c r="H56" s="68"/>
      <c r="I56" s="68"/>
      <c r="J56" s="68"/>
      <c r="K56" s="68"/>
      <c r="L56" s="68"/>
      <c r="M56" s="68"/>
      <c r="N56" s="68"/>
      <c r="O56" s="68"/>
      <c r="P56" s="68"/>
      <c r="Q56" s="68"/>
      <c r="R56" s="68"/>
      <c r="S56" s="68"/>
      <c r="T56" s="68"/>
    </row>
    <row r="57" spans="1:20" ht="15" thickBot="1">
      <c r="A57" s="68"/>
      <c r="B57" s="68"/>
      <c r="C57" s="68"/>
      <c r="D57" s="68"/>
      <c r="E57" s="68"/>
      <c r="F57" s="68"/>
      <c r="G57" s="68"/>
      <c r="H57" s="68"/>
      <c r="I57" s="68"/>
      <c r="J57" s="68"/>
      <c r="K57" s="68"/>
      <c r="L57" s="68"/>
      <c r="M57" s="68"/>
      <c r="N57" s="68"/>
      <c r="O57" s="68"/>
      <c r="P57" s="68"/>
      <c r="Q57" s="68"/>
      <c r="R57" s="68"/>
      <c r="S57" s="68"/>
      <c r="T57" s="68"/>
    </row>
    <row r="58" spans="1:20" ht="15" customHeight="1">
      <c r="A58" s="68"/>
      <c r="B58" s="2195" t="s">
        <v>200</v>
      </c>
      <c r="C58" s="2197" t="s">
        <v>201</v>
      </c>
      <c r="D58" s="2198"/>
      <c r="E58" s="2198"/>
      <c r="F58" s="2198"/>
      <c r="G58" s="2198"/>
      <c r="H58" s="2199"/>
      <c r="I58" s="2188" t="s">
        <v>95</v>
      </c>
      <c r="J58" s="2189"/>
      <c r="K58" s="2187" t="s">
        <v>202</v>
      </c>
      <c r="L58" s="2189"/>
      <c r="M58" s="2197" t="s">
        <v>203</v>
      </c>
      <c r="N58" s="2198"/>
      <c r="O58" s="2199"/>
      <c r="P58" s="2187" t="s">
        <v>95</v>
      </c>
      <c r="Q58" s="2189"/>
      <c r="R58" s="2201" t="s">
        <v>204</v>
      </c>
      <c r="S58" s="2202"/>
      <c r="T58" s="68"/>
    </row>
    <row r="59" spans="1:20" ht="14.4">
      <c r="A59" s="68"/>
      <c r="B59" s="2196"/>
      <c r="C59" s="711" t="s">
        <v>205</v>
      </c>
      <c r="D59" s="710"/>
      <c r="E59" s="710"/>
      <c r="F59" s="710" t="s">
        <v>206</v>
      </c>
      <c r="G59" s="710"/>
      <c r="H59" s="712"/>
      <c r="I59" s="2200"/>
      <c r="J59" s="2192"/>
      <c r="K59" s="2190"/>
      <c r="L59" s="2192"/>
      <c r="M59" s="2203" t="s">
        <v>205</v>
      </c>
      <c r="N59" s="2204"/>
      <c r="O59" s="2205"/>
      <c r="P59" s="2190"/>
      <c r="Q59" s="2192"/>
      <c r="R59" s="2206" t="s">
        <v>207</v>
      </c>
      <c r="S59" s="2207"/>
      <c r="T59" s="68"/>
    </row>
    <row r="60" spans="1:20" ht="15" thickBot="1">
      <c r="A60" s="68"/>
      <c r="B60" s="1590"/>
      <c r="C60" s="1601" t="str">
        <f>+'[4]Tablas Colocaciones'!$AB$6</f>
        <v>Dic 22</v>
      </c>
      <c r="D60" s="1148" t="str">
        <f>+'[4]Tablas Colocaciones'!$AC$6</f>
        <v>Set 23</v>
      </c>
      <c r="E60" s="1148" t="str">
        <f>+'[4]Tablas Colocaciones'!$AD$6</f>
        <v>Dic 23</v>
      </c>
      <c r="F60" s="1149" t="str">
        <f>+'[4]Tablas Colocaciones'!$AF$6</f>
        <v>Dic 22</v>
      </c>
      <c r="G60" s="1149" t="str">
        <f>+'[4]Tablas Colocaciones'!$AG$6</f>
        <v>Set 23</v>
      </c>
      <c r="H60" s="1149" t="str">
        <f>+'[4]Tablas Colocaciones'!$AH$6</f>
        <v>Dic 23</v>
      </c>
      <c r="I60" s="1598" t="s">
        <v>266</v>
      </c>
      <c r="J60" s="1599" t="s">
        <v>267</v>
      </c>
      <c r="K60" s="1598" t="s">
        <v>266</v>
      </c>
      <c r="L60" s="1599" t="s">
        <v>267</v>
      </c>
      <c r="M60" s="1149" t="str">
        <f>+'[4]Tablas Colocaciones'!$AM$6</f>
        <v>Dic 22</v>
      </c>
      <c r="N60" s="1149" t="str">
        <f>+'[4]Tablas Colocaciones'!$AN$6</f>
        <v>Set 23</v>
      </c>
      <c r="O60" s="1149" t="str">
        <f>+'[4]Tablas Colocaciones'!$AO$6</f>
        <v>Dic 23</v>
      </c>
      <c r="P60" s="1598" t="s">
        <v>266</v>
      </c>
      <c r="Q60" s="1599" t="s">
        <v>267</v>
      </c>
      <c r="R60" s="1602" t="s">
        <v>804</v>
      </c>
      <c r="S60" s="1603" t="s">
        <v>805</v>
      </c>
      <c r="T60" s="68"/>
    </row>
    <row r="61" spans="1:20" ht="14.4">
      <c r="A61" s="68"/>
      <c r="B61" s="1604" t="s">
        <v>178</v>
      </c>
      <c r="C61" s="1150">
        <f>+'[4]Tablas Colocaciones'!AB7</f>
        <v>85105.925216620642</v>
      </c>
      <c r="D61" s="1151">
        <f>+'[4]Tablas Colocaciones'!AC7</f>
        <v>79895.958059962664</v>
      </c>
      <c r="E61" s="1151">
        <f>+'[4]Tablas Colocaciones'!AD7</f>
        <v>79423.211536659335</v>
      </c>
      <c r="F61" s="1152">
        <f>+'[4]Tablas Colocaciones'!AF7</f>
        <v>75708.741397503982</v>
      </c>
      <c r="G61" s="1152">
        <f>+'[4]Tablas Colocaciones'!AG7</f>
        <v>75901.770021551667</v>
      </c>
      <c r="H61" s="1153">
        <f>+'[4]Tablas Colocaciones'!AH7</f>
        <v>76070.356428847663</v>
      </c>
      <c r="I61" s="1154">
        <f>+'[4]Tablas Colocaciones'!AI7</f>
        <v>-5.9170267781072372E-3</v>
      </c>
      <c r="J61" s="195">
        <f>+'[4]Tablas Colocaciones'!AJ7</f>
        <v>-6.6772244887733256E-2</v>
      </c>
      <c r="K61" s="133">
        <f>+'[4]Tablas Colocaciones'!AK7</f>
        <v>2.2211129891718251E-3</v>
      </c>
      <c r="L61" s="134">
        <f>+'[4]Tablas Colocaciones'!AL7</f>
        <v>4.7763973441989904E-3</v>
      </c>
      <c r="M61" s="1155">
        <f>+'[4]Tablas Colocaciones'!AM7</f>
        <v>9489.6449242455437</v>
      </c>
      <c r="N61" s="1156">
        <f>+'[4]Tablas Colocaciones'!AN7</f>
        <v>9722.3362089116763</v>
      </c>
      <c r="O61" s="1157">
        <f>+'[4]Tablas Colocaciones'!AO7</f>
        <v>9724.8388515466722</v>
      </c>
      <c r="P61" s="198">
        <f>+'[4]Tablas Colocaciones'!AP7</f>
        <v>2.5741165304515867E-4</v>
      </c>
      <c r="Q61" s="195">
        <f>+'[4]Tablas Colocaciones'!AQ7</f>
        <v>2.478427055792376E-2</v>
      </c>
      <c r="R61" s="1158">
        <f>+'[4]Tablas Colocaciones'!AR7</f>
        <v>0.69590162949263024</v>
      </c>
      <c r="S61" s="1159">
        <f>+'[4]Tablas Colocaciones'!AS7</f>
        <v>0.30409837050736976</v>
      </c>
      <c r="T61" s="68"/>
    </row>
    <row r="62" spans="1:20" ht="14.4">
      <c r="A62" s="68"/>
      <c r="B62" s="293" t="s">
        <v>179</v>
      </c>
      <c r="C62" s="135">
        <f>+'[4]Tablas Colocaciones'!AB8</f>
        <v>28351.100218667638</v>
      </c>
      <c r="D62" s="136">
        <f>+'[4]Tablas Colocaciones'!AC8</f>
        <v>24340.536189897335</v>
      </c>
      <c r="E62" s="136">
        <f>+'[4]Tablas Colocaciones'!AD8</f>
        <v>23451.568002611337</v>
      </c>
      <c r="F62" s="136">
        <f>+'[4]Tablas Colocaciones'!AF8</f>
        <v>26475.411569547636</v>
      </c>
      <c r="G62" s="136">
        <f>+'[4]Tablas Colocaciones'!AG8</f>
        <v>23634.466808019333</v>
      </c>
      <c r="H62" s="137">
        <f>+'[4]Tablas Colocaciones'!AH8</f>
        <v>22862.56613918467</v>
      </c>
      <c r="I62" s="1160">
        <f>+'[4]Tablas Colocaciones'!AI8</f>
        <v>-3.6522128368518425E-2</v>
      </c>
      <c r="J62" s="134">
        <f>+'[4]Tablas Colocaciones'!AJ8</f>
        <v>-0.17281629913008556</v>
      </c>
      <c r="K62" s="619">
        <f>+'[4]Tablas Colocaciones'!AK8</f>
        <v>-3.2659956964747439E-2</v>
      </c>
      <c r="L62" s="138">
        <f>+'[4]Tablas Colocaciones'!AL8</f>
        <v>-0.13646040670123172</v>
      </c>
      <c r="M62" s="135">
        <f>+'[4]Tablas Colocaciones'!AM8</f>
        <v>7504.6914902866665</v>
      </c>
      <c r="N62" s="136">
        <f>+'[4]Tablas Colocaciones'!AN8</f>
        <v>7694.5174253920004</v>
      </c>
      <c r="O62" s="137">
        <f>+'[4]Tablas Colocaciones'!AO8</f>
        <v>7715.634643000667</v>
      </c>
      <c r="P62" s="133">
        <f>+'[4]Tablas Colocaciones'!AP8</f>
        <v>2.7444499038991044E-3</v>
      </c>
      <c r="Q62" s="134">
        <f>+'[4]Tablas Colocaciones'!AQ8</f>
        <v>2.8108171133620186E-2</v>
      </c>
      <c r="R62" s="133">
        <f>+'[4]Tablas Colocaciones'!AR8</f>
        <v>0.47338771834459764</v>
      </c>
      <c r="S62" s="134">
        <f>+'[4]Tablas Colocaciones'!AS8</f>
        <v>0.52661228165540241</v>
      </c>
      <c r="T62" s="68"/>
    </row>
    <row r="63" spans="1:20" ht="14.4">
      <c r="A63" s="68"/>
      <c r="B63" s="294" t="s">
        <v>180</v>
      </c>
      <c r="C63" s="139">
        <f>+'[4]Tablas Colocaciones'!AB9</f>
        <v>16044.462342955301</v>
      </c>
      <c r="D63" s="140">
        <f>+'[4]Tablas Colocaciones'!AC9</f>
        <v>14592.269306693333</v>
      </c>
      <c r="E63" s="140">
        <f>+'[4]Tablas Colocaciones'!AD9</f>
        <v>14017.224490648005</v>
      </c>
      <c r="F63" s="140">
        <f>+'[4]Tablas Colocaciones'!AF9</f>
        <v>15827.337685531968</v>
      </c>
      <c r="G63" s="140">
        <f>+'[4]Tablas Colocaciones'!AG9</f>
        <v>14493.559329309666</v>
      </c>
      <c r="H63" s="141">
        <f>+'[4]Tablas Colocaciones'!AH9</f>
        <v>13935.173250999003</v>
      </c>
      <c r="I63" s="158">
        <f>+'[4]Tablas Colocaciones'!AI9</f>
        <v>-3.9407497487835008E-2</v>
      </c>
      <c r="J63" s="1161">
        <f>+'[4]Tablas Colocaciones'!AJ9</f>
        <v>-0.12635124873457682</v>
      </c>
      <c r="K63" s="144">
        <f>+'[4]Tablas Colocaciones'!AK9</f>
        <v>-3.8526497572025975E-2</v>
      </c>
      <c r="L63" s="150">
        <f>+'[4]Tablas Colocaciones'!AL9</f>
        <v>-0.11955039262621048</v>
      </c>
      <c r="M63" s="139">
        <f>+'[4]Tablas Colocaciones'!AM9</f>
        <v>4524.9172635640007</v>
      </c>
      <c r="N63" s="140">
        <f>+'[4]Tablas Colocaciones'!AN9</f>
        <v>4474.6683587426669</v>
      </c>
      <c r="O63" s="141">
        <f>+'[4]Tablas Colocaciones'!AO9</f>
        <v>4397.1690680806669</v>
      </c>
      <c r="P63" s="197">
        <f>+'[4]Tablas Colocaciones'!AP9</f>
        <v>-1.7319560791713373E-2</v>
      </c>
      <c r="Q63" s="627">
        <f>+'[4]Tablas Colocaciones'!AQ9</f>
        <v>-2.8232161615859952E-2</v>
      </c>
      <c r="R63" s="144">
        <f>+'[4]Tablas Colocaciones'!AR9</f>
        <v>0.47573645440287271</v>
      </c>
      <c r="S63" s="145">
        <f>+'[4]Tablas Colocaciones'!AS9</f>
        <v>0.52426354559712729</v>
      </c>
      <c r="T63" s="68"/>
    </row>
    <row r="64" spans="1:20" ht="14.4">
      <c r="A64" s="68"/>
      <c r="B64" s="294" t="s">
        <v>181</v>
      </c>
      <c r="C64" s="139">
        <f>+'[4]Tablas Colocaciones'!AB10</f>
        <v>12306.637875712338</v>
      </c>
      <c r="D64" s="140">
        <f>+'[4]Tablas Colocaciones'!AC10</f>
        <v>9748.2668832040017</v>
      </c>
      <c r="E64" s="140">
        <f>+'[4]Tablas Colocaciones'!AD10</f>
        <v>9434.3435119633341</v>
      </c>
      <c r="F64" s="140">
        <f>+'[4]Tablas Colocaciones'!AF10</f>
        <v>10648.073884015672</v>
      </c>
      <c r="G64" s="140">
        <f>+'[4]Tablas Colocaciones'!AG10</f>
        <v>9140.907478709667</v>
      </c>
      <c r="H64" s="140">
        <f>+'[4]Tablas Colocaciones'!AH10</f>
        <v>8927.3928881856682</v>
      </c>
      <c r="I64" s="144">
        <f>+'[4]Tablas Colocaciones'!AI10</f>
        <v>-3.2202993106554056E-2</v>
      </c>
      <c r="J64" s="1161">
        <f>+'[4]Tablas Colocaciones'!AJ10</f>
        <v>-0.23339391251753627</v>
      </c>
      <c r="K64" s="142">
        <f>+'[4]Tablas Colocaciones'!AK10</f>
        <v>-2.3358139333682248E-2</v>
      </c>
      <c r="L64" s="620">
        <f>+'[4]Tablas Colocaciones'!AL10</f>
        <v>-0.16159551620063417</v>
      </c>
      <c r="M64" s="139">
        <f>+'[4]Tablas Colocaciones'!AM10</f>
        <v>2979.7742267226672</v>
      </c>
      <c r="N64" s="140">
        <f>+'[4]Tablas Colocaciones'!AN10</f>
        <v>3219.8490666493344</v>
      </c>
      <c r="O64" s="141">
        <f>+'[4]Tablas Colocaciones'!AO10</f>
        <v>3318.4655749200006</v>
      </c>
      <c r="P64" s="143">
        <f>+'[4]Tablas Colocaciones'!AP10</f>
        <v>3.0627680437607996E-2</v>
      </c>
      <c r="Q64" s="147">
        <f>+'[4]Tablas Colocaciones'!AQ10</f>
        <v>0.11366342629583936</v>
      </c>
      <c r="R64" s="146">
        <f>+'[4]Tablas Colocaciones'!AR10</f>
        <v>0.46977268047286158</v>
      </c>
      <c r="S64" s="145">
        <f>+'[4]Tablas Colocaciones'!AS10</f>
        <v>0.53022731952713842</v>
      </c>
      <c r="T64" s="68"/>
    </row>
    <row r="65" spans="1:20" ht="14.4">
      <c r="A65" s="68"/>
      <c r="B65" s="295" t="s">
        <v>182</v>
      </c>
      <c r="C65" s="135">
        <f>+'[4]Tablas Colocaciones'!AB11</f>
        <v>56754.824997953001</v>
      </c>
      <c r="D65" s="136">
        <f>+'[4]Tablas Colocaciones'!AC11</f>
        <v>55555.421870065329</v>
      </c>
      <c r="E65" s="136">
        <f>+'[4]Tablas Colocaciones'!AD11</f>
        <v>55971.643534047995</v>
      </c>
      <c r="F65" s="136">
        <f>+'[4]Tablas Colocaciones'!AF11</f>
        <v>49233.329827956331</v>
      </c>
      <c r="G65" s="136">
        <f>+'[4]Tablas Colocaciones'!AG11</f>
        <v>52267.303213532337</v>
      </c>
      <c r="H65" s="136">
        <f>+'[4]Tablas Colocaciones'!AH11</f>
        <v>53207.790289663004</v>
      </c>
      <c r="I65" s="133">
        <f>+'[4]Tablas Colocaciones'!AI11</f>
        <v>7.4920079799976058E-3</v>
      </c>
      <c r="J65" s="134">
        <f>+'[4]Tablas Colocaciones'!AJ11</f>
        <v>-1.3799381179190551E-2</v>
      </c>
      <c r="K65" s="619">
        <f>+'[4]Tablas Colocaciones'!AK11</f>
        <v>1.799379379281163E-2</v>
      </c>
      <c r="L65" s="138">
        <f>+'[4]Tablas Colocaciones'!AL11</f>
        <v>8.0727029343642842E-2</v>
      </c>
      <c r="M65" s="135">
        <f>+'[4]Tablas Colocaciones'!AM11</f>
        <v>1984.9534339588756</v>
      </c>
      <c r="N65" s="136">
        <f>+'[4]Tablas Colocaciones'!AN11</f>
        <v>2027.8187835196752</v>
      </c>
      <c r="O65" s="137">
        <f>+'[4]Tablas Colocaciones'!AO11</f>
        <v>2009.2042085460009</v>
      </c>
      <c r="P65" s="133">
        <f>+'[4]Tablas Colocaciones'!AP11</f>
        <v>-9.1796047679196802E-3</v>
      </c>
      <c r="Q65" s="134">
        <f>+'[4]Tablas Colocaciones'!AQ11</f>
        <v>1.2217301510574208E-2</v>
      </c>
      <c r="R65" s="133">
        <f>+'[4]Tablas Colocaciones'!AR11</f>
        <v>0.88341967390348874</v>
      </c>
      <c r="S65" s="134">
        <f>+'[4]Tablas Colocaciones'!AS11</f>
        <v>0.11658032609651126</v>
      </c>
      <c r="T65" s="68"/>
    </row>
    <row r="66" spans="1:20" ht="14.4">
      <c r="A66" s="68"/>
      <c r="B66" s="294" t="s">
        <v>183</v>
      </c>
      <c r="C66" s="139">
        <f>+'[4]Tablas Colocaciones'!AB12</f>
        <v>5529.9741869750005</v>
      </c>
      <c r="D66" s="140">
        <f>+'[4]Tablas Colocaciones'!AC12</f>
        <v>4302.1895173652001</v>
      </c>
      <c r="E66" s="140">
        <f>+'[4]Tablas Colocaciones'!AD12</f>
        <v>4242.4646229301334</v>
      </c>
      <c r="F66" s="140">
        <f>+'[4]Tablas Colocaciones'!AF12</f>
        <v>2774.8262206037434</v>
      </c>
      <c r="G66" s="140">
        <f>+'[4]Tablas Colocaciones'!AG12</f>
        <v>3183.1194743367028</v>
      </c>
      <c r="H66" s="140">
        <f>+'[4]Tablas Colocaciones'!AH12</f>
        <v>3319.958118899925</v>
      </c>
      <c r="I66" s="146">
        <f>+'[4]Tablas Colocaciones'!AI12</f>
        <v>-1.3882441532153678E-2</v>
      </c>
      <c r="J66" s="148">
        <f>+'[4]Tablas Colocaciones'!AJ12</f>
        <v>-0.23282379275429477</v>
      </c>
      <c r="K66" s="143">
        <f>+'[4]Tablas Colocaciones'!AK12</f>
        <v>4.2988849669783891E-2</v>
      </c>
      <c r="L66" s="149">
        <f>+'[4]Tablas Colocaciones'!AL12</f>
        <v>0.19645623003287471</v>
      </c>
      <c r="M66" s="139">
        <f>+'[4]Tablas Colocaciones'!AM12</f>
        <v>785.97116221173326</v>
      </c>
      <c r="N66" s="140">
        <f>+'[4]Tablas Colocaciones'!AN12</f>
        <v>808.50079962413349</v>
      </c>
      <c r="O66" s="141">
        <f>+'[4]Tablas Colocaciones'!AO12</f>
        <v>777.92608663859994</v>
      </c>
      <c r="P66" s="146">
        <f>+'[4]Tablas Colocaciones'!AP12</f>
        <v>-3.7816552562158878E-2</v>
      </c>
      <c r="Q66" s="145">
        <f>+'[4]Tablas Colocaciones'!AQ12</f>
        <v>-1.0235840651576011E-2</v>
      </c>
      <c r="R66" s="146">
        <f>+'[4]Tablas Colocaciones'!AR12</f>
        <v>0.60460144850093045</v>
      </c>
      <c r="S66" s="145">
        <f>+'[4]Tablas Colocaciones'!AS12</f>
        <v>0.39539855149906955</v>
      </c>
      <c r="T66" s="68"/>
    </row>
    <row r="67" spans="1:20" ht="14.4">
      <c r="A67" s="68"/>
      <c r="B67" s="294" t="s">
        <v>184</v>
      </c>
      <c r="C67" s="139">
        <f>+'[4]Tablas Colocaciones'!AB13</f>
        <v>17779.192716729664</v>
      </c>
      <c r="D67" s="140">
        <f>+'[4]Tablas Colocaciones'!AC13</f>
        <v>16378.070328464333</v>
      </c>
      <c r="E67" s="140">
        <f>+'[4]Tablas Colocaciones'!AD13</f>
        <v>16588.584034806332</v>
      </c>
      <c r="F67" s="140">
        <f>+'[4]Tablas Colocaciones'!AF13</f>
        <v>13012.845513104252</v>
      </c>
      <c r="G67" s="140">
        <f>+'[4]Tablas Colocaciones'!AG13</f>
        <v>14209.02171495983</v>
      </c>
      <c r="H67" s="141">
        <f>+'[4]Tablas Colocaciones'!AH13</f>
        <v>14747.237294451543</v>
      </c>
      <c r="I67" s="621">
        <f>+'[4]Tablas Colocaciones'!AI13</f>
        <v>1.2853388837642088E-2</v>
      </c>
      <c r="J67" s="148">
        <f>+'[4]Tablas Colocaciones'!AJ13</f>
        <v>-6.6966408480572115E-2</v>
      </c>
      <c r="K67" s="621">
        <f>+'[4]Tablas Colocaciones'!AK13</f>
        <v>3.7878440211338127E-2</v>
      </c>
      <c r="L67" s="149">
        <f>+'[4]Tablas Colocaciones'!AL13</f>
        <v>0.13328305324156164</v>
      </c>
      <c r="M67" s="139">
        <f>+'[4]Tablas Colocaciones'!AM13</f>
        <v>43.12119963554229</v>
      </c>
      <c r="N67" s="140">
        <f>+'[4]Tablas Colocaciones'!AN13</f>
        <v>46.155748248341915</v>
      </c>
      <c r="O67" s="141">
        <f>+'[4]Tablas Colocaciones'!AO13</f>
        <v>41.280101633000008</v>
      </c>
      <c r="P67" s="146">
        <f>+'[4]Tablas Colocaciones'!AP13</f>
        <v>-0.10563465657859983</v>
      </c>
      <c r="Q67" s="145">
        <f>+'[4]Tablas Colocaciones'!AQ13</f>
        <v>-4.2695890144595405E-2</v>
      </c>
      <c r="R67" s="146">
        <f>+'[4]Tablas Colocaciones'!AR13</f>
        <v>0.99045410684991475</v>
      </c>
      <c r="S67" s="150">
        <f>+'[4]Tablas Colocaciones'!AS13</f>
        <v>9.5458931500852495E-3</v>
      </c>
      <c r="T67" s="68"/>
    </row>
    <row r="68" spans="1:20" ht="14.4">
      <c r="A68" s="68"/>
      <c r="B68" s="294" t="s">
        <v>185</v>
      </c>
      <c r="C68" s="139">
        <f>+'[4]Tablas Colocaciones'!AB14</f>
        <v>18005.270268490334</v>
      </c>
      <c r="D68" s="140">
        <f>+'[4]Tablas Colocaciones'!AC14</f>
        <v>18767.794180044133</v>
      </c>
      <c r="E68" s="140">
        <f>+'[4]Tablas Colocaciones'!AD14</f>
        <v>19094.503917876533</v>
      </c>
      <c r="F68" s="140">
        <f>+'[4]Tablas Colocaciones'!AF14</f>
        <v>18005.270268490334</v>
      </c>
      <c r="G68" s="140">
        <f>+'[4]Tablas Colocaciones'!AG14</f>
        <v>18767.794180044133</v>
      </c>
      <c r="H68" s="141">
        <f>+'[4]Tablas Colocaciones'!AH14</f>
        <v>19094.503917876533</v>
      </c>
      <c r="I68" s="621">
        <f>+'[4]Tablas Colocaciones'!AI14</f>
        <v>1.7407998760972765E-2</v>
      </c>
      <c r="J68" s="149">
        <f>+'[4]Tablas Colocaciones'!AJ14</f>
        <v>6.0495267948984077E-2</v>
      </c>
      <c r="K68" s="196">
        <f>+'[4]Tablas Colocaciones'!AK14</f>
        <v>1.7407998760972765E-2</v>
      </c>
      <c r="L68" s="622">
        <f>+'[4]Tablas Colocaciones'!AL14</f>
        <v>6.0495267948984077E-2</v>
      </c>
      <c r="M68" s="139">
        <f>+'[4]Tablas Colocaciones'!AM14</f>
        <v>532.19985507926674</v>
      </c>
      <c r="N68" s="140">
        <f>+'[4]Tablas Colocaciones'!AN14</f>
        <v>525.69844206486675</v>
      </c>
      <c r="O68" s="141">
        <f>+'[4]Tablas Colocaciones'!AO14</f>
        <v>522.9755865564</v>
      </c>
      <c r="P68" s="146">
        <f>+'[4]Tablas Colocaciones'!AP14</f>
        <v>-5.1795008137588416E-3</v>
      </c>
      <c r="Q68" s="145">
        <f>+'[4]Tablas Colocaciones'!AQ14</f>
        <v>-1.7332339411277875E-2</v>
      </c>
      <c r="R68" s="146">
        <f>+'[4]Tablas Colocaciones'!AR14</f>
        <v>0.90449927284425935</v>
      </c>
      <c r="S68" s="145">
        <f>+'[4]Tablas Colocaciones'!AS14</f>
        <v>9.550072715574065E-2</v>
      </c>
      <c r="T68" s="68"/>
    </row>
    <row r="69" spans="1:20" ht="14.4">
      <c r="A69" s="68"/>
      <c r="B69" s="294" t="s">
        <v>186</v>
      </c>
      <c r="C69" s="139">
        <f>+'[4]Tablas Colocaciones'!AB15</f>
        <v>11191.772717635</v>
      </c>
      <c r="D69" s="140">
        <f>+'[4]Tablas Colocaciones'!AC15</f>
        <v>11209.719394196329</v>
      </c>
      <c r="E69" s="140">
        <f>+'[4]Tablas Colocaciones'!AD15</f>
        <v>11074.916077784665</v>
      </c>
      <c r="F69" s="140">
        <f>+'[4]Tablas Colocaciones'!AF15</f>
        <v>11191.772717635</v>
      </c>
      <c r="G69" s="140">
        <f>+'[4]Tablas Colocaciones'!AG15</f>
        <v>11209.719394196329</v>
      </c>
      <c r="H69" s="141">
        <f>+'[4]Tablas Colocaciones'!AH15</f>
        <v>11074.916077784665</v>
      </c>
      <c r="I69" s="196">
        <f>+'[4]Tablas Colocaciones'!AI15</f>
        <v>-1.2025574563575336E-2</v>
      </c>
      <c r="J69" s="145">
        <f>+'[4]Tablas Colocaciones'!AJ15</f>
        <v>-1.0441298514416997E-2</v>
      </c>
      <c r="K69" s="196">
        <f>+'[4]Tablas Colocaciones'!AK15</f>
        <v>-1.2025574563575336E-2</v>
      </c>
      <c r="L69" s="622">
        <f>+'[4]Tablas Colocaciones'!AL15</f>
        <v>-1.0441298514416997E-2</v>
      </c>
      <c r="M69" s="139">
        <f>+'[4]Tablas Colocaciones'!AM15</f>
        <v>397.87232055933322</v>
      </c>
      <c r="N69" s="140">
        <f>+'[4]Tablas Colocaciones'!AN15</f>
        <v>390.47413716400007</v>
      </c>
      <c r="O69" s="141">
        <f>+'[4]Tablas Colocaciones'!AO15</f>
        <v>406.60291602499984</v>
      </c>
      <c r="P69" s="146">
        <f>+'[4]Tablas Colocaciones'!AP15</f>
        <v>4.1305626483081559E-2</v>
      </c>
      <c r="Q69" s="145">
        <f>+'[4]Tablas Colocaciones'!AQ15</f>
        <v>2.1943208950532256E-2</v>
      </c>
      <c r="R69" s="146">
        <f>+'[4]Tablas Colocaciones'!AR15</f>
        <v>0.89170985759566146</v>
      </c>
      <c r="S69" s="145">
        <f>+'[4]Tablas Colocaciones'!AS15</f>
        <v>0.10829014240433854</v>
      </c>
      <c r="T69" s="68"/>
    </row>
    <row r="70" spans="1:20" ht="14.4">
      <c r="A70" s="68"/>
      <c r="B70" s="294" t="s">
        <v>187</v>
      </c>
      <c r="C70" s="139">
        <f>+'[4]Tablas Colocaciones'!AB16</f>
        <v>4248.6151081230009</v>
      </c>
      <c r="D70" s="140">
        <f>+'[4]Tablas Colocaciones'!AC16</f>
        <v>4897.6484499953358</v>
      </c>
      <c r="E70" s="140">
        <f>+'[4]Tablas Colocaciones'!AD16</f>
        <v>4971.1748806503338</v>
      </c>
      <c r="F70" s="140">
        <f>+'[4]Tablas Colocaciones'!AF16</f>
        <v>4248.6151081230009</v>
      </c>
      <c r="G70" s="140">
        <f>+'[4]Tablas Colocaciones'!AG16</f>
        <v>4897.6484499953358</v>
      </c>
      <c r="H70" s="141">
        <f>+'[4]Tablas Colocaciones'!AH16</f>
        <v>4971.1748806503338</v>
      </c>
      <c r="I70" s="1878">
        <f>+'[4]Tablas Colocaciones'!AI16</f>
        <v>1.5012598679896572E-2</v>
      </c>
      <c r="J70" s="149">
        <f>+'[4]Tablas Colocaciones'!AJ16</f>
        <v>0.1700694824404918</v>
      </c>
      <c r="K70" s="143">
        <f>+'[4]Tablas Colocaciones'!AK16</f>
        <v>1.5012598679896572E-2</v>
      </c>
      <c r="L70" s="149">
        <f>+'[4]Tablas Colocaciones'!AL16</f>
        <v>0.1700694824404918</v>
      </c>
      <c r="M70" s="139">
        <f>+'[4]Tablas Colocaciones'!AM16</f>
        <v>225.78889647300005</v>
      </c>
      <c r="N70" s="140">
        <f>+'[4]Tablas Colocaciones'!AN16</f>
        <v>256.98965641833325</v>
      </c>
      <c r="O70" s="141">
        <f>+'[4]Tablas Colocaciones'!AO16</f>
        <v>260.41951769299993</v>
      </c>
      <c r="P70" s="146">
        <f>+'[4]Tablas Colocaciones'!AP16</f>
        <v>1.3346300868559036E-2</v>
      </c>
      <c r="Q70" s="145">
        <f>+'[4]Tablas Colocaciones'!AQ16</f>
        <v>0.15337610378967881</v>
      </c>
      <c r="R70" s="146">
        <f>+'[4]Tablas Colocaciones'!AR16</f>
        <v>0.84250099391319111</v>
      </c>
      <c r="S70" s="145">
        <f>+'[4]Tablas Colocaciones'!AS16</f>
        <v>0.15749900608680889</v>
      </c>
      <c r="T70" s="68"/>
    </row>
    <row r="71" spans="1:20" ht="14.4">
      <c r="A71" s="68"/>
      <c r="B71" s="296" t="s">
        <v>49</v>
      </c>
      <c r="C71" s="135">
        <f>+'[4]Tablas Colocaciones'!AB17</f>
        <v>13784.089741333335</v>
      </c>
      <c r="D71" s="136">
        <f>+'[4]Tablas Colocaciones'!AC17</f>
        <v>13632.569593666667</v>
      </c>
      <c r="E71" s="136">
        <f>+'[4]Tablas Colocaciones'!AD17</f>
        <v>13181.060689863334</v>
      </c>
      <c r="F71" s="136">
        <f>+'[4]Tablas Colocaciones'!AF17</f>
        <v>12644.11425663069</v>
      </c>
      <c r="G71" s="136">
        <f>+'[4]Tablas Colocaciones'!AG17</f>
        <v>13153.085204898563</v>
      </c>
      <c r="H71" s="137">
        <f>+'[4]Tablas Colocaciones'!AH17</f>
        <v>12618.209401405969</v>
      </c>
      <c r="I71" s="1879">
        <f>+'[4]Tablas Colocaciones'!AI17</f>
        <v>-3.3119867879720322E-2</v>
      </c>
      <c r="J71" s="1880">
        <f>+'[4]Tablas Colocaciones'!AJ17</f>
        <v>-4.3748195403991219E-2</v>
      </c>
      <c r="K71" s="623">
        <f>+'[4]Tablas Colocaciones'!AK17</f>
        <v>-4.066542527173711E-2</v>
      </c>
      <c r="L71" s="624">
        <f>+'[4]Tablas Colocaciones'!AL17</f>
        <v>-2.0487678851158764E-3</v>
      </c>
      <c r="M71" s="135">
        <f>+'[4]Tablas Colocaciones'!AM17</f>
        <v>122.90652110000001</v>
      </c>
      <c r="N71" s="136">
        <f>+'[4]Tablas Colocaciones'!AN17</f>
        <v>132.14029616666667</v>
      </c>
      <c r="O71" s="137">
        <f>+'[4]Tablas Colocaciones'!AO17</f>
        <v>128.68434505999997</v>
      </c>
      <c r="P71" s="133">
        <f>+'[4]Tablas Colocaciones'!AP17</f>
        <v>-2.6153650377079174E-2</v>
      </c>
      <c r="Q71" s="134">
        <f>+'[4]Tablas Colocaciones'!AQ17</f>
        <v>4.7009905644461059E-2</v>
      </c>
      <c r="R71" s="133">
        <f>+'[4]Tablas Colocaciones'!AR17</f>
        <v>0.96582280894832606</v>
      </c>
      <c r="S71" s="134">
        <f>+'[4]Tablas Colocaciones'!AS17</f>
        <v>3.4177191051673939E-2</v>
      </c>
      <c r="T71" s="68"/>
    </row>
    <row r="72" spans="1:20" ht="14.4">
      <c r="A72" s="68"/>
      <c r="B72" s="296" t="s">
        <v>188</v>
      </c>
      <c r="C72" s="151">
        <f>+'[4]Tablas Colocaciones'!AB18</f>
        <v>0</v>
      </c>
      <c r="D72" s="1163">
        <f>+'[4]Tablas Colocaciones'!AC18</f>
        <v>0</v>
      </c>
      <c r="E72" s="1163">
        <f>+'[4]Tablas Colocaciones'!AD18</f>
        <v>0</v>
      </c>
      <c r="F72" s="1164">
        <f>+'[4]Tablas Colocaciones'!AF18</f>
        <v>0</v>
      </c>
      <c r="G72" s="1164">
        <f>+'[4]Tablas Colocaciones'!AG18</f>
        <v>0</v>
      </c>
      <c r="H72" s="1165">
        <f>+'[4]Tablas Colocaciones'!AH18</f>
        <v>0</v>
      </c>
      <c r="I72" s="1162" t="str">
        <f>+'[4]Tablas Colocaciones'!AI18</f>
        <v>-</v>
      </c>
      <c r="J72" s="1162" t="str">
        <f>+'[4]Tablas Colocaciones'!AJ18</f>
        <v>-</v>
      </c>
      <c r="K72" s="625" t="str">
        <f>+'[4]Tablas Colocaciones'!AK18</f>
        <v>-</v>
      </c>
      <c r="L72" s="138" t="str">
        <f>+'[4]Tablas Colocaciones'!AL18</f>
        <v>-</v>
      </c>
      <c r="M72" s="135">
        <f>+'[4]Tablas Colocaciones'!AM18</f>
        <v>302.50164140773597</v>
      </c>
      <c r="N72" s="136">
        <f>+'[4]Tablas Colocaciones'!AN18</f>
        <v>421.0286848491055</v>
      </c>
      <c r="O72" s="137">
        <f>+'[4]Tablas Colocaciones'!AO18</f>
        <v>443.39850033027028</v>
      </c>
      <c r="P72" s="152">
        <f>+'[4]Tablas Colocaciones'!AP18</f>
        <v>5.3131333531780678E-2</v>
      </c>
      <c r="Q72" s="134">
        <f>+'[4]Tablas Colocaciones'!AQ18</f>
        <v>0.46577221289395321</v>
      </c>
      <c r="R72" s="151">
        <f>+'[4]Tablas Colocaciones'!AR18</f>
        <v>0</v>
      </c>
      <c r="S72" s="134">
        <f>+'[4]Tablas Colocaciones'!AS18</f>
        <v>1</v>
      </c>
      <c r="T72" s="68"/>
    </row>
    <row r="73" spans="1:20" ht="14.4">
      <c r="A73" s="68"/>
      <c r="B73" s="296" t="s">
        <v>189</v>
      </c>
      <c r="C73" s="151">
        <f>+'[4]Tablas Colocaciones'!AB19</f>
        <v>0</v>
      </c>
      <c r="D73" s="1163">
        <f>+'[4]Tablas Colocaciones'!AC19</f>
        <v>0</v>
      </c>
      <c r="E73" s="1163">
        <f>+'[4]Tablas Colocaciones'!AD19</f>
        <v>0</v>
      </c>
      <c r="F73" s="1164">
        <f>+'[4]Tablas Colocaciones'!AF19</f>
        <v>0</v>
      </c>
      <c r="G73" s="1164">
        <f>+'[4]Tablas Colocaciones'!AG19</f>
        <v>0</v>
      </c>
      <c r="H73" s="1165">
        <f>+'[4]Tablas Colocaciones'!AH19</f>
        <v>0</v>
      </c>
      <c r="I73" s="1166" t="str">
        <f>+'[4]Tablas Colocaciones'!AI19</f>
        <v>-</v>
      </c>
      <c r="J73" s="1166" t="str">
        <f>+'[4]Tablas Colocaciones'!AJ19</f>
        <v>-</v>
      </c>
      <c r="K73" s="626" t="str">
        <f>+'[4]Tablas Colocaciones'!AK19</f>
        <v>-</v>
      </c>
      <c r="L73" s="134" t="str">
        <f>+'[4]Tablas Colocaciones'!AL19</f>
        <v>-</v>
      </c>
      <c r="M73" s="135">
        <f>+'[4]Tablas Colocaciones'!AM19</f>
        <v>2325.5159341466665</v>
      </c>
      <c r="N73" s="136">
        <f>+'[4]Tablas Colocaciones'!AN19</f>
        <v>2421.5191104683367</v>
      </c>
      <c r="O73" s="137">
        <f>+'[4]Tablas Colocaciones'!AO19</f>
        <v>2442.5643966416328</v>
      </c>
      <c r="P73" s="152">
        <f>+'[4]Tablas Colocaciones'!AP19</f>
        <v>8.6909436652042871E-3</v>
      </c>
      <c r="Q73" s="134">
        <f>+'[4]Tablas Colocaciones'!AQ19</f>
        <v>5.0332255641119206E-2</v>
      </c>
      <c r="R73" s="151">
        <f>+'[4]Tablas Colocaciones'!AR19</f>
        <v>0</v>
      </c>
      <c r="S73" s="134">
        <f>+'[4]Tablas Colocaciones'!AS19</f>
        <v>1</v>
      </c>
      <c r="T73" s="68"/>
    </row>
    <row r="74" spans="1:20" ht="15" thickBot="1">
      <c r="A74" s="68"/>
      <c r="B74" s="1605" t="s">
        <v>208</v>
      </c>
      <c r="C74" s="1606">
        <f>+'[4]Tablas Colocaciones'!AB20</f>
        <v>0</v>
      </c>
      <c r="D74" s="1167">
        <f>+'[4]Tablas Colocaciones'!AC20</f>
        <v>0</v>
      </c>
      <c r="E74" s="1167">
        <f>+'[4]Tablas Colocaciones'!AD20</f>
        <v>0</v>
      </c>
      <c r="F74" s="1168">
        <f>+'[4]Tablas Colocaciones'!AF20</f>
        <v>0</v>
      </c>
      <c r="G74" s="1168">
        <f>+'[4]Tablas Colocaciones'!AG20</f>
        <v>0</v>
      </c>
      <c r="H74" s="1607">
        <f>+'[4]Tablas Colocaciones'!AH20</f>
        <v>0</v>
      </c>
      <c r="I74" s="1608" t="str">
        <f>+'[4]Tablas Colocaciones'!AI20</f>
        <v>-</v>
      </c>
      <c r="J74" s="1166" t="str">
        <f>+'[4]Tablas Colocaciones'!AJ20</f>
        <v>-</v>
      </c>
      <c r="K74" s="626" t="str">
        <f>+'[4]Tablas Colocaciones'!AK20</f>
        <v>-</v>
      </c>
      <c r="L74" s="134" t="str">
        <f>+'[4]Tablas Colocaciones'!AL20</f>
        <v>-</v>
      </c>
      <c r="M74" s="1609">
        <f>+'[4]Tablas Colocaciones'!AM20</f>
        <v>524.96715968473995</v>
      </c>
      <c r="N74" s="153">
        <f>+'[4]Tablas Colocaciones'!AN20</f>
        <v>468.54148302575987</v>
      </c>
      <c r="O74" s="1610">
        <f>+'[4]Tablas Colocaciones'!AO20</f>
        <v>465.01035413132263</v>
      </c>
      <c r="P74" s="1608">
        <f>+'[4]Tablas Colocaciones'!AP20</f>
        <v>-7.5364274506364293E-3</v>
      </c>
      <c r="Q74" s="1611">
        <f>+'[4]Tablas Colocaciones'!AQ20</f>
        <v>-0.11421058336186851</v>
      </c>
      <c r="R74" s="1169">
        <f>+'[4]Tablas Colocaciones'!AR20</f>
        <v>0</v>
      </c>
      <c r="S74" s="1611">
        <f>+'[4]Tablas Colocaciones'!AS20</f>
        <v>1</v>
      </c>
      <c r="T74" s="68"/>
    </row>
    <row r="75" spans="1:20" ht="15" thickBot="1">
      <c r="A75" s="68"/>
      <c r="B75" s="297" t="s">
        <v>209</v>
      </c>
      <c r="C75" s="1170">
        <f>+'[4]Tablas Colocaciones'!AB21</f>
        <v>98890.014957953987</v>
      </c>
      <c r="D75" s="154">
        <f>+'[4]Tablas Colocaciones'!AC21</f>
        <v>93528.527653629353</v>
      </c>
      <c r="E75" s="154">
        <f>+'[4]Tablas Colocaciones'!AD21</f>
        <v>92604.272226522677</v>
      </c>
      <c r="F75" s="154">
        <f>+'[4]Tablas Colocaciones'!AF21</f>
        <v>88352.855654134648</v>
      </c>
      <c r="G75" s="154">
        <f>+'[4]Tablas Colocaciones'!AG21</f>
        <v>89054.855226450236</v>
      </c>
      <c r="H75" s="155">
        <f>+'[4]Tablas Colocaciones'!AH21</f>
        <v>88688.565830253632</v>
      </c>
      <c r="I75" s="156">
        <f>+'[4]Tablas Colocaciones'!AI21</f>
        <v>-9.8820696774949424E-3</v>
      </c>
      <c r="J75" s="157">
        <f>+'[4]Tablas Colocaciones'!AJ21</f>
        <v>-6.3562966737378712E-2</v>
      </c>
      <c r="K75" s="156">
        <f>+'[4]Tablas Colocaciones'!AK21</f>
        <v>-4.1130760952359235E-3</v>
      </c>
      <c r="L75" s="157">
        <f>+'[4]Tablas Colocaciones'!AL21</f>
        <v>3.7996528084294212E-3</v>
      </c>
      <c r="M75" s="154">
        <f>+'[4]Tablas Colocaciones'!AM21</f>
        <v>12765.536180584686</v>
      </c>
      <c r="N75" s="154">
        <f>+'[4]Tablas Colocaciones'!AN21</f>
        <v>13165.565783421544</v>
      </c>
      <c r="O75" s="155">
        <f>+'[4]Tablas Colocaciones'!AO21</f>
        <v>13204.496447709897</v>
      </c>
      <c r="P75" s="156">
        <f>+'[4]Tablas Colocaciones'!AP21</f>
        <v>2.9570065524548994E-3</v>
      </c>
      <c r="Q75" s="157">
        <f>+'[4]Tablas Colocaciones'!AQ21</f>
        <v>3.4386355646606637E-2</v>
      </c>
      <c r="R75" s="156">
        <f>+'[4]Tablas Colocaciones'!AR21</f>
        <v>0.6641181400881957</v>
      </c>
      <c r="S75" s="157">
        <f>+'[4]Tablas Colocaciones'!AS21</f>
        <v>0.3358818599118043</v>
      </c>
      <c r="T75" s="68"/>
    </row>
    <row r="76" spans="1:20" ht="14.4">
      <c r="A76" s="68"/>
      <c r="B76" s="68"/>
      <c r="C76" s="68"/>
      <c r="D76" s="68"/>
      <c r="E76" s="68"/>
      <c r="F76" s="68"/>
      <c r="G76" s="68"/>
      <c r="H76" s="68"/>
      <c r="I76" s="68"/>
      <c r="J76" s="68"/>
      <c r="K76" s="68"/>
      <c r="L76" s="68"/>
      <c r="M76" s="68"/>
      <c r="N76" s="68"/>
      <c r="O76" s="68"/>
      <c r="P76" s="68"/>
      <c r="Q76" s="68"/>
      <c r="R76" s="68"/>
      <c r="S76" s="68"/>
      <c r="T76" s="68"/>
    </row>
    <row r="77" spans="1:20" ht="14.4">
      <c r="A77" s="68"/>
      <c r="B77" s="298" t="s">
        <v>210</v>
      </c>
      <c r="C77" s="68"/>
      <c r="D77" s="68"/>
      <c r="E77" s="68"/>
      <c r="F77" s="68"/>
      <c r="G77" s="68"/>
      <c r="H77" s="68"/>
      <c r="I77" s="68"/>
      <c r="J77" s="68"/>
      <c r="K77" s="68"/>
      <c r="L77" s="68"/>
      <c r="M77" s="68"/>
      <c r="N77" s="68"/>
      <c r="O77" s="68"/>
      <c r="P77" s="68"/>
      <c r="Q77" s="68"/>
      <c r="R77" s="68"/>
      <c r="S77" s="68"/>
      <c r="T77" s="68"/>
    </row>
    <row r="78" spans="1:20" ht="14.4">
      <c r="A78" s="68"/>
      <c r="B78" s="292" t="s">
        <v>193</v>
      </c>
      <c r="C78" s="314"/>
      <c r="D78" s="314"/>
      <c r="E78" s="314"/>
      <c r="F78" s="314"/>
      <c r="G78" s="314"/>
      <c r="H78" s="314"/>
      <c r="I78" s="314"/>
      <c r="J78" s="314"/>
      <c r="K78" s="314"/>
      <c r="L78" s="314"/>
      <c r="M78" s="68"/>
      <c r="N78" s="68"/>
      <c r="O78" s="68"/>
      <c r="P78" s="68"/>
      <c r="Q78" s="68"/>
      <c r="R78" s="68"/>
      <c r="S78" s="68"/>
      <c r="T78" s="68"/>
    </row>
    <row r="79" spans="1:20" ht="14.4">
      <c r="A79" s="68"/>
      <c r="B79" s="292" t="s">
        <v>194</v>
      </c>
      <c r="C79" s="314"/>
      <c r="D79" s="314"/>
      <c r="E79" s="314"/>
      <c r="F79" s="314"/>
      <c r="G79" s="314"/>
      <c r="H79" s="314"/>
      <c r="I79" s="314"/>
      <c r="J79" s="314"/>
      <c r="K79" s="314"/>
      <c r="L79" s="314"/>
      <c r="M79" s="68"/>
      <c r="N79" s="68"/>
      <c r="O79" s="68"/>
      <c r="P79" s="68"/>
      <c r="Q79" s="68"/>
      <c r="R79" s="68"/>
      <c r="S79" s="68"/>
      <c r="T79" s="68"/>
    </row>
    <row r="80" spans="1:20" ht="14.4">
      <c r="A80" s="68"/>
      <c r="B80" s="292" t="s">
        <v>195</v>
      </c>
      <c r="C80" s="158"/>
      <c r="D80" s="68"/>
      <c r="E80" s="68"/>
      <c r="F80" s="68"/>
      <c r="G80" s="68"/>
      <c r="H80" s="68"/>
      <c r="I80" s="68"/>
      <c r="J80" s="68"/>
      <c r="K80" s="68"/>
      <c r="L80" s="68"/>
      <c r="M80" s="68"/>
      <c r="N80" s="68"/>
      <c r="O80" s="68"/>
      <c r="P80" s="68"/>
      <c r="Q80" s="68"/>
      <c r="R80" s="68"/>
      <c r="S80" s="68"/>
      <c r="T80" s="68"/>
    </row>
    <row r="81" spans="1:20" ht="14.4">
      <c r="A81" s="68"/>
      <c r="B81" s="292" t="s">
        <v>196</v>
      </c>
      <c r="C81" s="159"/>
      <c r="D81" s="68"/>
      <c r="E81" s="68"/>
      <c r="F81" s="68"/>
      <c r="G81" s="68"/>
      <c r="H81" s="68"/>
      <c r="I81" s="68"/>
      <c r="J81" s="68"/>
      <c r="K81" s="68"/>
      <c r="L81" s="68"/>
      <c r="M81" s="68"/>
      <c r="N81" s="68"/>
      <c r="O81" s="68"/>
      <c r="P81" s="68"/>
      <c r="Q81" s="68"/>
      <c r="R81" s="68"/>
      <c r="S81" s="68"/>
      <c r="T81" s="68"/>
    </row>
    <row r="82" spans="1:20" ht="14.4">
      <c r="A82" s="68"/>
      <c r="B82" s="68"/>
      <c r="C82" s="68"/>
      <c r="D82" s="68"/>
      <c r="E82" s="68"/>
      <c r="F82" s="68"/>
      <c r="G82" s="68"/>
      <c r="H82" s="68"/>
      <c r="I82" s="68"/>
      <c r="J82" s="68"/>
      <c r="K82" s="68"/>
      <c r="L82" s="68"/>
      <c r="M82" s="68"/>
      <c r="N82" s="68"/>
      <c r="O82" s="68"/>
      <c r="P82" s="68"/>
      <c r="Q82" s="68"/>
      <c r="R82" s="68"/>
      <c r="S82" s="68"/>
      <c r="T82" s="68"/>
    </row>
    <row r="83" spans="1:20" ht="14.4">
      <c r="A83" s="68"/>
      <c r="B83" s="68"/>
      <c r="C83" s="68"/>
      <c r="D83" s="68"/>
      <c r="E83" s="68"/>
      <c r="F83" s="68"/>
      <c r="G83" s="68"/>
      <c r="H83" s="68"/>
      <c r="I83" s="68"/>
      <c r="J83" s="68"/>
      <c r="K83" s="68"/>
      <c r="L83" s="68"/>
      <c r="M83" s="68"/>
      <c r="N83" s="68"/>
      <c r="O83" s="68"/>
      <c r="P83" s="68"/>
      <c r="Q83" s="68"/>
      <c r="R83" s="68"/>
      <c r="S83" s="68"/>
      <c r="T83" s="68"/>
    </row>
    <row r="84" spans="1:20" ht="14.4">
      <c r="B84" s="68"/>
      <c r="C84" s="68"/>
      <c r="D84" s="68"/>
      <c r="E84" s="68"/>
      <c r="F84" s="68"/>
      <c r="G84" s="68"/>
      <c r="H84" s="68"/>
      <c r="I84" s="313"/>
      <c r="J84" s="313"/>
      <c r="K84" s="313"/>
      <c r="L84" s="313"/>
      <c r="M84" s="313"/>
      <c r="N84" s="313"/>
      <c r="O84" s="313"/>
      <c r="P84" s="313"/>
      <c r="Q84" s="313"/>
      <c r="R84" s="313"/>
      <c r="S84" s="313"/>
    </row>
    <row r="85" spans="1:20" ht="14.4">
      <c r="B85" s="68"/>
      <c r="C85" s="68"/>
      <c r="D85" s="68"/>
      <c r="E85" s="68"/>
      <c r="F85" s="68"/>
      <c r="G85" s="68"/>
      <c r="H85" s="68"/>
      <c r="I85" s="313"/>
      <c r="J85" s="313"/>
      <c r="K85" s="313"/>
      <c r="L85" s="313"/>
      <c r="M85" s="313"/>
      <c r="N85" s="313"/>
      <c r="O85" s="313"/>
      <c r="P85" s="313"/>
      <c r="Q85" s="313"/>
      <c r="R85" s="313"/>
      <c r="S85" s="313"/>
    </row>
    <row r="86" spans="1:20" ht="14.4">
      <c r="B86" s="68"/>
      <c r="C86" s="68"/>
      <c r="D86" s="68"/>
      <c r="E86" s="68"/>
      <c r="F86" s="68"/>
      <c r="G86" s="68"/>
      <c r="H86" s="68"/>
      <c r="I86" s="313"/>
      <c r="J86" s="313"/>
      <c r="K86" s="313"/>
      <c r="L86" s="313"/>
      <c r="M86" s="313"/>
      <c r="N86" s="313"/>
      <c r="O86" s="313"/>
      <c r="P86" s="313"/>
      <c r="Q86" s="313"/>
      <c r="R86" s="313"/>
      <c r="S86" s="313"/>
    </row>
    <row r="87" spans="1:20" ht="14.4">
      <c r="B87" s="68"/>
      <c r="C87" s="68"/>
      <c r="D87" s="68"/>
      <c r="E87" s="68"/>
      <c r="F87" s="68"/>
      <c r="G87" s="68"/>
      <c r="H87" s="68"/>
      <c r="I87" s="313"/>
      <c r="J87" s="313"/>
      <c r="K87" s="313"/>
      <c r="L87" s="313"/>
      <c r="M87" s="313"/>
      <c r="N87" s="313"/>
      <c r="O87" s="313"/>
      <c r="P87" s="313"/>
      <c r="Q87" s="313"/>
      <c r="R87" s="313"/>
      <c r="S87" s="313"/>
    </row>
    <row r="88" spans="1:20" ht="14.4">
      <c r="B88" s="132"/>
      <c r="C88" s="132"/>
      <c r="D88" s="132"/>
      <c r="E88" s="132"/>
      <c r="F88" s="132"/>
      <c r="G88" s="132"/>
      <c r="H88" s="132"/>
    </row>
    <row r="89" spans="1:20" ht="14.4">
      <c r="B89" s="132"/>
      <c r="C89" s="132"/>
      <c r="D89" s="132"/>
      <c r="E89" s="132"/>
      <c r="F89" s="132"/>
      <c r="G89" s="132"/>
      <c r="H89" s="132"/>
    </row>
    <row r="90" spans="1:20" ht="14.4">
      <c r="B90" s="132"/>
      <c r="C90" s="132"/>
      <c r="D90" s="132"/>
      <c r="E90" s="132"/>
      <c r="F90" s="132"/>
      <c r="G90" s="132"/>
      <c r="H90" s="132"/>
    </row>
    <row r="91" spans="1:20" ht="14.4">
      <c r="B91" s="132"/>
      <c r="C91" s="132"/>
      <c r="D91" s="132"/>
      <c r="E91" s="132"/>
      <c r="F91" s="132"/>
      <c r="G91" s="132"/>
      <c r="H91" s="132"/>
    </row>
    <row r="92" spans="1:20" ht="14.4">
      <c r="B92" s="132"/>
      <c r="C92" s="132"/>
      <c r="D92" s="132"/>
      <c r="E92" s="132"/>
      <c r="F92" s="132"/>
      <c r="G92" s="132"/>
      <c r="H92" s="132"/>
    </row>
    <row r="93" spans="1:20" ht="14.4">
      <c r="B93" s="132"/>
      <c r="C93" s="132"/>
      <c r="D93" s="132"/>
      <c r="E93" s="132"/>
      <c r="F93" s="132"/>
      <c r="G93" s="132"/>
      <c r="H93" s="132"/>
    </row>
    <row r="94" spans="1:20" ht="14.4">
      <c r="B94" s="132"/>
      <c r="C94" s="132"/>
      <c r="D94" s="132"/>
      <c r="E94" s="132"/>
      <c r="F94" s="132"/>
      <c r="G94" s="132"/>
      <c r="H94" s="132"/>
    </row>
    <row r="95" spans="1:20" ht="14.4">
      <c r="B95" s="132"/>
      <c r="C95" s="132"/>
      <c r="D95" s="132"/>
      <c r="E95" s="132"/>
      <c r="F95" s="132"/>
      <c r="G95" s="132"/>
      <c r="H95" s="132"/>
    </row>
    <row r="96" spans="1:20" ht="14.4">
      <c r="B96" s="132"/>
      <c r="C96" s="132"/>
      <c r="D96" s="132"/>
      <c r="E96" s="132"/>
      <c r="F96" s="132"/>
      <c r="G96" s="132"/>
      <c r="H96" s="132"/>
    </row>
    <row r="97" spans="2:8" ht="14.4">
      <c r="B97" s="132"/>
      <c r="C97" s="132"/>
      <c r="D97" s="132"/>
      <c r="E97" s="132"/>
      <c r="F97" s="132"/>
      <c r="G97" s="132"/>
      <c r="H97" s="132"/>
    </row>
    <row r="98" spans="2:8" ht="14.4">
      <c r="B98" s="132"/>
      <c r="C98" s="132"/>
      <c r="D98" s="132"/>
      <c r="E98" s="132"/>
      <c r="F98" s="132"/>
      <c r="G98" s="132"/>
      <c r="H98" s="132"/>
    </row>
    <row r="99" spans="2:8" ht="14.4">
      <c r="B99" s="132"/>
      <c r="C99" s="132"/>
      <c r="D99" s="132"/>
      <c r="E99" s="132"/>
      <c r="F99" s="132"/>
      <c r="G99" s="132"/>
      <c r="H99" s="132"/>
    </row>
    <row r="100" spans="2:8" ht="14.4">
      <c r="B100" s="132"/>
      <c r="C100" s="132"/>
      <c r="D100" s="132"/>
      <c r="E100" s="132"/>
      <c r="F100" s="132"/>
      <c r="G100" s="132"/>
      <c r="H100" s="132"/>
    </row>
    <row r="101" spans="2:8" ht="14.4">
      <c r="B101" s="132"/>
      <c r="C101" s="132"/>
      <c r="D101" s="132"/>
      <c r="E101" s="132"/>
      <c r="F101" s="132"/>
      <c r="G101" s="132"/>
      <c r="H101" s="132"/>
    </row>
    <row r="102" spans="2:8" ht="14.4">
      <c r="B102" s="132"/>
      <c r="C102" s="132"/>
      <c r="D102" s="132"/>
      <c r="E102" s="132"/>
      <c r="F102" s="132"/>
      <c r="G102" s="132"/>
      <c r="H102" s="132"/>
    </row>
    <row r="103" spans="2:8" ht="14.4">
      <c r="B103" s="132"/>
      <c r="C103" s="132"/>
      <c r="D103" s="132"/>
      <c r="E103" s="132"/>
      <c r="F103" s="132"/>
      <c r="G103" s="132"/>
      <c r="H103" s="132"/>
    </row>
    <row r="104" spans="2:8" ht="14.4">
      <c r="B104" s="132"/>
      <c r="C104" s="132"/>
      <c r="D104" s="132"/>
      <c r="E104" s="132"/>
      <c r="F104" s="132"/>
      <c r="G104" s="132"/>
      <c r="H104" s="132"/>
    </row>
    <row r="105" spans="2:8" ht="14.4">
      <c r="B105" s="132"/>
      <c r="C105" s="132"/>
      <c r="D105" s="132"/>
      <c r="E105" s="132"/>
      <c r="F105" s="132"/>
      <c r="G105" s="132"/>
      <c r="H105" s="132"/>
    </row>
  </sheetData>
  <mergeCells count="21">
    <mergeCell ref="R58:S58"/>
    <mergeCell ref="M59:O59"/>
    <mergeCell ref="R59:S59"/>
    <mergeCell ref="K58:L59"/>
    <mergeCell ref="M58:O58"/>
    <mergeCell ref="P58:Q59"/>
    <mergeCell ref="B4:B5"/>
    <mergeCell ref="B29:B30"/>
    <mergeCell ref="B58:B59"/>
    <mergeCell ref="C58:H58"/>
    <mergeCell ref="I58:J59"/>
    <mergeCell ref="C4:E5"/>
    <mergeCell ref="F4:G5"/>
    <mergeCell ref="C29:E30"/>
    <mergeCell ref="F29:G30"/>
    <mergeCell ref="H4:J4"/>
    <mergeCell ref="K4:M4"/>
    <mergeCell ref="N4:R4"/>
    <mergeCell ref="H29:J29"/>
    <mergeCell ref="K29:M29"/>
    <mergeCell ref="N29:R30"/>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42"/>
  <sheetViews>
    <sheetView showGridLines="0" topLeftCell="A40" zoomScale="90" zoomScaleNormal="90" workbookViewId="0">
      <pane xSplit="2" topLeftCell="C1" activePane="topRight" state="frozen"/>
      <selection sqref="A1:A3"/>
      <selection pane="topRight" activeCell="D42" sqref="D42"/>
    </sheetView>
  </sheetViews>
  <sheetFormatPr baseColWidth="10" defaultColWidth="11.44140625" defaultRowHeight="13.8"/>
  <cols>
    <col min="1" max="1" width="11.44140625" style="46"/>
    <col min="2" max="2" width="55.44140625" style="46" customWidth="1"/>
    <col min="3" max="3" width="12" style="46" bestFit="1" customWidth="1"/>
    <col min="4" max="5" width="15.88671875" style="46" bestFit="1" customWidth="1"/>
    <col min="6" max="7" width="11.44140625" style="46" bestFit="1" customWidth="1"/>
    <col min="8" max="16384" width="11.44140625" style="46"/>
  </cols>
  <sheetData>
    <row r="1" spans="1:7" ht="14.4">
      <c r="A1" s="316" t="s">
        <v>41</v>
      </c>
    </row>
    <row r="2" spans="1:7" ht="14.4" thickBot="1"/>
    <row r="3" spans="1:7" customFormat="1" ht="14.4">
      <c r="B3" s="326" t="s">
        <v>211</v>
      </c>
      <c r="C3" s="2174" t="s">
        <v>175</v>
      </c>
      <c r="D3" s="2175"/>
      <c r="E3" s="2175"/>
      <c r="F3" s="2174" t="s">
        <v>95</v>
      </c>
      <c r="G3" s="2172"/>
    </row>
    <row r="4" spans="1:7" customFormat="1" ht="14.4">
      <c r="B4" s="327" t="s">
        <v>96</v>
      </c>
      <c r="C4" s="2176"/>
      <c r="D4" s="2177"/>
      <c r="E4" s="2177"/>
      <c r="F4" s="2176"/>
      <c r="G4" s="2173"/>
    </row>
    <row r="5" spans="1:7" customFormat="1" ht="15" thickBot="1">
      <c r="B5" s="253"/>
      <c r="C5" s="1171" t="str">
        <f>+'[3]Tablas Morosidad'!C88</f>
        <v>Dic 22</v>
      </c>
      <c r="D5" s="1172" t="str">
        <f>+'[3]Tablas Morosidad'!D88</f>
        <v>Set 23</v>
      </c>
      <c r="E5" s="1172" t="str">
        <f>+'[3]Tablas Morosidad'!E88</f>
        <v>Dic 23</v>
      </c>
      <c r="F5" s="1173" t="str">
        <f>+'[3]Tablas Morosidad'!F88</f>
        <v>TaT</v>
      </c>
      <c r="G5" s="1174" t="str">
        <f>+'[3]Tablas Morosidad'!G88</f>
        <v>AaA</v>
      </c>
    </row>
    <row r="6" spans="1:7" customFormat="1" ht="15" thickBot="1">
      <c r="B6" s="1612" t="s">
        <v>212</v>
      </c>
      <c r="C6" s="1175">
        <f>+'[3]Tablas Morosidad'!C89</f>
        <v>148626374</v>
      </c>
      <c r="D6" s="1176">
        <f>+'[3]Tablas Morosidad'!D89</f>
        <v>145129260</v>
      </c>
      <c r="E6" s="1177">
        <f>+'[3]Tablas Morosidad'!E89</f>
        <v>144976051</v>
      </c>
      <c r="F6" s="1178">
        <f>+'[3]Tablas Morosidad'!F89</f>
        <v>-1.0556727154813579E-3</v>
      </c>
      <c r="G6" s="1179">
        <f>+'[3]Tablas Morosidad'!G89</f>
        <v>-2.4560398681326909E-2</v>
      </c>
    </row>
    <row r="7" spans="1:7" customFormat="1" ht="15" thickBot="1">
      <c r="B7" s="329" t="s">
        <v>213</v>
      </c>
      <c r="C7" s="1180">
        <f>+'[3]Tablas Morosidad'!C90</f>
        <v>7872402</v>
      </c>
      <c r="D7" s="1181">
        <f>+'[3]Tablas Morosidad'!D90</f>
        <v>8056216</v>
      </c>
      <c r="E7" s="1182">
        <f>+'[3]Tablas Morosidad'!E90</f>
        <v>8277916</v>
      </c>
      <c r="F7" s="1183">
        <f>+'[3]Tablas Morosidad'!F90</f>
        <v>2.7519123121822951E-2</v>
      </c>
      <c r="G7" s="1184">
        <f>+'[3]Tablas Morosidad'!G90</f>
        <v>5.1510834939577525E-2</v>
      </c>
    </row>
    <row r="8" spans="1:7" customFormat="1" ht="15" thickBot="1">
      <c r="B8" s="329" t="s">
        <v>214</v>
      </c>
      <c r="C8" s="1180">
        <f>+'[3]Tablas Morosidad'!C91</f>
        <v>754326.00700764952</v>
      </c>
      <c r="D8" s="1181">
        <f>+'[3]Tablas Morosidad'!D91</f>
        <v>1018084</v>
      </c>
      <c r="E8" s="1182">
        <f>+'[3]Tablas Morosidad'!E91</f>
        <v>879400.59139457066</v>
      </c>
      <c r="F8" s="1185">
        <f>+'[3]Tablas Morosidad'!F91</f>
        <v>-0.13622000601662471</v>
      </c>
      <c r="G8" s="1184">
        <f>+'[3]Tablas Morosidad'!G91</f>
        <v>0.16580972049880915</v>
      </c>
    </row>
    <row r="9" spans="1:7" customFormat="1" ht="15">
      <c r="B9" s="330" t="s">
        <v>215</v>
      </c>
      <c r="C9" s="1186">
        <f>+'[3]Tablas Morosidad'!C92</f>
        <v>5939744</v>
      </c>
      <c r="D9" s="1187">
        <f>+'[3]Tablas Morosidad'!D92</f>
        <v>6406345</v>
      </c>
      <c r="E9" s="1188">
        <f>+'[3]Tablas Morosidad'!E92</f>
        <v>6126487</v>
      </c>
      <c r="F9" s="1189">
        <f>+'[3]Tablas Morosidad'!F92</f>
        <v>-4.3684503410290891E-2</v>
      </c>
      <c r="G9" s="1184">
        <f>+'[3]Tablas Morosidad'!G92</f>
        <v>3.1439570459602301E-2</v>
      </c>
    </row>
    <row r="10" spans="1:7" customFormat="1" ht="15">
      <c r="B10" s="330" t="s">
        <v>216</v>
      </c>
      <c r="C10" s="1190">
        <f>+'[3]Tablas Morosidad'!C93</f>
        <v>4620461.1743096244</v>
      </c>
      <c r="D10" s="1191">
        <f>+'[3]Tablas Morosidad'!D93</f>
        <v>5133831.6605127603</v>
      </c>
      <c r="E10" s="1192">
        <f>+'[3]Tablas Morosidad'!E93</f>
        <v>5018488.9841590868</v>
      </c>
      <c r="F10" s="1193">
        <f>+'[3]Tablas Morosidad'!F93</f>
        <v>-2.2467171497039928E-2</v>
      </c>
      <c r="G10" s="1194">
        <f>+'[3]Tablas Morosidad'!G93</f>
        <v>8.6144606530306922E-2</v>
      </c>
    </row>
    <row r="11" spans="1:7" customFormat="1" ht="15">
      <c r="B11" s="333" t="s">
        <v>217</v>
      </c>
      <c r="C11" s="1190">
        <f>+'[3]Tablas Morosidad'!C94</f>
        <v>2098748</v>
      </c>
      <c r="D11" s="1191">
        <f>+'[3]Tablas Morosidad'!D94</f>
        <v>2253098</v>
      </c>
      <c r="E11" s="1192">
        <f>+'[3]Tablas Morosidad'!E94</f>
        <v>2406058</v>
      </c>
      <c r="F11" s="1193">
        <f>+'[3]Tablas Morosidad'!F94</f>
        <v>6.7888746960851232E-2</v>
      </c>
      <c r="G11" s="1194">
        <f>+'[3]Tablas Morosidad'!G94</f>
        <v>0.14642539266267318</v>
      </c>
    </row>
    <row r="12" spans="1:7" customFormat="1" ht="15.6" thickBot="1">
      <c r="B12" s="333" t="s">
        <v>218</v>
      </c>
      <c r="C12" s="1613">
        <f>+'[3]Tablas Morosidad'!C95</f>
        <v>8038492</v>
      </c>
      <c r="D12" s="1195">
        <f>+'[3]Tablas Morosidad'!D95</f>
        <v>8659443</v>
      </c>
      <c r="E12" s="1614">
        <f>+'[3]Tablas Morosidad'!E95</f>
        <v>8532545</v>
      </c>
      <c r="F12" s="1193">
        <f>+'[3]Tablas Morosidad'!F95</f>
        <v>-1.4654291274854514E-2</v>
      </c>
      <c r="G12" s="1194">
        <f>+'[3]Tablas Morosidad'!G95</f>
        <v>6.146090585149553E-2</v>
      </c>
    </row>
    <row r="13" spans="1:7" customFormat="1" ht="14.4">
      <c r="B13" s="1612" t="s">
        <v>219</v>
      </c>
      <c r="C13" s="1196">
        <f>+'[3]Tablas Morosidad'!C96</f>
        <v>3.9964266369036223E-2</v>
      </c>
      <c r="D13" s="1197">
        <f>+'[3]Tablas Morosidad'!D96</f>
        <v>4.414233904313989E-2</v>
      </c>
      <c r="E13" s="1198">
        <f>+'[3]Tablas Morosidad'!E96</f>
        <v>4.2258614148622385E-2</v>
      </c>
      <c r="F13" s="1199" t="str">
        <f>+'[3]Tablas Morosidad'!F96</f>
        <v>-18 pbs</v>
      </c>
      <c r="G13" s="1200" t="str">
        <f>+'[3]Tablas Morosidad'!G96</f>
        <v>23 pbs</v>
      </c>
    </row>
    <row r="14" spans="1:7" customFormat="1" ht="14.4">
      <c r="B14" s="334" t="s">
        <v>220</v>
      </c>
      <c r="C14" s="468">
        <f>+'[3]Tablas Morosidad'!C97</f>
        <v>3.1087760872842287E-2</v>
      </c>
      <c r="D14" s="1201">
        <f>+'[3]Tablas Morosidad'!D97</f>
        <v>3.5374201318967381E-2</v>
      </c>
      <c r="E14" s="1202">
        <f>+'[3]Tablas Morosidad'!E97</f>
        <v>3.4615986223538994E-2</v>
      </c>
      <c r="F14" s="1203" t="str">
        <f>+'[3]Tablas Morosidad'!F97</f>
        <v>-8 pbs</v>
      </c>
      <c r="G14" s="1204" t="str">
        <f>+'[3]Tablas Morosidad'!G97</f>
        <v>35 pbs</v>
      </c>
    </row>
    <row r="15" spans="1:7" customFormat="1" ht="14.4">
      <c r="B15" s="334" t="s">
        <v>221</v>
      </c>
      <c r="C15" s="1196">
        <f>+'[3]Tablas Morosidad'!C98</f>
        <v>5.4085232544258934E-2</v>
      </c>
      <c r="D15" s="1205">
        <f>+'[3]Tablas Morosidad'!D98</f>
        <v>5.9667106412586962E-2</v>
      </c>
      <c r="E15" s="1198">
        <f>+'[3]Tablas Morosidad'!E98</f>
        <v>5.8854858724217834E-2</v>
      </c>
      <c r="F15" s="1203" t="str">
        <f>+'[3]Tablas Morosidad'!F98</f>
        <v>-8 pbs</v>
      </c>
      <c r="G15" s="1204" t="str">
        <f>+'[3]Tablas Morosidad'!G98</f>
        <v>48 pbs</v>
      </c>
    </row>
    <row r="16" spans="1:7" customFormat="1" ht="14.4">
      <c r="B16" s="334" t="s">
        <v>222</v>
      </c>
      <c r="C16" s="1196">
        <f>+'[3]Tablas Morosidad'!C99</f>
        <v>5.2967732362225295E-2</v>
      </c>
      <c r="D16" s="1206">
        <f>+'[3]Tablas Morosidad'!D99</f>
        <v>5.5510625493439436E-2</v>
      </c>
      <c r="E16" s="1198">
        <f>+'[3]Tablas Morosidad'!E99</f>
        <v>5.7098506566439722E-2</v>
      </c>
      <c r="F16" s="1203" t="str">
        <f>+'[3]Tablas Morosidad'!F99</f>
        <v>16 pbs</v>
      </c>
      <c r="G16" s="1204" t="str">
        <f>+'[3]Tablas Morosidad'!G99</f>
        <v>41 pbs</v>
      </c>
    </row>
    <row r="17" spans="2:7" customFormat="1" ht="14.4">
      <c r="B17" s="335" t="s">
        <v>122</v>
      </c>
      <c r="C17" s="1193">
        <f>+'[3]Tablas Morosidad'!C100</f>
        <v>1.3253773226590237</v>
      </c>
      <c r="D17" s="1207">
        <f>+'[3]Tablas Morosidad'!D100</f>
        <v>1.2575370199388263</v>
      </c>
      <c r="E17" s="1194">
        <f>+'[3]Tablas Morosidad'!E100</f>
        <v>1.3511684591838684</v>
      </c>
      <c r="F17" s="1203" t="str">
        <f>+'[3]Tablas Morosidad'!F100</f>
        <v>937 pbs</v>
      </c>
      <c r="G17" s="1204" t="str">
        <f>+'[3]Tablas Morosidad'!G100</f>
        <v>260 pbs</v>
      </c>
    </row>
    <row r="18" spans="2:7" customFormat="1" ht="14.4">
      <c r="B18" s="335" t="s">
        <v>223</v>
      </c>
      <c r="C18" s="331">
        <f>+'[3]Tablas Morosidad'!C101</f>
        <v>1.703813040086041</v>
      </c>
      <c r="D18" s="1208">
        <f>+'[3]Tablas Morosidad'!D101</f>
        <v>1.5692403905575969</v>
      </c>
      <c r="E18" s="332">
        <f>+'[3]Tablas Morosidad'!E101</f>
        <v>1.6494837442364283</v>
      </c>
      <c r="F18" s="1203" t="str">
        <f>+'[3]Tablas Morosidad'!F101</f>
        <v>803 pbs</v>
      </c>
      <c r="G18" s="1204" t="str">
        <f>+'[3]Tablas Morosidad'!G101</f>
        <v>-543 pbs</v>
      </c>
    </row>
    <row r="19" spans="2:7" customFormat="1" ht="15" thickBot="1">
      <c r="B19" s="337" t="s">
        <v>123</v>
      </c>
      <c r="C19" s="1615">
        <f>+'[3]Tablas Morosidad'!C102</f>
        <v>0.97933816442188415</v>
      </c>
      <c r="D19" s="1209">
        <f>+'[3]Tablas Morosidad'!D102</f>
        <v>0.93033882202354123</v>
      </c>
      <c r="E19" s="1616">
        <f>+'[3]Tablas Morosidad'!E102</f>
        <v>0.97015790716603312</v>
      </c>
      <c r="F19" s="1617" t="str">
        <f>+'[4]Tablas Morosidad'!$F$102</f>
        <v>399 pbs</v>
      </c>
      <c r="G19" s="1618" t="str">
        <f>+'[4]Tablas Morosidad'!$G$102</f>
        <v>-91 pbs</v>
      </c>
    </row>
    <row r="20" spans="2:7" customFormat="1" ht="14.4">
      <c r="B20" s="2208" t="s">
        <v>224</v>
      </c>
      <c r="C20" s="2208"/>
      <c r="D20" s="2208"/>
    </row>
    <row r="21" spans="2:7" customFormat="1" ht="14.4">
      <c r="B21" s="131" t="s">
        <v>225</v>
      </c>
      <c r="C21" s="160"/>
      <c r="D21" s="160"/>
    </row>
    <row r="22" spans="2:7" customFormat="1" ht="14.4">
      <c r="B22" s="131" t="s">
        <v>226</v>
      </c>
      <c r="C22" s="160"/>
      <c r="D22" s="160"/>
    </row>
    <row r="23" spans="2:7" customFormat="1" ht="14.4">
      <c r="B23" s="160"/>
      <c r="C23" s="160"/>
      <c r="D23" s="160"/>
    </row>
    <row r="24" spans="2:7" customFormat="1" ht="15" thickBot="1"/>
    <row r="25" spans="2:7" customFormat="1" ht="16.2">
      <c r="B25" s="317" t="s">
        <v>227</v>
      </c>
      <c r="C25" s="2167" t="s">
        <v>175</v>
      </c>
      <c r="D25" s="2209"/>
      <c r="E25" s="2209"/>
      <c r="F25" s="2167" t="s">
        <v>95</v>
      </c>
      <c r="G25" s="2212"/>
    </row>
    <row r="26" spans="2:7" customFormat="1" ht="14.4">
      <c r="B26" s="121" t="s">
        <v>96</v>
      </c>
      <c r="C26" s="2210"/>
      <c r="D26" s="2211"/>
      <c r="E26" s="2211"/>
      <c r="F26" s="2210"/>
      <c r="G26" s="2213"/>
    </row>
    <row r="27" spans="2:7" customFormat="1" ht="15" thickBot="1">
      <c r="B27" s="162"/>
      <c r="C27" s="1210" t="str">
        <f>+'[3]Tablas Morosidad'!C123</f>
        <v>Dic 22</v>
      </c>
      <c r="D27" s="1211" t="str">
        <f>+'[3]Tablas Morosidad'!D123</f>
        <v>Set 23</v>
      </c>
      <c r="E27" s="1212" t="str">
        <f>+'[3]Tablas Morosidad'!E123</f>
        <v>Dic 23</v>
      </c>
      <c r="F27" s="1173" t="str">
        <f>+'[3]Tablas Morosidad'!F123</f>
        <v>TaT</v>
      </c>
      <c r="G27" s="1174" t="str">
        <f>+'[3]Tablas Morosidad'!G123</f>
        <v>AaA</v>
      </c>
    </row>
    <row r="28" spans="2:7" customFormat="1" ht="15" thickBot="1">
      <c r="B28" s="49" t="s">
        <v>228</v>
      </c>
      <c r="C28" s="1175">
        <f>+'[4]Tablas Morosidad'!C108</f>
        <v>139115242.02649832</v>
      </c>
      <c r="D28" s="1176">
        <f>+'[4]Tablas Morosidad'!D108</f>
        <v>140949490.07957</v>
      </c>
      <c r="E28" s="1177">
        <f>+'[4]Tablas Morosidad'!E108</f>
        <v>141380548.36021</v>
      </c>
      <c r="F28" s="1213">
        <f>+'[4]Tablas Morosidad'!F108</f>
        <v>3.0582464711057938E-3</v>
      </c>
      <c r="G28" s="1214">
        <f>+'[4]Tablas Morosidad'!G108</f>
        <v>1.6283667416401387E-2</v>
      </c>
    </row>
    <row r="29" spans="2:7" customFormat="1" ht="16.8" thickBot="1">
      <c r="B29" s="50" t="s">
        <v>229</v>
      </c>
      <c r="C29" s="1215">
        <f>+'[4]Tablas Morosidad'!C109</f>
        <v>7733574.7925389614</v>
      </c>
      <c r="D29" s="1216">
        <f>+'[4]Tablas Morosidad'!D109</f>
        <v>7941932.6244247491</v>
      </c>
      <c r="E29" s="1217">
        <f>+'[4]Tablas Morosidad'!E109</f>
        <v>8158703.8287708908</v>
      </c>
      <c r="F29" s="1218">
        <f>+'[4]Tablas Morosidad'!F109</f>
        <v>2.7294515654726167E-2</v>
      </c>
      <c r="G29" s="1219">
        <f>+'[4]Tablas Morosidad'!G109</f>
        <v>5.4971865875284048E-2</v>
      </c>
    </row>
    <row r="30" spans="2:7" customFormat="1" ht="15" thickBot="1">
      <c r="B30" s="51" t="s">
        <v>230</v>
      </c>
      <c r="C30" s="1215">
        <f>+'[4]Tablas Morosidad'!C110</f>
        <v>754326.00700764952</v>
      </c>
      <c r="D30" s="1216">
        <f>+'[4]Tablas Morosidad'!D110</f>
        <v>1018084</v>
      </c>
      <c r="E30" s="1217">
        <f>+'[4]Tablas Morosidad'!E110</f>
        <v>879400.59139457066</v>
      </c>
      <c r="F30" s="1218">
        <f>+'[4]Tablas Morosidad'!F110</f>
        <v>-0.13622000601662471</v>
      </c>
      <c r="G30" s="1219">
        <f>+'[4]Tablas Morosidad'!G110</f>
        <v>0.16580972049880918</v>
      </c>
    </row>
    <row r="31" spans="2:7" customFormat="1" ht="14.4">
      <c r="B31" s="52" t="s">
        <v>231</v>
      </c>
      <c r="C31" s="936">
        <f>+'[4]Tablas Morosidad'!C111</f>
        <v>4791245.1384800002</v>
      </c>
      <c r="D31" s="937">
        <f>+'[4]Tablas Morosidad'!D111</f>
        <v>5578984.861680679</v>
      </c>
      <c r="E31" s="1220">
        <f>+'[4]Tablas Morosidad'!E111</f>
        <v>5560513.1492800005</v>
      </c>
      <c r="F31" s="1193">
        <f>+'[4]Tablas Morosidad'!F111</f>
        <v>-3.3109450659297738E-3</v>
      </c>
      <c r="G31" s="1194">
        <f>+'[4]Tablas Morosidad'!G111</f>
        <v>0.16055701358750493</v>
      </c>
    </row>
    <row r="32" spans="2:7" customFormat="1" ht="14.4">
      <c r="B32" s="52" t="s">
        <v>232</v>
      </c>
      <c r="C32" s="939">
        <f>+'[4]Tablas Morosidad'!C112</f>
        <v>2098748</v>
      </c>
      <c r="D32" s="590">
        <f>+'[4]Tablas Morosidad'!D112</f>
        <v>2253098</v>
      </c>
      <c r="E32" s="1221">
        <f>+'[4]Tablas Morosidad'!E112</f>
        <v>2406058</v>
      </c>
      <c r="F32" s="1193">
        <f>+'[4]Tablas Morosidad'!F112</f>
        <v>6.7888746960851232E-2</v>
      </c>
      <c r="G32" s="1194">
        <f>+'[4]Tablas Morosidad'!G112</f>
        <v>0.14642539266267318</v>
      </c>
    </row>
    <row r="33" spans="2:7" customFormat="1" ht="15" thickBot="1">
      <c r="B33" s="1619" t="s">
        <v>233</v>
      </c>
      <c r="C33" s="1620">
        <f>+'[4]Tablas Morosidad'!C113</f>
        <v>6889993.1384800002</v>
      </c>
      <c r="D33" s="1222">
        <f>+'[4]Tablas Morosidad'!D113</f>
        <v>7832082.861680679</v>
      </c>
      <c r="E33" s="1621">
        <f>+'[4]Tablas Morosidad'!E113</f>
        <v>7966571.1492800005</v>
      </c>
      <c r="F33" s="1615">
        <f>+'[4]Tablas Morosidad'!F113</f>
        <v>1.7171458726173608E-2</v>
      </c>
      <c r="G33" s="1616">
        <f>+'[4]Tablas Morosidad'!G113</f>
        <v>0.15625240681117775</v>
      </c>
    </row>
    <row r="34" spans="2:7" customFormat="1" ht="14.4">
      <c r="B34" s="53" t="s">
        <v>234</v>
      </c>
      <c r="C34" s="468">
        <f>+'[4]Tablas Morosidad'!C114</f>
        <v>3.4440835300903805E-2</v>
      </c>
      <c r="D34" s="1201">
        <f>+'[4]Tablas Morosidad'!D114</f>
        <v>3.9581447641500393E-2</v>
      </c>
      <c r="E34" s="1202">
        <f>+'[4]Tablas Morosidad'!E114</f>
        <v>3.9330114458977057E-2</v>
      </c>
      <c r="F34" s="2095" t="str">
        <f>+'[4]Tablas Morosidad'!F114</f>
        <v>-3 bps</v>
      </c>
      <c r="G34" s="1204" t="str">
        <f>+'[4]Tablas Morosidad'!G114</f>
        <v>49 bps</v>
      </c>
    </row>
    <row r="35" spans="2:7" customFormat="1" ht="14.4">
      <c r="B35" s="56" t="s">
        <v>235</v>
      </c>
      <c r="C35" s="468">
        <f>+'[4]Tablas Morosidad'!C115</f>
        <v>4.9527233954476474E-2</v>
      </c>
      <c r="D35" s="1201">
        <f>+'[4]Tablas Morosidad'!D115</f>
        <v>5.5566592381847184E-2</v>
      </c>
      <c r="E35" s="1202">
        <f>+'[4]Tablas Morosidad'!E115</f>
        <v>5.6348424459231369E-2</v>
      </c>
      <c r="F35" s="1203" t="str">
        <f>+'[4]Tablas Morosidad'!F115</f>
        <v>7 bps</v>
      </c>
      <c r="G35" s="1223" t="str">
        <f>+'[4]Tablas Morosidad'!G115</f>
        <v>68 bps</v>
      </c>
    </row>
    <row r="36" spans="2:7" customFormat="1" ht="14.4">
      <c r="B36" s="54" t="s">
        <v>236</v>
      </c>
      <c r="C36" s="468">
        <f>+'[4]Tablas Morosidad'!C116</f>
        <v>5.5591139258959775E-2</v>
      </c>
      <c r="D36" s="1201">
        <f>+'[4]Tablas Morosidad'!D116</f>
        <v>5.6345947899075779E-2</v>
      </c>
      <c r="E36" s="1202">
        <f>+'[4]Tablas Morosidad'!E116</f>
        <v>5.7707399804279358E-2</v>
      </c>
      <c r="F36" s="1203" t="str">
        <f>+'[4]Tablas Morosidad'!F116</f>
        <v>14 bps</v>
      </c>
      <c r="G36" s="1204" t="str">
        <f>+'[4]Tablas Morosidad'!G116</f>
        <v>21 bps</v>
      </c>
    </row>
    <row r="37" spans="2:7" customFormat="1" ht="15" thickBot="1">
      <c r="B37" s="55" t="s">
        <v>237</v>
      </c>
      <c r="C37" s="2096">
        <f>+'[4]Tablas Morosidad'!C117</f>
        <v>1.1224357756392576</v>
      </c>
      <c r="D37" s="2097">
        <f>+'[4]Tablas Morosidad'!D117</f>
        <v>1.0140256129415486</v>
      </c>
      <c r="E37" s="2098">
        <f>+'[4]Tablas Morosidad'!E117</f>
        <v>1.0241173618976911</v>
      </c>
      <c r="F37" s="1617" t="str">
        <f>+'[4]Tablas Morosidad'!F117</f>
        <v>101 bps</v>
      </c>
      <c r="G37" s="1618" t="str">
        <f>+'[4]Tablas Morosidad'!G117</f>
        <v>-983 bps</v>
      </c>
    </row>
    <row r="38" spans="2:7" customFormat="1" ht="14.4">
      <c r="B38" s="122" t="s">
        <v>238</v>
      </c>
      <c r="C38" s="161"/>
      <c r="D38" s="161"/>
      <c r="E38" s="161"/>
      <c r="F38" s="129"/>
      <c r="G38" s="129"/>
    </row>
    <row r="39" spans="2:7" customFormat="1" ht="14.4">
      <c r="B39" s="122" t="s">
        <v>239</v>
      </c>
      <c r="C39" s="161"/>
      <c r="D39" s="161"/>
      <c r="E39" s="161"/>
      <c r="F39" s="129"/>
      <c r="G39" s="129"/>
    </row>
    <row r="40" spans="2:7" customFormat="1" ht="14.4"/>
    <row r="41" spans="2:7" customFormat="1" ht="14.4"/>
    <row r="42" spans="2:7" ht="14.4">
      <c r="B42"/>
      <c r="C42"/>
      <c r="D42"/>
      <c r="E42"/>
      <c r="F42"/>
      <c r="G42"/>
    </row>
  </sheetData>
  <mergeCells count="5">
    <mergeCell ref="C3:E4"/>
    <mergeCell ref="F3:G4"/>
    <mergeCell ref="B20:D20"/>
    <mergeCell ref="C25:E26"/>
    <mergeCell ref="F25:G26"/>
  </mergeCells>
  <hyperlinks>
    <hyperlink ref="A1" location="Índice!A1" display="Volver al índice" xr:uid="{5105ED07-AC75-4E67-A8F7-BC900E7E5758}"/>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4 B2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XFB25"/>
  <sheetViews>
    <sheetView showGridLines="0" zoomScale="98" zoomScaleNormal="90" workbookViewId="0">
      <pane xSplit="2" topLeftCell="C1" activePane="topRight" state="frozen"/>
      <selection activeCell="N35" sqref="N35"/>
      <selection pane="topRight" activeCell="F18" sqref="F18"/>
    </sheetView>
  </sheetViews>
  <sheetFormatPr baseColWidth="10" defaultColWidth="11.44140625" defaultRowHeight="13.8"/>
  <cols>
    <col min="1" max="1" width="11.44140625" style="68"/>
    <col min="2" max="2" width="36.44140625" style="68" customWidth="1"/>
    <col min="3" max="4" width="15.88671875" style="68" bestFit="1" customWidth="1"/>
    <col min="5" max="5" width="15.44140625" style="68" customWidth="1"/>
    <col min="6" max="6" width="7.44140625" style="68" bestFit="1" customWidth="1"/>
    <col min="7" max="7" width="7.44140625" style="68" customWidth="1"/>
    <col min="8" max="8" width="8.5546875" style="68" customWidth="1"/>
    <col min="9" max="9" width="8.44140625" style="68" customWidth="1"/>
    <col min="10" max="16384" width="11.44140625" style="68"/>
  </cols>
  <sheetData>
    <row r="1" spans="1:16382">
      <c r="A1" s="321" t="s">
        <v>41</v>
      </c>
    </row>
    <row r="2" spans="1:16382" ht="14.4" thickBot="1"/>
    <row r="3" spans="1:16382" customFormat="1" ht="14.4" customHeight="1">
      <c r="B3" s="318" t="s">
        <v>240</v>
      </c>
      <c r="C3" s="2218" t="s">
        <v>175</v>
      </c>
      <c r="D3" s="2219"/>
      <c r="E3" s="2219"/>
      <c r="F3" s="2218" t="s">
        <v>95</v>
      </c>
      <c r="G3" s="2219"/>
      <c r="H3" s="2214" t="s">
        <v>241</v>
      </c>
      <c r="I3" s="2215"/>
    </row>
    <row r="4" spans="1:16382" customFormat="1" ht="14.4">
      <c r="B4" s="319" t="s">
        <v>242</v>
      </c>
      <c r="C4" s="2220"/>
      <c r="D4" s="2221"/>
      <c r="E4" s="2221"/>
      <c r="F4" s="2220"/>
      <c r="G4" s="2221"/>
      <c r="H4" s="2216"/>
      <c r="I4" s="2217"/>
    </row>
    <row r="5" spans="1:16382" customFormat="1" ht="15" thickBot="1">
      <c r="B5" s="312"/>
      <c r="C5" s="1622" t="str">
        <f>+'[5]Tablas Depositos'!C11</f>
        <v>Dic 22</v>
      </c>
      <c r="D5" s="1623" t="str">
        <f>+'[5]Tablas Depositos'!D11</f>
        <v>Set 23</v>
      </c>
      <c r="E5" s="1624" t="str">
        <f>+'[5]Tablas Depositos'!E11</f>
        <v>Dic 23</v>
      </c>
      <c r="F5" s="1007" t="str">
        <f>+'[5]Tablas Depositos'!F11</f>
        <v>TaT</v>
      </c>
      <c r="G5" s="1008" t="str">
        <f>+'[5]Tablas Depositos'!G11</f>
        <v>AaA</v>
      </c>
      <c r="H5" s="1625" t="str">
        <f>+'[5]Tablas Depositos'!H11</f>
        <v>MN</v>
      </c>
      <c r="I5" s="1626" t="str">
        <f>+'[5]Tablas Depositos'!I11</f>
        <v>ME</v>
      </c>
    </row>
    <row r="6" spans="1:16382" s="94" customFormat="1">
      <c r="B6" s="93" t="s">
        <v>243</v>
      </c>
      <c r="C6" s="103">
        <f>+'[5]Tablas Depositos'!C12</f>
        <v>48467247</v>
      </c>
      <c r="D6" s="1009">
        <f>+'[5]Tablas Depositos'!D12</f>
        <v>45120127</v>
      </c>
      <c r="E6" s="1009">
        <f>+'[5]Tablas Depositos'!E12</f>
        <v>48229322</v>
      </c>
      <c r="F6" s="1010">
        <f>+'[5]Tablas Depositos'!F12</f>
        <v>6.8909269692436811E-2</v>
      </c>
      <c r="G6" s="1011">
        <f>+'[5]Tablas Depositos'!G12</f>
        <v>-4.9089852369786965E-3</v>
      </c>
      <c r="H6" s="1010">
        <f>+'[5]Tablas Depositos'!H12</f>
        <v>0.46442442213888058</v>
      </c>
      <c r="I6" s="1011">
        <f>+'[5]Tablas Depositos'!I12</f>
        <v>0.53557557786111942</v>
      </c>
    </row>
    <row r="7" spans="1:16382">
      <c r="B7" s="93" t="s">
        <v>244</v>
      </c>
      <c r="C7" s="103">
        <f>+'[5]Tablas Depositos'!C13</f>
        <v>54769045</v>
      </c>
      <c r="D7" s="1009">
        <f>+'[5]Tablas Depositos'!D13</f>
        <v>49395543</v>
      </c>
      <c r="E7" s="1009">
        <f>+'[5]Tablas Depositos'!E13</f>
        <v>52375813</v>
      </c>
      <c r="F7" s="69">
        <f>+'[5]Tablas Depositos'!F13</f>
        <v>6.0334795793215594E-2</v>
      </c>
      <c r="G7" s="70">
        <f>+'[5]Tablas Depositos'!G13</f>
        <v>-4.3696799898555835E-2</v>
      </c>
      <c r="H7" s="69">
        <f>+'[5]Tablas Depositos'!H13</f>
        <v>0.57814149825225625</v>
      </c>
      <c r="I7" s="70">
        <f>+'[5]Tablas Depositos'!I13</f>
        <v>0.42185850174774375</v>
      </c>
    </row>
    <row r="8" spans="1:16382">
      <c r="B8" s="93" t="s">
        <v>245</v>
      </c>
      <c r="C8" s="103">
        <f>+'[5]Tablas Depositos'!C14</f>
        <v>38897010</v>
      </c>
      <c r="D8" s="1009">
        <f>+'[5]Tablas Depositos'!D14</f>
        <v>49213763</v>
      </c>
      <c r="E8" s="1009">
        <f>+'[5]Tablas Depositos'!E14</f>
        <v>42484664</v>
      </c>
      <c r="F8" s="69">
        <f>+'[5]Tablas Depositos'!F14</f>
        <v>-0.13673205603074895</v>
      </c>
      <c r="G8" s="70">
        <f>+'[5]Tablas Depositos'!G14</f>
        <v>9.2234698759621883E-2</v>
      </c>
      <c r="H8" s="69">
        <f>+'[5]Tablas Depositos'!H14</f>
        <v>0.46534097574597744</v>
      </c>
      <c r="I8" s="70">
        <f>+'[5]Tablas Depositos'!I14</f>
        <v>0.53465902425402256</v>
      </c>
    </row>
    <row r="9" spans="1:16382" ht="15">
      <c r="B9" s="95" t="s">
        <v>246</v>
      </c>
      <c r="C9" s="103">
        <f>+'[5]Tablas Depositos'!C15</f>
        <v>3824629</v>
      </c>
      <c r="D9" s="1009">
        <f>+'[5]Tablas Depositos'!D15</f>
        <v>3245358</v>
      </c>
      <c r="E9" s="1009">
        <f>+'[5]Tablas Depositos'!E15</f>
        <v>3185603</v>
      </c>
      <c r="F9" s="69">
        <f>+'[5]Tablas Depositos'!F15</f>
        <v>-1.8412452493684825E-2</v>
      </c>
      <c r="G9" s="70">
        <f>+'[5]Tablas Depositos'!G15</f>
        <v>-0.16708182676019034</v>
      </c>
      <c r="H9" s="69">
        <f>+'[5]Tablas Depositos'!H15</f>
        <v>0.72070468291246581</v>
      </c>
      <c r="I9" s="70">
        <f>+'[5]Tablas Depositos'!I15</f>
        <v>0.27929531708753419</v>
      </c>
    </row>
    <row r="10" spans="1:16382" ht="14.4" thickBot="1">
      <c r="B10" s="93" t="s">
        <v>247</v>
      </c>
      <c r="C10" s="103">
        <f>+'[5]Tablas Depositos'!C16</f>
        <v>1062856</v>
      </c>
      <c r="D10" s="1009">
        <f>+'[5]Tablas Depositos'!D16</f>
        <v>1496744</v>
      </c>
      <c r="E10" s="1009">
        <f>+'[5]Tablas Depositos'!E16</f>
        <v>1429592</v>
      </c>
      <c r="F10" s="1627">
        <f>+'[5]Tablas Depositos'!F16</f>
        <v>-4.4865387801788413E-2</v>
      </c>
      <c r="G10" s="1628">
        <f>+'[5]Tablas Depositos'!G16</f>
        <v>0.34504768284697079</v>
      </c>
      <c r="H10" s="1627">
        <f>+'[5]Tablas Depositos'!H16</f>
        <v>0.50927319356581813</v>
      </c>
      <c r="I10" s="70">
        <f>+'[5]Tablas Depositos'!I16</f>
        <v>0.49072680643418193</v>
      </c>
    </row>
    <row r="11" spans="1:16382" s="96" customFormat="1" ht="14.4" thickBot="1">
      <c r="A11" s="68"/>
      <c r="B11" s="320" t="s">
        <v>248</v>
      </c>
      <c r="C11" s="1012">
        <f>+'[5]Tablas Depositos'!C17</f>
        <v>147020787</v>
      </c>
      <c r="D11" s="1013">
        <f>+'[5]Tablas Depositos'!D17</f>
        <v>148471535</v>
      </c>
      <c r="E11" s="1014">
        <f>+'[5]Tablas Depositos'!E17</f>
        <v>147704994</v>
      </c>
      <c r="F11" s="71">
        <f>+'[5]Tablas Depositos'!F17</f>
        <v>-5.162881895172701E-3</v>
      </c>
      <c r="G11" s="72">
        <f>+'[5]Tablas Depositos'!G17</f>
        <v>4.6538113008468655E-3</v>
      </c>
      <c r="H11" s="71">
        <f>+'[5]Tablas Depositos'!H17</f>
        <v>0.50927319356581813</v>
      </c>
      <c r="I11" s="72">
        <f>+'[5]Tablas Depositos'!I17</f>
        <v>0.49072680643418193</v>
      </c>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68"/>
      <c r="LY11" s="68"/>
      <c r="LZ11" s="68"/>
      <c r="MA11" s="68"/>
      <c r="MB11" s="68"/>
      <c r="MC11" s="68"/>
      <c r="MD11" s="68"/>
      <c r="ME11" s="68"/>
      <c r="MF11" s="68"/>
      <c r="MG11" s="68"/>
      <c r="MH11" s="68"/>
      <c r="MI11" s="68"/>
      <c r="MJ11" s="68"/>
      <c r="MK11" s="68"/>
      <c r="ML11" s="68"/>
      <c r="MM11" s="68"/>
      <c r="MN11" s="68"/>
      <c r="MO11" s="68"/>
      <c r="MP11" s="68"/>
      <c r="MQ11" s="68"/>
      <c r="MR11" s="68"/>
      <c r="MS11" s="68"/>
      <c r="MT11" s="68"/>
      <c r="MU11" s="68"/>
      <c r="MV11" s="68"/>
      <c r="MW11" s="68"/>
      <c r="MX11" s="68"/>
      <c r="MY11" s="68"/>
      <c r="MZ11" s="68"/>
      <c r="NA11" s="68"/>
      <c r="NB11" s="68"/>
      <c r="NC11" s="68"/>
      <c r="ND11" s="68"/>
      <c r="NE11" s="68"/>
      <c r="NF11" s="68"/>
      <c r="NG11" s="68"/>
      <c r="NH11" s="68"/>
      <c r="NI11" s="68"/>
      <c r="NJ11" s="68"/>
      <c r="NK11" s="68"/>
      <c r="NL11" s="68"/>
      <c r="NM11" s="68"/>
      <c r="NN11" s="68"/>
      <c r="NO11" s="68"/>
      <c r="NP11" s="68"/>
      <c r="NQ11" s="68"/>
      <c r="NR11" s="68"/>
      <c r="NS11" s="68"/>
      <c r="NT11" s="68"/>
      <c r="NU11" s="68"/>
      <c r="NV11" s="68"/>
      <c r="NW11" s="68"/>
      <c r="NX11" s="68"/>
      <c r="NY11" s="68"/>
      <c r="NZ11" s="68"/>
      <c r="OA11" s="68"/>
      <c r="OB11" s="68"/>
      <c r="OC11" s="68"/>
      <c r="OD11" s="68"/>
      <c r="OE11" s="68"/>
      <c r="OF11" s="68"/>
      <c r="OG11" s="68"/>
      <c r="OH11" s="68"/>
      <c r="OI11" s="68"/>
      <c r="OJ11" s="68"/>
      <c r="OK11" s="68"/>
      <c r="OL11" s="68"/>
      <c r="OM11" s="68"/>
      <c r="ON11" s="68"/>
      <c r="OO11" s="68"/>
      <c r="OP11" s="68"/>
      <c r="OQ11" s="68"/>
      <c r="OR11" s="68"/>
      <c r="OS11" s="68"/>
      <c r="OT11" s="68"/>
      <c r="OU11" s="68"/>
      <c r="OV11" s="68"/>
      <c r="OW11" s="68"/>
      <c r="OX11" s="68"/>
      <c r="OY11" s="68"/>
      <c r="OZ11" s="68"/>
      <c r="PA11" s="68"/>
      <c r="PB11" s="68"/>
      <c r="PC11" s="68"/>
      <c r="PD11" s="68"/>
      <c r="PE11" s="68"/>
      <c r="PF11" s="68"/>
      <c r="PG11" s="68"/>
      <c r="PH11" s="68"/>
      <c r="PI11" s="68"/>
      <c r="PJ11" s="68"/>
      <c r="PK11" s="68"/>
      <c r="PL11" s="68"/>
      <c r="PM11" s="68"/>
      <c r="PN11" s="68"/>
      <c r="PO11" s="68"/>
      <c r="PP11" s="68"/>
      <c r="PQ11" s="68"/>
      <c r="PR11" s="68"/>
      <c r="PS11" s="68"/>
      <c r="PT11" s="68"/>
      <c r="PU11" s="68"/>
      <c r="PV11" s="68"/>
      <c r="PW11" s="68"/>
      <c r="PX11" s="68"/>
      <c r="PY11" s="68"/>
      <c r="PZ11" s="68"/>
      <c r="QA11" s="68"/>
      <c r="QB11" s="68"/>
      <c r="QC11" s="68"/>
      <c r="QD11" s="68"/>
      <c r="QE11" s="68"/>
      <c r="QF11" s="68"/>
      <c r="QG11" s="68"/>
      <c r="QH11" s="68"/>
      <c r="QI11" s="68"/>
      <c r="QJ11" s="68"/>
      <c r="QK11" s="68"/>
      <c r="QL11" s="68"/>
      <c r="QM11" s="68"/>
      <c r="QN11" s="68"/>
      <c r="QO11" s="68"/>
      <c r="QP11" s="68"/>
      <c r="QQ11" s="68"/>
      <c r="QR11" s="68"/>
      <c r="QS11" s="68"/>
      <c r="QT11" s="68"/>
      <c r="QU11" s="68"/>
      <c r="QV11" s="68"/>
      <c r="QW11" s="68"/>
      <c r="QX11" s="68"/>
      <c r="QY11" s="68"/>
      <c r="QZ11" s="68"/>
      <c r="RA11" s="68"/>
      <c r="RB11" s="68"/>
      <c r="RC11" s="68"/>
      <c r="RD11" s="68"/>
      <c r="RE11" s="68"/>
      <c r="RF11" s="68"/>
      <c r="RG11" s="68"/>
      <c r="RH11" s="68"/>
      <c r="RI11" s="68"/>
      <c r="RJ11" s="68"/>
      <c r="RK11" s="68"/>
      <c r="RL11" s="68"/>
      <c r="RM11" s="68"/>
      <c r="RN11" s="68"/>
      <c r="RO11" s="68"/>
      <c r="RP11" s="68"/>
      <c r="RQ11" s="68"/>
      <c r="RR11" s="68"/>
      <c r="RS11" s="68"/>
      <c r="RT11" s="68"/>
      <c r="RU11" s="68"/>
      <c r="RV11" s="68"/>
      <c r="RW11" s="68"/>
      <c r="RX11" s="68"/>
      <c r="RY11" s="68"/>
      <c r="RZ11" s="68"/>
      <c r="SA11" s="68"/>
      <c r="SB11" s="68"/>
      <c r="SC11" s="68"/>
      <c r="SD11" s="68"/>
      <c r="SE11" s="68"/>
      <c r="SF11" s="68"/>
      <c r="SG11" s="68"/>
      <c r="SH11" s="68"/>
      <c r="SI11" s="68"/>
      <c r="SJ11" s="68"/>
      <c r="SK11" s="68"/>
      <c r="SL11" s="68"/>
      <c r="SM11" s="68"/>
      <c r="SN11" s="68"/>
      <c r="SO11" s="68"/>
      <c r="SP11" s="68"/>
      <c r="SQ11" s="68"/>
      <c r="SR11" s="68"/>
      <c r="SS11" s="68"/>
      <c r="ST11" s="68"/>
      <c r="SU11" s="68"/>
      <c r="SV11" s="68"/>
      <c r="SW11" s="68"/>
      <c r="SX11" s="68"/>
      <c r="SY11" s="68"/>
      <c r="SZ11" s="68"/>
      <c r="TA11" s="68"/>
      <c r="TB11" s="68"/>
      <c r="TC11" s="68"/>
      <c r="TD11" s="68"/>
      <c r="TE11" s="68"/>
      <c r="TF11" s="68"/>
      <c r="TG11" s="68"/>
      <c r="TH11" s="68"/>
      <c r="TI11" s="68"/>
      <c r="TJ11" s="68"/>
      <c r="TK11" s="68"/>
      <c r="TL11" s="68"/>
      <c r="TM11" s="68"/>
      <c r="TN11" s="68"/>
      <c r="TO11" s="68"/>
      <c r="TP11" s="68"/>
      <c r="TQ11" s="68"/>
      <c r="TR11" s="68"/>
      <c r="TS11" s="68"/>
      <c r="TT11" s="68"/>
      <c r="TU11" s="68"/>
      <c r="TV11" s="68"/>
      <c r="TW11" s="68"/>
      <c r="TX11" s="68"/>
      <c r="TY11" s="68"/>
      <c r="TZ11" s="68"/>
      <c r="UA11" s="68"/>
      <c r="UB11" s="68"/>
      <c r="UC11" s="68"/>
      <c r="UD11" s="68"/>
      <c r="UE11" s="68"/>
      <c r="UF11" s="68"/>
      <c r="UG11" s="68"/>
      <c r="UH11" s="68"/>
      <c r="UI11" s="68"/>
      <c r="UJ11" s="68"/>
      <c r="UK11" s="68"/>
      <c r="UL11" s="68"/>
      <c r="UM11" s="68"/>
      <c r="UN11" s="68"/>
      <c r="UO11" s="68"/>
      <c r="UP11" s="68"/>
      <c r="UQ11" s="68"/>
      <c r="UR11" s="68"/>
      <c r="US11" s="68"/>
      <c r="UT11" s="68"/>
      <c r="UU11" s="68"/>
      <c r="UV11" s="68"/>
      <c r="UW11" s="68"/>
      <c r="UX11" s="68"/>
      <c r="UY11" s="68"/>
      <c r="UZ11" s="68"/>
      <c r="VA11" s="68"/>
      <c r="VB11" s="68"/>
      <c r="VC11" s="68"/>
      <c r="VD11" s="68"/>
      <c r="VE11" s="68"/>
      <c r="VF11" s="68"/>
      <c r="VG11" s="68"/>
      <c r="VH11" s="68"/>
      <c r="VI11" s="68"/>
      <c r="VJ11" s="68"/>
      <c r="VK11" s="68"/>
      <c r="VL11" s="68"/>
      <c r="VM11" s="68"/>
      <c r="VN11" s="68"/>
      <c r="VO11" s="68"/>
      <c r="VP11" s="68"/>
      <c r="VQ11" s="68"/>
      <c r="VR11" s="68"/>
      <c r="VS11" s="68"/>
      <c r="VT11" s="68"/>
      <c r="VU11" s="68"/>
      <c r="VV11" s="68"/>
      <c r="VW11" s="68"/>
      <c r="VX11" s="68"/>
      <c r="VY11" s="68"/>
      <c r="VZ11" s="68"/>
      <c r="WA11" s="68"/>
      <c r="WB11" s="68"/>
      <c r="WC11" s="68"/>
      <c r="WD11" s="68"/>
      <c r="WE11" s="68"/>
      <c r="WF11" s="68"/>
      <c r="WG11" s="68"/>
      <c r="WH11" s="68"/>
      <c r="WI11" s="68"/>
      <c r="WJ11" s="68"/>
      <c r="WK11" s="68"/>
      <c r="WL11" s="68"/>
      <c r="WM11" s="68"/>
      <c r="WN11" s="68"/>
      <c r="WO11" s="68"/>
      <c r="WP11" s="68"/>
      <c r="WQ11" s="68"/>
      <c r="WR11" s="68"/>
      <c r="WS11" s="68"/>
      <c r="WT11" s="68"/>
      <c r="WU11" s="68"/>
      <c r="WV11" s="68"/>
      <c r="WW11" s="68"/>
      <c r="WX11" s="68"/>
      <c r="WY11" s="68"/>
      <c r="WZ11" s="68"/>
      <c r="XA11" s="68"/>
      <c r="XB11" s="68"/>
      <c r="XC11" s="68"/>
      <c r="XD11" s="68"/>
      <c r="XE11" s="68"/>
      <c r="XF11" s="68"/>
      <c r="XG11" s="68"/>
      <c r="XH11" s="68"/>
      <c r="XI11" s="68"/>
      <c r="XJ11" s="68"/>
      <c r="XK11" s="68"/>
      <c r="XL11" s="68"/>
      <c r="XM11" s="68"/>
      <c r="XN11" s="68"/>
      <c r="XO11" s="68"/>
      <c r="XP11" s="68"/>
      <c r="XQ11" s="68"/>
      <c r="XR11" s="68"/>
      <c r="XS11" s="68"/>
      <c r="XT11" s="68"/>
      <c r="XU11" s="68"/>
      <c r="XV11" s="68"/>
      <c r="XW11" s="68"/>
      <c r="XX11" s="68"/>
      <c r="XY11" s="68"/>
      <c r="XZ11" s="68"/>
      <c r="YA11" s="68"/>
      <c r="YB11" s="68"/>
      <c r="YC11" s="68"/>
      <c r="YD11" s="68"/>
      <c r="YE11" s="68"/>
      <c r="YF11" s="68"/>
      <c r="YG11" s="68"/>
      <c r="YH11" s="68"/>
      <c r="YI11" s="68"/>
      <c r="YJ11" s="68"/>
      <c r="YK11" s="68"/>
      <c r="YL11" s="68"/>
      <c r="YM11" s="68"/>
      <c r="YN11" s="68"/>
      <c r="YO11" s="68"/>
      <c r="YP11" s="68"/>
      <c r="YQ11" s="68"/>
      <c r="YR11" s="68"/>
      <c r="YS11" s="68"/>
      <c r="YT11" s="68"/>
      <c r="YU11" s="68"/>
      <c r="YV11" s="68"/>
      <c r="YW11" s="68"/>
      <c r="YX11" s="68"/>
      <c r="YY11" s="68"/>
      <c r="YZ11" s="68"/>
      <c r="ZA11" s="68"/>
      <c r="ZB11" s="68"/>
      <c r="ZC11" s="68"/>
      <c r="ZD11" s="68"/>
      <c r="ZE11" s="68"/>
      <c r="ZF11" s="68"/>
      <c r="ZG11" s="68"/>
      <c r="ZH11" s="68"/>
      <c r="ZI11" s="68"/>
      <c r="ZJ11" s="68"/>
      <c r="ZK11" s="68"/>
      <c r="ZL11" s="68"/>
      <c r="ZM11" s="68"/>
      <c r="ZN11" s="68"/>
      <c r="ZO11" s="68"/>
      <c r="ZP11" s="68"/>
      <c r="ZQ11" s="68"/>
      <c r="ZR11" s="68"/>
      <c r="ZS11" s="68"/>
      <c r="ZT11" s="68"/>
      <c r="ZU11" s="68"/>
      <c r="ZV11" s="68"/>
      <c r="ZW11" s="68"/>
      <c r="ZX11" s="68"/>
      <c r="ZY11" s="68"/>
      <c r="ZZ11" s="68"/>
      <c r="AAA11" s="68"/>
      <c r="AAB11" s="68"/>
      <c r="AAC11" s="68"/>
      <c r="AAD11" s="68"/>
      <c r="AAE11" s="68"/>
      <c r="AAF11" s="68"/>
      <c r="AAG11" s="68"/>
      <c r="AAH11" s="68"/>
      <c r="AAI11" s="68"/>
      <c r="AAJ11" s="68"/>
      <c r="AAK11" s="68"/>
      <c r="AAL11" s="68"/>
      <c r="AAM11" s="68"/>
      <c r="AAN11" s="68"/>
      <c r="AAO11" s="68"/>
      <c r="AAP11" s="68"/>
      <c r="AAQ11" s="68"/>
      <c r="AAR11" s="68"/>
      <c r="AAS11" s="68"/>
      <c r="AAT11" s="68"/>
      <c r="AAU11" s="68"/>
      <c r="AAV11" s="68"/>
      <c r="AAW11" s="68"/>
      <c r="AAX11" s="68"/>
      <c r="AAY11" s="68"/>
      <c r="AAZ11" s="68"/>
      <c r="ABA11" s="68"/>
      <c r="ABB11" s="68"/>
      <c r="ABC11" s="68"/>
      <c r="ABD11" s="68"/>
      <c r="ABE11" s="68"/>
      <c r="ABF11" s="68"/>
      <c r="ABG11" s="68"/>
      <c r="ABH11" s="68"/>
      <c r="ABI11" s="68"/>
      <c r="ABJ11" s="68"/>
      <c r="ABK11" s="68"/>
      <c r="ABL11" s="68"/>
      <c r="ABM11" s="68"/>
      <c r="ABN11" s="68"/>
      <c r="ABO11" s="68"/>
      <c r="ABP11" s="68"/>
      <c r="ABQ11" s="68"/>
      <c r="ABR11" s="68"/>
      <c r="ABS11" s="68"/>
      <c r="ABT11" s="68"/>
      <c r="ABU11" s="68"/>
      <c r="ABV11" s="68"/>
      <c r="ABW11" s="68"/>
      <c r="ABX11" s="68"/>
      <c r="ABY11" s="68"/>
      <c r="ABZ11" s="68"/>
      <c r="ACA11" s="68"/>
      <c r="ACB11" s="68"/>
      <c r="ACC11" s="68"/>
      <c r="ACD11" s="68"/>
      <c r="ACE11" s="68"/>
      <c r="ACF11" s="68"/>
      <c r="ACG11" s="68"/>
      <c r="ACH11" s="68"/>
      <c r="ACI11" s="68"/>
      <c r="ACJ11" s="68"/>
      <c r="ACK11" s="68"/>
      <c r="ACL11" s="68"/>
      <c r="ACM11" s="68"/>
      <c r="ACN11" s="68"/>
      <c r="ACO11" s="68"/>
      <c r="ACP11" s="68"/>
      <c r="ACQ11" s="68"/>
      <c r="ACR11" s="68"/>
      <c r="ACS11" s="68"/>
      <c r="ACT11" s="68"/>
      <c r="ACU11" s="68"/>
      <c r="ACV11" s="68"/>
      <c r="ACW11" s="68"/>
      <c r="ACX11" s="68"/>
      <c r="ACY11" s="68"/>
      <c r="ACZ11" s="68"/>
      <c r="ADA11" s="68"/>
      <c r="ADB11" s="68"/>
      <c r="ADC11" s="68"/>
      <c r="ADD11" s="68"/>
      <c r="ADE11" s="68"/>
      <c r="ADF11" s="68"/>
      <c r="ADG11" s="68"/>
      <c r="ADH11" s="68"/>
      <c r="ADI11" s="68"/>
      <c r="ADJ11" s="68"/>
      <c r="ADK11" s="68"/>
      <c r="ADL11" s="68"/>
      <c r="ADM11" s="68"/>
      <c r="ADN11" s="68"/>
      <c r="ADO11" s="68"/>
      <c r="ADP11" s="68"/>
      <c r="ADQ11" s="68"/>
      <c r="ADR11" s="68"/>
      <c r="ADS11" s="68"/>
      <c r="ADT11" s="68"/>
      <c r="ADU11" s="68"/>
      <c r="ADV11" s="68"/>
      <c r="ADW11" s="68"/>
      <c r="ADX11" s="68"/>
      <c r="ADY11" s="68"/>
      <c r="ADZ11" s="68"/>
      <c r="AEA11" s="68"/>
      <c r="AEB11" s="68"/>
      <c r="AEC11" s="68"/>
      <c r="AED11" s="68"/>
      <c r="AEE11" s="68"/>
      <c r="AEF11" s="68"/>
      <c r="AEG11" s="68"/>
      <c r="AEH11" s="68"/>
      <c r="AEI11" s="68"/>
      <c r="AEJ11" s="68"/>
      <c r="AEK11" s="68"/>
      <c r="AEL11" s="68"/>
      <c r="AEM11" s="68"/>
      <c r="AEN11" s="68"/>
      <c r="AEO11" s="68"/>
      <c r="AEP11" s="68"/>
      <c r="AEQ11" s="68"/>
      <c r="AER11" s="68"/>
      <c r="AES11" s="68"/>
      <c r="AET11" s="68"/>
      <c r="AEU11" s="68"/>
      <c r="AEV11" s="68"/>
      <c r="AEW11" s="68"/>
      <c r="AEX11" s="68"/>
      <c r="AEY11" s="68"/>
      <c r="AEZ11" s="68"/>
      <c r="AFA11" s="68"/>
      <c r="AFB11" s="68"/>
      <c r="AFC11" s="68"/>
      <c r="AFD11" s="68"/>
      <c r="AFE11" s="68"/>
      <c r="AFF11" s="68"/>
      <c r="AFG11" s="68"/>
      <c r="AFH11" s="68"/>
      <c r="AFI11" s="68"/>
      <c r="AFJ11" s="68"/>
      <c r="AFK11" s="68"/>
      <c r="AFL11" s="68"/>
      <c r="AFM11" s="68"/>
      <c r="AFN11" s="68"/>
      <c r="AFO11" s="68"/>
      <c r="AFP11" s="68"/>
      <c r="AFQ11" s="68"/>
      <c r="AFR11" s="68"/>
      <c r="AFS11" s="68"/>
      <c r="AFT11" s="68"/>
      <c r="AFU11" s="68"/>
      <c r="AFV11" s="68"/>
      <c r="AFW11" s="68"/>
      <c r="AFX11" s="68"/>
      <c r="AFY11" s="68"/>
      <c r="AFZ11" s="68"/>
      <c r="AGA11" s="68"/>
      <c r="AGB11" s="68"/>
      <c r="AGC11" s="68"/>
      <c r="AGD11" s="68"/>
      <c r="AGE11" s="68"/>
      <c r="AGF11" s="68"/>
      <c r="AGG11" s="68"/>
      <c r="AGH11" s="68"/>
      <c r="AGI11" s="68"/>
      <c r="AGJ11" s="68"/>
      <c r="AGK11" s="68"/>
      <c r="AGL11" s="68"/>
      <c r="AGM11" s="68"/>
      <c r="AGN11" s="68"/>
      <c r="AGO11" s="68"/>
      <c r="AGP11" s="68"/>
      <c r="AGQ11" s="68"/>
      <c r="AGR11" s="68"/>
      <c r="AGS11" s="68"/>
      <c r="AGT11" s="68"/>
      <c r="AGU11" s="68"/>
      <c r="AGV11" s="68"/>
      <c r="AGW11" s="68"/>
      <c r="AGX11" s="68"/>
      <c r="AGY11" s="68"/>
      <c r="AGZ11" s="68"/>
      <c r="AHA11" s="68"/>
      <c r="AHB11" s="68"/>
      <c r="AHC11" s="68"/>
      <c r="AHD11" s="68"/>
      <c r="AHE11" s="68"/>
      <c r="AHF11" s="68"/>
      <c r="AHG11" s="68"/>
      <c r="AHH11" s="68"/>
      <c r="AHI11" s="68"/>
      <c r="AHJ11" s="68"/>
      <c r="AHK11" s="68"/>
      <c r="AHL11" s="68"/>
      <c r="AHM11" s="68"/>
      <c r="AHN11" s="68"/>
      <c r="AHO11" s="68"/>
      <c r="AHP11" s="68"/>
      <c r="AHQ11" s="68"/>
      <c r="AHR11" s="68"/>
      <c r="AHS11" s="68"/>
      <c r="AHT11" s="68"/>
      <c r="AHU11" s="68"/>
      <c r="AHV11" s="68"/>
      <c r="AHW11" s="68"/>
      <c r="AHX11" s="68"/>
      <c r="AHY11" s="68"/>
      <c r="AHZ11" s="68"/>
      <c r="AIA11" s="68"/>
      <c r="AIB11" s="68"/>
      <c r="AIC11" s="68"/>
      <c r="AID11" s="68"/>
      <c r="AIE11" s="68"/>
      <c r="AIF11" s="68"/>
      <c r="AIG11" s="68"/>
      <c r="AIH11" s="68"/>
      <c r="AII11" s="68"/>
      <c r="AIJ11" s="68"/>
      <c r="AIK11" s="68"/>
      <c r="AIL11" s="68"/>
      <c r="AIM11" s="68"/>
      <c r="AIN11" s="68"/>
      <c r="AIO11" s="68"/>
      <c r="AIP11" s="68"/>
      <c r="AIQ11" s="68"/>
      <c r="AIR11" s="68"/>
      <c r="AIS11" s="68"/>
      <c r="AIT11" s="68"/>
      <c r="AIU11" s="68"/>
      <c r="AIV11" s="68"/>
      <c r="AIW11" s="68"/>
      <c r="AIX11" s="68"/>
      <c r="AIY11" s="68"/>
      <c r="AIZ11" s="68"/>
      <c r="AJA11" s="68"/>
      <c r="AJB11" s="68"/>
      <c r="AJC11" s="68"/>
      <c r="AJD11" s="68"/>
      <c r="AJE11" s="68"/>
      <c r="AJF11" s="68"/>
      <c r="AJG11" s="68"/>
      <c r="AJH11" s="68"/>
      <c r="AJI11" s="68"/>
      <c r="AJJ11" s="68"/>
      <c r="AJK11" s="68"/>
      <c r="AJL11" s="68"/>
      <c r="AJM11" s="68"/>
      <c r="AJN11" s="68"/>
      <c r="AJO11" s="68"/>
      <c r="AJP11" s="68"/>
      <c r="AJQ11" s="68"/>
      <c r="AJR11" s="68"/>
      <c r="AJS11" s="68"/>
      <c r="AJT11" s="68"/>
      <c r="AJU11" s="68"/>
      <c r="AJV11" s="68"/>
      <c r="AJW11" s="68"/>
      <c r="AJX11" s="68"/>
      <c r="AJY11" s="68"/>
      <c r="AJZ11" s="68"/>
      <c r="AKA11" s="68"/>
      <c r="AKB11" s="68"/>
      <c r="AKC11" s="68"/>
      <c r="AKD11" s="68"/>
      <c r="AKE11" s="68"/>
      <c r="AKF11" s="68"/>
      <c r="AKG11" s="68"/>
      <c r="AKH11" s="68"/>
      <c r="AKI11" s="68"/>
      <c r="AKJ11" s="68"/>
      <c r="AKK11" s="68"/>
      <c r="AKL11" s="68"/>
      <c r="AKM11" s="68"/>
      <c r="AKN11" s="68"/>
      <c r="AKO11" s="68"/>
      <c r="AKP11" s="68"/>
      <c r="AKQ11" s="68"/>
      <c r="AKR11" s="68"/>
      <c r="AKS11" s="68"/>
      <c r="AKT11" s="68"/>
      <c r="AKU11" s="68"/>
      <c r="AKV11" s="68"/>
      <c r="AKW11" s="68"/>
      <c r="AKX11" s="68"/>
      <c r="AKY11" s="68"/>
      <c r="AKZ11" s="68"/>
      <c r="ALA11" s="68"/>
      <c r="ALB11" s="68"/>
      <c r="ALC11" s="68"/>
      <c r="ALD11" s="68"/>
      <c r="ALE11" s="68"/>
      <c r="ALF11" s="68"/>
      <c r="ALG11" s="68"/>
      <c r="ALH11" s="68"/>
      <c r="ALI11" s="68"/>
      <c r="ALJ11" s="68"/>
      <c r="ALK11" s="68"/>
      <c r="ALL11" s="68"/>
      <c r="ALM11" s="68"/>
      <c r="ALN11" s="68"/>
      <c r="ALO11" s="68"/>
      <c r="ALP11" s="68"/>
      <c r="ALQ11" s="68"/>
      <c r="ALR11" s="68"/>
      <c r="ALS11" s="68"/>
      <c r="ALT11" s="68"/>
      <c r="ALU11" s="68"/>
      <c r="ALV11" s="68"/>
      <c r="ALW11" s="68"/>
      <c r="ALX11" s="68"/>
      <c r="ALY11" s="68"/>
      <c r="ALZ11" s="68"/>
      <c r="AMA11" s="68"/>
      <c r="AMB11" s="68"/>
      <c r="AMC11" s="68"/>
      <c r="AMD11" s="68"/>
      <c r="AME11" s="68"/>
      <c r="AMF11" s="68"/>
      <c r="AMG11" s="68"/>
      <c r="AMH11" s="68"/>
      <c r="AMI11" s="68"/>
      <c r="AMJ11" s="68"/>
      <c r="AMK11" s="68"/>
      <c r="AML11" s="68"/>
      <c r="AMM11" s="68"/>
      <c r="AMN11" s="68"/>
      <c r="AMO11" s="68"/>
      <c r="AMP11" s="68"/>
      <c r="AMQ11" s="68"/>
      <c r="AMR11" s="68"/>
      <c r="AMS11" s="68"/>
      <c r="AMT11" s="68"/>
      <c r="AMU11" s="68"/>
      <c r="AMV11" s="68"/>
      <c r="AMW11" s="68"/>
      <c r="AMX11" s="68"/>
      <c r="AMY11" s="68"/>
      <c r="AMZ11" s="68"/>
      <c r="ANA11" s="68"/>
      <c r="ANB11" s="68"/>
      <c r="ANC11" s="68"/>
      <c r="AND11" s="68"/>
      <c r="ANE11" s="68"/>
      <c r="ANF11" s="68"/>
      <c r="ANG11" s="68"/>
      <c r="ANH11" s="68"/>
      <c r="ANI11" s="68"/>
      <c r="ANJ11" s="68"/>
      <c r="ANK11" s="68"/>
      <c r="ANL11" s="68"/>
      <c r="ANM11" s="68"/>
      <c r="ANN11" s="68"/>
      <c r="ANO11" s="68"/>
      <c r="ANP11" s="68"/>
      <c r="ANQ11" s="68"/>
      <c r="ANR11" s="68"/>
      <c r="ANS11" s="68"/>
      <c r="ANT11" s="68"/>
      <c r="ANU11" s="68"/>
      <c r="ANV11" s="68"/>
      <c r="ANW11" s="68"/>
      <c r="ANX11" s="68"/>
      <c r="ANY11" s="68"/>
      <c r="ANZ11" s="68"/>
      <c r="AOA11" s="68"/>
      <c r="AOB11" s="68"/>
      <c r="AOC11" s="68"/>
      <c r="AOD11" s="68"/>
      <c r="AOE11" s="68"/>
      <c r="AOF11" s="68"/>
      <c r="AOG11" s="68"/>
      <c r="AOH11" s="68"/>
      <c r="AOI11" s="68"/>
      <c r="AOJ11" s="68"/>
      <c r="AOK11" s="68"/>
      <c r="AOL11" s="68"/>
      <c r="AOM11" s="68"/>
      <c r="AON11" s="68"/>
      <c r="AOO11" s="68"/>
      <c r="AOP11" s="68"/>
      <c r="AOQ11" s="68"/>
      <c r="AOR11" s="68"/>
      <c r="AOS11" s="68"/>
      <c r="AOT11" s="68"/>
      <c r="AOU11" s="68"/>
      <c r="AOV11" s="68"/>
      <c r="AOW11" s="68"/>
      <c r="AOX11" s="68"/>
      <c r="AOY11" s="68"/>
      <c r="AOZ11" s="68"/>
      <c r="APA11" s="68"/>
      <c r="APB11" s="68"/>
      <c r="APC11" s="68"/>
      <c r="APD11" s="68"/>
      <c r="APE11" s="68"/>
      <c r="APF11" s="68"/>
      <c r="APG11" s="68"/>
      <c r="APH11" s="68"/>
      <c r="API11" s="68"/>
      <c r="APJ11" s="68"/>
      <c r="APK11" s="68"/>
      <c r="APL11" s="68"/>
      <c r="APM11" s="68"/>
      <c r="APN11" s="68"/>
      <c r="APO11" s="68"/>
      <c r="APP11" s="68"/>
      <c r="APQ11" s="68"/>
      <c r="APR11" s="68"/>
      <c r="APS11" s="68"/>
      <c r="APT11" s="68"/>
      <c r="APU11" s="68"/>
      <c r="APV11" s="68"/>
      <c r="APW11" s="68"/>
      <c r="APX11" s="68"/>
      <c r="APY11" s="68"/>
      <c r="APZ11" s="68"/>
      <c r="AQA11" s="68"/>
      <c r="AQB11" s="68"/>
      <c r="AQC11" s="68"/>
      <c r="AQD11" s="68"/>
      <c r="AQE11" s="68"/>
      <c r="AQF11" s="68"/>
      <c r="AQG11" s="68"/>
      <c r="AQH11" s="68"/>
      <c r="AQI11" s="68"/>
      <c r="AQJ11" s="68"/>
      <c r="AQK11" s="68"/>
      <c r="AQL11" s="68"/>
      <c r="AQM11" s="68"/>
      <c r="AQN11" s="68"/>
      <c r="AQO11" s="68"/>
      <c r="AQP11" s="68"/>
      <c r="AQQ11" s="68"/>
      <c r="AQR11" s="68"/>
      <c r="AQS11" s="68"/>
      <c r="AQT11" s="68"/>
      <c r="AQU11" s="68"/>
      <c r="AQV11" s="68"/>
      <c r="AQW11" s="68"/>
      <c r="AQX11" s="68"/>
      <c r="AQY11" s="68"/>
      <c r="AQZ11" s="68"/>
      <c r="ARA11" s="68"/>
      <c r="ARB11" s="68"/>
      <c r="ARC11" s="68"/>
      <c r="ARD11" s="68"/>
      <c r="ARE11" s="68"/>
      <c r="ARF11" s="68"/>
      <c r="ARG11" s="68"/>
      <c r="ARH11" s="68"/>
      <c r="ARI11" s="68"/>
      <c r="ARJ11" s="68"/>
      <c r="ARK11" s="68"/>
      <c r="ARL11" s="68"/>
      <c r="ARM11" s="68"/>
      <c r="ARN11" s="68"/>
      <c r="ARO11" s="68"/>
      <c r="ARP11" s="68"/>
      <c r="ARQ11" s="68"/>
      <c r="ARR11" s="68"/>
      <c r="ARS11" s="68"/>
      <c r="ART11" s="68"/>
      <c r="ARU11" s="68"/>
      <c r="ARV11" s="68"/>
      <c r="ARW11" s="68"/>
      <c r="ARX11" s="68"/>
      <c r="ARY11" s="68"/>
      <c r="ARZ11" s="68"/>
      <c r="ASA11" s="68"/>
      <c r="ASB11" s="68"/>
      <c r="ASC11" s="68"/>
      <c r="ASD11" s="68"/>
      <c r="ASE11" s="68"/>
      <c r="ASF11" s="68"/>
      <c r="ASG11" s="68"/>
      <c r="ASH11" s="68"/>
      <c r="ASI11" s="68"/>
      <c r="ASJ11" s="68"/>
      <c r="ASK11" s="68"/>
      <c r="ASL11" s="68"/>
      <c r="ASM11" s="68"/>
      <c r="ASN11" s="68"/>
      <c r="ASO11" s="68"/>
      <c r="ASP11" s="68"/>
      <c r="ASQ11" s="68"/>
      <c r="ASR11" s="68"/>
      <c r="ASS11" s="68"/>
      <c r="AST11" s="68"/>
      <c r="ASU11" s="68"/>
      <c r="ASV11" s="68"/>
      <c r="ASW11" s="68"/>
      <c r="ASX11" s="68"/>
      <c r="ASY11" s="68"/>
      <c r="ASZ11" s="68"/>
      <c r="ATA11" s="68"/>
      <c r="ATB11" s="68"/>
      <c r="ATC11" s="68"/>
      <c r="ATD11" s="68"/>
      <c r="ATE11" s="68"/>
      <c r="ATF11" s="68"/>
      <c r="ATG11" s="68"/>
      <c r="ATH11" s="68"/>
      <c r="ATI11" s="68"/>
      <c r="ATJ11" s="68"/>
      <c r="ATK11" s="68"/>
      <c r="ATL11" s="68"/>
      <c r="ATM11" s="68"/>
      <c r="ATN11" s="68"/>
      <c r="ATO11" s="68"/>
      <c r="ATP11" s="68"/>
      <c r="ATQ11" s="68"/>
      <c r="ATR11" s="68"/>
      <c r="ATS11" s="68"/>
      <c r="ATT11" s="68"/>
      <c r="ATU11" s="68"/>
      <c r="ATV11" s="68"/>
      <c r="ATW11" s="68"/>
      <c r="ATX11" s="68"/>
      <c r="ATY11" s="68"/>
      <c r="ATZ11" s="68"/>
      <c r="AUA11" s="68"/>
      <c r="AUB11" s="68"/>
      <c r="AUC11" s="68"/>
      <c r="AUD11" s="68"/>
      <c r="AUE11" s="68"/>
      <c r="AUF11" s="68"/>
      <c r="AUG11" s="68"/>
      <c r="AUH11" s="68"/>
      <c r="AUI11" s="68"/>
      <c r="AUJ11" s="68"/>
      <c r="AUK11" s="68"/>
      <c r="AUL11" s="68"/>
      <c r="AUM11" s="68"/>
      <c r="AUN11" s="68"/>
      <c r="AUO11" s="68"/>
      <c r="AUP11" s="68"/>
      <c r="AUQ11" s="68"/>
      <c r="AUR11" s="68"/>
      <c r="AUS11" s="68"/>
      <c r="AUT11" s="68"/>
      <c r="AUU11" s="68"/>
      <c r="AUV11" s="68"/>
      <c r="AUW11" s="68"/>
      <c r="AUX11" s="68"/>
      <c r="AUY11" s="68"/>
      <c r="AUZ11" s="68"/>
      <c r="AVA11" s="68"/>
      <c r="AVB11" s="68"/>
      <c r="AVC11" s="68"/>
      <c r="AVD11" s="68"/>
      <c r="AVE11" s="68"/>
      <c r="AVF11" s="68"/>
      <c r="AVG11" s="68"/>
      <c r="AVH11" s="68"/>
      <c r="AVI11" s="68"/>
      <c r="AVJ11" s="68"/>
      <c r="AVK11" s="68"/>
      <c r="AVL11" s="68"/>
      <c r="AVM11" s="68"/>
      <c r="AVN11" s="68"/>
      <c r="AVO11" s="68"/>
      <c r="AVP11" s="68"/>
      <c r="AVQ11" s="68"/>
      <c r="AVR11" s="68"/>
      <c r="AVS11" s="68"/>
      <c r="AVT11" s="68"/>
      <c r="AVU11" s="68"/>
      <c r="AVV11" s="68"/>
      <c r="AVW11" s="68"/>
      <c r="AVX11" s="68"/>
      <c r="AVY11" s="68"/>
      <c r="AVZ11" s="68"/>
      <c r="AWA11" s="68"/>
      <c r="AWB11" s="68"/>
      <c r="AWC11" s="68"/>
      <c r="AWD11" s="68"/>
      <c r="AWE11" s="68"/>
      <c r="AWF11" s="68"/>
      <c r="AWG11" s="68"/>
      <c r="AWH11" s="68"/>
      <c r="AWI11" s="68"/>
      <c r="AWJ11" s="68"/>
      <c r="AWK11" s="68"/>
      <c r="AWL11" s="68"/>
      <c r="AWM11" s="68"/>
      <c r="AWN11" s="68"/>
      <c r="AWO11" s="68"/>
      <c r="AWP11" s="68"/>
      <c r="AWQ11" s="68"/>
      <c r="AWR11" s="68"/>
      <c r="AWS11" s="68"/>
      <c r="AWT11" s="68"/>
      <c r="AWU11" s="68"/>
      <c r="AWV11" s="68"/>
      <c r="AWW11" s="68"/>
      <c r="AWX11" s="68"/>
      <c r="AWY11" s="68"/>
      <c r="AWZ11" s="68"/>
      <c r="AXA11" s="68"/>
      <c r="AXB11" s="68"/>
      <c r="AXC11" s="68"/>
      <c r="AXD11" s="68"/>
      <c r="AXE11" s="68"/>
      <c r="AXF11" s="68"/>
      <c r="AXG11" s="68"/>
      <c r="AXH11" s="68"/>
      <c r="AXI11" s="68"/>
      <c r="AXJ11" s="68"/>
      <c r="AXK11" s="68"/>
      <c r="AXL11" s="68"/>
      <c r="AXM11" s="68"/>
      <c r="AXN11" s="68"/>
      <c r="AXO11" s="68"/>
      <c r="AXP11" s="68"/>
      <c r="AXQ11" s="68"/>
      <c r="AXR11" s="68"/>
      <c r="AXS11" s="68"/>
      <c r="AXT11" s="68"/>
      <c r="AXU11" s="68"/>
      <c r="AXV11" s="68"/>
      <c r="AXW11" s="68"/>
      <c r="AXX11" s="68"/>
      <c r="AXY11" s="68"/>
      <c r="AXZ11" s="68"/>
      <c r="AYA11" s="68"/>
      <c r="AYB11" s="68"/>
      <c r="AYC11" s="68"/>
      <c r="AYD11" s="68"/>
      <c r="AYE11" s="68"/>
      <c r="AYF11" s="68"/>
      <c r="AYG11" s="68"/>
      <c r="AYH11" s="68"/>
      <c r="AYI11" s="68"/>
      <c r="AYJ11" s="68"/>
      <c r="AYK11" s="68"/>
      <c r="AYL11" s="68"/>
      <c r="AYM11" s="68"/>
      <c r="AYN11" s="68"/>
      <c r="AYO11" s="68"/>
      <c r="AYP11" s="68"/>
      <c r="AYQ11" s="68"/>
      <c r="AYR11" s="68"/>
      <c r="AYS11" s="68"/>
      <c r="AYT11" s="68"/>
      <c r="AYU11" s="68"/>
      <c r="AYV11" s="68"/>
      <c r="AYW11" s="68"/>
      <c r="AYX11" s="68"/>
      <c r="AYY11" s="68"/>
      <c r="AYZ11" s="68"/>
      <c r="AZA11" s="68"/>
      <c r="AZB11" s="68"/>
      <c r="AZC11" s="68"/>
      <c r="AZD11" s="68"/>
      <c r="AZE11" s="68"/>
      <c r="AZF11" s="68"/>
      <c r="AZG11" s="68"/>
      <c r="AZH11" s="68"/>
      <c r="AZI11" s="68"/>
      <c r="AZJ11" s="68"/>
      <c r="AZK11" s="68"/>
      <c r="AZL11" s="68"/>
      <c r="AZM11" s="68"/>
      <c r="AZN11" s="68"/>
      <c r="AZO11" s="68"/>
      <c r="AZP11" s="68"/>
      <c r="AZQ11" s="68"/>
      <c r="AZR11" s="68"/>
      <c r="AZS11" s="68"/>
      <c r="AZT11" s="68"/>
      <c r="AZU11" s="68"/>
      <c r="AZV11" s="68"/>
      <c r="AZW11" s="68"/>
      <c r="AZX11" s="68"/>
      <c r="AZY11" s="68"/>
      <c r="AZZ11" s="68"/>
      <c r="BAA11" s="68"/>
      <c r="BAB11" s="68"/>
      <c r="BAC11" s="68"/>
      <c r="BAD11" s="68"/>
      <c r="BAE11" s="68"/>
      <c r="BAF11" s="68"/>
      <c r="BAG11" s="68"/>
      <c r="BAH11" s="68"/>
      <c r="BAI11" s="68"/>
      <c r="BAJ11" s="68"/>
      <c r="BAK11" s="68"/>
      <c r="BAL11" s="68"/>
      <c r="BAM11" s="68"/>
      <c r="BAN11" s="68"/>
      <c r="BAO11" s="68"/>
      <c r="BAP11" s="68"/>
      <c r="BAQ11" s="68"/>
      <c r="BAR11" s="68"/>
      <c r="BAS11" s="68"/>
      <c r="BAT11" s="68"/>
      <c r="BAU11" s="68"/>
      <c r="BAV11" s="68"/>
      <c r="BAW11" s="68"/>
      <c r="BAX11" s="68"/>
      <c r="BAY11" s="68"/>
      <c r="BAZ11" s="68"/>
      <c r="BBA11" s="68"/>
      <c r="BBB11" s="68"/>
      <c r="BBC11" s="68"/>
      <c r="BBD11" s="68"/>
      <c r="BBE11" s="68"/>
      <c r="BBF11" s="68"/>
      <c r="BBG11" s="68"/>
      <c r="BBH11" s="68"/>
      <c r="BBI11" s="68"/>
      <c r="BBJ11" s="68"/>
      <c r="BBK11" s="68"/>
      <c r="BBL11" s="68"/>
      <c r="BBM11" s="68"/>
      <c r="BBN11" s="68"/>
      <c r="BBO11" s="68"/>
      <c r="BBP11" s="68"/>
      <c r="BBQ11" s="68"/>
      <c r="BBR11" s="68"/>
      <c r="BBS11" s="68"/>
      <c r="BBT11" s="68"/>
      <c r="BBU11" s="68"/>
      <c r="BBV11" s="68"/>
      <c r="BBW11" s="68"/>
      <c r="BBX11" s="68"/>
      <c r="BBY11" s="68"/>
      <c r="BBZ11" s="68"/>
      <c r="BCA11" s="68"/>
      <c r="BCB11" s="68"/>
      <c r="BCC11" s="68"/>
      <c r="BCD11" s="68"/>
      <c r="BCE11" s="68"/>
      <c r="BCF11" s="68"/>
      <c r="BCG11" s="68"/>
      <c r="BCH11" s="68"/>
      <c r="BCI11" s="68"/>
      <c r="BCJ11" s="68"/>
      <c r="BCK11" s="68"/>
      <c r="BCL11" s="68"/>
      <c r="BCM11" s="68"/>
      <c r="BCN11" s="68"/>
      <c r="BCO11" s="68"/>
      <c r="BCP11" s="68"/>
      <c r="BCQ11" s="68"/>
      <c r="BCR11" s="68"/>
      <c r="BCS11" s="68"/>
      <c r="BCT11" s="68"/>
      <c r="BCU11" s="68"/>
      <c r="BCV11" s="68"/>
      <c r="BCW11" s="68"/>
      <c r="BCX11" s="68"/>
      <c r="BCY11" s="68"/>
      <c r="BCZ11" s="68"/>
      <c r="BDA11" s="68"/>
      <c r="BDB11" s="68"/>
      <c r="BDC11" s="68"/>
      <c r="BDD11" s="68"/>
      <c r="BDE11" s="68"/>
      <c r="BDF11" s="68"/>
      <c r="BDG11" s="68"/>
      <c r="BDH11" s="68"/>
      <c r="BDI11" s="68"/>
      <c r="BDJ11" s="68"/>
      <c r="BDK11" s="68"/>
      <c r="BDL11" s="68"/>
      <c r="BDM11" s="68"/>
      <c r="BDN11" s="68"/>
      <c r="BDO11" s="68"/>
      <c r="BDP11" s="68"/>
      <c r="BDQ11" s="68"/>
      <c r="BDR11" s="68"/>
      <c r="BDS11" s="68"/>
      <c r="BDT11" s="68"/>
      <c r="BDU11" s="68"/>
      <c r="BDV11" s="68"/>
      <c r="BDW11" s="68"/>
      <c r="BDX11" s="68"/>
      <c r="BDY11" s="68"/>
      <c r="BDZ11" s="68"/>
      <c r="BEA11" s="68"/>
      <c r="BEB11" s="68"/>
      <c r="BEC11" s="68"/>
      <c r="BED11" s="68"/>
      <c r="BEE11" s="68"/>
      <c r="BEF11" s="68"/>
      <c r="BEG11" s="68"/>
      <c r="BEH11" s="68"/>
      <c r="BEI11" s="68"/>
      <c r="BEJ11" s="68"/>
      <c r="BEK11" s="68"/>
      <c r="BEL11" s="68"/>
      <c r="BEM11" s="68"/>
      <c r="BEN11" s="68"/>
      <c r="BEO11" s="68"/>
      <c r="BEP11" s="68"/>
      <c r="BEQ11" s="68"/>
      <c r="BER11" s="68"/>
      <c r="BES11" s="68"/>
      <c r="BET11" s="68"/>
      <c r="BEU11" s="68"/>
      <c r="BEV11" s="68"/>
      <c r="BEW11" s="68"/>
      <c r="BEX11" s="68"/>
      <c r="BEY11" s="68"/>
      <c r="BEZ11" s="68"/>
      <c r="BFA11" s="68"/>
      <c r="BFB11" s="68"/>
      <c r="BFC11" s="68"/>
      <c r="BFD11" s="68"/>
      <c r="BFE11" s="68"/>
      <c r="BFF11" s="68"/>
      <c r="BFG11" s="68"/>
      <c r="BFH11" s="68"/>
      <c r="BFI11" s="68"/>
      <c r="BFJ11" s="68"/>
      <c r="BFK11" s="68"/>
      <c r="BFL11" s="68"/>
      <c r="BFM11" s="68"/>
      <c r="BFN11" s="68"/>
      <c r="BFO11" s="68"/>
      <c r="BFP11" s="68"/>
      <c r="BFQ11" s="68"/>
      <c r="BFR11" s="68"/>
      <c r="BFS11" s="68"/>
      <c r="BFT11" s="68"/>
      <c r="BFU11" s="68"/>
      <c r="BFV11" s="68"/>
      <c r="BFW11" s="68"/>
      <c r="BFX11" s="68"/>
      <c r="BFY11" s="68"/>
      <c r="BFZ11" s="68"/>
      <c r="BGA11" s="68"/>
      <c r="BGB11" s="68"/>
      <c r="BGC11" s="68"/>
      <c r="BGD11" s="68"/>
      <c r="BGE11" s="68"/>
      <c r="BGF11" s="68"/>
      <c r="BGG11" s="68"/>
      <c r="BGH11" s="68"/>
      <c r="BGI11" s="68"/>
      <c r="BGJ11" s="68"/>
      <c r="BGK11" s="68"/>
      <c r="BGL11" s="68"/>
      <c r="BGM11" s="68"/>
      <c r="BGN11" s="68"/>
      <c r="BGO11" s="68"/>
      <c r="BGP11" s="68"/>
      <c r="BGQ11" s="68"/>
      <c r="BGR11" s="68"/>
      <c r="BGS11" s="68"/>
      <c r="BGT11" s="68"/>
      <c r="BGU11" s="68"/>
      <c r="BGV11" s="68"/>
      <c r="BGW11" s="68"/>
      <c r="BGX11" s="68"/>
      <c r="BGY11" s="68"/>
      <c r="BGZ11" s="68"/>
      <c r="BHA11" s="68"/>
      <c r="BHB11" s="68"/>
      <c r="BHC11" s="68"/>
      <c r="BHD11" s="68"/>
      <c r="BHE11" s="68"/>
      <c r="BHF11" s="68"/>
      <c r="BHG11" s="68"/>
      <c r="BHH11" s="68"/>
      <c r="BHI11" s="68"/>
      <c r="BHJ11" s="68"/>
      <c r="BHK11" s="68"/>
      <c r="BHL11" s="68"/>
      <c r="BHM11" s="68"/>
      <c r="BHN11" s="68"/>
      <c r="BHO11" s="68"/>
      <c r="BHP11" s="68"/>
      <c r="BHQ11" s="68"/>
      <c r="BHR11" s="68"/>
      <c r="BHS11" s="68"/>
      <c r="BHT11" s="68"/>
      <c r="BHU11" s="68"/>
      <c r="BHV11" s="68"/>
      <c r="BHW11" s="68"/>
      <c r="BHX11" s="68"/>
      <c r="BHY11" s="68"/>
      <c r="BHZ11" s="68"/>
      <c r="BIA11" s="68"/>
      <c r="BIB11" s="68"/>
      <c r="BIC11" s="68"/>
      <c r="BID11" s="68"/>
      <c r="BIE11" s="68"/>
      <c r="BIF11" s="68"/>
      <c r="BIG11" s="68"/>
      <c r="BIH11" s="68"/>
      <c r="BII11" s="68"/>
      <c r="BIJ11" s="68"/>
      <c r="BIK11" s="68"/>
      <c r="BIL11" s="68"/>
      <c r="BIM11" s="68"/>
      <c r="BIN11" s="68"/>
      <c r="BIO11" s="68"/>
      <c r="BIP11" s="68"/>
      <c r="BIQ11" s="68"/>
      <c r="BIR11" s="68"/>
      <c r="BIS11" s="68"/>
      <c r="BIT11" s="68"/>
      <c r="BIU11" s="68"/>
      <c r="BIV11" s="68"/>
      <c r="BIW11" s="68"/>
      <c r="BIX11" s="68"/>
      <c r="BIY11" s="68"/>
      <c r="BIZ11" s="68"/>
      <c r="BJA11" s="68"/>
      <c r="BJB11" s="68"/>
      <c r="BJC11" s="68"/>
      <c r="BJD11" s="68"/>
      <c r="BJE11" s="68"/>
      <c r="BJF11" s="68"/>
      <c r="BJG11" s="68"/>
      <c r="BJH11" s="68"/>
      <c r="BJI11" s="68"/>
      <c r="BJJ11" s="68"/>
      <c r="BJK11" s="68"/>
      <c r="BJL11" s="68"/>
      <c r="BJM11" s="68"/>
      <c r="BJN11" s="68"/>
      <c r="BJO11" s="68"/>
      <c r="BJP11" s="68"/>
      <c r="BJQ11" s="68"/>
      <c r="BJR11" s="68"/>
      <c r="BJS11" s="68"/>
      <c r="BJT11" s="68"/>
      <c r="BJU11" s="68"/>
      <c r="BJV11" s="68"/>
      <c r="BJW11" s="68"/>
      <c r="BJX11" s="68"/>
      <c r="BJY11" s="68"/>
      <c r="BJZ11" s="68"/>
      <c r="BKA11" s="68"/>
      <c r="BKB11" s="68"/>
      <c r="BKC11" s="68"/>
      <c r="BKD11" s="68"/>
      <c r="BKE11" s="68"/>
      <c r="BKF11" s="68"/>
      <c r="BKG11" s="68"/>
      <c r="BKH11" s="68"/>
      <c r="BKI11" s="68"/>
      <c r="BKJ11" s="68"/>
      <c r="BKK11" s="68"/>
      <c r="BKL11" s="68"/>
      <c r="BKM11" s="68"/>
      <c r="BKN11" s="68"/>
      <c r="BKO11" s="68"/>
      <c r="BKP11" s="68"/>
      <c r="BKQ11" s="68"/>
      <c r="BKR11" s="68"/>
      <c r="BKS11" s="68"/>
      <c r="BKT11" s="68"/>
      <c r="BKU11" s="68"/>
      <c r="BKV11" s="68"/>
      <c r="BKW11" s="68"/>
      <c r="BKX11" s="68"/>
      <c r="BKY11" s="68"/>
      <c r="BKZ11" s="68"/>
      <c r="BLA11" s="68"/>
      <c r="BLB11" s="68"/>
      <c r="BLC11" s="68"/>
      <c r="BLD11" s="68"/>
      <c r="BLE11" s="68"/>
      <c r="BLF11" s="68"/>
      <c r="BLG11" s="68"/>
      <c r="BLH11" s="68"/>
      <c r="BLI11" s="68"/>
      <c r="BLJ11" s="68"/>
      <c r="BLK11" s="68"/>
      <c r="BLL11" s="68"/>
      <c r="BLM11" s="68"/>
      <c r="BLN11" s="68"/>
      <c r="BLO11" s="68"/>
      <c r="BLP11" s="68"/>
      <c r="BLQ11" s="68"/>
      <c r="BLR11" s="68"/>
      <c r="BLS11" s="68"/>
      <c r="BLT11" s="68"/>
      <c r="BLU11" s="68"/>
      <c r="BLV11" s="68"/>
      <c r="BLW11" s="68"/>
      <c r="BLX11" s="68"/>
      <c r="BLY11" s="68"/>
      <c r="BLZ11" s="68"/>
      <c r="BMA11" s="68"/>
      <c r="BMB11" s="68"/>
      <c r="BMC11" s="68"/>
      <c r="BMD11" s="68"/>
      <c r="BME11" s="68"/>
      <c r="BMF11" s="68"/>
      <c r="BMG11" s="68"/>
      <c r="BMH11" s="68"/>
      <c r="BMI11" s="68"/>
      <c r="BMJ11" s="68"/>
      <c r="BMK11" s="68"/>
      <c r="BML11" s="68"/>
      <c r="BMM11" s="68"/>
      <c r="BMN11" s="68"/>
      <c r="BMO11" s="68"/>
      <c r="BMP11" s="68"/>
      <c r="BMQ11" s="68"/>
      <c r="BMR11" s="68"/>
      <c r="BMS11" s="68"/>
      <c r="BMT11" s="68"/>
      <c r="BMU11" s="68"/>
      <c r="BMV11" s="68"/>
      <c r="BMW11" s="68"/>
      <c r="BMX11" s="68"/>
      <c r="BMY11" s="68"/>
      <c r="BMZ11" s="68"/>
      <c r="BNA11" s="68"/>
      <c r="BNB11" s="68"/>
      <c r="BNC11" s="68"/>
      <c r="BND11" s="68"/>
      <c r="BNE11" s="68"/>
      <c r="BNF11" s="68"/>
      <c r="BNG11" s="68"/>
      <c r="BNH11" s="68"/>
      <c r="BNI11" s="68"/>
      <c r="BNJ11" s="68"/>
      <c r="BNK11" s="68"/>
      <c r="BNL11" s="68"/>
      <c r="BNM11" s="68"/>
      <c r="BNN11" s="68"/>
      <c r="BNO11" s="68"/>
      <c r="BNP11" s="68"/>
      <c r="BNQ11" s="68"/>
      <c r="BNR11" s="68"/>
      <c r="BNS11" s="68"/>
      <c r="BNT11" s="68"/>
      <c r="BNU11" s="68"/>
      <c r="BNV11" s="68"/>
      <c r="BNW11" s="68"/>
      <c r="BNX11" s="68"/>
      <c r="BNY11" s="68"/>
      <c r="BNZ11" s="68"/>
      <c r="BOA11" s="68"/>
      <c r="BOB11" s="68"/>
      <c r="BOC11" s="68"/>
      <c r="BOD11" s="68"/>
      <c r="BOE11" s="68"/>
      <c r="BOF11" s="68"/>
      <c r="BOG11" s="68"/>
      <c r="BOH11" s="68"/>
      <c r="BOI11" s="68"/>
      <c r="BOJ11" s="68"/>
      <c r="BOK11" s="68"/>
      <c r="BOL11" s="68"/>
      <c r="BOM11" s="68"/>
      <c r="BON11" s="68"/>
      <c r="BOO11" s="68"/>
      <c r="BOP11" s="68"/>
      <c r="BOQ11" s="68"/>
      <c r="BOR11" s="68"/>
      <c r="BOS11" s="68"/>
      <c r="BOT11" s="68"/>
      <c r="BOU11" s="68"/>
      <c r="BOV11" s="68"/>
      <c r="BOW11" s="68"/>
      <c r="BOX11" s="68"/>
      <c r="BOY11" s="68"/>
      <c r="BOZ11" s="68"/>
      <c r="BPA11" s="68"/>
      <c r="BPB11" s="68"/>
      <c r="BPC11" s="68"/>
      <c r="BPD11" s="68"/>
      <c r="BPE11" s="68"/>
      <c r="BPF11" s="68"/>
      <c r="BPG11" s="68"/>
      <c r="BPH11" s="68"/>
      <c r="BPI11" s="68"/>
      <c r="BPJ11" s="68"/>
      <c r="BPK11" s="68"/>
      <c r="BPL11" s="68"/>
      <c r="BPM11" s="68"/>
      <c r="BPN11" s="68"/>
      <c r="BPO11" s="68"/>
      <c r="BPP11" s="68"/>
      <c r="BPQ11" s="68"/>
      <c r="BPR11" s="68"/>
      <c r="BPS11" s="68"/>
      <c r="BPT11" s="68"/>
      <c r="BPU11" s="68"/>
      <c r="BPV11" s="68"/>
      <c r="BPW11" s="68"/>
      <c r="BPX11" s="68"/>
      <c r="BPY11" s="68"/>
      <c r="BPZ11" s="68"/>
      <c r="BQA11" s="68"/>
      <c r="BQB11" s="68"/>
      <c r="BQC11" s="68"/>
      <c r="BQD11" s="68"/>
      <c r="BQE11" s="68"/>
      <c r="BQF11" s="68"/>
      <c r="BQG11" s="68"/>
      <c r="BQH11" s="68"/>
      <c r="BQI11" s="68"/>
      <c r="BQJ11" s="68"/>
      <c r="BQK11" s="68"/>
      <c r="BQL11" s="68"/>
      <c r="BQM11" s="68"/>
      <c r="BQN11" s="68"/>
      <c r="BQO11" s="68"/>
      <c r="BQP11" s="68"/>
      <c r="BQQ11" s="68"/>
      <c r="BQR11" s="68"/>
      <c r="BQS11" s="68"/>
      <c r="BQT11" s="68"/>
      <c r="BQU11" s="68"/>
      <c r="BQV11" s="68"/>
      <c r="BQW11" s="68"/>
      <c r="BQX11" s="68"/>
      <c r="BQY11" s="68"/>
      <c r="BQZ11" s="68"/>
      <c r="BRA11" s="68"/>
      <c r="BRB11" s="68"/>
      <c r="BRC11" s="68"/>
      <c r="BRD11" s="68"/>
      <c r="BRE11" s="68"/>
      <c r="BRF11" s="68"/>
      <c r="BRG11" s="68"/>
      <c r="BRH11" s="68"/>
      <c r="BRI11" s="68"/>
      <c r="BRJ11" s="68"/>
      <c r="BRK11" s="68"/>
      <c r="BRL11" s="68"/>
      <c r="BRM11" s="68"/>
      <c r="BRN11" s="68"/>
      <c r="BRO11" s="68"/>
      <c r="BRP11" s="68"/>
      <c r="BRQ11" s="68"/>
      <c r="BRR11" s="68"/>
      <c r="BRS11" s="68"/>
      <c r="BRT11" s="68"/>
      <c r="BRU11" s="68"/>
      <c r="BRV11" s="68"/>
      <c r="BRW11" s="68"/>
      <c r="BRX11" s="68"/>
      <c r="BRY11" s="68"/>
      <c r="BRZ11" s="68"/>
      <c r="BSA11" s="68"/>
      <c r="BSB11" s="68"/>
      <c r="BSC11" s="68"/>
      <c r="BSD11" s="68"/>
      <c r="BSE11" s="68"/>
      <c r="BSF11" s="68"/>
      <c r="BSG11" s="68"/>
      <c r="BSH11" s="68"/>
      <c r="BSI11" s="68"/>
      <c r="BSJ11" s="68"/>
      <c r="BSK11" s="68"/>
      <c r="BSL11" s="68"/>
      <c r="BSM11" s="68"/>
      <c r="BSN11" s="68"/>
      <c r="BSO11" s="68"/>
      <c r="BSP11" s="68"/>
      <c r="BSQ11" s="68"/>
      <c r="BSR11" s="68"/>
      <c r="BSS11" s="68"/>
      <c r="BST11" s="68"/>
      <c r="BSU11" s="68"/>
      <c r="BSV11" s="68"/>
      <c r="BSW11" s="68"/>
      <c r="BSX11" s="68"/>
      <c r="BSY11" s="68"/>
      <c r="BSZ11" s="68"/>
      <c r="BTA11" s="68"/>
      <c r="BTB11" s="68"/>
      <c r="BTC11" s="68"/>
      <c r="BTD11" s="68"/>
      <c r="BTE11" s="68"/>
      <c r="BTF11" s="68"/>
      <c r="BTG11" s="68"/>
      <c r="BTH11" s="68"/>
      <c r="BTI11" s="68"/>
      <c r="BTJ11" s="68"/>
      <c r="BTK11" s="68"/>
      <c r="BTL11" s="68"/>
      <c r="BTM11" s="68"/>
      <c r="BTN11" s="68"/>
      <c r="BTO11" s="68"/>
      <c r="BTP11" s="68"/>
      <c r="BTQ11" s="68"/>
      <c r="BTR11" s="68"/>
      <c r="BTS11" s="68"/>
      <c r="BTT11" s="68"/>
      <c r="BTU11" s="68"/>
      <c r="BTV11" s="68"/>
      <c r="BTW11" s="68"/>
      <c r="BTX11" s="68"/>
      <c r="BTY11" s="68"/>
      <c r="BTZ11" s="68"/>
      <c r="BUA11" s="68"/>
      <c r="BUB11" s="68"/>
      <c r="BUC11" s="68"/>
      <c r="BUD11" s="68"/>
      <c r="BUE11" s="68"/>
      <c r="BUF11" s="68"/>
      <c r="BUG11" s="68"/>
      <c r="BUH11" s="68"/>
      <c r="BUI11" s="68"/>
      <c r="BUJ11" s="68"/>
      <c r="BUK11" s="68"/>
      <c r="BUL11" s="68"/>
      <c r="BUM11" s="68"/>
      <c r="BUN11" s="68"/>
      <c r="BUO11" s="68"/>
      <c r="BUP11" s="68"/>
      <c r="BUQ11" s="68"/>
      <c r="BUR11" s="68"/>
      <c r="BUS11" s="68"/>
      <c r="BUT11" s="68"/>
      <c r="BUU11" s="68"/>
      <c r="BUV11" s="68"/>
      <c r="BUW11" s="68"/>
      <c r="BUX11" s="68"/>
      <c r="BUY11" s="68"/>
      <c r="BUZ11" s="68"/>
      <c r="BVA11" s="68"/>
      <c r="BVB11" s="68"/>
      <c r="BVC11" s="68"/>
      <c r="BVD11" s="68"/>
      <c r="BVE11" s="68"/>
      <c r="BVF11" s="68"/>
      <c r="BVG11" s="68"/>
      <c r="BVH11" s="68"/>
      <c r="BVI11" s="68"/>
      <c r="BVJ11" s="68"/>
      <c r="BVK11" s="68"/>
      <c r="BVL11" s="68"/>
      <c r="BVM11" s="68"/>
      <c r="BVN11" s="68"/>
      <c r="BVO11" s="68"/>
      <c r="BVP11" s="68"/>
      <c r="BVQ11" s="68"/>
      <c r="BVR11" s="68"/>
      <c r="BVS11" s="68"/>
      <c r="BVT11" s="68"/>
      <c r="BVU11" s="68"/>
      <c r="BVV11" s="68"/>
      <c r="BVW11" s="68"/>
      <c r="BVX11" s="68"/>
      <c r="BVY11" s="68"/>
      <c r="BVZ11" s="68"/>
      <c r="BWA11" s="68"/>
      <c r="BWB11" s="68"/>
      <c r="BWC11" s="68"/>
      <c r="BWD11" s="68"/>
      <c r="BWE11" s="68"/>
      <c r="BWF11" s="68"/>
      <c r="BWG11" s="68"/>
      <c r="BWH11" s="68"/>
      <c r="BWI11" s="68"/>
      <c r="BWJ11" s="68"/>
      <c r="BWK11" s="68"/>
      <c r="BWL11" s="68"/>
      <c r="BWM11" s="68"/>
      <c r="BWN11" s="68"/>
      <c r="BWO11" s="68"/>
      <c r="BWP11" s="68"/>
      <c r="BWQ11" s="68"/>
      <c r="BWR11" s="68"/>
      <c r="BWS11" s="68"/>
      <c r="BWT11" s="68"/>
      <c r="BWU11" s="68"/>
      <c r="BWV11" s="68"/>
      <c r="BWW11" s="68"/>
      <c r="BWX11" s="68"/>
      <c r="BWY11" s="68"/>
      <c r="BWZ11" s="68"/>
      <c r="BXA11" s="68"/>
      <c r="BXB11" s="68"/>
      <c r="BXC11" s="68"/>
      <c r="BXD11" s="68"/>
      <c r="BXE11" s="68"/>
      <c r="BXF11" s="68"/>
      <c r="BXG11" s="68"/>
      <c r="BXH11" s="68"/>
      <c r="BXI11" s="68"/>
      <c r="BXJ11" s="68"/>
      <c r="BXK11" s="68"/>
      <c r="BXL11" s="68"/>
      <c r="BXM11" s="68"/>
      <c r="BXN11" s="68"/>
      <c r="BXO11" s="68"/>
      <c r="BXP11" s="68"/>
      <c r="BXQ11" s="68"/>
      <c r="BXR11" s="68"/>
      <c r="BXS11" s="68"/>
      <c r="BXT11" s="68"/>
      <c r="BXU11" s="68"/>
      <c r="BXV11" s="68"/>
      <c r="BXW11" s="68"/>
      <c r="BXX11" s="68"/>
      <c r="BXY11" s="68"/>
      <c r="BXZ11" s="68"/>
      <c r="BYA11" s="68"/>
      <c r="BYB11" s="68"/>
      <c r="BYC11" s="68"/>
      <c r="BYD11" s="68"/>
      <c r="BYE11" s="68"/>
      <c r="BYF11" s="68"/>
      <c r="BYG11" s="68"/>
      <c r="BYH11" s="68"/>
      <c r="BYI11" s="68"/>
      <c r="BYJ11" s="68"/>
      <c r="BYK11" s="68"/>
      <c r="BYL11" s="68"/>
      <c r="BYM11" s="68"/>
      <c r="BYN11" s="68"/>
      <c r="BYO11" s="68"/>
      <c r="BYP11" s="68"/>
      <c r="BYQ11" s="68"/>
      <c r="BYR11" s="68"/>
      <c r="BYS11" s="68"/>
      <c r="BYT11" s="68"/>
      <c r="BYU11" s="68"/>
      <c r="BYV11" s="68"/>
      <c r="BYW11" s="68"/>
      <c r="BYX11" s="68"/>
      <c r="BYY11" s="68"/>
      <c r="BYZ11" s="68"/>
      <c r="BZA11" s="68"/>
      <c r="BZB11" s="68"/>
      <c r="BZC11" s="68"/>
      <c r="BZD11" s="68"/>
      <c r="BZE11" s="68"/>
      <c r="BZF11" s="68"/>
      <c r="BZG11" s="68"/>
      <c r="BZH11" s="68"/>
      <c r="BZI11" s="68"/>
      <c r="BZJ11" s="68"/>
      <c r="BZK11" s="68"/>
      <c r="BZL11" s="68"/>
      <c r="BZM11" s="68"/>
      <c r="BZN11" s="68"/>
      <c r="BZO11" s="68"/>
      <c r="BZP11" s="68"/>
      <c r="BZQ11" s="68"/>
      <c r="BZR11" s="68"/>
      <c r="BZS11" s="68"/>
      <c r="BZT11" s="68"/>
      <c r="BZU11" s="68"/>
      <c r="BZV11" s="68"/>
      <c r="BZW11" s="68"/>
      <c r="BZX11" s="68"/>
      <c r="BZY11" s="68"/>
      <c r="BZZ11" s="68"/>
      <c r="CAA11" s="68"/>
      <c r="CAB11" s="68"/>
      <c r="CAC11" s="68"/>
      <c r="CAD11" s="68"/>
      <c r="CAE11" s="68"/>
      <c r="CAF11" s="68"/>
      <c r="CAG11" s="68"/>
      <c r="CAH11" s="68"/>
      <c r="CAI11" s="68"/>
      <c r="CAJ11" s="68"/>
      <c r="CAK11" s="68"/>
      <c r="CAL11" s="68"/>
      <c r="CAM11" s="68"/>
      <c r="CAN11" s="68"/>
      <c r="CAO11" s="68"/>
      <c r="CAP11" s="68"/>
      <c r="CAQ11" s="68"/>
      <c r="CAR11" s="68"/>
      <c r="CAS11" s="68"/>
      <c r="CAT11" s="68"/>
      <c r="CAU11" s="68"/>
      <c r="CAV11" s="68"/>
      <c r="CAW11" s="68"/>
      <c r="CAX11" s="68"/>
      <c r="CAY11" s="68"/>
      <c r="CAZ11" s="68"/>
      <c r="CBA11" s="68"/>
      <c r="CBB11" s="68"/>
      <c r="CBC11" s="68"/>
      <c r="CBD11" s="68"/>
      <c r="CBE11" s="68"/>
      <c r="CBF11" s="68"/>
      <c r="CBG11" s="68"/>
      <c r="CBH11" s="68"/>
      <c r="CBI11" s="68"/>
      <c r="CBJ11" s="68"/>
      <c r="CBK11" s="68"/>
      <c r="CBL11" s="68"/>
      <c r="CBM11" s="68"/>
      <c r="CBN11" s="68"/>
      <c r="CBO11" s="68"/>
      <c r="CBP11" s="68"/>
      <c r="CBQ11" s="68"/>
      <c r="CBR11" s="68"/>
      <c r="CBS11" s="68"/>
      <c r="CBT11" s="68"/>
      <c r="CBU11" s="68"/>
      <c r="CBV11" s="68"/>
      <c r="CBW11" s="68"/>
      <c r="CBX11" s="68"/>
      <c r="CBY11" s="68"/>
      <c r="CBZ11" s="68"/>
      <c r="CCA11" s="68"/>
      <c r="CCB11" s="68"/>
      <c r="CCC11" s="68"/>
      <c r="CCD11" s="68"/>
      <c r="CCE11" s="68"/>
      <c r="CCF11" s="68"/>
      <c r="CCG11" s="68"/>
      <c r="CCH11" s="68"/>
      <c r="CCI11" s="68"/>
      <c r="CCJ11" s="68"/>
      <c r="CCK11" s="68"/>
      <c r="CCL11" s="68"/>
      <c r="CCM11" s="68"/>
      <c r="CCN11" s="68"/>
      <c r="CCO11" s="68"/>
      <c r="CCP11" s="68"/>
      <c r="CCQ11" s="68"/>
      <c r="CCR11" s="68"/>
      <c r="CCS11" s="68"/>
      <c r="CCT11" s="68"/>
      <c r="CCU11" s="68"/>
      <c r="CCV11" s="68"/>
      <c r="CCW11" s="68"/>
      <c r="CCX11" s="68"/>
      <c r="CCY11" s="68"/>
      <c r="CCZ11" s="68"/>
      <c r="CDA11" s="68"/>
      <c r="CDB11" s="68"/>
      <c r="CDC11" s="68"/>
      <c r="CDD11" s="68"/>
      <c r="CDE11" s="68"/>
      <c r="CDF11" s="68"/>
      <c r="CDG11" s="68"/>
      <c r="CDH11" s="68"/>
      <c r="CDI11" s="68"/>
      <c r="CDJ11" s="68"/>
      <c r="CDK11" s="68"/>
      <c r="CDL11" s="68"/>
      <c r="CDM11" s="68"/>
      <c r="CDN11" s="68"/>
      <c r="CDO11" s="68"/>
      <c r="CDP11" s="68"/>
      <c r="CDQ11" s="68"/>
      <c r="CDR11" s="68"/>
      <c r="CDS11" s="68"/>
      <c r="CDT11" s="68"/>
      <c r="CDU11" s="68"/>
      <c r="CDV11" s="68"/>
      <c r="CDW11" s="68"/>
      <c r="CDX11" s="68"/>
      <c r="CDY11" s="68"/>
      <c r="CDZ11" s="68"/>
      <c r="CEA11" s="68"/>
      <c r="CEB11" s="68"/>
      <c r="CEC11" s="68"/>
      <c r="CED11" s="68"/>
      <c r="CEE11" s="68"/>
      <c r="CEF11" s="68"/>
      <c r="CEG11" s="68"/>
      <c r="CEH11" s="68"/>
      <c r="CEI11" s="68"/>
      <c r="CEJ11" s="68"/>
      <c r="CEK11" s="68"/>
      <c r="CEL11" s="68"/>
      <c r="CEM11" s="68"/>
      <c r="CEN11" s="68"/>
      <c r="CEO11" s="68"/>
      <c r="CEP11" s="68"/>
      <c r="CEQ11" s="68"/>
      <c r="CER11" s="68"/>
      <c r="CES11" s="68"/>
      <c r="CET11" s="68"/>
      <c r="CEU11" s="68"/>
      <c r="CEV11" s="68"/>
      <c r="CEW11" s="68"/>
      <c r="CEX11" s="68"/>
      <c r="CEY11" s="68"/>
      <c r="CEZ11" s="68"/>
      <c r="CFA11" s="68"/>
      <c r="CFB11" s="68"/>
      <c r="CFC11" s="68"/>
      <c r="CFD11" s="68"/>
      <c r="CFE11" s="68"/>
      <c r="CFF11" s="68"/>
      <c r="CFG11" s="68"/>
      <c r="CFH11" s="68"/>
      <c r="CFI11" s="68"/>
      <c r="CFJ11" s="68"/>
      <c r="CFK11" s="68"/>
      <c r="CFL11" s="68"/>
      <c r="CFM11" s="68"/>
      <c r="CFN11" s="68"/>
      <c r="CFO11" s="68"/>
      <c r="CFP11" s="68"/>
      <c r="CFQ11" s="68"/>
      <c r="CFR11" s="68"/>
      <c r="CFS11" s="68"/>
      <c r="CFT11" s="68"/>
      <c r="CFU11" s="68"/>
      <c r="CFV11" s="68"/>
      <c r="CFW11" s="68"/>
      <c r="CFX11" s="68"/>
      <c r="CFY11" s="68"/>
      <c r="CFZ11" s="68"/>
      <c r="CGA11" s="68"/>
      <c r="CGB11" s="68"/>
      <c r="CGC11" s="68"/>
      <c r="CGD11" s="68"/>
      <c r="CGE11" s="68"/>
      <c r="CGF11" s="68"/>
      <c r="CGG11" s="68"/>
      <c r="CGH11" s="68"/>
      <c r="CGI11" s="68"/>
      <c r="CGJ11" s="68"/>
      <c r="CGK11" s="68"/>
      <c r="CGL11" s="68"/>
      <c r="CGM11" s="68"/>
      <c r="CGN11" s="68"/>
      <c r="CGO11" s="68"/>
      <c r="CGP11" s="68"/>
      <c r="CGQ11" s="68"/>
      <c r="CGR11" s="68"/>
      <c r="CGS11" s="68"/>
      <c r="CGT11" s="68"/>
      <c r="CGU11" s="68"/>
      <c r="CGV11" s="68"/>
      <c r="CGW11" s="68"/>
      <c r="CGX11" s="68"/>
      <c r="CGY11" s="68"/>
      <c r="CGZ11" s="68"/>
      <c r="CHA11" s="68"/>
      <c r="CHB11" s="68"/>
      <c r="CHC11" s="68"/>
      <c r="CHD11" s="68"/>
      <c r="CHE11" s="68"/>
      <c r="CHF11" s="68"/>
      <c r="CHG11" s="68"/>
      <c r="CHH11" s="68"/>
      <c r="CHI11" s="68"/>
      <c r="CHJ11" s="68"/>
      <c r="CHK11" s="68"/>
      <c r="CHL11" s="68"/>
      <c r="CHM11" s="68"/>
      <c r="CHN11" s="68"/>
      <c r="CHO11" s="68"/>
      <c r="CHP11" s="68"/>
      <c r="CHQ11" s="68"/>
      <c r="CHR11" s="68"/>
      <c r="CHS11" s="68"/>
      <c r="CHT11" s="68"/>
      <c r="CHU11" s="68"/>
      <c r="CHV11" s="68"/>
      <c r="CHW11" s="68"/>
      <c r="CHX11" s="68"/>
      <c r="CHY11" s="68"/>
      <c r="CHZ11" s="68"/>
      <c r="CIA11" s="68"/>
      <c r="CIB11" s="68"/>
      <c r="CIC11" s="68"/>
      <c r="CID11" s="68"/>
      <c r="CIE11" s="68"/>
      <c r="CIF11" s="68"/>
      <c r="CIG11" s="68"/>
      <c r="CIH11" s="68"/>
      <c r="CII11" s="68"/>
      <c r="CIJ11" s="68"/>
      <c r="CIK11" s="68"/>
      <c r="CIL11" s="68"/>
      <c r="CIM11" s="68"/>
      <c r="CIN11" s="68"/>
      <c r="CIO11" s="68"/>
      <c r="CIP11" s="68"/>
      <c r="CIQ11" s="68"/>
      <c r="CIR11" s="68"/>
      <c r="CIS11" s="68"/>
      <c r="CIT11" s="68"/>
      <c r="CIU11" s="68"/>
      <c r="CIV11" s="68"/>
      <c r="CIW11" s="68"/>
      <c r="CIX11" s="68"/>
      <c r="CIY11" s="68"/>
      <c r="CIZ11" s="68"/>
      <c r="CJA11" s="68"/>
      <c r="CJB11" s="68"/>
      <c r="CJC11" s="68"/>
      <c r="CJD11" s="68"/>
      <c r="CJE11" s="68"/>
      <c r="CJF11" s="68"/>
      <c r="CJG11" s="68"/>
      <c r="CJH11" s="68"/>
      <c r="CJI11" s="68"/>
      <c r="CJJ11" s="68"/>
      <c r="CJK11" s="68"/>
      <c r="CJL11" s="68"/>
      <c r="CJM11" s="68"/>
      <c r="CJN11" s="68"/>
      <c r="CJO11" s="68"/>
      <c r="CJP11" s="68"/>
      <c r="CJQ11" s="68"/>
      <c r="CJR11" s="68"/>
      <c r="CJS11" s="68"/>
      <c r="CJT11" s="68"/>
      <c r="CJU11" s="68"/>
      <c r="CJV11" s="68"/>
      <c r="CJW11" s="68"/>
      <c r="CJX11" s="68"/>
      <c r="CJY11" s="68"/>
      <c r="CJZ11" s="68"/>
      <c r="CKA11" s="68"/>
      <c r="CKB11" s="68"/>
      <c r="CKC11" s="68"/>
      <c r="CKD11" s="68"/>
      <c r="CKE11" s="68"/>
      <c r="CKF11" s="68"/>
      <c r="CKG11" s="68"/>
      <c r="CKH11" s="68"/>
      <c r="CKI11" s="68"/>
      <c r="CKJ11" s="68"/>
      <c r="CKK11" s="68"/>
      <c r="CKL11" s="68"/>
      <c r="CKM11" s="68"/>
      <c r="CKN11" s="68"/>
      <c r="CKO11" s="68"/>
      <c r="CKP11" s="68"/>
      <c r="CKQ11" s="68"/>
      <c r="CKR11" s="68"/>
      <c r="CKS11" s="68"/>
      <c r="CKT11" s="68"/>
      <c r="CKU11" s="68"/>
      <c r="CKV11" s="68"/>
      <c r="CKW11" s="68"/>
      <c r="CKX11" s="68"/>
      <c r="CKY11" s="68"/>
      <c r="CKZ11" s="68"/>
      <c r="CLA11" s="68"/>
      <c r="CLB11" s="68"/>
      <c r="CLC11" s="68"/>
      <c r="CLD11" s="68"/>
      <c r="CLE11" s="68"/>
      <c r="CLF11" s="68"/>
      <c r="CLG11" s="68"/>
      <c r="CLH11" s="68"/>
      <c r="CLI11" s="68"/>
      <c r="CLJ11" s="68"/>
      <c r="CLK11" s="68"/>
      <c r="CLL11" s="68"/>
      <c r="CLM11" s="68"/>
      <c r="CLN11" s="68"/>
      <c r="CLO11" s="68"/>
      <c r="CLP11" s="68"/>
      <c r="CLQ11" s="68"/>
      <c r="CLR11" s="68"/>
      <c r="CLS11" s="68"/>
      <c r="CLT11" s="68"/>
      <c r="CLU11" s="68"/>
      <c r="CLV11" s="68"/>
      <c r="CLW11" s="68"/>
      <c r="CLX11" s="68"/>
      <c r="CLY11" s="68"/>
      <c r="CLZ11" s="68"/>
      <c r="CMA11" s="68"/>
      <c r="CMB11" s="68"/>
      <c r="CMC11" s="68"/>
      <c r="CMD11" s="68"/>
      <c r="CME11" s="68"/>
      <c r="CMF11" s="68"/>
      <c r="CMG11" s="68"/>
      <c r="CMH11" s="68"/>
      <c r="CMI11" s="68"/>
      <c r="CMJ11" s="68"/>
      <c r="CMK11" s="68"/>
      <c r="CML11" s="68"/>
      <c r="CMM11" s="68"/>
      <c r="CMN11" s="68"/>
      <c r="CMO11" s="68"/>
      <c r="CMP11" s="68"/>
      <c r="CMQ11" s="68"/>
      <c r="CMR11" s="68"/>
      <c r="CMS11" s="68"/>
      <c r="CMT11" s="68"/>
      <c r="CMU11" s="68"/>
      <c r="CMV11" s="68"/>
      <c r="CMW11" s="68"/>
      <c r="CMX11" s="68"/>
      <c r="CMY11" s="68"/>
      <c r="CMZ11" s="68"/>
      <c r="CNA11" s="68"/>
      <c r="CNB11" s="68"/>
      <c r="CNC11" s="68"/>
      <c r="CND11" s="68"/>
      <c r="CNE11" s="68"/>
      <c r="CNF11" s="68"/>
      <c r="CNG11" s="68"/>
      <c r="CNH11" s="68"/>
      <c r="CNI11" s="68"/>
      <c r="CNJ11" s="68"/>
      <c r="CNK11" s="68"/>
      <c r="CNL11" s="68"/>
      <c r="CNM11" s="68"/>
      <c r="CNN11" s="68"/>
      <c r="CNO11" s="68"/>
      <c r="CNP11" s="68"/>
      <c r="CNQ11" s="68"/>
      <c r="CNR11" s="68"/>
      <c r="CNS11" s="68"/>
      <c r="CNT11" s="68"/>
      <c r="CNU11" s="68"/>
      <c r="CNV11" s="68"/>
      <c r="CNW11" s="68"/>
      <c r="CNX11" s="68"/>
      <c r="CNY11" s="68"/>
      <c r="CNZ11" s="68"/>
      <c r="COA11" s="68"/>
      <c r="COB11" s="68"/>
      <c r="COC11" s="68"/>
      <c r="COD11" s="68"/>
      <c r="COE11" s="68"/>
      <c r="COF11" s="68"/>
      <c r="COG11" s="68"/>
      <c r="COH11" s="68"/>
      <c r="COI11" s="68"/>
      <c r="COJ11" s="68"/>
      <c r="COK11" s="68"/>
      <c r="COL11" s="68"/>
      <c r="COM11" s="68"/>
      <c r="CON11" s="68"/>
      <c r="COO11" s="68"/>
      <c r="COP11" s="68"/>
      <c r="COQ11" s="68"/>
      <c r="COR11" s="68"/>
      <c r="COS11" s="68"/>
      <c r="COT11" s="68"/>
      <c r="COU11" s="68"/>
      <c r="COV11" s="68"/>
      <c r="COW11" s="68"/>
      <c r="COX11" s="68"/>
      <c r="COY11" s="68"/>
      <c r="COZ11" s="68"/>
      <c r="CPA11" s="68"/>
      <c r="CPB11" s="68"/>
      <c r="CPC11" s="68"/>
      <c r="CPD11" s="68"/>
      <c r="CPE11" s="68"/>
      <c r="CPF11" s="68"/>
      <c r="CPG11" s="68"/>
      <c r="CPH11" s="68"/>
      <c r="CPI11" s="68"/>
      <c r="CPJ11" s="68"/>
      <c r="CPK11" s="68"/>
      <c r="CPL11" s="68"/>
      <c r="CPM11" s="68"/>
      <c r="CPN11" s="68"/>
      <c r="CPO11" s="68"/>
      <c r="CPP11" s="68"/>
      <c r="CPQ11" s="68"/>
      <c r="CPR11" s="68"/>
      <c r="CPS11" s="68"/>
      <c r="CPT11" s="68"/>
      <c r="CPU11" s="68"/>
      <c r="CPV11" s="68"/>
      <c r="CPW11" s="68"/>
      <c r="CPX11" s="68"/>
      <c r="CPY11" s="68"/>
      <c r="CPZ11" s="68"/>
      <c r="CQA11" s="68"/>
      <c r="CQB11" s="68"/>
      <c r="CQC11" s="68"/>
      <c r="CQD11" s="68"/>
      <c r="CQE11" s="68"/>
      <c r="CQF11" s="68"/>
      <c r="CQG11" s="68"/>
      <c r="CQH11" s="68"/>
      <c r="CQI11" s="68"/>
      <c r="CQJ11" s="68"/>
      <c r="CQK11" s="68"/>
      <c r="CQL11" s="68"/>
      <c r="CQM11" s="68"/>
      <c r="CQN11" s="68"/>
      <c r="CQO11" s="68"/>
      <c r="CQP11" s="68"/>
      <c r="CQQ11" s="68"/>
      <c r="CQR11" s="68"/>
      <c r="CQS11" s="68"/>
      <c r="CQT11" s="68"/>
      <c r="CQU11" s="68"/>
      <c r="CQV11" s="68"/>
      <c r="CQW11" s="68"/>
      <c r="CQX11" s="68"/>
      <c r="CQY11" s="68"/>
      <c r="CQZ11" s="68"/>
      <c r="CRA11" s="68"/>
      <c r="CRB11" s="68"/>
      <c r="CRC11" s="68"/>
      <c r="CRD11" s="68"/>
      <c r="CRE11" s="68"/>
      <c r="CRF11" s="68"/>
      <c r="CRG11" s="68"/>
      <c r="CRH11" s="68"/>
      <c r="CRI11" s="68"/>
      <c r="CRJ11" s="68"/>
      <c r="CRK11" s="68"/>
      <c r="CRL11" s="68"/>
      <c r="CRM11" s="68"/>
      <c r="CRN11" s="68"/>
      <c r="CRO11" s="68"/>
      <c r="CRP11" s="68"/>
      <c r="CRQ11" s="68"/>
      <c r="CRR11" s="68"/>
      <c r="CRS11" s="68"/>
      <c r="CRT11" s="68"/>
      <c r="CRU11" s="68"/>
      <c r="CRV11" s="68"/>
      <c r="CRW11" s="68"/>
      <c r="CRX11" s="68"/>
      <c r="CRY11" s="68"/>
      <c r="CRZ11" s="68"/>
      <c r="CSA11" s="68"/>
      <c r="CSB11" s="68"/>
      <c r="CSC11" s="68"/>
      <c r="CSD11" s="68"/>
      <c r="CSE11" s="68"/>
      <c r="CSF11" s="68"/>
      <c r="CSG11" s="68"/>
      <c r="CSH11" s="68"/>
      <c r="CSI11" s="68"/>
      <c r="CSJ11" s="68"/>
      <c r="CSK11" s="68"/>
      <c r="CSL11" s="68"/>
      <c r="CSM11" s="68"/>
      <c r="CSN11" s="68"/>
      <c r="CSO11" s="68"/>
      <c r="CSP11" s="68"/>
      <c r="CSQ11" s="68"/>
      <c r="CSR11" s="68"/>
      <c r="CSS11" s="68"/>
      <c r="CST11" s="68"/>
      <c r="CSU11" s="68"/>
      <c r="CSV11" s="68"/>
      <c r="CSW11" s="68"/>
      <c r="CSX11" s="68"/>
      <c r="CSY11" s="68"/>
      <c r="CSZ11" s="68"/>
      <c r="CTA11" s="68"/>
      <c r="CTB11" s="68"/>
      <c r="CTC11" s="68"/>
      <c r="CTD11" s="68"/>
      <c r="CTE11" s="68"/>
      <c r="CTF11" s="68"/>
      <c r="CTG11" s="68"/>
      <c r="CTH11" s="68"/>
      <c r="CTI11" s="68"/>
      <c r="CTJ11" s="68"/>
      <c r="CTK11" s="68"/>
      <c r="CTL11" s="68"/>
      <c r="CTM11" s="68"/>
      <c r="CTN11" s="68"/>
      <c r="CTO11" s="68"/>
      <c r="CTP11" s="68"/>
      <c r="CTQ11" s="68"/>
      <c r="CTR11" s="68"/>
      <c r="CTS11" s="68"/>
      <c r="CTT11" s="68"/>
      <c r="CTU11" s="68"/>
      <c r="CTV11" s="68"/>
      <c r="CTW11" s="68"/>
      <c r="CTX11" s="68"/>
      <c r="CTY11" s="68"/>
      <c r="CTZ11" s="68"/>
      <c r="CUA11" s="68"/>
      <c r="CUB11" s="68"/>
      <c r="CUC11" s="68"/>
      <c r="CUD11" s="68"/>
      <c r="CUE11" s="68"/>
      <c r="CUF11" s="68"/>
      <c r="CUG11" s="68"/>
      <c r="CUH11" s="68"/>
      <c r="CUI11" s="68"/>
      <c r="CUJ11" s="68"/>
      <c r="CUK11" s="68"/>
      <c r="CUL11" s="68"/>
      <c r="CUM11" s="68"/>
      <c r="CUN11" s="68"/>
      <c r="CUO11" s="68"/>
      <c r="CUP11" s="68"/>
      <c r="CUQ11" s="68"/>
      <c r="CUR11" s="68"/>
      <c r="CUS11" s="68"/>
      <c r="CUT11" s="68"/>
      <c r="CUU11" s="68"/>
      <c r="CUV11" s="68"/>
      <c r="CUW11" s="68"/>
      <c r="CUX11" s="68"/>
      <c r="CUY11" s="68"/>
      <c r="CUZ11" s="68"/>
      <c r="CVA11" s="68"/>
      <c r="CVB11" s="68"/>
      <c r="CVC11" s="68"/>
      <c r="CVD11" s="68"/>
      <c r="CVE11" s="68"/>
      <c r="CVF11" s="68"/>
      <c r="CVG11" s="68"/>
      <c r="CVH11" s="68"/>
      <c r="CVI11" s="68"/>
      <c r="CVJ11" s="68"/>
      <c r="CVK11" s="68"/>
      <c r="CVL11" s="68"/>
      <c r="CVM11" s="68"/>
      <c r="CVN11" s="68"/>
      <c r="CVO11" s="68"/>
      <c r="CVP11" s="68"/>
      <c r="CVQ11" s="68"/>
      <c r="CVR11" s="68"/>
      <c r="CVS11" s="68"/>
      <c r="CVT11" s="68"/>
      <c r="CVU11" s="68"/>
      <c r="CVV11" s="68"/>
      <c r="CVW11" s="68"/>
      <c r="CVX11" s="68"/>
      <c r="CVY11" s="68"/>
      <c r="CVZ11" s="68"/>
      <c r="CWA11" s="68"/>
      <c r="CWB11" s="68"/>
      <c r="CWC11" s="68"/>
      <c r="CWD11" s="68"/>
      <c r="CWE11" s="68"/>
      <c r="CWF11" s="68"/>
      <c r="CWG11" s="68"/>
      <c r="CWH11" s="68"/>
      <c r="CWI11" s="68"/>
      <c r="CWJ11" s="68"/>
      <c r="CWK11" s="68"/>
      <c r="CWL11" s="68"/>
      <c r="CWM11" s="68"/>
      <c r="CWN11" s="68"/>
      <c r="CWO11" s="68"/>
      <c r="CWP11" s="68"/>
      <c r="CWQ11" s="68"/>
      <c r="CWR11" s="68"/>
      <c r="CWS11" s="68"/>
      <c r="CWT11" s="68"/>
      <c r="CWU11" s="68"/>
      <c r="CWV11" s="68"/>
      <c r="CWW11" s="68"/>
      <c r="CWX11" s="68"/>
      <c r="CWY11" s="68"/>
      <c r="CWZ11" s="68"/>
      <c r="CXA11" s="68"/>
      <c r="CXB11" s="68"/>
      <c r="CXC11" s="68"/>
      <c r="CXD11" s="68"/>
      <c r="CXE11" s="68"/>
      <c r="CXF11" s="68"/>
      <c r="CXG11" s="68"/>
      <c r="CXH11" s="68"/>
      <c r="CXI11" s="68"/>
      <c r="CXJ11" s="68"/>
      <c r="CXK11" s="68"/>
      <c r="CXL11" s="68"/>
      <c r="CXM11" s="68"/>
      <c r="CXN11" s="68"/>
      <c r="CXO11" s="68"/>
      <c r="CXP11" s="68"/>
      <c r="CXQ11" s="68"/>
      <c r="CXR11" s="68"/>
      <c r="CXS11" s="68"/>
      <c r="CXT11" s="68"/>
      <c r="CXU11" s="68"/>
      <c r="CXV11" s="68"/>
      <c r="CXW11" s="68"/>
      <c r="CXX11" s="68"/>
      <c r="CXY11" s="68"/>
      <c r="CXZ11" s="68"/>
      <c r="CYA11" s="68"/>
      <c r="CYB11" s="68"/>
      <c r="CYC11" s="68"/>
      <c r="CYD11" s="68"/>
      <c r="CYE11" s="68"/>
      <c r="CYF11" s="68"/>
      <c r="CYG11" s="68"/>
      <c r="CYH11" s="68"/>
      <c r="CYI11" s="68"/>
      <c r="CYJ11" s="68"/>
      <c r="CYK11" s="68"/>
      <c r="CYL11" s="68"/>
      <c r="CYM11" s="68"/>
      <c r="CYN11" s="68"/>
      <c r="CYO11" s="68"/>
      <c r="CYP11" s="68"/>
      <c r="CYQ11" s="68"/>
      <c r="CYR11" s="68"/>
      <c r="CYS11" s="68"/>
      <c r="CYT11" s="68"/>
      <c r="CYU11" s="68"/>
      <c r="CYV11" s="68"/>
      <c r="CYW11" s="68"/>
      <c r="CYX11" s="68"/>
      <c r="CYY11" s="68"/>
      <c r="CYZ11" s="68"/>
      <c r="CZA11" s="68"/>
      <c r="CZB11" s="68"/>
      <c r="CZC11" s="68"/>
      <c r="CZD11" s="68"/>
      <c r="CZE11" s="68"/>
      <c r="CZF11" s="68"/>
      <c r="CZG11" s="68"/>
      <c r="CZH11" s="68"/>
      <c r="CZI11" s="68"/>
      <c r="CZJ11" s="68"/>
      <c r="CZK11" s="68"/>
      <c r="CZL11" s="68"/>
      <c r="CZM11" s="68"/>
      <c r="CZN11" s="68"/>
      <c r="CZO11" s="68"/>
      <c r="CZP11" s="68"/>
      <c r="CZQ11" s="68"/>
      <c r="CZR11" s="68"/>
      <c r="CZS11" s="68"/>
      <c r="CZT11" s="68"/>
      <c r="CZU11" s="68"/>
      <c r="CZV11" s="68"/>
      <c r="CZW11" s="68"/>
      <c r="CZX11" s="68"/>
      <c r="CZY11" s="68"/>
      <c r="CZZ11" s="68"/>
      <c r="DAA11" s="68"/>
      <c r="DAB11" s="68"/>
      <c r="DAC11" s="68"/>
      <c r="DAD11" s="68"/>
      <c r="DAE11" s="68"/>
      <c r="DAF11" s="68"/>
      <c r="DAG11" s="68"/>
      <c r="DAH11" s="68"/>
      <c r="DAI11" s="68"/>
      <c r="DAJ11" s="68"/>
      <c r="DAK11" s="68"/>
      <c r="DAL11" s="68"/>
      <c r="DAM11" s="68"/>
      <c r="DAN11" s="68"/>
      <c r="DAO11" s="68"/>
      <c r="DAP11" s="68"/>
      <c r="DAQ11" s="68"/>
      <c r="DAR11" s="68"/>
      <c r="DAS11" s="68"/>
      <c r="DAT11" s="68"/>
      <c r="DAU11" s="68"/>
      <c r="DAV11" s="68"/>
      <c r="DAW11" s="68"/>
      <c r="DAX11" s="68"/>
      <c r="DAY11" s="68"/>
      <c r="DAZ11" s="68"/>
      <c r="DBA11" s="68"/>
      <c r="DBB11" s="68"/>
      <c r="DBC11" s="68"/>
      <c r="DBD11" s="68"/>
      <c r="DBE11" s="68"/>
      <c r="DBF11" s="68"/>
      <c r="DBG11" s="68"/>
      <c r="DBH11" s="68"/>
      <c r="DBI11" s="68"/>
      <c r="DBJ11" s="68"/>
      <c r="DBK11" s="68"/>
      <c r="DBL11" s="68"/>
      <c r="DBM11" s="68"/>
      <c r="DBN11" s="68"/>
      <c r="DBO11" s="68"/>
      <c r="DBP11" s="68"/>
      <c r="DBQ11" s="68"/>
      <c r="DBR11" s="68"/>
      <c r="DBS11" s="68"/>
      <c r="DBT11" s="68"/>
      <c r="DBU11" s="68"/>
      <c r="DBV11" s="68"/>
      <c r="DBW11" s="68"/>
      <c r="DBX11" s="68"/>
      <c r="DBY11" s="68"/>
      <c r="DBZ11" s="68"/>
      <c r="DCA11" s="68"/>
      <c r="DCB11" s="68"/>
      <c r="DCC11" s="68"/>
      <c r="DCD11" s="68"/>
      <c r="DCE11" s="68"/>
      <c r="DCF11" s="68"/>
      <c r="DCG11" s="68"/>
      <c r="DCH11" s="68"/>
      <c r="DCI11" s="68"/>
      <c r="DCJ11" s="68"/>
      <c r="DCK11" s="68"/>
      <c r="DCL11" s="68"/>
      <c r="DCM11" s="68"/>
      <c r="DCN11" s="68"/>
      <c r="DCO11" s="68"/>
      <c r="DCP11" s="68"/>
      <c r="DCQ11" s="68"/>
      <c r="DCR11" s="68"/>
      <c r="DCS11" s="68"/>
      <c r="DCT11" s="68"/>
      <c r="DCU11" s="68"/>
      <c r="DCV11" s="68"/>
      <c r="DCW11" s="68"/>
      <c r="DCX11" s="68"/>
      <c r="DCY11" s="68"/>
      <c r="DCZ11" s="68"/>
      <c r="DDA11" s="68"/>
      <c r="DDB11" s="68"/>
      <c r="DDC11" s="68"/>
      <c r="DDD11" s="68"/>
      <c r="DDE11" s="68"/>
      <c r="DDF11" s="68"/>
      <c r="DDG11" s="68"/>
      <c r="DDH11" s="68"/>
      <c r="DDI11" s="68"/>
      <c r="DDJ11" s="68"/>
      <c r="DDK11" s="68"/>
      <c r="DDL11" s="68"/>
      <c r="DDM11" s="68"/>
      <c r="DDN11" s="68"/>
      <c r="DDO11" s="68"/>
      <c r="DDP11" s="68"/>
      <c r="DDQ11" s="68"/>
      <c r="DDR11" s="68"/>
      <c r="DDS11" s="68"/>
      <c r="DDT11" s="68"/>
      <c r="DDU11" s="68"/>
      <c r="DDV11" s="68"/>
      <c r="DDW11" s="68"/>
      <c r="DDX11" s="68"/>
      <c r="DDY11" s="68"/>
      <c r="DDZ11" s="68"/>
      <c r="DEA11" s="68"/>
      <c r="DEB11" s="68"/>
      <c r="DEC11" s="68"/>
      <c r="DED11" s="68"/>
      <c r="DEE11" s="68"/>
      <c r="DEF11" s="68"/>
      <c r="DEG11" s="68"/>
      <c r="DEH11" s="68"/>
      <c r="DEI11" s="68"/>
      <c r="DEJ11" s="68"/>
      <c r="DEK11" s="68"/>
      <c r="DEL11" s="68"/>
      <c r="DEM11" s="68"/>
      <c r="DEN11" s="68"/>
      <c r="DEO11" s="68"/>
      <c r="DEP11" s="68"/>
      <c r="DEQ11" s="68"/>
      <c r="DER11" s="68"/>
      <c r="DES11" s="68"/>
      <c r="DET11" s="68"/>
      <c r="DEU11" s="68"/>
      <c r="DEV11" s="68"/>
      <c r="DEW11" s="68"/>
      <c r="DEX11" s="68"/>
      <c r="DEY11" s="68"/>
      <c r="DEZ11" s="68"/>
      <c r="DFA11" s="68"/>
      <c r="DFB11" s="68"/>
      <c r="DFC11" s="68"/>
      <c r="DFD11" s="68"/>
      <c r="DFE11" s="68"/>
      <c r="DFF11" s="68"/>
      <c r="DFG11" s="68"/>
      <c r="DFH11" s="68"/>
      <c r="DFI11" s="68"/>
      <c r="DFJ11" s="68"/>
      <c r="DFK11" s="68"/>
      <c r="DFL11" s="68"/>
      <c r="DFM11" s="68"/>
      <c r="DFN11" s="68"/>
      <c r="DFO11" s="68"/>
      <c r="DFP11" s="68"/>
      <c r="DFQ11" s="68"/>
      <c r="DFR11" s="68"/>
      <c r="DFS11" s="68"/>
      <c r="DFT11" s="68"/>
      <c r="DFU11" s="68"/>
      <c r="DFV11" s="68"/>
      <c r="DFW11" s="68"/>
      <c r="DFX11" s="68"/>
      <c r="DFY11" s="68"/>
      <c r="DFZ11" s="68"/>
      <c r="DGA11" s="68"/>
      <c r="DGB11" s="68"/>
      <c r="DGC11" s="68"/>
      <c r="DGD11" s="68"/>
      <c r="DGE11" s="68"/>
      <c r="DGF11" s="68"/>
      <c r="DGG11" s="68"/>
      <c r="DGH11" s="68"/>
      <c r="DGI11" s="68"/>
      <c r="DGJ11" s="68"/>
      <c r="DGK11" s="68"/>
      <c r="DGL11" s="68"/>
      <c r="DGM11" s="68"/>
      <c r="DGN11" s="68"/>
      <c r="DGO11" s="68"/>
      <c r="DGP11" s="68"/>
      <c r="DGQ11" s="68"/>
      <c r="DGR11" s="68"/>
      <c r="DGS11" s="68"/>
      <c r="DGT11" s="68"/>
      <c r="DGU11" s="68"/>
      <c r="DGV11" s="68"/>
      <c r="DGW11" s="68"/>
      <c r="DGX11" s="68"/>
      <c r="DGY11" s="68"/>
      <c r="DGZ11" s="68"/>
      <c r="DHA11" s="68"/>
      <c r="DHB11" s="68"/>
      <c r="DHC11" s="68"/>
      <c r="DHD11" s="68"/>
      <c r="DHE11" s="68"/>
      <c r="DHF11" s="68"/>
      <c r="DHG11" s="68"/>
      <c r="DHH11" s="68"/>
      <c r="DHI11" s="68"/>
      <c r="DHJ11" s="68"/>
      <c r="DHK11" s="68"/>
      <c r="DHL11" s="68"/>
      <c r="DHM11" s="68"/>
      <c r="DHN11" s="68"/>
      <c r="DHO11" s="68"/>
      <c r="DHP11" s="68"/>
      <c r="DHQ11" s="68"/>
      <c r="DHR11" s="68"/>
      <c r="DHS11" s="68"/>
      <c r="DHT11" s="68"/>
      <c r="DHU11" s="68"/>
      <c r="DHV11" s="68"/>
      <c r="DHW11" s="68"/>
      <c r="DHX11" s="68"/>
      <c r="DHY11" s="68"/>
      <c r="DHZ11" s="68"/>
      <c r="DIA11" s="68"/>
      <c r="DIB11" s="68"/>
      <c r="DIC11" s="68"/>
      <c r="DID11" s="68"/>
      <c r="DIE11" s="68"/>
      <c r="DIF11" s="68"/>
      <c r="DIG11" s="68"/>
      <c r="DIH11" s="68"/>
      <c r="DII11" s="68"/>
      <c r="DIJ11" s="68"/>
      <c r="DIK11" s="68"/>
      <c r="DIL11" s="68"/>
      <c r="DIM11" s="68"/>
      <c r="DIN11" s="68"/>
      <c r="DIO11" s="68"/>
      <c r="DIP11" s="68"/>
      <c r="DIQ11" s="68"/>
      <c r="DIR11" s="68"/>
      <c r="DIS11" s="68"/>
      <c r="DIT11" s="68"/>
      <c r="DIU11" s="68"/>
      <c r="DIV11" s="68"/>
      <c r="DIW11" s="68"/>
      <c r="DIX11" s="68"/>
      <c r="DIY11" s="68"/>
      <c r="DIZ11" s="68"/>
      <c r="DJA11" s="68"/>
      <c r="DJB11" s="68"/>
      <c r="DJC11" s="68"/>
      <c r="DJD11" s="68"/>
      <c r="DJE11" s="68"/>
      <c r="DJF11" s="68"/>
      <c r="DJG11" s="68"/>
      <c r="DJH11" s="68"/>
      <c r="DJI11" s="68"/>
      <c r="DJJ11" s="68"/>
      <c r="DJK11" s="68"/>
      <c r="DJL11" s="68"/>
      <c r="DJM11" s="68"/>
      <c r="DJN11" s="68"/>
      <c r="DJO11" s="68"/>
      <c r="DJP11" s="68"/>
      <c r="DJQ11" s="68"/>
      <c r="DJR11" s="68"/>
      <c r="DJS11" s="68"/>
      <c r="DJT11" s="68"/>
      <c r="DJU11" s="68"/>
      <c r="DJV11" s="68"/>
      <c r="DJW11" s="68"/>
      <c r="DJX11" s="68"/>
      <c r="DJY11" s="68"/>
      <c r="DJZ11" s="68"/>
      <c r="DKA11" s="68"/>
      <c r="DKB11" s="68"/>
      <c r="DKC11" s="68"/>
      <c r="DKD11" s="68"/>
      <c r="DKE11" s="68"/>
      <c r="DKF11" s="68"/>
      <c r="DKG11" s="68"/>
      <c r="DKH11" s="68"/>
      <c r="DKI11" s="68"/>
      <c r="DKJ11" s="68"/>
      <c r="DKK11" s="68"/>
      <c r="DKL11" s="68"/>
      <c r="DKM11" s="68"/>
      <c r="DKN11" s="68"/>
      <c r="DKO11" s="68"/>
      <c r="DKP11" s="68"/>
      <c r="DKQ11" s="68"/>
      <c r="DKR11" s="68"/>
      <c r="DKS11" s="68"/>
      <c r="DKT11" s="68"/>
      <c r="DKU11" s="68"/>
      <c r="DKV11" s="68"/>
      <c r="DKW11" s="68"/>
      <c r="DKX11" s="68"/>
      <c r="DKY11" s="68"/>
      <c r="DKZ11" s="68"/>
      <c r="DLA11" s="68"/>
      <c r="DLB11" s="68"/>
      <c r="DLC11" s="68"/>
      <c r="DLD11" s="68"/>
      <c r="DLE11" s="68"/>
      <c r="DLF11" s="68"/>
      <c r="DLG11" s="68"/>
      <c r="DLH11" s="68"/>
      <c r="DLI11" s="68"/>
      <c r="DLJ11" s="68"/>
      <c r="DLK11" s="68"/>
      <c r="DLL11" s="68"/>
      <c r="DLM11" s="68"/>
      <c r="DLN11" s="68"/>
      <c r="DLO11" s="68"/>
      <c r="DLP11" s="68"/>
      <c r="DLQ11" s="68"/>
      <c r="DLR11" s="68"/>
      <c r="DLS11" s="68"/>
      <c r="DLT11" s="68"/>
      <c r="DLU11" s="68"/>
      <c r="DLV11" s="68"/>
      <c r="DLW11" s="68"/>
      <c r="DLX11" s="68"/>
      <c r="DLY11" s="68"/>
      <c r="DLZ11" s="68"/>
      <c r="DMA11" s="68"/>
      <c r="DMB11" s="68"/>
      <c r="DMC11" s="68"/>
      <c r="DMD11" s="68"/>
      <c r="DME11" s="68"/>
      <c r="DMF11" s="68"/>
      <c r="DMG11" s="68"/>
      <c r="DMH11" s="68"/>
      <c r="DMI11" s="68"/>
      <c r="DMJ11" s="68"/>
      <c r="DMK11" s="68"/>
      <c r="DML11" s="68"/>
      <c r="DMM11" s="68"/>
      <c r="DMN11" s="68"/>
      <c r="DMO11" s="68"/>
      <c r="DMP11" s="68"/>
      <c r="DMQ11" s="68"/>
      <c r="DMR11" s="68"/>
      <c r="DMS11" s="68"/>
      <c r="DMT11" s="68"/>
      <c r="DMU11" s="68"/>
      <c r="DMV11" s="68"/>
      <c r="DMW11" s="68"/>
      <c r="DMX11" s="68"/>
      <c r="DMY11" s="68"/>
      <c r="DMZ11" s="68"/>
      <c r="DNA11" s="68"/>
      <c r="DNB11" s="68"/>
      <c r="DNC11" s="68"/>
      <c r="DND11" s="68"/>
      <c r="DNE11" s="68"/>
      <c r="DNF11" s="68"/>
      <c r="DNG11" s="68"/>
      <c r="DNH11" s="68"/>
      <c r="DNI11" s="68"/>
      <c r="DNJ11" s="68"/>
      <c r="DNK11" s="68"/>
      <c r="DNL11" s="68"/>
      <c r="DNM11" s="68"/>
      <c r="DNN11" s="68"/>
      <c r="DNO11" s="68"/>
      <c r="DNP11" s="68"/>
      <c r="DNQ11" s="68"/>
      <c r="DNR11" s="68"/>
      <c r="DNS11" s="68"/>
      <c r="DNT11" s="68"/>
      <c r="DNU11" s="68"/>
      <c r="DNV11" s="68"/>
      <c r="DNW11" s="68"/>
      <c r="DNX11" s="68"/>
      <c r="DNY11" s="68"/>
      <c r="DNZ11" s="68"/>
      <c r="DOA11" s="68"/>
      <c r="DOB11" s="68"/>
      <c r="DOC11" s="68"/>
      <c r="DOD11" s="68"/>
      <c r="DOE11" s="68"/>
      <c r="DOF11" s="68"/>
      <c r="DOG11" s="68"/>
      <c r="DOH11" s="68"/>
      <c r="DOI11" s="68"/>
      <c r="DOJ11" s="68"/>
      <c r="DOK11" s="68"/>
      <c r="DOL11" s="68"/>
      <c r="DOM11" s="68"/>
      <c r="DON11" s="68"/>
      <c r="DOO11" s="68"/>
      <c r="DOP11" s="68"/>
      <c r="DOQ11" s="68"/>
      <c r="DOR11" s="68"/>
      <c r="DOS11" s="68"/>
      <c r="DOT11" s="68"/>
      <c r="DOU11" s="68"/>
      <c r="DOV11" s="68"/>
      <c r="DOW11" s="68"/>
      <c r="DOX11" s="68"/>
      <c r="DOY11" s="68"/>
      <c r="DOZ11" s="68"/>
      <c r="DPA11" s="68"/>
      <c r="DPB11" s="68"/>
      <c r="DPC11" s="68"/>
      <c r="DPD11" s="68"/>
      <c r="DPE11" s="68"/>
      <c r="DPF11" s="68"/>
      <c r="DPG11" s="68"/>
      <c r="DPH11" s="68"/>
      <c r="DPI11" s="68"/>
      <c r="DPJ11" s="68"/>
      <c r="DPK11" s="68"/>
      <c r="DPL11" s="68"/>
      <c r="DPM11" s="68"/>
      <c r="DPN11" s="68"/>
      <c r="DPO11" s="68"/>
      <c r="DPP11" s="68"/>
      <c r="DPQ11" s="68"/>
      <c r="DPR11" s="68"/>
      <c r="DPS11" s="68"/>
      <c r="DPT11" s="68"/>
      <c r="DPU11" s="68"/>
      <c r="DPV11" s="68"/>
      <c r="DPW11" s="68"/>
      <c r="DPX11" s="68"/>
      <c r="DPY11" s="68"/>
      <c r="DPZ11" s="68"/>
      <c r="DQA11" s="68"/>
      <c r="DQB11" s="68"/>
      <c r="DQC11" s="68"/>
      <c r="DQD11" s="68"/>
      <c r="DQE11" s="68"/>
      <c r="DQF11" s="68"/>
      <c r="DQG11" s="68"/>
      <c r="DQH11" s="68"/>
      <c r="DQI11" s="68"/>
      <c r="DQJ11" s="68"/>
      <c r="DQK11" s="68"/>
      <c r="DQL11" s="68"/>
      <c r="DQM11" s="68"/>
      <c r="DQN11" s="68"/>
      <c r="DQO11" s="68"/>
      <c r="DQP11" s="68"/>
      <c r="DQQ11" s="68"/>
      <c r="DQR11" s="68"/>
      <c r="DQS11" s="68"/>
      <c r="DQT11" s="68"/>
      <c r="DQU11" s="68"/>
      <c r="DQV11" s="68"/>
      <c r="DQW11" s="68"/>
      <c r="DQX11" s="68"/>
      <c r="DQY11" s="68"/>
      <c r="DQZ11" s="68"/>
      <c r="DRA11" s="68"/>
      <c r="DRB11" s="68"/>
      <c r="DRC11" s="68"/>
      <c r="DRD11" s="68"/>
      <c r="DRE11" s="68"/>
      <c r="DRF11" s="68"/>
      <c r="DRG11" s="68"/>
      <c r="DRH11" s="68"/>
      <c r="DRI11" s="68"/>
      <c r="DRJ11" s="68"/>
      <c r="DRK11" s="68"/>
      <c r="DRL11" s="68"/>
      <c r="DRM11" s="68"/>
      <c r="DRN11" s="68"/>
      <c r="DRO11" s="68"/>
      <c r="DRP11" s="68"/>
      <c r="DRQ11" s="68"/>
      <c r="DRR11" s="68"/>
      <c r="DRS11" s="68"/>
      <c r="DRT11" s="68"/>
      <c r="DRU11" s="68"/>
      <c r="DRV11" s="68"/>
      <c r="DRW11" s="68"/>
      <c r="DRX11" s="68"/>
      <c r="DRY11" s="68"/>
      <c r="DRZ11" s="68"/>
      <c r="DSA11" s="68"/>
      <c r="DSB11" s="68"/>
      <c r="DSC11" s="68"/>
      <c r="DSD11" s="68"/>
      <c r="DSE11" s="68"/>
      <c r="DSF11" s="68"/>
      <c r="DSG11" s="68"/>
      <c r="DSH11" s="68"/>
      <c r="DSI11" s="68"/>
      <c r="DSJ11" s="68"/>
      <c r="DSK11" s="68"/>
      <c r="DSL11" s="68"/>
      <c r="DSM11" s="68"/>
      <c r="DSN11" s="68"/>
      <c r="DSO11" s="68"/>
      <c r="DSP11" s="68"/>
      <c r="DSQ11" s="68"/>
      <c r="DSR11" s="68"/>
      <c r="DSS11" s="68"/>
      <c r="DST11" s="68"/>
      <c r="DSU11" s="68"/>
      <c r="DSV11" s="68"/>
      <c r="DSW11" s="68"/>
      <c r="DSX11" s="68"/>
      <c r="DSY11" s="68"/>
      <c r="DSZ11" s="68"/>
      <c r="DTA11" s="68"/>
      <c r="DTB11" s="68"/>
      <c r="DTC11" s="68"/>
      <c r="DTD11" s="68"/>
      <c r="DTE11" s="68"/>
      <c r="DTF11" s="68"/>
      <c r="DTG11" s="68"/>
      <c r="DTH11" s="68"/>
      <c r="DTI11" s="68"/>
      <c r="DTJ11" s="68"/>
      <c r="DTK11" s="68"/>
      <c r="DTL11" s="68"/>
      <c r="DTM11" s="68"/>
      <c r="DTN11" s="68"/>
      <c r="DTO11" s="68"/>
      <c r="DTP11" s="68"/>
      <c r="DTQ11" s="68"/>
      <c r="DTR11" s="68"/>
      <c r="DTS11" s="68"/>
      <c r="DTT11" s="68"/>
      <c r="DTU11" s="68"/>
      <c r="DTV11" s="68"/>
      <c r="DTW11" s="68"/>
      <c r="DTX11" s="68"/>
      <c r="DTY11" s="68"/>
      <c r="DTZ11" s="68"/>
      <c r="DUA11" s="68"/>
      <c r="DUB11" s="68"/>
      <c r="DUC11" s="68"/>
      <c r="DUD11" s="68"/>
      <c r="DUE11" s="68"/>
      <c r="DUF11" s="68"/>
      <c r="DUG11" s="68"/>
      <c r="DUH11" s="68"/>
      <c r="DUI11" s="68"/>
      <c r="DUJ11" s="68"/>
      <c r="DUK11" s="68"/>
      <c r="DUL11" s="68"/>
      <c r="DUM11" s="68"/>
      <c r="DUN11" s="68"/>
      <c r="DUO11" s="68"/>
      <c r="DUP11" s="68"/>
      <c r="DUQ11" s="68"/>
      <c r="DUR11" s="68"/>
      <c r="DUS11" s="68"/>
      <c r="DUT11" s="68"/>
      <c r="DUU11" s="68"/>
      <c r="DUV11" s="68"/>
      <c r="DUW11" s="68"/>
      <c r="DUX11" s="68"/>
      <c r="DUY11" s="68"/>
      <c r="DUZ11" s="68"/>
      <c r="DVA11" s="68"/>
      <c r="DVB11" s="68"/>
      <c r="DVC11" s="68"/>
      <c r="DVD11" s="68"/>
      <c r="DVE11" s="68"/>
      <c r="DVF11" s="68"/>
      <c r="DVG11" s="68"/>
      <c r="DVH11" s="68"/>
      <c r="DVI11" s="68"/>
      <c r="DVJ11" s="68"/>
      <c r="DVK11" s="68"/>
      <c r="DVL11" s="68"/>
      <c r="DVM11" s="68"/>
      <c r="DVN11" s="68"/>
      <c r="DVO11" s="68"/>
      <c r="DVP11" s="68"/>
      <c r="DVQ11" s="68"/>
      <c r="DVR11" s="68"/>
      <c r="DVS11" s="68"/>
      <c r="DVT11" s="68"/>
      <c r="DVU11" s="68"/>
      <c r="DVV11" s="68"/>
      <c r="DVW11" s="68"/>
      <c r="DVX11" s="68"/>
      <c r="DVY11" s="68"/>
      <c r="DVZ11" s="68"/>
      <c r="DWA11" s="68"/>
      <c r="DWB11" s="68"/>
      <c r="DWC11" s="68"/>
      <c r="DWD11" s="68"/>
      <c r="DWE11" s="68"/>
      <c r="DWF11" s="68"/>
      <c r="DWG11" s="68"/>
      <c r="DWH11" s="68"/>
      <c r="DWI11" s="68"/>
      <c r="DWJ11" s="68"/>
      <c r="DWK11" s="68"/>
      <c r="DWL11" s="68"/>
      <c r="DWM11" s="68"/>
      <c r="DWN11" s="68"/>
      <c r="DWO11" s="68"/>
      <c r="DWP11" s="68"/>
      <c r="DWQ11" s="68"/>
      <c r="DWR11" s="68"/>
      <c r="DWS11" s="68"/>
      <c r="DWT11" s="68"/>
      <c r="DWU11" s="68"/>
      <c r="DWV11" s="68"/>
      <c r="DWW11" s="68"/>
      <c r="DWX11" s="68"/>
      <c r="DWY11" s="68"/>
      <c r="DWZ11" s="68"/>
      <c r="DXA11" s="68"/>
      <c r="DXB11" s="68"/>
      <c r="DXC11" s="68"/>
      <c r="DXD11" s="68"/>
      <c r="DXE11" s="68"/>
      <c r="DXF11" s="68"/>
      <c r="DXG11" s="68"/>
      <c r="DXH11" s="68"/>
      <c r="DXI11" s="68"/>
      <c r="DXJ11" s="68"/>
      <c r="DXK11" s="68"/>
      <c r="DXL11" s="68"/>
      <c r="DXM11" s="68"/>
      <c r="DXN11" s="68"/>
      <c r="DXO11" s="68"/>
      <c r="DXP11" s="68"/>
      <c r="DXQ11" s="68"/>
      <c r="DXR11" s="68"/>
      <c r="DXS11" s="68"/>
      <c r="DXT11" s="68"/>
      <c r="DXU11" s="68"/>
      <c r="DXV11" s="68"/>
      <c r="DXW11" s="68"/>
      <c r="DXX11" s="68"/>
      <c r="DXY11" s="68"/>
      <c r="DXZ11" s="68"/>
      <c r="DYA11" s="68"/>
      <c r="DYB11" s="68"/>
      <c r="DYC11" s="68"/>
      <c r="DYD11" s="68"/>
      <c r="DYE11" s="68"/>
      <c r="DYF11" s="68"/>
      <c r="DYG11" s="68"/>
      <c r="DYH11" s="68"/>
      <c r="DYI11" s="68"/>
      <c r="DYJ11" s="68"/>
      <c r="DYK11" s="68"/>
      <c r="DYL11" s="68"/>
      <c r="DYM11" s="68"/>
      <c r="DYN11" s="68"/>
      <c r="DYO11" s="68"/>
      <c r="DYP11" s="68"/>
      <c r="DYQ11" s="68"/>
      <c r="DYR11" s="68"/>
      <c r="DYS11" s="68"/>
      <c r="DYT11" s="68"/>
      <c r="DYU11" s="68"/>
      <c r="DYV11" s="68"/>
      <c r="DYW11" s="68"/>
      <c r="DYX11" s="68"/>
      <c r="DYY11" s="68"/>
      <c r="DYZ11" s="68"/>
      <c r="DZA11" s="68"/>
      <c r="DZB11" s="68"/>
      <c r="DZC11" s="68"/>
      <c r="DZD11" s="68"/>
      <c r="DZE11" s="68"/>
      <c r="DZF11" s="68"/>
      <c r="DZG11" s="68"/>
      <c r="DZH11" s="68"/>
      <c r="DZI11" s="68"/>
      <c r="DZJ11" s="68"/>
      <c r="DZK11" s="68"/>
      <c r="DZL11" s="68"/>
      <c r="DZM11" s="68"/>
      <c r="DZN11" s="68"/>
      <c r="DZO11" s="68"/>
      <c r="DZP11" s="68"/>
      <c r="DZQ11" s="68"/>
      <c r="DZR11" s="68"/>
      <c r="DZS11" s="68"/>
      <c r="DZT11" s="68"/>
      <c r="DZU11" s="68"/>
      <c r="DZV11" s="68"/>
      <c r="DZW11" s="68"/>
      <c r="DZX11" s="68"/>
      <c r="DZY11" s="68"/>
      <c r="DZZ11" s="68"/>
      <c r="EAA11" s="68"/>
      <c r="EAB11" s="68"/>
      <c r="EAC11" s="68"/>
      <c r="EAD11" s="68"/>
      <c r="EAE11" s="68"/>
      <c r="EAF11" s="68"/>
      <c r="EAG11" s="68"/>
      <c r="EAH11" s="68"/>
      <c r="EAI11" s="68"/>
      <c r="EAJ11" s="68"/>
      <c r="EAK11" s="68"/>
      <c r="EAL11" s="68"/>
      <c r="EAM11" s="68"/>
      <c r="EAN11" s="68"/>
      <c r="EAO11" s="68"/>
      <c r="EAP11" s="68"/>
      <c r="EAQ11" s="68"/>
      <c r="EAR11" s="68"/>
      <c r="EAS11" s="68"/>
      <c r="EAT11" s="68"/>
      <c r="EAU11" s="68"/>
      <c r="EAV11" s="68"/>
      <c r="EAW11" s="68"/>
      <c r="EAX11" s="68"/>
      <c r="EAY11" s="68"/>
      <c r="EAZ11" s="68"/>
      <c r="EBA11" s="68"/>
      <c r="EBB11" s="68"/>
      <c r="EBC11" s="68"/>
      <c r="EBD11" s="68"/>
      <c r="EBE11" s="68"/>
      <c r="EBF11" s="68"/>
      <c r="EBG11" s="68"/>
      <c r="EBH11" s="68"/>
      <c r="EBI11" s="68"/>
      <c r="EBJ11" s="68"/>
      <c r="EBK11" s="68"/>
      <c r="EBL11" s="68"/>
      <c r="EBM11" s="68"/>
      <c r="EBN11" s="68"/>
      <c r="EBO11" s="68"/>
      <c r="EBP11" s="68"/>
      <c r="EBQ11" s="68"/>
      <c r="EBR11" s="68"/>
      <c r="EBS11" s="68"/>
      <c r="EBT11" s="68"/>
      <c r="EBU11" s="68"/>
      <c r="EBV11" s="68"/>
      <c r="EBW11" s="68"/>
      <c r="EBX11" s="68"/>
      <c r="EBY11" s="68"/>
      <c r="EBZ11" s="68"/>
      <c r="ECA11" s="68"/>
      <c r="ECB11" s="68"/>
      <c r="ECC11" s="68"/>
      <c r="ECD11" s="68"/>
      <c r="ECE11" s="68"/>
      <c r="ECF11" s="68"/>
      <c r="ECG11" s="68"/>
      <c r="ECH11" s="68"/>
      <c r="ECI11" s="68"/>
      <c r="ECJ11" s="68"/>
      <c r="ECK11" s="68"/>
      <c r="ECL11" s="68"/>
      <c r="ECM11" s="68"/>
      <c r="ECN11" s="68"/>
      <c r="ECO11" s="68"/>
      <c r="ECP11" s="68"/>
      <c r="ECQ11" s="68"/>
      <c r="ECR11" s="68"/>
      <c r="ECS11" s="68"/>
      <c r="ECT11" s="68"/>
      <c r="ECU11" s="68"/>
      <c r="ECV11" s="68"/>
      <c r="ECW11" s="68"/>
      <c r="ECX11" s="68"/>
      <c r="ECY11" s="68"/>
      <c r="ECZ11" s="68"/>
      <c r="EDA11" s="68"/>
      <c r="EDB11" s="68"/>
      <c r="EDC11" s="68"/>
      <c r="EDD11" s="68"/>
      <c r="EDE11" s="68"/>
      <c r="EDF11" s="68"/>
      <c r="EDG11" s="68"/>
      <c r="EDH11" s="68"/>
      <c r="EDI11" s="68"/>
      <c r="EDJ11" s="68"/>
      <c r="EDK11" s="68"/>
      <c r="EDL11" s="68"/>
      <c r="EDM11" s="68"/>
      <c r="EDN11" s="68"/>
      <c r="EDO11" s="68"/>
      <c r="EDP11" s="68"/>
      <c r="EDQ11" s="68"/>
      <c r="EDR11" s="68"/>
      <c r="EDS11" s="68"/>
      <c r="EDT11" s="68"/>
      <c r="EDU11" s="68"/>
      <c r="EDV11" s="68"/>
      <c r="EDW11" s="68"/>
      <c r="EDX11" s="68"/>
      <c r="EDY11" s="68"/>
      <c r="EDZ11" s="68"/>
      <c r="EEA11" s="68"/>
      <c r="EEB11" s="68"/>
      <c r="EEC11" s="68"/>
      <c r="EED11" s="68"/>
      <c r="EEE11" s="68"/>
      <c r="EEF11" s="68"/>
      <c r="EEG11" s="68"/>
      <c r="EEH11" s="68"/>
      <c r="EEI11" s="68"/>
      <c r="EEJ11" s="68"/>
      <c r="EEK11" s="68"/>
      <c r="EEL11" s="68"/>
      <c r="EEM11" s="68"/>
      <c r="EEN11" s="68"/>
      <c r="EEO11" s="68"/>
      <c r="EEP11" s="68"/>
      <c r="EEQ11" s="68"/>
      <c r="EER11" s="68"/>
      <c r="EES11" s="68"/>
      <c r="EET11" s="68"/>
      <c r="EEU11" s="68"/>
      <c r="EEV11" s="68"/>
      <c r="EEW11" s="68"/>
      <c r="EEX11" s="68"/>
      <c r="EEY11" s="68"/>
      <c r="EEZ11" s="68"/>
      <c r="EFA11" s="68"/>
      <c r="EFB11" s="68"/>
      <c r="EFC11" s="68"/>
      <c r="EFD11" s="68"/>
      <c r="EFE11" s="68"/>
      <c r="EFF11" s="68"/>
      <c r="EFG11" s="68"/>
      <c r="EFH11" s="68"/>
      <c r="EFI11" s="68"/>
      <c r="EFJ11" s="68"/>
      <c r="EFK11" s="68"/>
      <c r="EFL11" s="68"/>
      <c r="EFM11" s="68"/>
      <c r="EFN11" s="68"/>
      <c r="EFO11" s="68"/>
      <c r="EFP11" s="68"/>
      <c r="EFQ11" s="68"/>
      <c r="EFR11" s="68"/>
      <c r="EFS11" s="68"/>
      <c r="EFT11" s="68"/>
      <c r="EFU11" s="68"/>
      <c r="EFV11" s="68"/>
      <c r="EFW11" s="68"/>
      <c r="EFX11" s="68"/>
      <c r="EFY11" s="68"/>
      <c r="EFZ11" s="68"/>
      <c r="EGA11" s="68"/>
      <c r="EGB11" s="68"/>
      <c r="EGC11" s="68"/>
      <c r="EGD11" s="68"/>
      <c r="EGE11" s="68"/>
      <c r="EGF11" s="68"/>
      <c r="EGG11" s="68"/>
      <c r="EGH11" s="68"/>
      <c r="EGI11" s="68"/>
      <c r="EGJ11" s="68"/>
      <c r="EGK11" s="68"/>
      <c r="EGL11" s="68"/>
      <c r="EGM11" s="68"/>
      <c r="EGN11" s="68"/>
      <c r="EGO11" s="68"/>
      <c r="EGP11" s="68"/>
      <c r="EGQ11" s="68"/>
      <c r="EGR11" s="68"/>
      <c r="EGS11" s="68"/>
      <c r="EGT11" s="68"/>
      <c r="EGU11" s="68"/>
      <c r="EGV11" s="68"/>
      <c r="EGW11" s="68"/>
      <c r="EGX11" s="68"/>
      <c r="EGY11" s="68"/>
      <c r="EGZ11" s="68"/>
      <c r="EHA11" s="68"/>
      <c r="EHB11" s="68"/>
      <c r="EHC11" s="68"/>
      <c r="EHD11" s="68"/>
      <c r="EHE11" s="68"/>
      <c r="EHF11" s="68"/>
      <c r="EHG11" s="68"/>
      <c r="EHH11" s="68"/>
      <c r="EHI11" s="68"/>
      <c r="EHJ11" s="68"/>
      <c r="EHK11" s="68"/>
      <c r="EHL11" s="68"/>
      <c r="EHM11" s="68"/>
      <c r="EHN11" s="68"/>
      <c r="EHO11" s="68"/>
      <c r="EHP11" s="68"/>
      <c r="EHQ11" s="68"/>
      <c r="EHR11" s="68"/>
      <c r="EHS11" s="68"/>
      <c r="EHT11" s="68"/>
      <c r="EHU11" s="68"/>
      <c r="EHV11" s="68"/>
      <c r="EHW11" s="68"/>
      <c r="EHX11" s="68"/>
      <c r="EHY11" s="68"/>
      <c r="EHZ11" s="68"/>
      <c r="EIA11" s="68"/>
      <c r="EIB11" s="68"/>
      <c r="EIC11" s="68"/>
      <c r="EID11" s="68"/>
      <c r="EIE11" s="68"/>
      <c r="EIF11" s="68"/>
      <c r="EIG11" s="68"/>
      <c r="EIH11" s="68"/>
      <c r="EII11" s="68"/>
      <c r="EIJ11" s="68"/>
      <c r="EIK11" s="68"/>
      <c r="EIL11" s="68"/>
      <c r="EIM11" s="68"/>
      <c r="EIN11" s="68"/>
      <c r="EIO11" s="68"/>
      <c r="EIP11" s="68"/>
      <c r="EIQ11" s="68"/>
      <c r="EIR11" s="68"/>
      <c r="EIS11" s="68"/>
      <c r="EIT11" s="68"/>
      <c r="EIU11" s="68"/>
      <c r="EIV11" s="68"/>
      <c r="EIW11" s="68"/>
      <c r="EIX11" s="68"/>
      <c r="EIY11" s="68"/>
      <c r="EIZ11" s="68"/>
      <c r="EJA11" s="68"/>
      <c r="EJB11" s="68"/>
      <c r="EJC11" s="68"/>
      <c r="EJD11" s="68"/>
      <c r="EJE11" s="68"/>
      <c r="EJF11" s="68"/>
      <c r="EJG11" s="68"/>
      <c r="EJH11" s="68"/>
      <c r="EJI11" s="68"/>
      <c r="EJJ11" s="68"/>
      <c r="EJK11" s="68"/>
      <c r="EJL11" s="68"/>
      <c r="EJM11" s="68"/>
      <c r="EJN11" s="68"/>
      <c r="EJO11" s="68"/>
      <c r="EJP11" s="68"/>
      <c r="EJQ11" s="68"/>
      <c r="EJR11" s="68"/>
      <c r="EJS11" s="68"/>
      <c r="EJT11" s="68"/>
      <c r="EJU11" s="68"/>
      <c r="EJV11" s="68"/>
      <c r="EJW11" s="68"/>
      <c r="EJX11" s="68"/>
      <c r="EJY11" s="68"/>
      <c r="EJZ11" s="68"/>
      <c r="EKA11" s="68"/>
      <c r="EKB11" s="68"/>
      <c r="EKC11" s="68"/>
      <c r="EKD11" s="68"/>
      <c r="EKE11" s="68"/>
      <c r="EKF11" s="68"/>
      <c r="EKG11" s="68"/>
      <c r="EKH11" s="68"/>
      <c r="EKI11" s="68"/>
      <c r="EKJ11" s="68"/>
      <c r="EKK11" s="68"/>
      <c r="EKL11" s="68"/>
      <c r="EKM11" s="68"/>
      <c r="EKN11" s="68"/>
      <c r="EKO11" s="68"/>
      <c r="EKP11" s="68"/>
      <c r="EKQ11" s="68"/>
      <c r="EKR11" s="68"/>
      <c r="EKS11" s="68"/>
      <c r="EKT11" s="68"/>
      <c r="EKU11" s="68"/>
      <c r="EKV11" s="68"/>
      <c r="EKW11" s="68"/>
      <c r="EKX11" s="68"/>
      <c r="EKY11" s="68"/>
      <c r="EKZ11" s="68"/>
      <c r="ELA11" s="68"/>
      <c r="ELB11" s="68"/>
      <c r="ELC11" s="68"/>
      <c r="ELD11" s="68"/>
      <c r="ELE11" s="68"/>
      <c r="ELF11" s="68"/>
      <c r="ELG11" s="68"/>
      <c r="ELH11" s="68"/>
      <c r="ELI11" s="68"/>
      <c r="ELJ11" s="68"/>
      <c r="ELK11" s="68"/>
      <c r="ELL11" s="68"/>
      <c r="ELM11" s="68"/>
      <c r="ELN11" s="68"/>
      <c r="ELO11" s="68"/>
      <c r="ELP11" s="68"/>
      <c r="ELQ11" s="68"/>
      <c r="ELR11" s="68"/>
      <c r="ELS11" s="68"/>
      <c r="ELT11" s="68"/>
      <c r="ELU11" s="68"/>
      <c r="ELV11" s="68"/>
      <c r="ELW11" s="68"/>
      <c r="ELX11" s="68"/>
      <c r="ELY11" s="68"/>
      <c r="ELZ11" s="68"/>
      <c r="EMA11" s="68"/>
      <c r="EMB11" s="68"/>
      <c r="EMC11" s="68"/>
      <c r="EMD11" s="68"/>
      <c r="EME11" s="68"/>
      <c r="EMF11" s="68"/>
      <c r="EMG11" s="68"/>
      <c r="EMH11" s="68"/>
      <c r="EMI11" s="68"/>
      <c r="EMJ11" s="68"/>
      <c r="EMK11" s="68"/>
      <c r="EML11" s="68"/>
      <c r="EMM11" s="68"/>
      <c r="EMN11" s="68"/>
      <c r="EMO11" s="68"/>
      <c r="EMP11" s="68"/>
      <c r="EMQ11" s="68"/>
      <c r="EMR11" s="68"/>
      <c r="EMS11" s="68"/>
      <c r="EMT11" s="68"/>
      <c r="EMU11" s="68"/>
      <c r="EMV11" s="68"/>
      <c r="EMW11" s="68"/>
      <c r="EMX11" s="68"/>
      <c r="EMY11" s="68"/>
      <c r="EMZ11" s="68"/>
      <c r="ENA11" s="68"/>
      <c r="ENB11" s="68"/>
      <c r="ENC11" s="68"/>
      <c r="END11" s="68"/>
      <c r="ENE11" s="68"/>
      <c r="ENF11" s="68"/>
      <c r="ENG11" s="68"/>
      <c r="ENH11" s="68"/>
      <c r="ENI11" s="68"/>
      <c r="ENJ11" s="68"/>
      <c r="ENK11" s="68"/>
      <c r="ENL11" s="68"/>
      <c r="ENM11" s="68"/>
      <c r="ENN11" s="68"/>
      <c r="ENO11" s="68"/>
      <c r="ENP11" s="68"/>
      <c r="ENQ11" s="68"/>
      <c r="ENR11" s="68"/>
      <c r="ENS11" s="68"/>
      <c r="ENT11" s="68"/>
      <c r="ENU11" s="68"/>
      <c r="ENV11" s="68"/>
      <c r="ENW11" s="68"/>
      <c r="ENX11" s="68"/>
      <c r="ENY11" s="68"/>
      <c r="ENZ11" s="68"/>
      <c r="EOA11" s="68"/>
      <c r="EOB11" s="68"/>
      <c r="EOC11" s="68"/>
      <c r="EOD11" s="68"/>
      <c r="EOE11" s="68"/>
      <c r="EOF11" s="68"/>
      <c r="EOG11" s="68"/>
      <c r="EOH11" s="68"/>
      <c r="EOI11" s="68"/>
      <c r="EOJ11" s="68"/>
      <c r="EOK11" s="68"/>
      <c r="EOL11" s="68"/>
      <c r="EOM11" s="68"/>
      <c r="EON11" s="68"/>
      <c r="EOO11" s="68"/>
      <c r="EOP11" s="68"/>
      <c r="EOQ11" s="68"/>
      <c r="EOR11" s="68"/>
      <c r="EOS11" s="68"/>
      <c r="EOT11" s="68"/>
      <c r="EOU11" s="68"/>
      <c r="EOV11" s="68"/>
      <c r="EOW11" s="68"/>
      <c r="EOX11" s="68"/>
      <c r="EOY11" s="68"/>
      <c r="EOZ11" s="68"/>
      <c r="EPA11" s="68"/>
      <c r="EPB11" s="68"/>
      <c r="EPC11" s="68"/>
      <c r="EPD11" s="68"/>
      <c r="EPE11" s="68"/>
      <c r="EPF11" s="68"/>
      <c r="EPG11" s="68"/>
      <c r="EPH11" s="68"/>
      <c r="EPI11" s="68"/>
      <c r="EPJ11" s="68"/>
      <c r="EPK11" s="68"/>
      <c r="EPL11" s="68"/>
      <c r="EPM11" s="68"/>
      <c r="EPN11" s="68"/>
      <c r="EPO11" s="68"/>
      <c r="EPP11" s="68"/>
      <c r="EPQ11" s="68"/>
      <c r="EPR11" s="68"/>
      <c r="EPS11" s="68"/>
      <c r="EPT11" s="68"/>
      <c r="EPU11" s="68"/>
      <c r="EPV11" s="68"/>
      <c r="EPW11" s="68"/>
      <c r="EPX11" s="68"/>
      <c r="EPY11" s="68"/>
      <c r="EPZ11" s="68"/>
      <c r="EQA11" s="68"/>
      <c r="EQB11" s="68"/>
      <c r="EQC11" s="68"/>
      <c r="EQD11" s="68"/>
      <c r="EQE11" s="68"/>
      <c r="EQF11" s="68"/>
      <c r="EQG11" s="68"/>
      <c r="EQH11" s="68"/>
      <c r="EQI11" s="68"/>
      <c r="EQJ11" s="68"/>
      <c r="EQK11" s="68"/>
      <c r="EQL11" s="68"/>
      <c r="EQM11" s="68"/>
      <c r="EQN11" s="68"/>
      <c r="EQO11" s="68"/>
      <c r="EQP11" s="68"/>
      <c r="EQQ11" s="68"/>
      <c r="EQR11" s="68"/>
      <c r="EQS11" s="68"/>
      <c r="EQT11" s="68"/>
      <c r="EQU11" s="68"/>
      <c r="EQV11" s="68"/>
      <c r="EQW11" s="68"/>
      <c r="EQX11" s="68"/>
      <c r="EQY11" s="68"/>
      <c r="EQZ11" s="68"/>
      <c r="ERA11" s="68"/>
      <c r="ERB11" s="68"/>
      <c r="ERC11" s="68"/>
      <c r="ERD11" s="68"/>
      <c r="ERE11" s="68"/>
      <c r="ERF11" s="68"/>
      <c r="ERG11" s="68"/>
      <c r="ERH11" s="68"/>
      <c r="ERI11" s="68"/>
      <c r="ERJ11" s="68"/>
      <c r="ERK11" s="68"/>
      <c r="ERL11" s="68"/>
      <c r="ERM11" s="68"/>
      <c r="ERN11" s="68"/>
      <c r="ERO11" s="68"/>
      <c r="ERP11" s="68"/>
      <c r="ERQ11" s="68"/>
      <c r="ERR11" s="68"/>
      <c r="ERS11" s="68"/>
      <c r="ERT11" s="68"/>
      <c r="ERU11" s="68"/>
      <c r="ERV11" s="68"/>
      <c r="ERW11" s="68"/>
      <c r="ERX11" s="68"/>
      <c r="ERY11" s="68"/>
      <c r="ERZ11" s="68"/>
      <c r="ESA11" s="68"/>
      <c r="ESB11" s="68"/>
      <c r="ESC11" s="68"/>
      <c r="ESD11" s="68"/>
      <c r="ESE11" s="68"/>
      <c r="ESF11" s="68"/>
      <c r="ESG11" s="68"/>
      <c r="ESH11" s="68"/>
      <c r="ESI11" s="68"/>
      <c r="ESJ11" s="68"/>
      <c r="ESK11" s="68"/>
      <c r="ESL11" s="68"/>
      <c r="ESM11" s="68"/>
      <c r="ESN11" s="68"/>
      <c r="ESO11" s="68"/>
      <c r="ESP11" s="68"/>
      <c r="ESQ11" s="68"/>
      <c r="ESR11" s="68"/>
      <c r="ESS11" s="68"/>
      <c r="EST11" s="68"/>
      <c r="ESU11" s="68"/>
      <c r="ESV11" s="68"/>
      <c r="ESW11" s="68"/>
      <c r="ESX11" s="68"/>
      <c r="ESY11" s="68"/>
      <c r="ESZ11" s="68"/>
      <c r="ETA11" s="68"/>
      <c r="ETB11" s="68"/>
      <c r="ETC11" s="68"/>
      <c r="ETD11" s="68"/>
      <c r="ETE11" s="68"/>
      <c r="ETF11" s="68"/>
      <c r="ETG11" s="68"/>
      <c r="ETH11" s="68"/>
      <c r="ETI11" s="68"/>
      <c r="ETJ11" s="68"/>
      <c r="ETK11" s="68"/>
      <c r="ETL11" s="68"/>
      <c r="ETM11" s="68"/>
      <c r="ETN11" s="68"/>
      <c r="ETO11" s="68"/>
      <c r="ETP11" s="68"/>
      <c r="ETQ11" s="68"/>
      <c r="ETR11" s="68"/>
      <c r="ETS11" s="68"/>
      <c r="ETT11" s="68"/>
      <c r="ETU11" s="68"/>
      <c r="ETV11" s="68"/>
      <c r="ETW11" s="68"/>
      <c r="ETX11" s="68"/>
      <c r="ETY11" s="68"/>
      <c r="ETZ11" s="68"/>
      <c r="EUA11" s="68"/>
      <c r="EUB11" s="68"/>
      <c r="EUC11" s="68"/>
      <c r="EUD11" s="68"/>
      <c r="EUE11" s="68"/>
      <c r="EUF11" s="68"/>
      <c r="EUG11" s="68"/>
      <c r="EUH11" s="68"/>
      <c r="EUI11" s="68"/>
      <c r="EUJ11" s="68"/>
      <c r="EUK11" s="68"/>
      <c r="EUL11" s="68"/>
      <c r="EUM11" s="68"/>
      <c r="EUN11" s="68"/>
      <c r="EUO11" s="68"/>
      <c r="EUP11" s="68"/>
      <c r="EUQ11" s="68"/>
      <c r="EUR11" s="68"/>
      <c r="EUS11" s="68"/>
      <c r="EUT11" s="68"/>
      <c r="EUU11" s="68"/>
      <c r="EUV11" s="68"/>
      <c r="EUW11" s="68"/>
      <c r="EUX11" s="68"/>
      <c r="EUY11" s="68"/>
      <c r="EUZ11" s="68"/>
      <c r="EVA11" s="68"/>
      <c r="EVB11" s="68"/>
      <c r="EVC11" s="68"/>
      <c r="EVD11" s="68"/>
      <c r="EVE11" s="68"/>
      <c r="EVF11" s="68"/>
      <c r="EVG11" s="68"/>
      <c r="EVH11" s="68"/>
      <c r="EVI11" s="68"/>
      <c r="EVJ11" s="68"/>
      <c r="EVK11" s="68"/>
      <c r="EVL11" s="68"/>
      <c r="EVM11" s="68"/>
      <c r="EVN11" s="68"/>
      <c r="EVO11" s="68"/>
      <c r="EVP11" s="68"/>
      <c r="EVQ11" s="68"/>
      <c r="EVR11" s="68"/>
      <c r="EVS11" s="68"/>
      <c r="EVT11" s="68"/>
      <c r="EVU11" s="68"/>
      <c r="EVV11" s="68"/>
      <c r="EVW11" s="68"/>
      <c r="EVX11" s="68"/>
      <c r="EVY11" s="68"/>
      <c r="EVZ11" s="68"/>
      <c r="EWA11" s="68"/>
      <c r="EWB11" s="68"/>
      <c r="EWC11" s="68"/>
      <c r="EWD11" s="68"/>
      <c r="EWE11" s="68"/>
      <c r="EWF11" s="68"/>
      <c r="EWG11" s="68"/>
      <c r="EWH11" s="68"/>
      <c r="EWI11" s="68"/>
      <c r="EWJ11" s="68"/>
      <c r="EWK11" s="68"/>
      <c r="EWL11" s="68"/>
      <c r="EWM11" s="68"/>
      <c r="EWN11" s="68"/>
      <c r="EWO11" s="68"/>
      <c r="EWP11" s="68"/>
      <c r="EWQ11" s="68"/>
      <c r="EWR11" s="68"/>
      <c r="EWS11" s="68"/>
      <c r="EWT11" s="68"/>
      <c r="EWU11" s="68"/>
      <c r="EWV11" s="68"/>
      <c r="EWW11" s="68"/>
      <c r="EWX11" s="68"/>
      <c r="EWY11" s="68"/>
      <c r="EWZ11" s="68"/>
      <c r="EXA11" s="68"/>
      <c r="EXB11" s="68"/>
      <c r="EXC11" s="68"/>
      <c r="EXD11" s="68"/>
      <c r="EXE11" s="68"/>
      <c r="EXF11" s="68"/>
      <c r="EXG11" s="68"/>
      <c r="EXH11" s="68"/>
      <c r="EXI11" s="68"/>
      <c r="EXJ11" s="68"/>
      <c r="EXK11" s="68"/>
      <c r="EXL11" s="68"/>
      <c r="EXM11" s="68"/>
      <c r="EXN11" s="68"/>
      <c r="EXO11" s="68"/>
      <c r="EXP11" s="68"/>
      <c r="EXQ11" s="68"/>
      <c r="EXR11" s="68"/>
      <c r="EXS11" s="68"/>
      <c r="EXT11" s="68"/>
      <c r="EXU11" s="68"/>
      <c r="EXV11" s="68"/>
      <c r="EXW11" s="68"/>
      <c r="EXX11" s="68"/>
      <c r="EXY11" s="68"/>
      <c r="EXZ11" s="68"/>
      <c r="EYA11" s="68"/>
      <c r="EYB11" s="68"/>
      <c r="EYC11" s="68"/>
      <c r="EYD11" s="68"/>
      <c r="EYE11" s="68"/>
      <c r="EYF11" s="68"/>
      <c r="EYG11" s="68"/>
      <c r="EYH11" s="68"/>
      <c r="EYI11" s="68"/>
      <c r="EYJ11" s="68"/>
      <c r="EYK11" s="68"/>
      <c r="EYL11" s="68"/>
      <c r="EYM11" s="68"/>
      <c r="EYN11" s="68"/>
      <c r="EYO11" s="68"/>
      <c r="EYP11" s="68"/>
      <c r="EYQ11" s="68"/>
      <c r="EYR11" s="68"/>
      <c r="EYS11" s="68"/>
      <c r="EYT11" s="68"/>
      <c r="EYU11" s="68"/>
      <c r="EYV11" s="68"/>
      <c r="EYW11" s="68"/>
      <c r="EYX11" s="68"/>
      <c r="EYY11" s="68"/>
      <c r="EYZ11" s="68"/>
      <c r="EZA11" s="68"/>
      <c r="EZB11" s="68"/>
      <c r="EZC11" s="68"/>
      <c r="EZD11" s="68"/>
      <c r="EZE11" s="68"/>
      <c r="EZF11" s="68"/>
      <c r="EZG11" s="68"/>
      <c r="EZH11" s="68"/>
      <c r="EZI11" s="68"/>
      <c r="EZJ11" s="68"/>
      <c r="EZK11" s="68"/>
      <c r="EZL11" s="68"/>
      <c r="EZM11" s="68"/>
      <c r="EZN11" s="68"/>
      <c r="EZO11" s="68"/>
      <c r="EZP11" s="68"/>
      <c r="EZQ11" s="68"/>
      <c r="EZR11" s="68"/>
      <c r="EZS11" s="68"/>
      <c r="EZT11" s="68"/>
      <c r="EZU11" s="68"/>
      <c r="EZV11" s="68"/>
      <c r="EZW11" s="68"/>
      <c r="EZX11" s="68"/>
      <c r="EZY11" s="68"/>
      <c r="EZZ11" s="68"/>
      <c r="FAA11" s="68"/>
      <c r="FAB11" s="68"/>
      <c r="FAC11" s="68"/>
      <c r="FAD11" s="68"/>
      <c r="FAE11" s="68"/>
      <c r="FAF11" s="68"/>
      <c r="FAG11" s="68"/>
      <c r="FAH11" s="68"/>
      <c r="FAI11" s="68"/>
      <c r="FAJ11" s="68"/>
      <c r="FAK11" s="68"/>
      <c r="FAL11" s="68"/>
      <c r="FAM11" s="68"/>
      <c r="FAN11" s="68"/>
      <c r="FAO11" s="68"/>
      <c r="FAP11" s="68"/>
      <c r="FAQ11" s="68"/>
      <c r="FAR11" s="68"/>
      <c r="FAS11" s="68"/>
      <c r="FAT11" s="68"/>
      <c r="FAU11" s="68"/>
      <c r="FAV11" s="68"/>
      <c r="FAW11" s="68"/>
      <c r="FAX11" s="68"/>
      <c r="FAY11" s="68"/>
      <c r="FAZ11" s="68"/>
      <c r="FBA11" s="68"/>
      <c r="FBB11" s="68"/>
      <c r="FBC11" s="68"/>
      <c r="FBD11" s="68"/>
      <c r="FBE11" s="68"/>
      <c r="FBF11" s="68"/>
      <c r="FBG11" s="68"/>
      <c r="FBH11" s="68"/>
      <c r="FBI11" s="68"/>
      <c r="FBJ11" s="68"/>
      <c r="FBK11" s="68"/>
      <c r="FBL11" s="68"/>
      <c r="FBM11" s="68"/>
      <c r="FBN11" s="68"/>
      <c r="FBO11" s="68"/>
      <c r="FBP11" s="68"/>
      <c r="FBQ11" s="68"/>
      <c r="FBR11" s="68"/>
      <c r="FBS11" s="68"/>
      <c r="FBT11" s="68"/>
      <c r="FBU11" s="68"/>
      <c r="FBV11" s="68"/>
      <c r="FBW11" s="68"/>
      <c r="FBX11" s="68"/>
      <c r="FBY11" s="68"/>
      <c r="FBZ11" s="68"/>
      <c r="FCA11" s="68"/>
      <c r="FCB11" s="68"/>
      <c r="FCC11" s="68"/>
      <c r="FCD11" s="68"/>
      <c r="FCE11" s="68"/>
      <c r="FCF11" s="68"/>
      <c r="FCG11" s="68"/>
      <c r="FCH11" s="68"/>
      <c r="FCI11" s="68"/>
      <c r="FCJ11" s="68"/>
      <c r="FCK11" s="68"/>
      <c r="FCL11" s="68"/>
      <c r="FCM11" s="68"/>
      <c r="FCN11" s="68"/>
      <c r="FCO11" s="68"/>
      <c r="FCP11" s="68"/>
      <c r="FCQ11" s="68"/>
      <c r="FCR11" s="68"/>
      <c r="FCS11" s="68"/>
      <c r="FCT11" s="68"/>
      <c r="FCU11" s="68"/>
      <c r="FCV11" s="68"/>
      <c r="FCW11" s="68"/>
      <c r="FCX11" s="68"/>
      <c r="FCY11" s="68"/>
      <c r="FCZ11" s="68"/>
      <c r="FDA11" s="68"/>
      <c r="FDB11" s="68"/>
      <c r="FDC11" s="68"/>
      <c r="FDD11" s="68"/>
      <c r="FDE11" s="68"/>
      <c r="FDF11" s="68"/>
      <c r="FDG11" s="68"/>
      <c r="FDH11" s="68"/>
      <c r="FDI11" s="68"/>
      <c r="FDJ11" s="68"/>
      <c r="FDK11" s="68"/>
      <c r="FDL11" s="68"/>
      <c r="FDM11" s="68"/>
      <c r="FDN11" s="68"/>
      <c r="FDO11" s="68"/>
      <c r="FDP11" s="68"/>
      <c r="FDQ11" s="68"/>
      <c r="FDR11" s="68"/>
      <c r="FDS11" s="68"/>
      <c r="FDT11" s="68"/>
      <c r="FDU11" s="68"/>
      <c r="FDV11" s="68"/>
      <c r="FDW11" s="68"/>
      <c r="FDX11" s="68"/>
      <c r="FDY11" s="68"/>
      <c r="FDZ11" s="68"/>
      <c r="FEA11" s="68"/>
      <c r="FEB11" s="68"/>
      <c r="FEC11" s="68"/>
      <c r="FED11" s="68"/>
      <c r="FEE11" s="68"/>
      <c r="FEF11" s="68"/>
      <c r="FEG11" s="68"/>
      <c r="FEH11" s="68"/>
      <c r="FEI11" s="68"/>
      <c r="FEJ11" s="68"/>
      <c r="FEK11" s="68"/>
      <c r="FEL11" s="68"/>
      <c r="FEM11" s="68"/>
      <c r="FEN11" s="68"/>
      <c r="FEO11" s="68"/>
      <c r="FEP11" s="68"/>
      <c r="FEQ11" s="68"/>
      <c r="FER11" s="68"/>
      <c r="FES11" s="68"/>
      <c r="FET11" s="68"/>
      <c r="FEU11" s="68"/>
      <c r="FEV11" s="68"/>
      <c r="FEW11" s="68"/>
      <c r="FEX11" s="68"/>
      <c r="FEY11" s="68"/>
      <c r="FEZ11" s="68"/>
      <c r="FFA11" s="68"/>
      <c r="FFB11" s="68"/>
      <c r="FFC11" s="68"/>
      <c r="FFD11" s="68"/>
      <c r="FFE11" s="68"/>
      <c r="FFF11" s="68"/>
      <c r="FFG11" s="68"/>
      <c r="FFH11" s="68"/>
      <c r="FFI11" s="68"/>
      <c r="FFJ11" s="68"/>
      <c r="FFK11" s="68"/>
      <c r="FFL11" s="68"/>
      <c r="FFM11" s="68"/>
      <c r="FFN11" s="68"/>
      <c r="FFO11" s="68"/>
      <c r="FFP11" s="68"/>
      <c r="FFQ11" s="68"/>
      <c r="FFR11" s="68"/>
      <c r="FFS11" s="68"/>
      <c r="FFT11" s="68"/>
      <c r="FFU11" s="68"/>
      <c r="FFV11" s="68"/>
      <c r="FFW11" s="68"/>
      <c r="FFX11" s="68"/>
      <c r="FFY11" s="68"/>
      <c r="FFZ11" s="68"/>
      <c r="FGA11" s="68"/>
      <c r="FGB11" s="68"/>
      <c r="FGC11" s="68"/>
      <c r="FGD11" s="68"/>
      <c r="FGE11" s="68"/>
      <c r="FGF11" s="68"/>
      <c r="FGG11" s="68"/>
      <c r="FGH11" s="68"/>
      <c r="FGI11" s="68"/>
      <c r="FGJ11" s="68"/>
      <c r="FGK11" s="68"/>
      <c r="FGL11" s="68"/>
      <c r="FGM11" s="68"/>
      <c r="FGN11" s="68"/>
      <c r="FGO11" s="68"/>
      <c r="FGP11" s="68"/>
      <c r="FGQ11" s="68"/>
      <c r="FGR11" s="68"/>
      <c r="FGS11" s="68"/>
      <c r="FGT11" s="68"/>
      <c r="FGU11" s="68"/>
      <c r="FGV11" s="68"/>
      <c r="FGW11" s="68"/>
      <c r="FGX11" s="68"/>
      <c r="FGY11" s="68"/>
      <c r="FGZ11" s="68"/>
      <c r="FHA11" s="68"/>
      <c r="FHB11" s="68"/>
      <c r="FHC11" s="68"/>
      <c r="FHD11" s="68"/>
      <c r="FHE11" s="68"/>
      <c r="FHF11" s="68"/>
      <c r="FHG11" s="68"/>
      <c r="FHH11" s="68"/>
      <c r="FHI11" s="68"/>
      <c r="FHJ11" s="68"/>
      <c r="FHK11" s="68"/>
      <c r="FHL11" s="68"/>
      <c r="FHM11" s="68"/>
      <c r="FHN11" s="68"/>
      <c r="FHO11" s="68"/>
      <c r="FHP11" s="68"/>
      <c r="FHQ11" s="68"/>
      <c r="FHR11" s="68"/>
      <c r="FHS11" s="68"/>
      <c r="FHT11" s="68"/>
      <c r="FHU11" s="68"/>
      <c r="FHV11" s="68"/>
      <c r="FHW11" s="68"/>
      <c r="FHX11" s="68"/>
      <c r="FHY11" s="68"/>
      <c r="FHZ11" s="68"/>
      <c r="FIA11" s="68"/>
      <c r="FIB11" s="68"/>
      <c r="FIC11" s="68"/>
      <c r="FID11" s="68"/>
      <c r="FIE11" s="68"/>
      <c r="FIF11" s="68"/>
      <c r="FIG11" s="68"/>
      <c r="FIH11" s="68"/>
      <c r="FII11" s="68"/>
      <c r="FIJ11" s="68"/>
      <c r="FIK11" s="68"/>
      <c r="FIL11" s="68"/>
      <c r="FIM11" s="68"/>
      <c r="FIN11" s="68"/>
      <c r="FIO11" s="68"/>
      <c r="FIP11" s="68"/>
      <c r="FIQ11" s="68"/>
      <c r="FIR11" s="68"/>
      <c r="FIS11" s="68"/>
      <c r="FIT11" s="68"/>
      <c r="FIU11" s="68"/>
      <c r="FIV11" s="68"/>
      <c r="FIW11" s="68"/>
      <c r="FIX11" s="68"/>
      <c r="FIY11" s="68"/>
      <c r="FIZ11" s="68"/>
      <c r="FJA11" s="68"/>
      <c r="FJB11" s="68"/>
      <c r="FJC11" s="68"/>
      <c r="FJD11" s="68"/>
      <c r="FJE11" s="68"/>
      <c r="FJF11" s="68"/>
      <c r="FJG11" s="68"/>
      <c r="FJH11" s="68"/>
      <c r="FJI11" s="68"/>
      <c r="FJJ11" s="68"/>
      <c r="FJK11" s="68"/>
      <c r="FJL11" s="68"/>
      <c r="FJM11" s="68"/>
      <c r="FJN11" s="68"/>
      <c r="FJO11" s="68"/>
      <c r="FJP11" s="68"/>
      <c r="FJQ11" s="68"/>
      <c r="FJR11" s="68"/>
      <c r="FJS11" s="68"/>
      <c r="FJT11" s="68"/>
      <c r="FJU11" s="68"/>
      <c r="FJV11" s="68"/>
      <c r="FJW11" s="68"/>
      <c r="FJX11" s="68"/>
      <c r="FJY11" s="68"/>
      <c r="FJZ11" s="68"/>
      <c r="FKA11" s="68"/>
      <c r="FKB11" s="68"/>
      <c r="FKC11" s="68"/>
      <c r="FKD11" s="68"/>
      <c r="FKE11" s="68"/>
      <c r="FKF11" s="68"/>
      <c r="FKG11" s="68"/>
      <c r="FKH11" s="68"/>
      <c r="FKI11" s="68"/>
      <c r="FKJ11" s="68"/>
      <c r="FKK11" s="68"/>
      <c r="FKL11" s="68"/>
      <c r="FKM11" s="68"/>
      <c r="FKN11" s="68"/>
      <c r="FKO11" s="68"/>
      <c r="FKP11" s="68"/>
      <c r="FKQ11" s="68"/>
      <c r="FKR11" s="68"/>
      <c r="FKS11" s="68"/>
      <c r="FKT11" s="68"/>
      <c r="FKU11" s="68"/>
      <c r="FKV11" s="68"/>
      <c r="FKW11" s="68"/>
      <c r="FKX11" s="68"/>
      <c r="FKY11" s="68"/>
      <c r="FKZ11" s="68"/>
      <c r="FLA11" s="68"/>
      <c r="FLB11" s="68"/>
      <c r="FLC11" s="68"/>
      <c r="FLD11" s="68"/>
      <c r="FLE11" s="68"/>
      <c r="FLF11" s="68"/>
      <c r="FLG11" s="68"/>
      <c r="FLH11" s="68"/>
      <c r="FLI11" s="68"/>
      <c r="FLJ11" s="68"/>
      <c r="FLK11" s="68"/>
      <c r="FLL11" s="68"/>
      <c r="FLM11" s="68"/>
      <c r="FLN11" s="68"/>
      <c r="FLO11" s="68"/>
      <c r="FLP11" s="68"/>
      <c r="FLQ11" s="68"/>
      <c r="FLR11" s="68"/>
      <c r="FLS11" s="68"/>
      <c r="FLT11" s="68"/>
      <c r="FLU11" s="68"/>
      <c r="FLV11" s="68"/>
      <c r="FLW11" s="68"/>
      <c r="FLX11" s="68"/>
      <c r="FLY11" s="68"/>
      <c r="FLZ11" s="68"/>
      <c r="FMA11" s="68"/>
      <c r="FMB11" s="68"/>
      <c r="FMC11" s="68"/>
      <c r="FMD11" s="68"/>
      <c r="FME11" s="68"/>
      <c r="FMF11" s="68"/>
      <c r="FMG11" s="68"/>
      <c r="FMH11" s="68"/>
      <c r="FMI11" s="68"/>
      <c r="FMJ11" s="68"/>
      <c r="FMK11" s="68"/>
      <c r="FML11" s="68"/>
      <c r="FMM11" s="68"/>
      <c r="FMN11" s="68"/>
      <c r="FMO11" s="68"/>
      <c r="FMP11" s="68"/>
      <c r="FMQ11" s="68"/>
      <c r="FMR11" s="68"/>
      <c r="FMS11" s="68"/>
      <c r="FMT11" s="68"/>
      <c r="FMU11" s="68"/>
      <c r="FMV11" s="68"/>
      <c r="FMW11" s="68"/>
      <c r="FMX11" s="68"/>
      <c r="FMY11" s="68"/>
      <c r="FMZ11" s="68"/>
      <c r="FNA11" s="68"/>
      <c r="FNB11" s="68"/>
      <c r="FNC11" s="68"/>
      <c r="FND11" s="68"/>
      <c r="FNE11" s="68"/>
      <c r="FNF11" s="68"/>
      <c r="FNG11" s="68"/>
      <c r="FNH11" s="68"/>
      <c r="FNI11" s="68"/>
      <c r="FNJ11" s="68"/>
      <c r="FNK11" s="68"/>
      <c r="FNL11" s="68"/>
      <c r="FNM11" s="68"/>
      <c r="FNN11" s="68"/>
      <c r="FNO11" s="68"/>
      <c r="FNP11" s="68"/>
      <c r="FNQ11" s="68"/>
      <c r="FNR11" s="68"/>
      <c r="FNS11" s="68"/>
      <c r="FNT11" s="68"/>
      <c r="FNU11" s="68"/>
      <c r="FNV11" s="68"/>
      <c r="FNW11" s="68"/>
      <c r="FNX11" s="68"/>
      <c r="FNY11" s="68"/>
      <c r="FNZ11" s="68"/>
      <c r="FOA11" s="68"/>
      <c r="FOB11" s="68"/>
      <c r="FOC11" s="68"/>
      <c r="FOD11" s="68"/>
      <c r="FOE11" s="68"/>
      <c r="FOF11" s="68"/>
      <c r="FOG11" s="68"/>
      <c r="FOH11" s="68"/>
      <c r="FOI11" s="68"/>
      <c r="FOJ11" s="68"/>
      <c r="FOK11" s="68"/>
      <c r="FOL11" s="68"/>
      <c r="FOM11" s="68"/>
      <c r="FON11" s="68"/>
      <c r="FOO11" s="68"/>
      <c r="FOP11" s="68"/>
      <c r="FOQ11" s="68"/>
      <c r="FOR11" s="68"/>
      <c r="FOS11" s="68"/>
      <c r="FOT11" s="68"/>
      <c r="FOU11" s="68"/>
      <c r="FOV11" s="68"/>
      <c r="FOW11" s="68"/>
      <c r="FOX11" s="68"/>
      <c r="FOY11" s="68"/>
      <c r="FOZ11" s="68"/>
      <c r="FPA11" s="68"/>
      <c r="FPB11" s="68"/>
      <c r="FPC11" s="68"/>
      <c r="FPD11" s="68"/>
      <c r="FPE11" s="68"/>
      <c r="FPF11" s="68"/>
      <c r="FPG11" s="68"/>
      <c r="FPH11" s="68"/>
      <c r="FPI11" s="68"/>
      <c r="FPJ11" s="68"/>
      <c r="FPK11" s="68"/>
      <c r="FPL11" s="68"/>
      <c r="FPM11" s="68"/>
      <c r="FPN11" s="68"/>
      <c r="FPO11" s="68"/>
      <c r="FPP11" s="68"/>
      <c r="FPQ11" s="68"/>
      <c r="FPR11" s="68"/>
      <c r="FPS11" s="68"/>
      <c r="FPT11" s="68"/>
      <c r="FPU11" s="68"/>
      <c r="FPV11" s="68"/>
      <c r="FPW11" s="68"/>
      <c r="FPX11" s="68"/>
      <c r="FPY11" s="68"/>
      <c r="FPZ11" s="68"/>
      <c r="FQA11" s="68"/>
      <c r="FQB11" s="68"/>
      <c r="FQC11" s="68"/>
      <c r="FQD11" s="68"/>
      <c r="FQE11" s="68"/>
      <c r="FQF11" s="68"/>
      <c r="FQG11" s="68"/>
      <c r="FQH11" s="68"/>
      <c r="FQI11" s="68"/>
      <c r="FQJ11" s="68"/>
      <c r="FQK11" s="68"/>
      <c r="FQL11" s="68"/>
      <c r="FQM11" s="68"/>
      <c r="FQN11" s="68"/>
      <c r="FQO11" s="68"/>
      <c r="FQP11" s="68"/>
      <c r="FQQ11" s="68"/>
      <c r="FQR11" s="68"/>
      <c r="FQS11" s="68"/>
      <c r="FQT11" s="68"/>
      <c r="FQU11" s="68"/>
      <c r="FQV11" s="68"/>
      <c r="FQW11" s="68"/>
      <c r="FQX11" s="68"/>
      <c r="FQY11" s="68"/>
      <c r="FQZ11" s="68"/>
      <c r="FRA11" s="68"/>
      <c r="FRB11" s="68"/>
      <c r="FRC11" s="68"/>
      <c r="FRD11" s="68"/>
      <c r="FRE11" s="68"/>
      <c r="FRF11" s="68"/>
      <c r="FRG11" s="68"/>
      <c r="FRH11" s="68"/>
      <c r="FRI11" s="68"/>
      <c r="FRJ11" s="68"/>
      <c r="FRK11" s="68"/>
      <c r="FRL11" s="68"/>
      <c r="FRM11" s="68"/>
      <c r="FRN11" s="68"/>
      <c r="FRO11" s="68"/>
      <c r="FRP11" s="68"/>
      <c r="FRQ11" s="68"/>
      <c r="FRR11" s="68"/>
      <c r="FRS11" s="68"/>
      <c r="FRT11" s="68"/>
      <c r="FRU11" s="68"/>
      <c r="FRV11" s="68"/>
      <c r="FRW11" s="68"/>
      <c r="FRX11" s="68"/>
      <c r="FRY11" s="68"/>
      <c r="FRZ11" s="68"/>
      <c r="FSA11" s="68"/>
      <c r="FSB11" s="68"/>
      <c r="FSC11" s="68"/>
      <c r="FSD11" s="68"/>
      <c r="FSE11" s="68"/>
      <c r="FSF11" s="68"/>
      <c r="FSG11" s="68"/>
      <c r="FSH11" s="68"/>
      <c r="FSI11" s="68"/>
      <c r="FSJ11" s="68"/>
      <c r="FSK11" s="68"/>
      <c r="FSL11" s="68"/>
      <c r="FSM11" s="68"/>
      <c r="FSN11" s="68"/>
      <c r="FSO11" s="68"/>
      <c r="FSP11" s="68"/>
      <c r="FSQ11" s="68"/>
      <c r="FSR11" s="68"/>
      <c r="FSS11" s="68"/>
      <c r="FST11" s="68"/>
      <c r="FSU11" s="68"/>
      <c r="FSV11" s="68"/>
      <c r="FSW11" s="68"/>
      <c r="FSX11" s="68"/>
      <c r="FSY11" s="68"/>
      <c r="FSZ11" s="68"/>
      <c r="FTA11" s="68"/>
      <c r="FTB11" s="68"/>
      <c r="FTC11" s="68"/>
      <c r="FTD11" s="68"/>
      <c r="FTE11" s="68"/>
      <c r="FTF11" s="68"/>
      <c r="FTG11" s="68"/>
      <c r="FTH11" s="68"/>
      <c r="FTI11" s="68"/>
      <c r="FTJ11" s="68"/>
      <c r="FTK11" s="68"/>
      <c r="FTL11" s="68"/>
      <c r="FTM11" s="68"/>
      <c r="FTN11" s="68"/>
      <c r="FTO11" s="68"/>
      <c r="FTP11" s="68"/>
      <c r="FTQ11" s="68"/>
      <c r="FTR11" s="68"/>
      <c r="FTS11" s="68"/>
      <c r="FTT11" s="68"/>
      <c r="FTU11" s="68"/>
      <c r="FTV11" s="68"/>
      <c r="FTW11" s="68"/>
      <c r="FTX11" s="68"/>
      <c r="FTY11" s="68"/>
      <c r="FTZ11" s="68"/>
      <c r="FUA11" s="68"/>
      <c r="FUB11" s="68"/>
      <c r="FUC11" s="68"/>
      <c r="FUD11" s="68"/>
      <c r="FUE11" s="68"/>
      <c r="FUF11" s="68"/>
      <c r="FUG11" s="68"/>
      <c r="FUH11" s="68"/>
      <c r="FUI11" s="68"/>
      <c r="FUJ11" s="68"/>
      <c r="FUK11" s="68"/>
      <c r="FUL11" s="68"/>
      <c r="FUM11" s="68"/>
      <c r="FUN11" s="68"/>
      <c r="FUO11" s="68"/>
      <c r="FUP11" s="68"/>
      <c r="FUQ11" s="68"/>
      <c r="FUR11" s="68"/>
      <c r="FUS11" s="68"/>
      <c r="FUT11" s="68"/>
      <c r="FUU11" s="68"/>
      <c r="FUV11" s="68"/>
      <c r="FUW11" s="68"/>
      <c r="FUX11" s="68"/>
      <c r="FUY11" s="68"/>
      <c r="FUZ11" s="68"/>
      <c r="FVA11" s="68"/>
      <c r="FVB11" s="68"/>
      <c r="FVC11" s="68"/>
      <c r="FVD11" s="68"/>
      <c r="FVE11" s="68"/>
      <c r="FVF11" s="68"/>
      <c r="FVG11" s="68"/>
      <c r="FVH11" s="68"/>
      <c r="FVI11" s="68"/>
      <c r="FVJ11" s="68"/>
      <c r="FVK11" s="68"/>
      <c r="FVL11" s="68"/>
      <c r="FVM11" s="68"/>
      <c r="FVN11" s="68"/>
      <c r="FVO11" s="68"/>
      <c r="FVP11" s="68"/>
      <c r="FVQ11" s="68"/>
      <c r="FVR11" s="68"/>
      <c r="FVS11" s="68"/>
      <c r="FVT11" s="68"/>
      <c r="FVU11" s="68"/>
      <c r="FVV11" s="68"/>
      <c r="FVW11" s="68"/>
      <c r="FVX11" s="68"/>
      <c r="FVY11" s="68"/>
      <c r="FVZ11" s="68"/>
      <c r="FWA11" s="68"/>
      <c r="FWB11" s="68"/>
      <c r="FWC11" s="68"/>
      <c r="FWD11" s="68"/>
      <c r="FWE11" s="68"/>
      <c r="FWF11" s="68"/>
      <c r="FWG11" s="68"/>
      <c r="FWH11" s="68"/>
      <c r="FWI11" s="68"/>
      <c r="FWJ11" s="68"/>
      <c r="FWK11" s="68"/>
      <c r="FWL11" s="68"/>
      <c r="FWM11" s="68"/>
      <c r="FWN11" s="68"/>
      <c r="FWO11" s="68"/>
      <c r="FWP11" s="68"/>
      <c r="FWQ11" s="68"/>
      <c r="FWR11" s="68"/>
      <c r="FWS11" s="68"/>
      <c r="FWT11" s="68"/>
      <c r="FWU11" s="68"/>
      <c r="FWV11" s="68"/>
      <c r="FWW11" s="68"/>
      <c r="FWX11" s="68"/>
      <c r="FWY11" s="68"/>
      <c r="FWZ11" s="68"/>
      <c r="FXA11" s="68"/>
      <c r="FXB11" s="68"/>
      <c r="FXC11" s="68"/>
      <c r="FXD11" s="68"/>
      <c r="FXE11" s="68"/>
      <c r="FXF11" s="68"/>
      <c r="FXG11" s="68"/>
      <c r="FXH11" s="68"/>
      <c r="FXI11" s="68"/>
      <c r="FXJ11" s="68"/>
      <c r="FXK11" s="68"/>
      <c r="FXL11" s="68"/>
      <c r="FXM11" s="68"/>
      <c r="FXN11" s="68"/>
      <c r="FXO11" s="68"/>
      <c r="FXP11" s="68"/>
      <c r="FXQ11" s="68"/>
      <c r="FXR11" s="68"/>
      <c r="FXS11" s="68"/>
      <c r="FXT11" s="68"/>
      <c r="FXU11" s="68"/>
      <c r="FXV11" s="68"/>
      <c r="FXW11" s="68"/>
      <c r="FXX11" s="68"/>
      <c r="FXY11" s="68"/>
      <c r="FXZ11" s="68"/>
      <c r="FYA11" s="68"/>
      <c r="FYB11" s="68"/>
      <c r="FYC11" s="68"/>
      <c r="FYD11" s="68"/>
      <c r="FYE11" s="68"/>
      <c r="FYF11" s="68"/>
      <c r="FYG11" s="68"/>
      <c r="FYH11" s="68"/>
      <c r="FYI11" s="68"/>
      <c r="FYJ11" s="68"/>
      <c r="FYK11" s="68"/>
      <c r="FYL11" s="68"/>
      <c r="FYM11" s="68"/>
      <c r="FYN11" s="68"/>
      <c r="FYO11" s="68"/>
      <c r="FYP11" s="68"/>
      <c r="FYQ11" s="68"/>
      <c r="FYR11" s="68"/>
      <c r="FYS11" s="68"/>
      <c r="FYT11" s="68"/>
      <c r="FYU11" s="68"/>
      <c r="FYV11" s="68"/>
      <c r="FYW11" s="68"/>
      <c r="FYX11" s="68"/>
      <c r="FYY11" s="68"/>
      <c r="FYZ11" s="68"/>
      <c r="FZA11" s="68"/>
      <c r="FZB11" s="68"/>
      <c r="FZC11" s="68"/>
      <c r="FZD11" s="68"/>
      <c r="FZE11" s="68"/>
      <c r="FZF11" s="68"/>
      <c r="FZG11" s="68"/>
      <c r="FZH11" s="68"/>
      <c r="FZI11" s="68"/>
      <c r="FZJ11" s="68"/>
      <c r="FZK11" s="68"/>
      <c r="FZL11" s="68"/>
      <c r="FZM11" s="68"/>
      <c r="FZN11" s="68"/>
      <c r="FZO11" s="68"/>
      <c r="FZP11" s="68"/>
      <c r="FZQ11" s="68"/>
      <c r="FZR11" s="68"/>
      <c r="FZS11" s="68"/>
      <c r="FZT11" s="68"/>
      <c r="FZU11" s="68"/>
      <c r="FZV11" s="68"/>
      <c r="FZW11" s="68"/>
      <c r="FZX11" s="68"/>
      <c r="FZY11" s="68"/>
      <c r="FZZ11" s="68"/>
      <c r="GAA11" s="68"/>
      <c r="GAB11" s="68"/>
      <c r="GAC11" s="68"/>
      <c r="GAD11" s="68"/>
      <c r="GAE11" s="68"/>
      <c r="GAF11" s="68"/>
      <c r="GAG11" s="68"/>
      <c r="GAH11" s="68"/>
      <c r="GAI11" s="68"/>
      <c r="GAJ11" s="68"/>
      <c r="GAK11" s="68"/>
      <c r="GAL11" s="68"/>
      <c r="GAM11" s="68"/>
      <c r="GAN11" s="68"/>
      <c r="GAO11" s="68"/>
      <c r="GAP11" s="68"/>
      <c r="GAQ11" s="68"/>
      <c r="GAR11" s="68"/>
      <c r="GAS11" s="68"/>
      <c r="GAT11" s="68"/>
      <c r="GAU11" s="68"/>
      <c r="GAV11" s="68"/>
      <c r="GAW11" s="68"/>
      <c r="GAX11" s="68"/>
      <c r="GAY11" s="68"/>
      <c r="GAZ11" s="68"/>
      <c r="GBA11" s="68"/>
      <c r="GBB11" s="68"/>
      <c r="GBC11" s="68"/>
      <c r="GBD11" s="68"/>
      <c r="GBE11" s="68"/>
      <c r="GBF11" s="68"/>
      <c r="GBG11" s="68"/>
      <c r="GBH11" s="68"/>
      <c r="GBI11" s="68"/>
      <c r="GBJ11" s="68"/>
      <c r="GBK11" s="68"/>
      <c r="GBL11" s="68"/>
      <c r="GBM11" s="68"/>
      <c r="GBN11" s="68"/>
      <c r="GBO11" s="68"/>
      <c r="GBP11" s="68"/>
      <c r="GBQ11" s="68"/>
      <c r="GBR11" s="68"/>
      <c r="GBS11" s="68"/>
      <c r="GBT11" s="68"/>
      <c r="GBU11" s="68"/>
      <c r="GBV11" s="68"/>
      <c r="GBW11" s="68"/>
      <c r="GBX11" s="68"/>
      <c r="GBY11" s="68"/>
      <c r="GBZ11" s="68"/>
      <c r="GCA11" s="68"/>
      <c r="GCB11" s="68"/>
      <c r="GCC11" s="68"/>
      <c r="GCD11" s="68"/>
      <c r="GCE11" s="68"/>
      <c r="GCF11" s="68"/>
      <c r="GCG11" s="68"/>
      <c r="GCH11" s="68"/>
      <c r="GCI11" s="68"/>
      <c r="GCJ11" s="68"/>
      <c r="GCK11" s="68"/>
      <c r="GCL11" s="68"/>
      <c r="GCM11" s="68"/>
      <c r="GCN11" s="68"/>
      <c r="GCO11" s="68"/>
      <c r="GCP11" s="68"/>
      <c r="GCQ11" s="68"/>
      <c r="GCR11" s="68"/>
      <c r="GCS11" s="68"/>
      <c r="GCT11" s="68"/>
      <c r="GCU11" s="68"/>
      <c r="GCV11" s="68"/>
      <c r="GCW11" s="68"/>
      <c r="GCX11" s="68"/>
      <c r="GCY11" s="68"/>
      <c r="GCZ11" s="68"/>
      <c r="GDA11" s="68"/>
      <c r="GDB11" s="68"/>
      <c r="GDC11" s="68"/>
      <c r="GDD11" s="68"/>
      <c r="GDE11" s="68"/>
      <c r="GDF11" s="68"/>
      <c r="GDG11" s="68"/>
      <c r="GDH11" s="68"/>
      <c r="GDI11" s="68"/>
      <c r="GDJ11" s="68"/>
      <c r="GDK11" s="68"/>
      <c r="GDL11" s="68"/>
      <c r="GDM11" s="68"/>
      <c r="GDN11" s="68"/>
      <c r="GDO11" s="68"/>
      <c r="GDP11" s="68"/>
      <c r="GDQ11" s="68"/>
      <c r="GDR11" s="68"/>
      <c r="GDS11" s="68"/>
      <c r="GDT11" s="68"/>
      <c r="GDU11" s="68"/>
      <c r="GDV11" s="68"/>
      <c r="GDW11" s="68"/>
      <c r="GDX11" s="68"/>
      <c r="GDY11" s="68"/>
      <c r="GDZ11" s="68"/>
      <c r="GEA11" s="68"/>
      <c r="GEB11" s="68"/>
      <c r="GEC11" s="68"/>
      <c r="GED11" s="68"/>
      <c r="GEE11" s="68"/>
      <c r="GEF11" s="68"/>
      <c r="GEG11" s="68"/>
      <c r="GEH11" s="68"/>
      <c r="GEI11" s="68"/>
      <c r="GEJ11" s="68"/>
      <c r="GEK11" s="68"/>
      <c r="GEL11" s="68"/>
      <c r="GEM11" s="68"/>
      <c r="GEN11" s="68"/>
      <c r="GEO11" s="68"/>
      <c r="GEP11" s="68"/>
      <c r="GEQ11" s="68"/>
      <c r="GER11" s="68"/>
      <c r="GES11" s="68"/>
      <c r="GET11" s="68"/>
      <c r="GEU11" s="68"/>
      <c r="GEV11" s="68"/>
      <c r="GEW11" s="68"/>
      <c r="GEX11" s="68"/>
      <c r="GEY11" s="68"/>
      <c r="GEZ11" s="68"/>
      <c r="GFA11" s="68"/>
      <c r="GFB11" s="68"/>
      <c r="GFC11" s="68"/>
      <c r="GFD11" s="68"/>
      <c r="GFE11" s="68"/>
      <c r="GFF11" s="68"/>
      <c r="GFG11" s="68"/>
      <c r="GFH11" s="68"/>
      <c r="GFI11" s="68"/>
      <c r="GFJ11" s="68"/>
      <c r="GFK11" s="68"/>
      <c r="GFL11" s="68"/>
      <c r="GFM11" s="68"/>
      <c r="GFN11" s="68"/>
      <c r="GFO11" s="68"/>
      <c r="GFP11" s="68"/>
      <c r="GFQ11" s="68"/>
      <c r="GFR11" s="68"/>
      <c r="GFS11" s="68"/>
      <c r="GFT11" s="68"/>
      <c r="GFU11" s="68"/>
      <c r="GFV11" s="68"/>
      <c r="GFW11" s="68"/>
      <c r="GFX11" s="68"/>
      <c r="GFY11" s="68"/>
      <c r="GFZ11" s="68"/>
      <c r="GGA11" s="68"/>
      <c r="GGB11" s="68"/>
      <c r="GGC11" s="68"/>
      <c r="GGD11" s="68"/>
      <c r="GGE11" s="68"/>
      <c r="GGF11" s="68"/>
      <c r="GGG11" s="68"/>
      <c r="GGH11" s="68"/>
      <c r="GGI11" s="68"/>
      <c r="GGJ11" s="68"/>
      <c r="GGK11" s="68"/>
      <c r="GGL11" s="68"/>
      <c r="GGM11" s="68"/>
      <c r="GGN11" s="68"/>
      <c r="GGO11" s="68"/>
      <c r="GGP11" s="68"/>
      <c r="GGQ11" s="68"/>
      <c r="GGR11" s="68"/>
      <c r="GGS11" s="68"/>
      <c r="GGT11" s="68"/>
      <c r="GGU11" s="68"/>
      <c r="GGV11" s="68"/>
      <c r="GGW11" s="68"/>
      <c r="GGX11" s="68"/>
      <c r="GGY11" s="68"/>
      <c r="GGZ11" s="68"/>
      <c r="GHA11" s="68"/>
      <c r="GHB11" s="68"/>
      <c r="GHC11" s="68"/>
      <c r="GHD11" s="68"/>
      <c r="GHE11" s="68"/>
      <c r="GHF11" s="68"/>
      <c r="GHG11" s="68"/>
      <c r="GHH11" s="68"/>
      <c r="GHI11" s="68"/>
      <c r="GHJ11" s="68"/>
      <c r="GHK11" s="68"/>
      <c r="GHL11" s="68"/>
      <c r="GHM11" s="68"/>
      <c r="GHN11" s="68"/>
      <c r="GHO11" s="68"/>
      <c r="GHP11" s="68"/>
      <c r="GHQ11" s="68"/>
      <c r="GHR11" s="68"/>
      <c r="GHS11" s="68"/>
      <c r="GHT11" s="68"/>
      <c r="GHU11" s="68"/>
      <c r="GHV11" s="68"/>
      <c r="GHW11" s="68"/>
      <c r="GHX11" s="68"/>
      <c r="GHY11" s="68"/>
      <c r="GHZ11" s="68"/>
      <c r="GIA11" s="68"/>
      <c r="GIB11" s="68"/>
      <c r="GIC11" s="68"/>
      <c r="GID11" s="68"/>
      <c r="GIE11" s="68"/>
      <c r="GIF11" s="68"/>
      <c r="GIG11" s="68"/>
      <c r="GIH11" s="68"/>
      <c r="GII11" s="68"/>
      <c r="GIJ11" s="68"/>
      <c r="GIK11" s="68"/>
      <c r="GIL11" s="68"/>
      <c r="GIM11" s="68"/>
      <c r="GIN11" s="68"/>
      <c r="GIO11" s="68"/>
      <c r="GIP11" s="68"/>
      <c r="GIQ11" s="68"/>
      <c r="GIR11" s="68"/>
      <c r="GIS11" s="68"/>
      <c r="GIT11" s="68"/>
      <c r="GIU11" s="68"/>
      <c r="GIV11" s="68"/>
      <c r="GIW11" s="68"/>
      <c r="GIX11" s="68"/>
      <c r="GIY11" s="68"/>
      <c r="GIZ11" s="68"/>
      <c r="GJA11" s="68"/>
      <c r="GJB11" s="68"/>
      <c r="GJC11" s="68"/>
      <c r="GJD11" s="68"/>
      <c r="GJE11" s="68"/>
      <c r="GJF11" s="68"/>
      <c r="GJG11" s="68"/>
      <c r="GJH11" s="68"/>
      <c r="GJI11" s="68"/>
      <c r="GJJ11" s="68"/>
      <c r="GJK11" s="68"/>
      <c r="GJL11" s="68"/>
      <c r="GJM11" s="68"/>
      <c r="GJN11" s="68"/>
      <c r="GJO11" s="68"/>
      <c r="GJP11" s="68"/>
      <c r="GJQ11" s="68"/>
      <c r="GJR11" s="68"/>
      <c r="GJS11" s="68"/>
      <c r="GJT11" s="68"/>
      <c r="GJU11" s="68"/>
      <c r="GJV11" s="68"/>
      <c r="GJW11" s="68"/>
      <c r="GJX11" s="68"/>
      <c r="GJY11" s="68"/>
      <c r="GJZ11" s="68"/>
      <c r="GKA11" s="68"/>
      <c r="GKB11" s="68"/>
      <c r="GKC11" s="68"/>
      <c r="GKD11" s="68"/>
      <c r="GKE11" s="68"/>
      <c r="GKF11" s="68"/>
      <c r="GKG11" s="68"/>
      <c r="GKH11" s="68"/>
      <c r="GKI11" s="68"/>
      <c r="GKJ11" s="68"/>
      <c r="GKK11" s="68"/>
      <c r="GKL11" s="68"/>
      <c r="GKM11" s="68"/>
      <c r="GKN11" s="68"/>
      <c r="GKO11" s="68"/>
      <c r="GKP11" s="68"/>
      <c r="GKQ11" s="68"/>
      <c r="GKR11" s="68"/>
      <c r="GKS11" s="68"/>
      <c r="GKT11" s="68"/>
      <c r="GKU11" s="68"/>
      <c r="GKV11" s="68"/>
      <c r="GKW11" s="68"/>
      <c r="GKX11" s="68"/>
      <c r="GKY11" s="68"/>
      <c r="GKZ11" s="68"/>
      <c r="GLA11" s="68"/>
      <c r="GLB11" s="68"/>
      <c r="GLC11" s="68"/>
      <c r="GLD11" s="68"/>
      <c r="GLE11" s="68"/>
      <c r="GLF11" s="68"/>
      <c r="GLG11" s="68"/>
      <c r="GLH11" s="68"/>
      <c r="GLI11" s="68"/>
      <c r="GLJ11" s="68"/>
      <c r="GLK11" s="68"/>
      <c r="GLL11" s="68"/>
      <c r="GLM11" s="68"/>
      <c r="GLN11" s="68"/>
      <c r="GLO11" s="68"/>
      <c r="GLP11" s="68"/>
      <c r="GLQ11" s="68"/>
      <c r="GLR11" s="68"/>
      <c r="GLS11" s="68"/>
      <c r="GLT11" s="68"/>
      <c r="GLU11" s="68"/>
      <c r="GLV11" s="68"/>
      <c r="GLW11" s="68"/>
      <c r="GLX11" s="68"/>
      <c r="GLY11" s="68"/>
      <c r="GLZ11" s="68"/>
      <c r="GMA11" s="68"/>
      <c r="GMB11" s="68"/>
      <c r="GMC11" s="68"/>
      <c r="GMD11" s="68"/>
      <c r="GME11" s="68"/>
      <c r="GMF11" s="68"/>
      <c r="GMG11" s="68"/>
      <c r="GMH11" s="68"/>
      <c r="GMI11" s="68"/>
      <c r="GMJ11" s="68"/>
      <c r="GMK11" s="68"/>
      <c r="GML11" s="68"/>
      <c r="GMM11" s="68"/>
      <c r="GMN11" s="68"/>
      <c r="GMO11" s="68"/>
      <c r="GMP11" s="68"/>
      <c r="GMQ11" s="68"/>
      <c r="GMR11" s="68"/>
      <c r="GMS11" s="68"/>
      <c r="GMT11" s="68"/>
      <c r="GMU11" s="68"/>
      <c r="GMV11" s="68"/>
      <c r="GMW11" s="68"/>
      <c r="GMX11" s="68"/>
      <c r="GMY11" s="68"/>
      <c r="GMZ11" s="68"/>
      <c r="GNA11" s="68"/>
      <c r="GNB11" s="68"/>
      <c r="GNC11" s="68"/>
      <c r="GND11" s="68"/>
      <c r="GNE11" s="68"/>
      <c r="GNF11" s="68"/>
      <c r="GNG11" s="68"/>
      <c r="GNH11" s="68"/>
      <c r="GNI11" s="68"/>
      <c r="GNJ11" s="68"/>
      <c r="GNK11" s="68"/>
      <c r="GNL11" s="68"/>
      <c r="GNM11" s="68"/>
      <c r="GNN11" s="68"/>
      <c r="GNO11" s="68"/>
      <c r="GNP11" s="68"/>
      <c r="GNQ11" s="68"/>
      <c r="GNR11" s="68"/>
      <c r="GNS11" s="68"/>
      <c r="GNT11" s="68"/>
      <c r="GNU11" s="68"/>
      <c r="GNV11" s="68"/>
      <c r="GNW11" s="68"/>
      <c r="GNX11" s="68"/>
      <c r="GNY11" s="68"/>
      <c r="GNZ11" s="68"/>
      <c r="GOA11" s="68"/>
      <c r="GOB11" s="68"/>
      <c r="GOC11" s="68"/>
      <c r="GOD11" s="68"/>
      <c r="GOE11" s="68"/>
      <c r="GOF11" s="68"/>
      <c r="GOG11" s="68"/>
      <c r="GOH11" s="68"/>
      <c r="GOI11" s="68"/>
      <c r="GOJ11" s="68"/>
      <c r="GOK11" s="68"/>
      <c r="GOL11" s="68"/>
      <c r="GOM11" s="68"/>
      <c r="GON11" s="68"/>
      <c r="GOO11" s="68"/>
      <c r="GOP11" s="68"/>
      <c r="GOQ11" s="68"/>
      <c r="GOR11" s="68"/>
      <c r="GOS11" s="68"/>
      <c r="GOT11" s="68"/>
      <c r="GOU11" s="68"/>
      <c r="GOV11" s="68"/>
      <c r="GOW11" s="68"/>
      <c r="GOX11" s="68"/>
      <c r="GOY11" s="68"/>
      <c r="GOZ11" s="68"/>
      <c r="GPA11" s="68"/>
      <c r="GPB11" s="68"/>
      <c r="GPC11" s="68"/>
      <c r="GPD11" s="68"/>
      <c r="GPE11" s="68"/>
      <c r="GPF11" s="68"/>
      <c r="GPG11" s="68"/>
      <c r="GPH11" s="68"/>
      <c r="GPI11" s="68"/>
      <c r="GPJ11" s="68"/>
      <c r="GPK11" s="68"/>
      <c r="GPL11" s="68"/>
      <c r="GPM11" s="68"/>
      <c r="GPN11" s="68"/>
      <c r="GPO11" s="68"/>
      <c r="GPP11" s="68"/>
      <c r="GPQ11" s="68"/>
      <c r="GPR11" s="68"/>
      <c r="GPS11" s="68"/>
      <c r="GPT11" s="68"/>
      <c r="GPU11" s="68"/>
      <c r="GPV11" s="68"/>
      <c r="GPW11" s="68"/>
      <c r="GPX11" s="68"/>
      <c r="GPY11" s="68"/>
      <c r="GPZ11" s="68"/>
      <c r="GQA11" s="68"/>
      <c r="GQB11" s="68"/>
      <c r="GQC11" s="68"/>
      <c r="GQD11" s="68"/>
      <c r="GQE11" s="68"/>
      <c r="GQF11" s="68"/>
      <c r="GQG11" s="68"/>
      <c r="GQH11" s="68"/>
      <c r="GQI11" s="68"/>
      <c r="GQJ11" s="68"/>
      <c r="GQK11" s="68"/>
      <c r="GQL11" s="68"/>
      <c r="GQM11" s="68"/>
      <c r="GQN11" s="68"/>
      <c r="GQO11" s="68"/>
      <c r="GQP11" s="68"/>
      <c r="GQQ11" s="68"/>
      <c r="GQR11" s="68"/>
      <c r="GQS11" s="68"/>
      <c r="GQT11" s="68"/>
      <c r="GQU11" s="68"/>
      <c r="GQV11" s="68"/>
      <c r="GQW11" s="68"/>
      <c r="GQX11" s="68"/>
      <c r="GQY11" s="68"/>
      <c r="GQZ11" s="68"/>
      <c r="GRA11" s="68"/>
      <c r="GRB11" s="68"/>
      <c r="GRC11" s="68"/>
      <c r="GRD11" s="68"/>
      <c r="GRE11" s="68"/>
      <c r="GRF11" s="68"/>
      <c r="GRG11" s="68"/>
      <c r="GRH11" s="68"/>
      <c r="GRI11" s="68"/>
      <c r="GRJ11" s="68"/>
      <c r="GRK11" s="68"/>
      <c r="GRL11" s="68"/>
      <c r="GRM11" s="68"/>
      <c r="GRN11" s="68"/>
      <c r="GRO11" s="68"/>
      <c r="GRP11" s="68"/>
      <c r="GRQ11" s="68"/>
      <c r="GRR11" s="68"/>
      <c r="GRS11" s="68"/>
      <c r="GRT11" s="68"/>
      <c r="GRU11" s="68"/>
      <c r="GRV11" s="68"/>
      <c r="GRW11" s="68"/>
      <c r="GRX11" s="68"/>
      <c r="GRY11" s="68"/>
      <c r="GRZ11" s="68"/>
      <c r="GSA11" s="68"/>
      <c r="GSB11" s="68"/>
      <c r="GSC11" s="68"/>
      <c r="GSD11" s="68"/>
      <c r="GSE11" s="68"/>
      <c r="GSF11" s="68"/>
      <c r="GSG11" s="68"/>
      <c r="GSH11" s="68"/>
      <c r="GSI11" s="68"/>
      <c r="GSJ11" s="68"/>
      <c r="GSK11" s="68"/>
      <c r="GSL11" s="68"/>
      <c r="GSM11" s="68"/>
      <c r="GSN11" s="68"/>
      <c r="GSO11" s="68"/>
      <c r="GSP11" s="68"/>
      <c r="GSQ11" s="68"/>
      <c r="GSR11" s="68"/>
      <c r="GSS11" s="68"/>
      <c r="GST11" s="68"/>
      <c r="GSU11" s="68"/>
      <c r="GSV11" s="68"/>
      <c r="GSW11" s="68"/>
      <c r="GSX11" s="68"/>
      <c r="GSY11" s="68"/>
      <c r="GSZ11" s="68"/>
      <c r="GTA11" s="68"/>
      <c r="GTB11" s="68"/>
      <c r="GTC11" s="68"/>
      <c r="GTD11" s="68"/>
      <c r="GTE11" s="68"/>
      <c r="GTF11" s="68"/>
      <c r="GTG11" s="68"/>
      <c r="GTH11" s="68"/>
      <c r="GTI11" s="68"/>
      <c r="GTJ11" s="68"/>
      <c r="GTK11" s="68"/>
      <c r="GTL11" s="68"/>
      <c r="GTM11" s="68"/>
      <c r="GTN11" s="68"/>
      <c r="GTO11" s="68"/>
      <c r="GTP11" s="68"/>
      <c r="GTQ11" s="68"/>
      <c r="GTR11" s="68"/>
      <c r="GTS11" s="68"/>
      <c r="GTT11" s="68"/>
      <c r="GTU11" s="68"/>
      <c r="GTV11" s="68"/>
      <c r="GTW11" s="68"/>
      <c r="GTX11" s="68"/>
      <c r="GTY11" s="68"/>
      <c r="GTZ11" s="68"/>
      <c r="GUA11" s="68"/>
      <c r="GUB11" s="68"/>
      <c r="GUC11" s="68"/>
      <c r="GUD11" s="68"/>
      <c r="GUE11" s="68"/>
      <c r="GUF11" s="68"/>
      <c r="GUG11" s="68"/>
      <c r="GUH11" s="68"/>
      <c r="GUI11" s="68"/>
      <c r="GUJ11" s="68"/>
      <c r="GUK11" s="68"/>
      <c r="GUL11" s="68"/>
      <c r="GUM11" s="68"/>
      <c r="GUN11" s="68"/>
      <c r="GUO11" s="68"/>
      <c r="GUP11" s="68"/>
      <c r="GUQ11" s="68"/>
      <c r="GUR11" s="68"/>
      <c r="GUS11" s="68"/>
      <c r="GUT11" s="68"/>
      <c r="GUU11" s="68"/>
      <c r="GUV11" s="68"/>
      <c r="GUW11" s="68"/>
      <c r="GUX11" s="68"/>
      <c r="GUY11" s="68"/>
      <c r="GUZ11" s="68"/>
      <c r="GVA11" s="68"/>
      <c r="GVB11" s="68"/>
      <c r="GVC11" s="68"/>
      <c r="GVD11" s="68"/>
      <c r="GVE11" s="68"/>
      <c r="GVF11" s="68"/>
      <c r="GVG11" s="68"/>
      <c r="GVH11" s="68"/>
      <c r="GVI11" s="68"/>
      <c r="GVJ11" s="68"/>
      <c r="GVK11" s="68"/>
      <c r="GVL11" s="68"/>
      <c r="GVM11" s="68"/>
      <c r="GVN11" s="68"/>
      <c r="GVO11" s="68"/>
      <c r="GVP11" s="68"/>
      <c r="GVQ11" s="68"/>
      <c r="GVR11" s="68"/>
      <c r="GVS11" s="68"/>
      <c r="GVT11" s="68"/>
      <c r="GVU11" s="68"/>
      <c r="GVV11" s="68"/>
      <c r="GVW11" s="68"/>
      <c r="GVX11" s="68"/>
      <c r="GVY11" s="68"/>
      <c r="GVZ11" s="68"/>
      <c r="GWA11" s="68"/>
      <c r="GWB11" s="68"/>
      <c r="GWC11" s="68"/>
      <c r="GWD11" s="68"/>
      <c r="GWE11" s="68"/>
      <c r="GWF11" s="68"/>
      <c r="GWG11" s="68"/>
      <c r="GWH11" s="68"/>
      <c r="GWI11" s="68"/>
      <c r="GWJ11" s="68"/>
      <c r="GWK11" s="68"/>
      <c r="GWL11" s="68"/>
      <c r="GWM11" s="68"/>
      <c r="GWN11" s="68"/>
      <c r="GWO11" s="68"/>
      <c r="GWP11" s="68"/>
      <c r="GWQ11" s="68"/>
      <c r="GWR11" s="68"/>
      <c r="GWS11" s="68"/>
      <c r="GWT11" s="68"/>
      <c r="GWU11" s="68"/>
      <c r="GWV11" s="68"/>
      <c r="GWW11" s="68"/>
      <c r="GWX11" s="68"/>
      <c r="GWY11" s="68"/>
      <c r="GWZ11" s="68"/>
      <c r="GXA11" s="68"/>
      <c r="GXB11" s="68"/>
      <c r="GXC11" s="68"/>
      <c r="GXD11" s="68"/>
      <c r="GXE11" s="68"/>
      <c r="GXF11" s="68"/>
      <c r="GXG11" s="68"/>
      <c r="GXH11" s="68"/>
      <c r="GXI11" s="68"/>
      <c r="GXJ11" s="68"/>
      <c r="GXK11" s="68"/>
      <c r="GXL11" s="68"/>
      <c r="GXM11" s="68"/>
      <c r="GXN11" s="68"/>
      <c r="GXO11" s="68"/>
      <c r="GXP11" s="68"/>
      <c r="GXQ11" s="68"/>
      <c r="GXR11" s="68"/>
      <c r="GXS11" s="68"/>
      <c r="GXT11" s="68"/>
      <c r="GXU11" s="68"/>
      <c r="GXV11" s="68"/>
      <c r="GXW11" s="68"/>
      <c r="GXX11" s="68"/>
      <c r="GXY11" s="68"/>
      <c r="GXZ11" s="68"/>
      <c r="GYA11" s="68"/>
      <c r="GYB11" s="68"/>
      <c r="GYC11" s="68"/>
      <c r="GYD11" s="68"/>
      <c r="GYE11" s="68"/>
      <c r="GYF11" s="68"/>
      <c r="GYG11" s="68"/>
      <c r="GYH11" s="68"/>
      <c r="GYI11" s="68"/>
      <c r="GYJ11" s="68"/>
      <c r="GYK11" s="68"/>
      <c r="GYL11" s="68"/>
      <c r="GYM11" s="68"/>
      <c r="GYN11" s="68"/>
      <c r="GYO11" s="68"/>
      <c r="GYP11" s="68"/>
      <c r="GYQ11" s="68"/>
      <c r="GYR11" s="68"/>
      <c r="GYS11" s="68"/>
      <c r="GYT11" s="68"/>
      <c r="GYU11" s="68"/>
      <c r="GYV11" s="68"/>
      <c r="GYW11" s="68"/>
      <c r="GYX11" s="68"/>
      <c r="GYY11" s="68"/>
      <c r="GYZ11" s="68"/>
      <c r="GZA11" s="68"/>
      <c r="GZB11" s="68"/>
      <c r="GZC11" s="68"/>
      <c r="GZD11" s="68"/>
      <c r="GZE11" s="68"/>
      <c r="GZF11" s="68"/>
      <c r="GZG11" s="68"/>
      <c r="GZH11" s="68"/>
      <c r="GZI11" s="68"/>
      <c r="GZJ11" s="68"/>
      <c r="GZK11" s="68"/>
      <c r="GZL11" s="68"/>
      <c r="GZM11" s="68"/>
      <c r="GZN11" s="68"/>
      <c r="GZO11" s="68"/>
      <c r="GZP11" s="68"/>
      <c r="GZQ11" s="68"/>
      <c r="GZR11" s="68"/>
      <c r="GZS11" s="68"/>
      <c r="GZT11" s="68"/>
      <c r="GZU11" s="68"/>
      <c r="GZV11" s="68"/>
      <c r="GZW11" s="68"/>
      <c r="GZX11" s="68"/>
      <c r="GZY11" s="68"/>
      <c r="GZZ11" s="68"/>
      <c r="HAA11" s="68"/>
      <c r="HAB11" s="68"/>
      <c r="HAC11" s="68"/>
      <c r="HAD11" s="68"/>
      <c r="HAE11" s="68"/>
      <c r="HAF11" s="68"/>
      <c r="HAG11" s="68"/>
      <c r="HAH11" s="68"/>
      <c r="HAI11" s="68"/>
      <c r="HAJ11" s="68"/>
      <c r="HAK11" s="68"/>
      <c r="HAL11" s="68"/>
      <c r="HAM11" s="68"/>
      <c r="HAN11" s="68"/>
      <c r="HAO11" s="68"/>
      <c r="HAP11" s="68"/>
      <c r="HAQ11" s="68"/>
      <c r="HAR11" s="68"/>
      <c r="HAS11" s="68"/>
      <c r="HAT11" s="68"/>
      <c r="HAU11" s="68"/>
      <c r="HAV11" s="68"/>
      <c r="HAW11" s="68"/>
      <c r="HAX11" s="68"/>
      <c r="HAY11" s="68"/>
      <c r="HAZ11" s="68"/>
      <c r="HBA11" s="68"/>
      <c r="HBB11" s="68"/>
      <c r="HBC11" s="68"/>
      <c r="HBD11" s="68"/>
      <c r="HBE11" s="68"/>
      <c r="HBF11" s="68"/>
      <c r="HBG11" s="68"/>
      <c r="HBH11" s="68"/>
      <c r="HBI11" s="68"/>
      <c r="HBJ11" s="68"/>
      <c r="HBK11" s="68"/>
      <c r="HBL11" s="68"/>
      <c r="HBM11" s="68"/>
      <c r="HBN11" s="68"/>
      <c r="HBO11" s="68"/>
      <c r="HBP11" s="68"/>
      <c r="HBQ11" s="68"/>
      <c r="HBR11" s="68"/>
      <c r="HBS11" s="68"/>
      <c r="HBT11" s="68"/>
      <c r="HBU11" s="68"/>
      <c r="HBV11" s="68"/>
      <c r="HBW11" s="68"/>
      <c r="HBX11" s="68"/>
      <c r="HBY11" s="68"/>
      <c r="HBZ11" s="68"/>
      <c r="HCA11" s="68"/>
      <c r="HCB11" s="68"/>
      <c r="HCC11" s="68"/>
      <c r="HCD11" s="68"/>
      <c r="HCE11" s="68"/>
      <c r="HCF11" s="68"/>
      <c r="HCG11" s="68"/>
      <c r="HCH11" s="68"/>
      <c r="HCI11" s="68"/>
      <c r="HCJ11" s="68"/>
      <c r="HCK11" s="68"/>
      <c r="HCL11" s="68"/>
      <c r="HCM11" s="68"/>
      <c r="HCN11" s="68"/>
      <c r="HCO11" s="68"/>
      <c r="HCP11" s="68"/>
      <c r="HCQ11" s="68"/>
      <c r="HCR11" s="68"/>
      <c r="HCS11" s="68"/>
      <c r="HCT11" s="68"/>
      <c r="HCU11" s="68"/>
      <c r="HCV11" s="68"/>
      <c r="HCW11" s="68"/>
      <c r="HCX11" s="68"/>
      <c r="HCY11" s="68"/>
      <c r="HCZ11" s="68"/>
      <c r="HDA11" s="68"/>
      <c r="HDB11" s="68"/>
      <c r="HDC11" s="68"/>
      <c r="HDD11" s="68"/>
      <c r="HDE11" s="68"/>
      <c r="HDF11" s="68"/>
      <c r="HDG11" s="68"/>
      <c r="HDH11" s="68"/>
      <c r="HDI11" s="68"/>
      <c r="HDJ11" s="68"/>
      <c r="HDK11" s="68"/>
      <c r="HDL11" s="68"/>
      <c r="HDM11" s="68"/>
      <c r="HDN11" s="68"/>
      <c r="HDO11" s="68"/>
      <c r="HDP11" s="68"/>
      <c r="HDQ11" s="68"/>
      <c r="HDR11" s="68"/>
      <c r="HDS11" s="68"/>
      <c r="HDT11" s="68"/>
      <c r="HDU11" s="68"/>
      <c r="HDV11" s="68"/>
      <c r="HDW11" s="68"/>
      <c r="HDX11" s="68"/>
      <c r="HDY11" s="68"/>
      <c r="HDZ11" s="68"/>
      <c r="HEA11" s="68"/>
      <c r="HEB11" s="68"/>
      <c r="HEC11" s="68"/>
      <c r="HED11" s="68"/>
      <c r="HEE11" s="68"/>
      <c r="HEF11" s="68"/>
      <c r="HEG11" s="68"/>
      <c r="HEH11" s="68"/>
      <c r="HEI11" s="68"/>
      <c r="HEJ11" s="68"/>
      <c r="HEK11" s="68"/>
      <c r="HEL11" s="68"/>
      <c r="HEM11" s="68"/>
      <c r="HEN11" s="68"/>
      <c r="HEO11" s="68"/>
      <c r="HEP11" s="68"/>
      <c r="HEQ11" s="68"/>
      <c r="HER11" s="68"/>
      <c r="HES11" s="68"/>
      <c r="HET11" s="68"/>
      <c r="HEU11" s="68"/>
      <c r="HEV11" s="68"/>
      <c r="HEW11" s="68"/>
      <c r="HEX11" s="68"/>
      <c r="HEY11" s="68"/>
      <c r="HEZ11" s="68"/>
      <c r="HFA11" s="68"/>
      <c r="HFB11" s="68"/>
      <c r="HFC11" s="68"/>
      <c r="HFD11" s="68"/>
      <c r="HFE11" s="68"/>
      <c r="HFF11" s="68"/>
      <c r="HFG11" s="68"/>
      <c r="HFH11" s="68"/>
      <c r="HFI11" s="68"/>
      <c r="HFJ11" s="68"/>
      <c r="HFK11" s="68"/>
      <c r="HFL11" s="68"/>
      <c r="HFM11" s="68"/>
      <c r="HFN11" s="68"/>
      <c r="HFO11" s="68"/>
      <c r="HFP11" s="68"/>
      <c r="HFQ11" s="68"/>
      <c r="HFR11" s="68"/>
      <c r="HFS11" s="68"/>
      <c r="HFT11" s="68"/>
      <c r="HFU11" s="68"/>
      <c r="HFV11" s="68"/>
      <c r="HFW11" s="68"/>
      <c r="HFX11" s="68"/>
      <c r="HFY11" s="68"/>
      <c r="HFZ11" s="68"/>
      <c r="HGA11" s="68"/>
      <c r="HGB11" s="68"/>
      <c r="HGC11" s="68"/>
      <c r="HGD11" s="68"/>
      <c r="HGE11" s="68"/>
      <c r="HGF11" s="68"/>
      <c r="HGG11" s="68"/>
      <c r="HGH11" s="68"/>
      <c r="HGI11" s="68"/>
      <c r="HGJ11" s="68"/>
      <c r="HGK11" s="68"/>
      <c r="HGL11" s="68"/>
      <c r="HGM11" s="68"/>
      <c r="HGN11" s="68"/>
      <c r="HGO11" s="68"/>
      <c r="HGP11" s="68"/>
      <c r="HGQ11" s="68"/>
      <c r="HGR11" s="68"/>
      <c r="HGS11" s="68"/>
      <c r="HGT11" s="68"/>
      <c r="HGU11" s="68"/>
      <c r="HGV11" s="68"/>
      <c r="HGW11" s="68"/>
      <c r="HGX11" s="68"/>
      <c r="HGY11" s="68"/>
      <c r="HGZ11" s="68"/>
      <c r="HHA11" s="68"/>
      <c r="HHB11" s="68"/>
      <c r="HHC11" s="68"/>
      <c r="HHD11" s="68"/>
      <c r="HHE11" s="68"/>
      <c r="HHF11" s="68"/>
      <c r="HHG11" s="68"/>
      <c r="HHH11" s="68"/>
      <c r="HHI11" s="68"/>
      <c r="HHJ11" s="68"/>
      <c r="HHK11" s="68"/>
      <c r="HHL11" s="68"/>
      <c r="HHM11" s="68"/>
      <c r="HHN11" s="68"/>
      <c r="HHO11" s="68"/>
      <c r="HHP11" s="68"/>
      <c r="HHQ11" s="68"/>
      <c r="HHR11" s="68"/>
      <c r="HHS11" s="68"/>
      <c r="HHT11" s="68"/>
      <c r="HHU11" s="68"/>
      <c r="HHV11" s="68"/>
      <c r="HHW11" s="68"/>
      <c r="HHX11" s="68"/>
      <c r="HHY11" s="68"/>
      <c r="HHZ11" s="68"/>
      <c r="HIA11" s="68"/>
      <c r="HIB11" s="68"/>
      <c r="HIC11" s="68"/>
      <c r="HID11" s="68"/>
      <c r="HIE11" s="68"/>
      <c r="HIF11" s="68"/>
      <c r="HIG11" s="68"/>
      <c r="HIH11" s="68"/>
      <c r="HII11" s="68"/>
      <c r="HIJ11" s="68"/>
      <c r="HIK11" s="68"/>
      <c r="HIL11" s="68"/>
      <c r="HIM11" s="68"/>
      <c r="HIN11" s="68"/>
      <c r="HIO11" s="68"/>
      <c r="HIP11" s="68"/>
      <c r="HIQ11" s="68"/>
      <c r="HIR11" s="68"/>
      <c r="HIS11" s="68"/>
      <c r="HIT11" s="68"/>
      <c r="HIU11" s="68"/>
      <c r="HIV11" s="68"/>
      <c r="HIW11" s="68"/>
      <c r="HIX11" s="68"/>
      <c r="HIY11" s="68"/>
      <c r="HIZ11" s="68"/>
      <c r="HJA11" s="68"/>
      <c r="HJB11" s="68"/>
      <c r="HJC11" s="68"/>
      <c r="HJD11" s="68"/>
      <c r="HJE11" s="68"/>
      <c r="HJF11" s="68"/>
      <c r="HJG11" s="68"/>
      <c r="HJH11" s="68"/>
      <c r="HJI11" s="68"/>
      <c r="HJJ11" s="68"/>
      <c r="HJK11" s="68"/>
      <c r="HJL11" s="68"/>
      <c r="HJM11" s="68"/>
      <c r="HJN11" s="68"/>
      <c r="HJO11" s="68"/>
      <c r="HJP11" s="68"/>
      <c r="HJQ11" s="68"/>
      <c r="HJR11" s="68"/>
      <c r="HJS11" s="68"/>
      <c r="HJT11" s="68"/>
      <c r="HJU11" s="68"/>
      <c r="HJV11" s="68"/>
      <c r="HJW11" s="68"/>
      <c r="HJX11" s="68"/>
      <c r="HJY11" s="68"/>
      <c r="HJZ11" s="68"/>
      <c r="HKA11" s="68"/>
      <c r="HKB11" s="68"/>
      <c r="HKC11" s="68"/>
      <c r="HKD11" s="68"/>
      <c r="HKE11" s="68"/>
      <c r="HKF11" s="68"/>
      <c r="HKG11" s="68"/>
      <c r="HKH11" s="68"/>
      <c r="HKI11" s="68"/>
      <c r="HKJ11" s="68"/>
      <c r="HKK11" s="68"/>
      <c r="HKL11" s="68"/>
      <c r="HKM11" s="68"/>
      <c r="HKN11" s="68"/>
      <c r="HKO11" s="68"/>
      <c r="HKP11" s="68"/>
      <c r="HKQ11" s="68"/>
      <c r="HKR11" s="68"/>
      <c r="HKS11" s="68"/>
      <c r="HKT11" s="68"/>
      <c r="HKU11" s="68"/>
      <c r="HKV11" s="68"/>
      <c r="HKW11" s="68"/>
      <c r="HKX11" s="68"/>
      <c r="HKY11" s="68"/>
      <c r="HKZ11" s="68"/>
      <c r="HLA11" s="68"/>
      <c r="HLB11" s="68"/>
      <c r="HLC11" s="68"/>
      <c r="HLD11" s="68"/>
      <c r="HLE11" s="68"/>
      <c r="HLF11" s="68"/>
      <c r="HLG11" s="68"/>
      <c r="HLH11" s="68"/>
      <c r="HLI11" s="68"/>
      <c r="HLJ11" s="68"/>
      <c r="HLK11" s="68"/>
      <c r="HLL11" s="68"/>
      <c r="HLM11" s="68"/>
      <c r="HLN11" s="68"/>
      <c r="HLO11" s="68"/>
      <c r="HLP11" s="68"/>
      <c r="HLQ11" s="68"/>
      <c r="HLR11" s="68"/>
      <c r="HLS11" s="68"/>
      <c r="HLT11" s="68"/>
      <c r="HLU11" s="68"/>
      <c r="HLV11" s="68"/>
      <c r="HLW11" s="68"/>
      <c r="HLX11" s="68"/>
      <c r="HLY11" s="68"/>
      <c r="HLZ11" s="68"/>
      <c r="HMA11" s="68"/>
      <c r="HMB11" s="68"/>
      <c r="HMC11" s="68"/>
      <c r="HMD11" s="68"/>
      <c r="HME11" s="68"/>
      <c r="HMF11" s="68"/>
      <c r="HMG11" s="68"/>
      <c r="HMH11" s="68"/>
      <c r="HMI11" s="68"/>
      <c r="HMJ11" s="68"/>
      <c r="HMK11" s="68"/>
      <c r="HML11" s="68"/>
      <c r="HMM11" s="68"/>
      <c r="HMN11" s="68"/>
      <c r="HMO11" s="68"/>
      <c r="HMP11" s="68"/>
      <c r="HMQ11" s="68"/>
      <c r="HMR11" s="68"/>
      <c r="HMS11" s="68"/>
      <c r="HMT11" s="68"/>
      <c r="HMU11" s="68"/>
      <c r="HMV11" s="68"/>
      <c r="HMW11" s="68"/>
      <c r="HMX11" s="68"/>
      <c r="HMY11" s="68"/>
      <c r="HMZ11" s="68"/>
      <c r="HNA11" s="68"/>
      <c r="HNB11" s="68"/>
      <c r="HNC11" s="68"/>
      <c r="HND11" s="68"/>
      <c r="HNE11" s="68"/>
      <c r="HNF11" s="68"/>
      <c r="HNG11" s="68"/>
      <c r="HNH11" s="68"/>
      <c r="HNI11" s="68"/>
      <c r="HNJ11" s="68"/>
      <c r="HNK11" s="68"/>
      <c r="HNL11" s="68"/>
      <c r="HNM11" s="68"/>
      <c r="HNN11" s="68"/>
      <c r="HNO11" s="68"/>
      <c r="HNP11" s="68"/>
      <c r="HNQ11" s="68"/>
      <c r="HNR11" s="68"/>
      <c r="HNS11" s="68"/>
      <c r="HNT11" s="68"/>
      <c r="HNU11" s="68"/>
      <c r="HNV11" s="68"/>
      <c r="HNW11" s="68"/>
      <c r="HNX11" s="68"/>
      <c r="HNY11" s="68"/>
      <c r="HNZ11" s="68"/>
      <c r="HOA11" s="68"/>
      <c r="HOB11" s="68"/>
      <c r="HOC11" s="68"/>
      <c r="HOD11" s="68"/>
      <c r="HOE11" s="68"/>
      <c r="HOF11" s="68"/>
      <c r="HOG11" s="68"/>
      <c r="HOH11" s="68"/>
      <c r="HOI11" s="68"/>
      <c r="HOJ11" s="68"/>
      <c r="HOK11" s="68"/>
      <c r="HOL11" s="68"/>
      <c r="HOM11" s="68"/>
      <c r="HON11" s="68"/>
      <c r="HOO11" s="68"/>
      <c r="HOP11" s="68"/>
      <c r="HOQ11" s="68"/>
      <c r="HOR11" s="68"/>
      <c r="HOS11" s="68"/>
      <c r="HOT11" s="68"/>
      <c r="HOU11" s="68"/>
      <c r="HOV11" s="68"/>
      <c r="HOW11" s="68"/>
      <c r="HOX11" s="68"/>
      <c r="HOY11" s="68"/>
      <c r="HOZ11" s="68"/>
      <c r="HPA11" s="68"/>
      <c r="HPB11" s="68"/>
      <c r="HPC11" s="68"/>
      <c r="HPD11" s="68"/>
      <c r="HPE11" s="68"/>
      <c r="HPF11" s="68"/>
      <c r="HPG11" s="68"/>
      <c r="HPH11" s="68"/>
      <c r="HPI11" s="68"/>
      <c r="HPJ11" s="68"/>
      <c r="HPK11" s="68"/>
      <c r="HPL11" s="68"/>
      <c r="HPM11" s="68"/>
      <c r="HPN11" s="68"/>
      <c r="HPO11" s="68"/>
      <c r="HPP11" s="68"/>
      <c r="HPQ11" s="68"/>
      <c r="HPR11" s="68"/>
      <c r="HPS11" s="68"/>
      <c r="HPT11" s="68"/>
      <c r="HPU11" s="68"/>
      <c r="HPV11" s="68"/>
      <c r="HPW11" s="68"/>
      <c r="HPX11" s="68"/>
      <c r="HPY11" s="68"/>
      <c r="HPZ11" s="68"/>
      <c r="HQA11" s="68"/>
      <c r="HQB11" s="68"/>
      <c r="HQC11" s="68"/>
      <c r="HQD11" s="68"/>
      <c r="HQE11" s="68"/>
      <c r="HQF11" s="68"/>
      <c r="HQG11" s="68"/>
      <c r="HQH11" s="68"/>
      <c r="HQI11" s="68"/>
      <c r="HQJ11" s="68"/>
      <c r="HQK11" s="68"/>
      <c r="HQL11" s="68"/>
      <c r="HQM11" s="68"/>
      <c r="HQN11" s="68"/>
      <c r="HQO11" s="68"/>
      <c r="HQP11" s="68"/>
      <c r="HQQ11" s="68"/>
      <c r="HQR11" s="68"/>
      <c r="HQS11" s="68"/>
      <c r="HQT11" s="68"/>
      <c r="HQU11" s="68"/>
      <c r="HQV11" s="68"/>
      <c r="HQW11" s="68"/>
      <c r="HQX11" s="68"/>
      <c r="HQY11" s="68"/>
      <c r="HQZ11" s="68"/>
      <c r="HRA11" s="68"/>
      <c r="HRB11" s="68"/>
      <c r="HRC11" s="68"/>
      <c r="HRD11" s="68"/>
      <c r="HRE11" s="68"/>
      <c r="HRF11" s="68"/>
      <c r="HRG11" s="68"/>
      <c r="HRH11" s="68"/>
      <c r="HRI11" s="68"/>
      <c r="HRJ11" s="68"/>
      <c r="HRK11" s="68"/>
      <c r="HRL11" s="68"/>
      <c r="HRM11" s="68"/>
      <c r="HRN11" s="68"/>
      <c r="HRO11" s="68"/>
      <c r="HRP11" s="68"/>
      <c r="HRQ11" s="68"/>
      <c r="HRR11" s="68"/>
      <c r="HRS11" s="68"/>
      <c r="HRT11" s="68"/>
      <c r="HRU11" s="68"/>
      <c r="HRV11" s="68"/>
      <c r="HRW11" s="68"/>
      <c r="HRX11" s="68"/>
      <c r="HRY11" s="68"/>
      <c r="HRZ11" s="68"/>
      <c r="HSA11" s="68"/>
      <c r="HSB11" s="68"/>
      <c r="HSC11" s="68"/>
      <c r="HSD11" s="68"/>
      <c r="HSE11" s="68"/>
      <c r="HSF11" s="68"/>
      <c r="HSG11" s="68"/>
      <c r="HSH11" s="68"/>
      <c r="HSI11" s="68"/>
      <c r="HSJ11" s="68"/>
      <c r="HSK11" s="68"/>
      <c r="HSL11" s="68"/>
      <c r="HSM11" s="68"/>
      <c r="HSN11" s="68"/>
      <c r="HSO11" s="68"/>
      <c r="HSP11" s="68"/>
      <c r="HSQ11" s="68"/>
      <c r="HSR11" s="68"/>
      <c r="HSS11" s="68"/>
      <c r="HST11" s="68"/>
      <c r="HSU11" s="68"/>
      <c r="HSV11" s="68"/>
      <c r="HSW11" s="68"/>
      <c r="HSX11" s="68"/>
      <c r="HSY11" s="68"/>
      <c r="HSZ11" s="68"/>
      <c r="HTA11" s="68"/>
      <c r="HTB11" s="68"/>
      <c r="HTC11" s="68"/>
      <c r="HTD11" s="68"/>
      <c r="HTE11" s="68"/>
      <c r="HTF11" s="68"/>
      <c r="HTG11" s="68"/>
      <c r="HTH11" s="68"/>
      <c r="HTI11" s="68"/>
      <c r="HTJ11" s="68"/>
      <c r="HTK11" s="68"/>
      <c r="HTL11" s="68"/>
      <c r="HTM11" s="68"/>
      <c r="HTN11" s="68"/>
      <c r="HTO11" s="68"/>
      <c r="HTP11" s="68"/>
      <c r="HTQ11" s="68"/>
      <c r="HTR11" s="68"/>
      <c r="HTS11" s="68"/>
      <c r="HTT11" s="68"/>
      <c r="HTU11" s="68"/>
      <c r="HTV11" s="68"/>
      <c r="HTW11" s="68"/>
      <c r="HTX11" s="68"/>
      <c r="HTY11" s="68"/>
      <c r="HTZ11" s="68"/>
      <c r="HUA11" s="68"/>
      <c r="HUB11" s="68"/>
      <c r="HUC11" s="68"/>
      <c r="HUD11" s="68"/>
      <c r="HUE11" s="68"/>
      <c r="HUF11" s="68"/>
      <c r="HUG11" s="68"/>
      <c r="HUH11" s="68"/>
      <c r="HUI11" s="68"/>
      <c r="HUJ11" s="68"/>
      <c r="HUK11" s="68"/>
      <c r="HUL11" s="68"/>
      <c r="HUM11" s="68"/>
      <c r="HUN11" s="68"/>
      <c r="HUO11" s="68"/>
      <c r="HUP11" s="68"/>
      <c r="HUQ11" s="68"/>
      <c r="HUR11" s="68"/>
      <c r="HUS11" s="68"/>
      <c r="HUT11" s="68"/>
      <c r="HUU11" s="68"/>
      <c r="HUV11" s="68"/>
      <c r="HUW11" s="68"/>
      <c r="HUX11" s="68"/>
      <c r="HUY11" s="68"/>
      <c r="HUZ11" s="68"/>
      <c r="HVA11" s="68"/>
      <c r="HVB11" s="68"/>
      <c r="HVC11" s="68"/>
      <c r="HVD11" s="68"/>
      <c r="HVE11" s="68"/>
      <c r="HVF11" s="68"/>
      <c r="HVG11" s="68"/>
      <c r="HVH11" s="68"/>
      <c r="HVI11" s="68"/>
      <c r="HVJ11" s="68"/>
      <c r="HVK11" s="68"/>
      <c r="HVL11" s="68"/>
      <c r="HVM11" s="68"/>
      <c r="HVN11" s="68"/>
      <c r="HVO11" s="68"/>
      <c r="HVP11" s="68"/>
      <c r="HVQ11" s="68"/>
      <c r="HVR11" s="68"/>
      <c r="HVS11" s="68"/>
      <c r="HVT11" s="68"/>
      <c r="HVU11" s="68"/>
      <c r="HVV11" s="68"/>
      <c r="HVW11" s="68"/>
      <c r="HVX11" s="68"/>
      <c r="HVY11" s="68"/>
      <c r="HVZ11" s="68"/>
      <c r="HWA11" s="68"/>
      <c r="HWB11" s="68"/>
      <c r="HWC11" s="68"/>
      <c r="HWD11" s="68"/>
      <c r="HWE11" s="68"/>
      <c r="HWF11" s="68"/>
      <c r="HWG11" s="68"/>
      <c r="HWH11" s="68"/>
      <c r="HWI11" s="68"/>
      <c r="HWJ11" s="68"/>
      <c r="HWK11" s="68"/>
      <c r="HWL11" s="68"/>
      <c r="HWM11" s="68"/>
      <c r="HWN11" s="68"/>
      <c r="HWO11" s="68"/>
      <c r="HWP11" s="68"/>
      <c r="HWQ11" s="68"/>
      <c r="HWR11" s="68"/>
      <c r="HWS11" s="68"/>
      <c r="HWT11" s="68"/>
      <c r="HWU11" s="68"/>
      <c r="HWV11" s="68"/>
      <c r="HWW11" s="68"/>
      <c r="HWX11" s="68"/>
      <c r="HWY11" s="68"/>
      <c r="HWZ11" s="68"/>
      <c r="HXA11" s="68"/>
      <c r="HXB11" s="68"/>
      <c r="HXC11" s="68"/>
      <c r="HXD11" s="68"/>
      <c r="HXE11" s="68"/>
      <c r="HXF11" s="68"/>
      <c r="HXG11" s="68"/>
      <c r="HXH11" s="68"/>
      <c r="HXI11" s="68"/>
      <c r="HXJ11" s="68"/>
      <c r="HXK11" s="68"/>
      <c r="HXL11" s="68"/>
      <c r="HXM11" s="68"/>
      <c r="HXN11" s="68"/>
      <c r="HXO11" s="68"/>
      <c r="HXP11" s="68"/>
      <c r="HXQ11" s="68"/>
      <c r="HXR11" s="68"/>
      <c r="HXS11" s="68"/>
      <c r="HXT11" s="68"/>
      <c r="HXU11" s="68"/>
      <c r="HXV11" s="68"/>
      <c r="HXW11" s="68"/>
      <c r="HXX11" s="68"/>
      <c r="HXY11" s="68"/>
      <c r="HXZ11" s="68"/>
      <c r="HYA11" s="68"/>
      <c r="HYB11" s="68"/>
      <c r="HYC11" s="68"/>
      <c r="HYD11" s="68"/>
      <c r="HYE11" s="68"/>
      <c r="HYF11" s="68"/>
      <c r="HYG11" s="68"/>
      <c r="HYH11" s="68"/>
      <c r="HYI11" s="68"/>
      <c r="HYJ11" s="68"/>
      <c r="HYK11" s="68"/>
      <c r="HYL11" s="68"/>
      <c r="HYM11" s="68"/>
      <c r="HYN11" s="68"/>
      <c r="HYO11" s="68"/>
      <c r="HYP11" s="68"/>
      <c r="HYQ11" s="68"/>
      <c r="HYR11" s="68"/>
      <c r="HYS11" s="68"/>
      <c r="HYT11" s="68"/>
      <c r="HYU11" s="68"/>
      <c r="HYV11" s="68"/>
      <c r="HYW11" s="68"/>
      <c r="HYX11" s="68"/>
      <c r="HYY11" s="68"/>
      <c r="HYZ11" s="68"/>
      <c r="HZA11" s="68"/>
      <c r="HZB11" s="68"/>
      <c r="HZC11" s="68"/>
      <c r="HZD11" s="68"/>
      <c r="HZE11" s="68"/>
      <c r="HZF11" s="68"/>
      <c r="HZG11" s="68"/>
      <c r="HZH11" s="68"/>
      <c r="HZI11" s="68"/>
      <c r="HZJ11" s="68"/>
      <c r="HZK11" s="68"/>
      <c r="HZL11" s="68"/>
      <c r="HZM11" s="68"/>
      <c r="HZN11" s="68"/>
      <c r="HZO11" s="68"/>
      <c r="HZP11" s="68"/>
      <c r="HZQ11" s="68"/>
      <c r="HZR11" s="68"/>
      <c r="HZS11" s="68"/>
      <c r="HZT11" s="68"/>
      <c r="HZU11" s="68"/>
      <c r="HZV11" s="68"/>
      <c r="HZW11" s="68"/>
      <c r="HZX11" s="68"/>
      <c r="HZY11" s="68"/>
      <c r="HZZ11" s="68"/>
      <c r="IAA11" s="68"/>
      <c r="IAB11" s="68"/>
      <c r="IAC11" s="68"/>
      <c r="IAD11" s="68"/>
      <c r="IAE11" s="68"/>
      <c r="IAF11" s="68"/>
      <c r="IAG11" s="68"/>
      <c r="IAH11" s="68"/>
      <c r="IAI11" s="68"/>
      <c r="IAJ11" s="68"/>
      <c r="IAK11" s="68"/>
      <c r="IAL11" s="68"/>
      <c r="IAM11" s="68"/>
      <c r="IAN11" s="68"/>
      <c r="IAO11" s="68"/>
      <c r="IAP11" s="68"/>
      <c r="IAQ11" s="68"/>
      <c r="IAR11" s="68"/>
      <c r="IAS11" s="68"/>
      <c r="IAT11" s="68"/>
      <c r="IAU11" s="68"/>
      <c r="IAV11" s="68"/>
      <c r="IAW11" s="68"/>
      <c r="IAX11" s="68"/>
      <c r="IAY11" s="68"/>
      <c r="IAZ11" s="68"/>
      <c r="IBA11" s="68"/>
      <c r="IBB11" s="68"/>
      <c r="IBC11" s="68"/>
      <c r="IBD11" s="68"/>
      <c r="IBE11" s="68"/>
      <c r="IBF11" s="68"/>
      <c r="IBG11" s="68"/>
      <c r="IBH11" s="68"/>
      <c r="IBI11" s="68"/>
      <c r="IBJ11" s="68"/>
      <c r="IBK11" s="68"/>
      <c r="IBL11" s="68"/>
      <c r="IBM11" s="68"/>
      <c r="IBN11" s="68"/>
      <c r="IBO11" s="68"/>
      <c r="IBP11" s="68"/>
      <c r="IBQ11" s="68"/>
      <c r="IBR11" s="68"/>
      <c r="IBS11" s="68"/>
      <c r="IBT11" s="68"/>
      <c r="IBU11" s="68"/>
      <c r="IBV11" s="68"/>
      <c r="IBW11" s="68"/>
      <c r="IBX11" s="68"/>
      <c r="IBY11" s="68"/>
      <c r="IBZ11" s="68"/>
      <c r="ICA11" s="68"/>
      <c r="ICB11" s="68"/>
      <c r="ICC11" s="68"/>
      <c r="ICD11" s="68"/>
      <c r="ICE11" s="68"/>
      <c r="ICF11" s="68"/>
      <c r="ICG11" s="68"/>
      <c r="ICH11" s="68"/>
      <c r="ICI11" s="68"/>
      <c r="ICJ11" s="68"/>
      <c r="ICK11" s="68"/>
      <c r="ICL11" s="68"/>
      <c r="ICM11" s="68"/>
      <c r="ICN11" s="68"/>
      <c r="ICO11" s="68"/>
      <c r="ICP11" s="68"/>
      <c r="ICQ11" s="68"/>
      <c r="ICR11" s="68"/>
      <c r="ICS11" s="68"/>
      <c r="ICT11" s="68"/>
      <c r="ICU11" s="68"/>
      <c r="ICV11" s="68"/>
      <c r="ICW11" s="68"/>
      <c r="ICX11" s="68"/>
      <c r="ICY11" s="68"/>
      <c r="ICZ11" s="68"/>
      <c r="IDA11" s="68"/>
      <c r="IDB11" s="68"/>
      <c r="IDC11" s="68"/>
      <c r="IDD11" s="68"/>
      <c r="IDE11" s="68"/>
      <c r="IDF11" s="68"/>
      <c r="IDG11" s="68"/>
      <c r="IDH11" s="68"/>
      <c r="IDI11" s="68"/>
      <c r="IDJ11" s="68"/>
      <c r="IDK11" s="68"/>
      <c r="IDL11" s="68"/>
      <c r="IDM11" s="68"/>
      <c r="IDN11" s="68"/>
      <c r="IDO11" s="68"/>
      <c r="IDP11" s="68"/>
      <c r="IDQ11" s="68"/>
      <c r="IDR11" s="68"/>
      <c r="IDS11" s="68"/>
      <c r="IDT11" s="68"/>
      <c r="IDU11" s="68"/>
      <c r="IDV11" s="68"/>
      <c r="IDW11" s="68"/>
      <c r="IDX11" s="68"/>
      <c r="IDY11" s="68"/>
      <c r="IDZ11" s="68"/>
      <c r="IEA11" s="68"/>
      <c r="IEB11" s="68"/>
      <c r="IEC11" s="68"/>
      <c r="IED11" s="68"/>
      <c r="IEE11" s="68"/>
      <c r="IEF11" s="68"/>
      <c r="IEG11" s="68"/>
      <c r="IEH11" s="68"/>
      <c r="IEI11" s="68"/>
      <c r="IEJ11" s="68"/>
      <c r="IEK11" s="68"/>
      <c r="IEL11" s="68"/>
      <c r="IEM11" s="68"/>
      <c r="IEN11" s="68"/>
      <c r="IEO11" s="68"/>
      <c r="IEP11" s="68"/>
      <c r="IEQ11" s="68"/>
      <c r="IER11" s="68"/>
      <c r="IES11" s="68"/>
      <c r="IET11" s="68"/>
      <c r="IEU11" s="68"/>
      <c r="IEV11" s="68"/>
      <c r="IEW11" s="68"/>
      <c r="IEX11" s="68"/>
      <c r="IEY11" s="68"/>
      <c r="IEZ11" s="68"/>
      <c r="IFA11" s="68"/>
      <c r="IFB11" s="68"/>
      <c r="IFC11" s="68"/>
      <c r="IFD11" s="68"/>
      <c r="IFE11" s="68"/>
      <c r="IFF11" s="68"/>
      <c r="IFG11" s="68"/>
      <c r="IFH11" s="68"/>
      <c r="IFI11" s="68"/>
      <c r="IFJ11" s="68"/>
      <c r="IFK11" s="68"/>
      <c r="IFL11" s="68"/>
      <c r="IFM11" s="68"/>
      <c r="IFN11" s="68"/>
      <c r="IFO11" s="68"/>
      <c r="IFP11" s="68"/>
      <c r="IFQ11" s="68"/>
      <c r="IFR11" s="68"/>
      <c r="IFS11" s="68"/>
      <c r="IFT11" s="68"/>
      <c r="IFU11" s="68"/>
      <c r="IFV11" s="68"/>
      <c r="IFW11" s="68"/>
      <c r="IFX11" s="68"/>
      <c r="IFY11" s="68"/>
      <c r="IFZ11" s="68"/>
      <c r="IGA11" s="68"/>
      <c r="IGB11" s="68"/>
      <c r="IGC11" s="68"/>
      <c r="IGD11" s="68"/>
      <c r="IGE11" s="68"/>
      <c r="IGF11" s="68"/>
      <c r="IGG11" s="68"/>
      <c r="IGH11" s="68"/>
      <c r="IGI11" s="68"/>
      <c r="IGJ11" s="68"/>
      <c r="IGK11" s="68"/>
      <c r="IGL11" s="68"/>
      <c r="IGM11" s="68"/>
      <c r="IGN11" s="68"/>
      <c r="IGO11" s="68"/>
      <c r="IGP11" s="68"/>
      <c r="IGQ11" s="68"/>
      <c r="IGR11" s="68"/>
      <c r="IGS11" s="68"/>
      <c r="IGT11" s="68"/>
      <c r="IGU11" s="68"/>
      <c r="IGV11" s="68"/>
      <c r="IGW11" s="68"/>
      <c r="IGX11" s="68"/>
      <c r="IGY11" s="68"/>
      <c r="IGZ11" s="68"/>
      <c r="IHA11" s="68"/>
      <c r="IHB11" s="68"/>
      <c r="IHC11" s="68"/>
      <c r="IHD11" s="68"/>
      <c r="IHE11" s="68"/>
      <c r="IHF11" s="68"/>
      <c r="IHG11" s="68"/>
      <c r="IHH11" s="68"/>
      <c r="IHI11" s="68"/>
      <c r="IHJ11" s="68"/>
      <c r="IHK11" s="68"/>
      <c r="IHL11" s="68"/>
      <c r="IHM11" s="68"/>
      <c r="IHN11" s="68"/>
      <c r="IHO11" s="68"/>
      <c r="IHP11" s="68"/>
      <c r="IHQ11" s="68"/>
      <c r="IHR11" s="68"/>
      <c r="IHS11" s="68"/>
      <c r="IHT11" s="68"/>
      <c r="IHU11" s="68"/>
      <c r="IHV11" s="68"/>
      <c r="IHW11" s="68"/>
      <c r="IHX11" s="68"/>
      <c r="IHY11" s="68"/>
      <c r="IHZ11" s="68"/>
      <c r="IIA11" s="68"/>
      <c r="IIB11" s="68"/>
      <c r="IIC11" s="68"/>
      <c r="IID11" s="68"/>
      <c r="IIE11" s="68"/>
      <c r="IIF11" s="68"/>
      <c r="IIG11" s="68"/>
      <c r="IIH11" s="68"/>
      <c r="III11" s="68"/>
      <c r="IIJ11" s="68"/>
      <c r="IIK11" s="68"/>
      <c r="IIL11" s="68"/>
      <c r="IIM11" s="68"/>
      <c r="IIN11" s="68"/>
      <c r="IIO11" s="68"/>
      <c r="IIP11" s="68"/>
      <c r="IIQ11" s="68"/>
      <c r="IIR11" s="68"/>
      <c r="IIS11" s="68"/>
      <c r="IIT11" s="68"/>
      <c r="IIU11" s="68"/>
      <c r="IIV11" s="68"/>
      <c r="IIW11" s="68"/>
      <c r="IIX11" s="68"/>
      <c r="IIY11" s="68"/>
      <c r="IIZ11" s="68"/>
      <c r="IJA11" s="68"/>
      <c r="IJB11" s="68"/>
      <c r="IJC11" s="68"/>
      <c r="IJD11" s="68"/>
      <c r="IJE11" s="68"/>
      <c r="IJF11" s="68"/>
      <c r="IJG11" s="68"/>
      <c r="IJH11" s="68"/>
      <c r="IJI11" s="68"/>
      <c r="IJJ11" s="68"/>
      <c r="IJK11" s="68"/>
      <c r="IJL11" s="68"/>
      <c r="IJM11" s="68"/>
      <c r="IJN11" s="68"/>
      <c r="IJO11" s="68"/>
      <c r="IJP11" s="68"/>
      <c r="IJQ11" s="68"/>
      <c r="IJR11" s="68"/>
      <c r="IJS11" s="68"/>
      <c r="IJT11" s="68"/>
      <c r="IJU11" s="68"/>
      <c r="IJV11" s="68"/>
      <c r="IJW11" s="68"/>
      <c r="IJX11" s="68"/>
      <c r="IJY11" s="68"/>
      <c r="IJZ11" s="68"/>
      <c r="IKA11" s="68"/>
      <c r="IKB11" s="68"/>
      <c r="IKC11" s="68"/>
      <c r="IKD11" s="68"/>
      <c r="IKE11" s="68"/>
      <c r="IKF11" s="68"/>
      <c r="IKG11" s="68"/>
      <c r="IKH11" s="68"/>
      <c r="IKI11" s="68"/>
      <c r="IKJ11" s="68"/>
      <c r="IKK11" s="68"/>
      <c r="IKL11" s="68"/>
      <c r="IKM11" s="68"/>
      <c r="IKN11" s="68"/>
      <c r="IKO11" s="68"/>
      <c r="IKP11" s="68"/>
      <c r="IKQ11" s="68"/>
      <c r="IKR11" s="68"/>
      <c r="IKS11" s="68"/>
      <c r="IKT11" s="68"/>
      <c r="IKU11" s="68"/>
      <c r="IKV11" s="68"/>
      <c r="IKW11" s="68"/>
      <c r="IKX11" s="68"/>
      <c r="IKY11" s="68"/>
      <c r="IKZ11" s="68"/>
      <c r="ILA11" s="68"/>
      <c r="ILB11" s="68"/>
      <c r="ILC11" s="68"/>
      <c r="ILD11" s="68"/>
      <c r="ILE11" s="68"/>
      <c r="ILF11" s="68"/>
      <c r="ILG11" s="68"/>
      <c r="ILH11" s="68"/>
      <c r="ILI11" s="68"/>
      <c r="ILJ11" s="68"/>
      <c r="ILK11" s="68"/>
      <c r="ILL11" s="68"/>
      <c r="ILM11" s="68"/>
      <c r="ILN11" s="68"/>
      <c r="ILO11" s="68"/>
      <c r="ILP11" s="68"/>
      <c r="ILQ11" s="68"/>
      <c r="ILR11" s="68"/>
      <c r="ILS11" s="68"/>
      <c r="ILT11" s="68"/>
      <c r="ILU11" s="68"/>
      <c r="ILV11" s="68"/>
      <c r="ILW11" s="68"/>
      <c r="ILX11" s="68"/>
      <c r="ILY11" s="68"/>
      <c r="ILZ11" s="68"/>
      <c r="IMA11" s="68"/>
      <c r="IMB11" s="68"/>
      <c r="IMC11" s="68"/>
      <c r="IMD11" s="68"/>
      <c r="IME11" s="68"/>
      <c r="IMF11" s="68"/>
      <c r="IMG11" s="68"/>
      <c r="IMH11" s="68"/>
      <c r="IMI11" s="68"/>
      <c r="IMJ11" s="68"/>
      <c r="IMK11" s="68"/>
      <c r="IML11" s="68"/>
      <c r="IMM11" s="68"/>
      <c r="IMN11" s="68"/>
      <c r="IMO11" s="68"/>
      <c r="IMP11" s="68"/>
      <c r="IMQ11" s="68"/>
      <c r="IMR11" s="68"/>
      <c r="IMS11" s="68"/>
      <c r="IMT11" s="68"/>
      <c r="IMU11" s="68"/>
      <c r="IMV11" s="68"/>
      <c r="IMW11" s="68"/>
      <c r="IMX11" s="68"/>
      <c r="IMY11" s="68"/>
      <c r="IMZ11" s="68"/>
      <c r="INA11" s="68"/>
      <c r="INB11" s="68"/>
      <c r="INC11" s="68"/>
      <c r="IND11" s="68"/>
      <c r="INE11" s="68"/>
      <c r="INF11" s="68"/>
      <c r="ING11" s="68"/>
      <c r="INH11" s="68"/>
      <c r="INI11" s="68"/>
      <c r="INJ11" s="68"/>
      <c r="INK11" s="68"/>
      <c r="INL11" s="68"/>
      <c r="INM11" s="68"/>
      <c r="INN11" s="68"/>
      <c r="INO11" s="68"/>
      <c r="INP11" s="68"/>
      <c r="INQ11" s="68"/>
      <c r="INR11" s="68"/>
      <c r="INS11" s="68"/>
      <c r="INT11" s="68"/>
      <c r="INU11" s="68"/>
      <c r="INV11" s="68"/>
      <c r="INW11" s="68"/>
      <c r="INX11" s="68"/>
      <c r="INY11" s="68"/>
      <c r="INZ11" s="68"/>
      <c r="IOA11" s="68"/>
      <c r="IOB11" s="68"/>
      <c r="IOC11" s="68"/>
      <c r="IOD11" s="68"/>
      <c r="IOE11" s="68"/>
      <c r="IOF11" s="68"/>
      <c r="IOG11" s="68"/>
      <c r="IOH11" s="68"/>
      <c r="IOI11" s="68"/>
      <c r="IOJ11" s="68"/>
      <c r="IOK11" s="68"/>
      <c r="IOL11" s="68"/>
      <c r="IOM11" s="68"/>
      <c r="ION11" s="68"/>
      <c r="IOO11" s="68"/>
      <c r="IOP11" s="68"/>
      <c r="IOQ11" s="68"/>
      <c r="IOR11" s="68"/>
      <c r="IOS11" s="68"/>
      <c r="IOT11" s="68"/>
      <c r="IOU11" s="68"/>
      <c r="IOV11" s="68"/>
      <c r="IOW11" s="68"/>
      <c r="IOX11" s="68"/>
      <c r="IOY11" s="68"/>
      <c r="IOZ11" s="68"/>
      <c r="IPA11" s="68"/>
      <c r="IPB11" s="68"/>
      <c r="IPC11" s="68"/>
      <c r="IPD11" s="68"/>
      <c r="IPE11" s="68"/>
      <c r="IPF11" s="68"/>
      <c r="IPG11" s="68"/>
      <c r="IPH11" s="68"/>
      <c r="IPI11" s="68"/>
      <c r="IPJ11" s="68"/>
      <c r="IPK11" s="68"/>
      <c r="IPL11" s="68"/>
      <c r="IPM11" s="68"/>
      <c r="IPN11" s="68"/>
      <c r="IPO11" s="68"/>
      <c r="IPP11" s="68"/>
      <c r="IPQ11" s="68"/>
      <c r="IPR11" s="68"/>
      <c r="IPS11" s="68"/>
      <c r="IPT11" s="68"/>
      <c r="IPU11" s="68"/>
      <c r="IPV11" s="68"/>
      <c r="IPW11" s="68"/>
      <c r="IPX11" s="68"/>
      <c r="IPY11" s="68"/>
      <c r="IPZ11" s="68"/>
      <c r="IQA11" s="68"/>
      <c r="IQB11" s="68"/>
      <c r="IQC11" s="68"/>
      <c r="IQD11" s="68"/>
      <c r="IQE11" s="68"/>
      <c r="IQF11" s="68"/>
      <c r="IQG11" s="68"/>
      <c r="IQH11" s="68"/>
      <c r="IQI11" s="68"/>
      <c r="IQJ11" s="68"/>
      <c r="IQK11" s="68"/>
      <c r="IQL11" s="68"/>
      <c r="IQM11" s="68"/>
      <c r="IQN11" s="68"/>
      <c r="IQO11" s="68"/>
      <c r="IQP11" s="68"/>
      <c r="IQQ11" s="68"/>
      <c r="IQR11" s="68"/>
      <c r="IQS11" s="68"/>
      <c r="IQT11" s="68"/>
      <c r="IQU11" s="68"/>
      <c r="IQV11" s="68"/>
      <c r="IQW11" s="68"/>
      <c r="IQX11" s="68"/>
      <c r="IQY11" s="68"/>
      <c r="IQZ11" s="68"/>
      <c r="IRA11" s="68"/>
      <c r="IRB11" s="68"/>
      <c r="IRC11" s="68"/>
      <c r="IRD11" s="68"/>
      <c r="IRE11" s="68"/>
      <c r="IRF11" s="68"/>
      <c r="IRG11" s="68"/>
      <c r="IRH11" s="68"/>
      <c r="IRI11" s="68"/>
      <c r="IRJ11" s="68"/>
      <c r="IRK11" s="68"/>
      <c r="IRL11" s="68"/>
      <c r="IRM11" s="68"/>
      <c r="IRN11" s="68"/>
      <c r="IRO11" s="68"/>
      <c r="IRP11" s="68"/>
      <c r="IRQ11" s="68"/>
      <c r="IRR11" s="68"/>
      <c r="IRS11" s="68"/>
      <c r="IRT11" s="68"/>
      <c r="IRU11" s="68"/>
      <c r="IRV11" s="68"/>
      <c r="IRW11" s="68"/>
      <c r="IRX11" s="68"/>
      <c r="IRY11" s="68"/>
      <c r="IRZ11" s="68"/>
      <c r="ISA11" s="68"/>
      <c r="ISB11" s="68"/>
      <c r="ISC11" s="68"/>
      <c r="ISD11" s="68"/>
      <c r="ISE11" s="68"/>
      <c r="ISF11" s="68"/>
      <c r="ISG11" s="68"/>
      <c r="ISH11" s="68"/>
      <c r="ISI11" s="68"/>
      <c r="ISJ11" s="68"/>
      <c r="ISK11" s="68"/>
      <c r="ISL11" s="68"/>
      <c r="ISM11" s="68"/>
      <c r="ISN11" s="68"/>
      <c r="ISO11" s="68"/>
      <c r="ISP11" s="68"/>
      <c r="ISQ11" s="68"/>
      <c r="ISR11" s="68"/>
      <c r="ISS11" s="68"/>
      <c r="IST11" s="68"/>
      <c r="ISU11" s="68"/>
      <c r="ISV11" s="68"/>
      <c r="ISW11" s="68"/>
      <c r="ISX11" s="68"/>
      <c r="ISY11" s="68"/>
      <c r="ISZ11" s="68"/>
      <c r="ITA11" s="68"/>
      <c r="ITB11" s="68"/>
      <c r="ITC11" s="68"/>
      <c r="ITD11" s="68"/>
      <c r="ITE11" s="68"/>
      <c r="ITF11" s="68"/>
      <c r="ITG11" s="68"/>
      <c r="ITH11" s="68"/>
      <c r="ITI11" s="68"/>
      <c r="ITJ11" s="68"/>
      <c r="ITK11" s="68"/>
      <c r="ITL11" s="68"/>
      <c r="ITM11" s="68"/>
      <c r="ITN11" s="68"/>
      <c r="ITO11" s="68"/>
      <c r="ITP11" s="68"/>
      <c r="ITQ11" s="68"/>
      <c r="ITR11" s="68"/>
      <c r="ITS11" s="68"/>
      <c r="ITT11" s="68"/>
      <c r="ITU11" s="68"/>
      <c r="ITV11" s="68"/>
      <c r="ITW11" s="68"/>
      <c r="ITX11" s="68"/>
      <c r="ITY11" s="68"/>
      <c r="ITZ11" s="68"/>
      <c r="IUA11" s="68"/>
      <c r="IUB11" s="68"/>
      <c r="IUC11" s="68"/>
      <c r="IUD11" s="68"/>
      <c r="IUE11" s="68"/>
      <c r="IUF11" s="68"/>
      <c r="IUG11" s="68"/>
      <c r="IUH11" s="68"/>
      <c r="IUI11" s="68"/>
      <c r="IUJ11" s="68"/>
      <c r="IUK11" s="68"/>
      <c r="IUL11" s="68"/>
      <c r="IUM11" s="68"/>
      <c r="IUN11" s="68"/>
      <c r="IUO11" s="68"/>
      <c r="IUP11" s="68"/>
      <c r="IUQ11" s="68"/>
      <c r="IUR11" s="68"/>
      <c r="IUS11" s="68"/>
      <c r="IUT11" s="68"/>
      <c r="IUU11" s="68"/>
      <c r="IUV11" s="68"/>
      <c r="IUW11" s="68"/>
      <c r="IUX11" s="68"/>
      <c r="IUY11" s="68"/>
      <c r="IUZ11" s="68"/>
      <c r="IVA11" s="68"/>
      <c r="IVB11" s="68"/>
      <c r="IVC11" s="68"/>
      <c r="IVD11" s="68"/>
      <c r="IVE11" s="68"/>
      <c r="IVF11" s="68"/>
      <c r="IVG11" s="68"/>
      <c r="IVH11" s="68"/>
      <c r="IVI11" s="68"/>
      <c r="IVJ11" s="68"/>
      <c r="IVK11" s="68"/>
      <c r="IVL11" s="68"/>
      <c r="IVM11" s="68"/>
      <c r="IVN11" s="68"/>
      <c r="IVO11" s="68"/>
      <c r="IVP11" s="68"/>
      <c r="IVQ11" s="68"/>
      <c r="IVR11" s="68"/>
      <c r="IVS11" s="68"/>
      <c r="IVT11" s="68"/>
      <c r="IVU11" s="68"/>
      <c r="IVV11" s="68"/>
      <c r="IVW11" s="68"/>
      <c r="IVX11" s="68"/>
      <c r="IVY11" s="68"/>
      <c r="IVZ11" s="68"/>
      <c r="IWA11" s="68"/>
      <c r="IWB11" s="68"/>
      <c r="IWC11" s="68"/>
      <c r="IWD11" s="68"/>
      <c r="IWE11" s="68"/>
      <c r="IWF11" s="68"/>
      <c r="IWG11" s="68"/>
      <c r="IWH11" s="68"/>
      <c r="IWI11" s="68"/>
      <c r="IWJ11" s="68"/>
      <c r="IWK11" s="68"/>
      <c r="IWL11" s="68"/>
      <c r="IWM11" s="68"/>
      <c r="IWN11" s="68"/>
      <c r="IWO11" s="68"/>
      <c r="IWP11" s="68"/>
      <c r="IWQ11" s="68"/>
      <c r="IWR11" s="68"/>
      <c r="IWS11" s="68"/>
      <c r="IWT11" s="68"/>
      <c r="IWU11" s="68"/>
      <c r="IWV11" s="68"/>
      <c r="IWW11" s="68"/>
      <c r="IWX11" s="68"/>
      <c r="IWY11" s="68"/>
      <c r="IWZ11" s="68"/>
      <c r="IXA11" s="68"/>
      <c r="IXB11" s="68"/>
      <c r="IXC11" s="68"/>
      <c r="IXD11" s="68"/>
      <c r="IXE11" s="68"/>
      <c r="IXF11" s="68"/>
      <c r="IXG11" s="68"/>
      <c r="IXH11" s="68"/>
      <c r="IXI11" s="68"/>
      <c r="IXJ11" s="68"/>
      <c r="IXK11" s="68"/>
      <c r="IXL11" s="68"/>
      <c r="IXM11" s="68"/>
      <c r="IXN11" s="68"/>
      <c r="IXO11" s="68"/>
      <c r="IXP11" s="68"/>
      <c r="IXQ11" s="68"/>
      <c r="IXR11" s="68"/>
      <c r="IXS11" s="68"/>
      <c r="IXT11" s="68"/>
      <c r="IXU11" s="68"/>
      <c r="IXV11" s="68"/>
      <c r="IXW11" s="68"/>
      <c r="IXX11" s="68"/>
      <c r="IXY11" s="68"/>
      <c r="IXZ11" s="68"/>
      <c r="IYA11" s="68"/>
      <c r="IYB11" s="68"/>
      <c r="IYC11" s="68"/>
      <c r="IYD11" s="68"/>
      <c r="IYE11" s="68"/>
      <c r="IYF11" s="68"/>
      <c r="IYG11" s="68"/>
      <c r="IYH11" s="68"/>
      <c r="IYI11" s="68"/>
      <c r="IYJ11" s="68"/>
      <c r="IYK11" s="68"/>
      <c r="IYL11" s="68"/>
      <c r="IYM11" s="68"/>
      <c r="IYN11" s="68"/>
      <c r="IYO11" s="68"/>
      <c r="IYP11" s="68"/>
      <c r="IYQ11" s="68"/>
      <c r="IYR11" s="68"/>
      <c r="IYS11" s="68"/>
      <c r="IYT11" s="68"/>
      <c r="IYU11" s="68"/>
      <c r="IYV11" s="68"/>
      <c r="IYW11" s="68"/>
      <c r="IYX11" s="68"/>
      <c r="IYY11" s="68"/>
      <c r="IYZ11" s="68"/>
      <c r="IZA11" s="68"/>
      <c r="IZB11" s="68"/>
      <c r="IZC11" s="68"/>
      <c r="IZD11" s="68"/>
      <c r="IZE11" s="68"/>
      <c r="IZF11" s="68"/>
      <c r="IZG11" s="68"/>
      <c r="IZH11" s="68"/>
      <c r="IZI11" s="68"/>
      <c r="IZJ11" s="68"/>
      <c r="IZK11" s="68"/>
      <c r="IZL11" s="68"/>
      <c r="IZM11" s="68"/>
      <c r="IZN11" s="68"/>
      <c r="IZO11" s="68"/>
      <c r="IZP11" s="68"/>
      <c r="IZQ11" s="68"/>
      <c r="IZR11" s="68"/>
      <c r="IZS11" s="68"/>
      <c r="IZT11" s="68"/>
      <c r="IZU11" s="68"/>
      <c r="IZV11" s="68"/>
      <c r="IZW11" s="68"/>
      <c r="IZX11" s="68"/>
      <c r="IZY11" s="68"/>
      <c r="IZZ11" s="68"/>
      <c r="JAA11" s="68"/>
      <c r="JAB11" s="68"/>
      <c r="JAC11" s="68"/>
      <c r="JAD11" s="68"/>
      <c r="JAE11" s="68"/>
      <c r="JAF11" s="68"/>
      <c r="JAG11" s="68"/>
      <c r="JAH11" s="68"/>
      <c r="JAI11" s="68"/>
      <c r="JAJ11" s="68"/>
      <c r="JAK11" s="68"/>
      <c r="JAL11" s="68"/>
      <c r="JAM11" s="68"/>
      <c r="JAN11" s="68"/>
      <c r="JAO11" s="68"/>
      <c r="JAP11" s="68"/>
      <c r="JAQ11" s="68"/>
      <c r="JAR11" s="68"/>
      <c r="JAS11" s="68"/>
      <c r="JAT11" s="68"/>
      <c r="JAU11" s="68"/>
      <c r="JAV11" s="68"/>
      <c r="JAW11" s="68"/>
      <c r="JAX11" s="68"/>
      <c r="JAY11" s="68"/>
      <c r="JAZ11" s="68"/>
      <c r="JBA11" s="68"/>
      <c r="JBB11" s="68"/>
      <c r="JBC11" s="68"/>
      <c r="JBD11" s="68"/>
      <c r="JBE11" s="68"/>
      <c r="JBF11" s="68"/>
      <c r="JBG11" s="68"/>
      <c r="JBH11" s="68"/>
      <c r="JBI11" s="68"/>
      <c r="JBJ11" s="68"/>
      <c r="JBK11" s="68"/>
      <c r="JBL11" s="68"/>
      <c r="JBM11" s="68"/>
      <c r="JBN11" s="68"/>
      <c r="JBO11" s="68"/>
      <c r="JBP11" s="68"/>
      <c r="JBQ11" s="68"/>
      <c r="JBR11" s="68"/>
      <c r="JBS11" s="68"/>
      <c r="JBT11" s="68"/>
      <c r="JBU11" s="68"/>
      <c r="JBV11" s="68"/>
      <c r="JBW11" s="68"/>
      <c r="JBX11" s="68"/>
      <c r="JBY11" s="68"/>
      <c r="JBZ11" s="68"/>
      <c r="JCA11" s="68"/>
      <c r="JCB11" s="68"/>
      <c r="JCC11" s="68"/>
      <c r="JCD11" s="68"/>
      <c r="JCE11" s="68"/>
      <c r="JCF11" s="68"/>
      <c r="JCG11" s="68"/>
      <c r="JCH11" s="68"/>
      <c r="JCI11" s="68"/>
      <c r="JCJ11" s="68"/>
      <c r="JCK11" s="68"/>
      <c r="JCL11" s="68"/>
      <c r="JCM11" s="68"/>
      <c r="JCN11" s="68"/>
      <c r="JCO11" s="68"/>
      <c r="JCP11" s="68"/>
      <c r="JCQ11" s="68"/>
      <c r="JCR11" s="68"/>
      <c r="JCS11" s="68"/>
      <c r="JCT11" s="68"/>
      <c r="JCU11" s="68"/>
      <c r="JCV11" s="68"/>
      <c r="JCW11" s="68"/>
      <c r="JCX11" s="68"/>
      <c r="JCY11" s="68"/>
      <c r="JCZ11" s="68"/>
      <c r="JDA11" s="68"/>
      <c r="JDB11" s="68"/>
      <c r="JDC11" s="68"/>
      <c r="JDD11" s="68"/>
      <c r="JDE11" s="68"/>
      <c r="JDF11" s="68"/>
      <c r="JDG11" s="68"/>
      <c r="JDH11" s="68"/>
      <c r="JDI11" s="68"/>
      <c r="JDJ11" s="68"/>
      <c r="JDK11" s="68"/>
      <c r="JDL11" s="68"/>
      <c r="JDM11" s="68"/>
      <c r="JDN11" s="68"/>
      <c r="JDO11" s="68"/>
      <c r="JDP11" s="68"/>
      <c r="JDQ11" s="68"/>
      <c r="JDR11" s="68"/>
      <c r="JDS11" s="68"/>
      <c r="JDT11" s="68"/>
      <c r="JDU11" s="68"/>
      <c r="JDV11" s="68"/>
      <c r="JDW11" s="68"/>
      <c r="JDX11" s="68"/>
      <c r="JDY11" s="68"/>
      <c r="JDZ11" s="68"/>
      <c r="JEA11" s="68"/>
      <c r="JEB11" s="68"/>
      <c r="JEC11" s="68"/>
      <c r="JED11" s="68"/>
      <c r="JEE11" s="68"/>
      <c r="JEF11" s="68"/>
      <c r="JEG11" s="68"/>
      <c r="JEH11" s="68"/>
      <c r="JEI11" s="68"/>
      <c r="JEJ11" s="68"/>
      <c r="JEK11" s="68"/>
      <c r="JEL11" s="68"/>
      <c r="JEM11" s="68"/>
      <c r="JEN11" s="68"/>
      <c r="JEO11" s="68"/>
      <c r="JEP11" s="68"/>
      <c r="JEQ11" s="68"/>
      <c r="JER11" s="68"/>
      <c r="JES11" s="68"/>
      <c r="JET11" s="68"/>
      <c r="JEU11" s="68"/>
      <c r="JEV11" s="68"/>
      <c r="JEW11" s="68"/>
      <c r="JEX11" s="68"/>
      <c r="JEY11" s="68"/>
      <c r="JEZ11" s="68"/>
      <c r="JFA11" s="68"/>
      <c r="JFB11" s="68"/>
      <c r="JFC11" s="68"/>
      <c r="JFD11" s="68"/>
      <c r="JFE11" s="68"/>
      <c r="JFF11" s="68"/>
      <c r="JFG11" s="68"/>
      <c r="JFH11" s="68"/>
      <c r="JFI11" s="68"/>
      <c r="JFJ11" s="68"/>
      <c r="JFK11" s="68"/>
      <c r="JFL11" s="68"/>
      <c r="JFM11" s="68"/>
      <c r="JFN11" s="68"/>
      <c r="JFO11" s="68"/>
      <c r="JFP11" s="68"/>
      <c r="JFQ11" s="68"/>
      <c r="JFR11" s="68"/>
      <c r="JFS11" s="68"/>
      <c r="JFT11" s="68"/>
      <c r="JFU11" s="68"/>
      <c r="JFV11" s="68"/>
      <c r="JFW11" s="68"/>
      <c r="JFX11" s="68"/>
      <c r="JFY11" s="68"/>
      <c r="JFZ11" s="68"/>
      <c r="JGA11" s="68"/>
      <c r="JGB11" s="68"/>
      <c r="JGC11" s="68"/>
      <c r="JGD11" s="68"/>
      <c r="JGE11" s="68"/>
      <c r="JGF11" s="68"/>
      <c r="JGG11" s="68"/>
      <c r="JGH11" s="68"/>
      <c r="JGI11" s="68"/>
      <c r="JGJ11" s="68"/>
      <c r="JGK11" s="68"/>
      <c r="JGL11" s="68"/>
      <c r="JGM11" s="68"/>
      <c r="JGN11" s="68"/>
      <c r="JGO11" s="68"/>
      <c r="JGP11" s="68"/>
      <c r="JGQ11" s="68"/>
      <c r="JGR11" s="68"/>
      <c r="JGS11" s="68"/>
      <c r="JGT11" s="68"/>
      <c r="JGU11" s="68"/>
      <c r="JGV11" s="68"/>
      <c r="JGW11" s="68"/>
      <c r="JGX11" s="68"/>
      <c r="JGY11" s="68"/>
      <c r="JGZ11" s="68"/>
      <c r="JHA11" s="68"/>
      <c r="JHB11" s="68"/>
      <c r="JHC11" s="68"/>
      <c r="JHD11" s="68"/>
      <c r="JHE11" s="68"/>
      <c r="JHF11" s="68"/>
      <c r="JHG11" s="68"/>
      <c r="JHH11" s="68"/>
      <c r="JHI11" s="68"/>
      <c r="JHJ11" s="68"/>
      <c r="JHK11" s="68"/>
      <c r="JHL11" s="68"/>
      <c r="JHM11" s="68"/>
      <c r="JHN11" s="68"/>
      <c r="JHO11" s="68"/>
      <c r="JHP11" s="68"/>
      <c r="JHQ11" s="68"/>
      <c r="JHR11" s="68"/>
      <c r="JHS11" s="68"/>
      <c r="JHT11" s="68"/>
      <c r="JHU11" s="68"/>
      <c r="JHV11" s="68"/>
      <c r="JHW11" s="68"/>
      <c r="JHX11" s="68"/>
      <c r="JHY11" s="68"/>
      <c r="JHZ11" s="68"/>
      <c r="JIA11" s="68"/>
      <c r="JIB11" s="68"/>
      <c r="JIC11" s="68"/>
      <c r="JID11" s="68"/>
      <c r="JIE11" s="68"/>
      <c r="JIF11" s="68"/>
      <c r="JIG11" s="68"/>
      <c r="JIH11" s="68"/>
      <c r="JII11" s="68"/>
      <c r="JIJ11" s="68"/>
      <c r="JIK11" s="68"/>
      <c r="JIL11" s="68"/>
      <c r="JIM11" s="68"/>
      <c r="JIN11" s="68"/>
      <c r="JIO11" s="68"/>
      <c r="JIP11" s="68"/>
      <c r="JIQ11" s="68"/>
      <c r="JIR11" s="68"/>
      <c r="JIS11" s="68"/>
      <c r="JIT11" s="68"/>
      <c r="JIU11" s="68"/>
      <c r="JIV11" s="68"/>
      <c r="JIW11" s="68"/>
      <c r="JIX11" s="68"/>
      <c r="JIY11" s="68"/>
      <c r="JIZ11" s="68"/>
      <c r="JJA11" s="68"/>
      <c r="JJB11" s="68"/>
      <c r="JJC11" s="68"/>
      <c r="JJD11" s="68"/>
      <c r="JJE11" s="68"/>
      <c r="JJF11" s="68"/>
      <c r="JJG11" s="68"/>
      <c r="JJH11" s="68"/>
      <c r="JJI11" s="68"/>
      <c r="JJJ11" s="68"/>
      <c r="JJK11" s="68"/>
      <c r="JJL11" s="68"/>
      <c r="JJM11" s="68"/>
      <c r="JJN11" s="68"/>
      <c r="JJO11" s="68"/>
      <c r="JJP11" s="68"/>
      <c r="JJQ11" s="68"/>
      <c r="JJR11" s="68"/>
      <c r="JJS11" s="68"/>
      <c r="JJT11" s="68"/>
      <c r="JJU11" s="68"/>
      <c r="JJV11" s="68"/>
      <c r="JJW11" s="68"/>
      <c r="JJX11" s="68"/>
      <c r="JJY11" s="68"/>
      <c r="JJZ11" s="68"/>
      <c r="JKA11" s="68"/>
      <c r="JKB11" s="68"/>
      <c r="JKC11" s="68"/>
      <c r="JKD11" s="68"/>
      <c r="JKE11" s="68"/>
      <c r="JKF11" s="68"/>
      <c r="JKG11" s="68"/>
      <c r="JKH11" s="68"/>
      <c r="JKI11" s="68"/>
      <c r="JKJ11" s="68"/>
      <c r="JKK11" s="68"/>
      <c r="JKL11" s="68"/>
      <c r="JKM11" s="68"/>
      <c r="JKN11" s="68"/>
      <c r="JKO11" s="68"/>
      <c r="JKP11" s="68"/>
      <c r="JKQ11" s="68"/>
      <c r="JKR11" s="68"/>
      <c r="JKS11" s="68"/>
      <c r="JKT11" s="68"/>
      <c r="JKU11" s="68"/>
      <c r="JKV11" s="68"/>
      <c r="JKW11" s="68"/>
      <c r="JKX11" s="68"/>
      <c r="JKY11" s="68"/>
      <c r="JKZ11" s="68"/>
      <c r="JLA11" s="68"/>
      <c r="JLB11" s="68"/>
      <c r="JLC11" s="68"/>
      <c r="JLD11" s="68"/>
      <c r="JLE11" s="68"/>
      <c r="JLF11" s="68"/>
      <c r="JLG11" s="68"/>
      <c r="JLH11" s="68"/>
      <c r="JLI11" s="68"/>
      <c r="JLJ11" s="68"/>
      <c r="JLK11" s="68"/>
      <c r="JLL11" s="68"/>
      <c r="JLM11" s="68"/>
      <c r="JLN11" s="68"/>
      <c r="JLO11" s="68"/>
      <c r="JLP11" s="68"/>
      <c r="JLQ11" s="68"/>
      <c r="JLR11" s="68"/>
      <c r="JLS11" s="68"/>
      <c r="JLT11" s="68"/>
      <c r="JLU11" s="68"/>
      <c r="JLV11" s="68"/>
      <c r="JLW11" s="68"/>
      <c r="JLX11" s="68"/>
      <c r="JLY11" s="68"/>
      <c r="JLZ11" s="68"/>
      <c r="JMA11" s="68"/>
      <c r="JMB11" s="68"/>
      <c r="JMC11" s="68"/>
      <c r="JMD11" s="68"/>
      <c r="JME11" s="68"/>
      <c r="JMF11" s="68"/>
      <c r="JMG11" s="68"/>
      <c r="JMH11" s="68"/>
      <c r="JMI11" s="68"/>
      <c r="JMJ11" s="68"/>
      <c r="JMK11" s="68"/>
      <c r="JML11" s="68"/>
      <c r="JMM11" s="68"/>
      <c r="JMN11" s="68"/>
      <c r="JMO11" s="68"/>
      <c r="JMP11" s="68"/>
      <c r="JMQ11" s="68"/>
      <c r="JMR11" s="68"/>
      <c r="JMS11" s="68"/>
      <c r="JMT11" s="68"/>
      <c r="JMU11" s="68"/>
      <c r="JMV11" s="68"/>
      <c r="JMW11" s="68"/>
      <c r="JMX11" s="68"/>
      <c r="JMY11" s="68"/>
      <c r="JMZ11" s="68"/>
      <c r="JNA11" s="68"/>
      <c r="JNB11" s="68"/>
      <c r="JNC11" s="68"/>
      <c r="JND11" s="68"/>
      <c r="JNE11" s="68"/>
      <c r="JNF11" s="68"/>
      <c r="JNG11" s="68"/>
      <c r="JNH11" s="68"/>
      <c r="JNI11" s="68"/>
      <c r="JNJ11" s="68"/>
      <c r="JNK11" s="68"/>
      <c r="JNL11" s="68"/>
      <c r="JNM11" s="68"/>
      <c r="JNN11" s="68"/>
      <c r="JNO11" s="68"/>
      <c r="JNP11" s="68"/>
      <c r="JNQ11" s="68"/>
      <c r="JNR11" s="68"/>
      <c r="JNS11" s="68"/>
      <c r="JNT11" s="68"/>
      <c r="JNU11" s="68"/>
      <c r="JNV11" s="68"/>
      <c r="JNW11" s="68"/>
      <c r="JNX11" s="68"/>
      <c r="JNY11" s="68"/>
      <c r="JNZ11" s="68"/>
      <c r="JOA11" s="68"/>
      <c r="JOB11" s="68"/>
      <c r="JOC11" s="68"/>
      <c r="JOD11" s="68"/>
      <c r="JOE11" s="68"/>
      <c r="JOF11" s="68"/>
      <c r="JOG11" s="68"/>
      <c r="JOH11" s="68"/>
      <c r="JOI11" s="68"/>
      <c r="JOJ11" s="68"/>
      <c r="JOK11" s="68"/>
      <c r="JOL11" s="68"/>
      <c r="JOM11" s="68"/>
      <c r="JON11" s="68"/>
      <c r="JOO11" s="68"/>
      <c r="JOP11" s="68"/>
      <c r="JOQ11" s="68"/>
      <c r="JOR11" s="68"/>
      <c r="JOS11" s="68"/>
      <c r="JOT11" s="68"/>
      <c r="JOU11" s="68"/>
      <c r="JOV11" s="68"/>
      <c r="JOW11" s="68"/>
      <c r="JOX11" s="68"/>
      <c r="JOY11" s="68"/>
      <c r="JOZ11" s="68"/>
      <c r="JPA11" s="68"/>
      <c r="JPB11" s="68"/>
      <c r="JPC11" s="68"/>
      <c r="JPD11" s="68"/>
      <c r="JPE11" s="68"/>
      <c r="JPF11" s="68"/>
      <c r="JPG11" s="68"/>
      <c r="JPH11" s="68"/>
      <c r="JPI11" s="68"/>
      <c r="JPJ11" s="68"/>
      <c r="JPK11" s="68"/>
      <c r="JPL11" s="68"/>
      <c r="JPM11" s="68"/>
      <c r="JPN11" s="68"/>
      <c r="JPO11" s="68"/>
      <c r="JPP11" s="68"/>
      <c r="JPQ11" s="68"/>
      <c r="JPR11" s="68"/>
      <c r="JPS11" s="68"/>
      <c r="JPT11" s="68"/>
      <c r="JPU11" s="68"/>
      <c r="JPV11" s="68"/>
      <c r="JPW11" s="68"/>
      <c r="JPX11" s="68"/>
      <c r="JPY11" s="68"/>
      <c r="JPZ11" s="68"/>
      <c r="JQA11" s="68"/>
      <c r="JQB11" s="68"/>
      <c r="JQC11" s="68"/>
      <c r="JQD11" s="68"/>
      <c r="JQE11" s="68"/>
      <c r="JQF11" s="68"/>
      <c r="JQG11" s="68"/>
      <c r="JQH11" s="68"/>
      <c r="JQI11" s="68"/>
      <c r="JQJ11" s="68"/>
      <c r="JQK11" s="68"/>
      <c r="JQL11" s="68"/>
      <c r="JQM11" s="68"/>
      <c r="JQN11" s="68"/>
      <c r="JQO11" s="68"/>
      <c r="JQP11" s="68"/>
      <c r="JQQ11" s="68"/>
      <c r="JQR11" s="68"/>
      <c r="JQS11" s="68"/>
      <c r="JQT11" s="68"/>
      <c r="JQU11" s="68"/>
      <c r="JQV11" s="68"/>
      <c r="JQW11" s="68"/>
      <c r="JQX11" s="68"/>
      <c r="JQY11" s="68"/>
      <c r="JQZ11" s="68"/>
      <c r="JRA11" s="68"/>
      <c r="JRB11" s="68"/>
      <c r="JRC11" s="68"/>
      <c r="JRD11" s="68"/>
      <c r="JRE11" s="68"/>
      <c r="JRF11" s="68"/>
      <c r="JRG11" s="68"/>
      <c r="JRH11" s="68"/>
      <c r="JRI11" s="68"/>
      <c r="JRJ11" s="68"/>
      <c r="JRK11" s="68"/>
      <c r="JRL11" s="68"/>
      <c r="JRM11" s="68"/>
      <c r="JRN11" s="68"/>
      <c r="JRO11" s="68"/>
      <c r="JRP11" s="68"/>
      <c r="JRQ11" s="68"/>
      <c r="JRR11" s="68"/>
      <c r="JRS11" s="68"/>
      <c r="JRT11" s="68"/>
      <c r="JRU11" s="68"/>
      <c r="JRV11" s="68"/>
      <c r="JRW11" s="68"/>
      <c r="JRX11" s="68"/>
      <c r="JRY11" s="68"/>
      <c r="JRZ11" s="68"/>
      <c r="JSA11" s="68"/>
      <c r="JSB11" s="68"/>
      <c r="JSC11" s="68"/>
      <c r="JSD11" s="68"/>
      <c r="JSE11" s="68"/>
      <c r="JSF11" s="68"/>
      <c r="JSG11" s="68"/>
      <c r="JSH11" s="68"/>
      <c r="JSI11" s="68"/>
      <c r="JSJ11" s="68"/>
      <c r="JSK11" s="68"/>
      <c r="JSL11" s="68"/>
      <c r="JSM11" s="68"/>
      <c r="JSN11" s="68"/>
      <c r="JSO11" s="68"/>
      <c r="JSP11" s="68"/>
      <c r="JSQ11" s="68"/>
      <c r="JSR11" s="68"/>
      <c r="JSS11" s="68"/>
      <c r="JST11" s="68"/>
      <c r="JSU11" s="68"/>
      <c r="JSV11" s="68"/>
      <c r="JSW11" s="68"/>
      <c r="JSX11" s="68"/>
      <c r="JSY11" s="68"/>
      <c r="JSZ11" s="68"/>
      <c r="JTA11" s="68"/>
      <c r="JTB11" s="68"/>
      <c r="JTC11" s="68"/>
      <c r="JTD11" s="68"/>
      <c r="JTE11" s="68"/>
      <c r="JTF11" s="68"/>
      <c r="JTG11" s="68"/>
      <c r="JTH11" s="68"/>
      <c r="JTI11" s="68"/>
      <c r="JTJ11" s="68"/>
      <c r="JTK11" s="68"/>
      <c r="JTL11" s="68"/>
      <c r="JTM11" s="68"/>
      <c r="JTN11" s="68"/>
      <c r="JTO11" s="68"/>
      <c r="JTP11" s="68"/>
      <c r="JTQ11" s="68"/>
      <c r="JTR11" s="68"/>
      <c r="JTS11" s="68"/>
      <c r="JTT11" s="68"/>
      <c r="JTU11" s="68"/>
      <c r="JTV11" s="68"/>
      <c r="JTW11" s="68"/>
      <c r="JTX11" s="68"/>
      <c r="JTY11" s="68"/>
      <c r="JTZ11" s="68"/>
      <c r="JUA11" s="68"/>
      <c r="JUB11" s="68"/>
      <c r="JUC11" s="68"/>
      <c r="JUD11" s="68"/>
      <c r="JUE11" s="68"/>
      <c r="JUF11" s="68"/>
      <c r="JUG11" s="68"/>
      <c r="JUH11" s="68"/>
      <c r="JUI11" s="68"/>
      <c r="JUJ11" s="68"/>
      <c r="JUK11" s="68"/>
      <c r="JUL11" s="68"/>
      <c r="JUM11" s="68"/>
      <c r="JUN11" s="68"/>
      <c r="JUO11" s="68"/>
      <c r="JUP11" s="68"/>
      <c r="JUQ11" s="68"/>
      <c r="JUR11" s="68"/>
      <c r="JUS11" s="68"/>
      <c r="JUT11" s="68"/>
      <c r="JUU11" s="68"/>
      <c r="JUV11" s="68"/>
      <c r="JUW11" s="68"/>
      <c r="JUX11" s="68"/>
      <c r="JUY11" s="68"/>
      <c r="JUZ11" s="68"/>
      <c r="JVA11" s="68"/>
      <c r="JVB11" s="68"/>
      <c r="JVC11" s="68"/>
      <c r="JVD11" s="68"/>
      <c r="JVE11" s="68"/>
      <c r="JVF11" s="68"/>
      <c r="JVG11" s="68"/>
      <c r="JVH11" s="68"/>
      <c r="JVI11" s="68"/>
      <c r="JVJ11" s="68"/>
      <c r="JVK11" s="68"/>
      <c r="JVL11" s="68"/>
      <c r="JVM11" s="68"/>
      <c r="JVN11" s="68"/>
      <c r="JVO11" s="68"/>
      <c r="JVP11" s="68"/>
      <c r="JVQ11" s="68"/>
      <c r="JVR11" s="68"/>
      <c r="JVS11" s="68"/>
      <c r="JVT11" s="68"/>
      <c r="JVU11" s="68"/>
      <c r="JVV11" s="68"/>
      <c r="JVW11" s="68"/>
      <c r="JVX11" s="68"/>
      <c r="JVY11" s="68"/>
      <c r="JVZ11" s="68"/>
      <c r="JWA11" s="68"/>
      <c r="JWB11" s="68"/>
      <c r="JWC11" s="68"/>
      <c r="JWD11" s="68"/>
      <c r="JWE11" s="68"/>
      <c r="JWF11" s="68"/>
      <c r="JWG11" s="68"/>
      <c r="JWH11" s="68"/>
      <c r="JWI11" s="68"/>
      <c r="JWJ11" s="68"/>
      <c r="JWK11" s="68"/>
      <c r="JWL11" s="68"/>
      <c r="JWM11" s="68"/>
      <c r="JWN11" s="68"/>
      <c r="JWO11" s="68"/>
      <c r="JWP11" s="68"/>
      <c r="JWQ11" s="68"/>
      <c r="JWR11" s="68"/>
      <c r="JWS11" s="68"/>
      <c r="JWT11" s="68"/>
      <c r="JWU11" s="68"/>
      <c r="JWV11" s="68"/>
      <c r="JWW11" s="68"/>
      <c r="JWX11" s="68"/>
      <c r="JWY11" s="68"/>
      <c r="JWZ11" s="68"/>
      <c r="JXA11" s="68"/>
      <c r="JXB11" s="68"/>
      <c r="JXC11" s="68"/>
      <c r="JXD11" s="68"/>
      <c r="JXE11" s="68"/>
      <c r="JXF11" s="68"/>
      <c r="JXG11" s="68"/>
      <c r="JXH11" s="68"/>
      <c r="JXI11" s="68"/>
      <c r="JXJ11" s="68"/>
      <c r="JXK11" s="68"/>
      <c r="JXL11" s="68"/>
      <c r="JXM11" s="68"/>
      <c r="JXN11" s="68"/>
      <c r="JXO11" s="68"/>
      <c r="JXP11" s="68"/>
      <c r="JXQ11" s="68"/>
      <c r="JXR11" s="68"/>
      <c r="JXS11" s="68"/>
      <c r="JXT11" s="68"/>
      <c r="JXU11" s="68"/>
      <c r="JXV11" s="68"/>
      <c r="JXW11" s="68"/>
      <c r="JXX11" s="68"/>
      <c r="JXY11" s="68"/>
      <c r="JXZ11" s="68"/>
      <c r="JYA11" s="68"/>
      <c r="JYB11" s="68"/>
      <c r="JYC11" s="68"/>
      <c r="JYD11" s="68"/>
      <c r="JYE11" s="68"/>
      <c r="JYF11" s="68"/>
      <c r="JYG11" s="68"/>
      <c r="JYH11" s="68"/>
      <c r="JYI11" s="68"/>
      <c r="JYJ11" s="68"/>
      <c r="JYK11" s="68"/>
      <c r="JYL11" s="68"/>
      <c r="JYM11" s="68"/>
      <c r="JYN11" s="68"/>
      <c r="JYO11" s="68"/>
      <c r="JYP11" s="68"/>
      <c r="JYQ11" s="68"/>
      <c r="JYR11" s="68"/>
      <c r="JYS11" s="68"/>
      <c r="JYT11" s="68"/>
      <c r="JYU11" s="68"/>
      <c r="JYV11" s="68"/>
      <c r="JYW11" s="68"/>
      <c r="JYX11" s="68"/>
      <c r="JYY11" s="68"/>
      <c r="JYZ11" s="68"/>
      <c r="JZA11" s="68"/>
      <c r="JZB11" s="68"/>
      <c r="JZC11" s="68"/>
      <c r="JZD11" s="68"/>
      <c r="JZE11" s="68"/>
      <c r="JZF11" s="68"/>
      <c r="JZG11" s="68"/>
      <c r="JZH11" s="68"/>
      <c r="JZI11" s="68"/>
      <c r="JZJ11" s="68"/>
      <c r="JZK11" s="68"/>
      <c r="JZL11" s="68"/>
      <c r="JZM11" s="68"/>
      <c r="JZN11" s="68"/>
      <c r="JZO11" s="68"/>
      <c r="JZP11" s="68"/>
      <c r="JZQ11" s="68"/>
      <c r="JZR11" s="68"/>
      <c r="JZS11" s="68"/>
      <c r="JZT11" s="68"/>
      <c r="JZU11" s="68"/>
      <c r="JZV11" s="68"/>
      <c r="JZW11" s="68"/>
      <c r="JZX11" s="68"/>
      <c r="JZY11" s="68"/>
      <c r="JZZ11" s="68"/>
      <c r="KAA11" s="68"/>
      <c r="KAB11" s="68"/>
      <c r="KAC11" s="68"/>
      <c r="KAD11" s="68"/>
      <c r="KAE11" s="68"/>
      <c r="KAF11" s="68"/>
      <c r="KAG11" s="68"/>
      <c r="KAH11" s="68"/>
      <c r="KAI11" s="68"/>
      <c r="KAJ11" s="68"/>
      <c r="KAK11" s="68"/>
      <c r="KAL11" s="68"/>
      <c r="KAM11" s="68"/>
      <c r="KAN11" s="68"/>
      <c r="KAO11" s="68"/>
      <c r="KAP11" s="68"/>
      <c r="KAQ11" s="68"/>
      <c r="KAR11" s="68"/>
      <c r="KAS11" s="68"/>
      <c r="KAT11" s="68"/>
      <c r="KAU11" s="68"/>
      <c r="KAV11" s="68"/>
      <c r="KAW11" s="68"/>
      <c r="KAX11" s="68"/>
      <c r="KAY11" s="68"/>
      <c r="KAZ11" s="68"/>
      <c r="KBA11" s="68"/>
      <c r="KBB11" s="68"/>
      <c r="KBC11" s="68"/>
      <c r="KBD11" s="68"/>
      <c r="KBE11" s="68"/>
      <c r="KBF11" s="68"/>
      <c r="KBG11" s="68"/>
      <c r="KBH11" s="68"/>
      <c r="KBI11" s="68"/>
      <c r="KBJ11" s="68"/>
      <c r="KBK11" s="68"/>
      <c r="KBL11" s="68"/>
      <c r="KBM11" s="68"/>
      <c r="KBN11" s="68"/>
      <c r="KBO11" s="68"/>
      <c r="KBP11" s="68"/>
      <c r="KBQ11" s="68"/>
      <c r="KBR11" s="68"/>
      <c r="KBS11" s="68"/>
      <c r="KBT11" s="68"/>
      <c r="KBU11" s="68"/>
      <c r="KBV11" s="68"/>
      <c r="KBW11" s="68"/>
      <c r="KBX11" s="68"/>
      <c r="KBY11" s="68"/>
      <c r="KBZ11" s="68"/>
      <c r="KCA11" s="68"/>
      <c r="KCB11" s="68"/>
      <c r="KCC11" s="68"/>
      <c r="KCD11" s="68"/>
      <c r="KCE11" s="68"/>
      <c r="KCF11" s="68"/>
      <c r="KCG11" s="68"/>
      <c r="KCH11" s="68"/>
      <c r="KCI11" s="68"/>
      <c r="KCJ11" s="68"/>
      <c r="KCK11" s="68"/>
      <c r="KCL11" s="68"/>
      <c r="KCM11" s="68"/>
      <c r="KCN11" s="68"/>
      <c r="KCO11" s="68"/>
      <c r="KCP11" s="68"/>
      <c r="KCQ11" s="68"/>
      <c r="KCR11" s="68"/>
      <c r="KCS11" s="68"/>
      <c r="KCT11" s="68"/>
      <c r="KCU11" s="68"/>
      <c r="KCV11" s="68"/>
      <c r="KCW11" s="68"/>
      <c r="KCX11" s="68"/>
      <c r="KCY11" s="68"/>
      <c r="KCZ11" s="68"/>
      <c r="KDA11" s="68"/>
      <c r="KDB11" s="68"/>
      <c r="KDC11" s="68"/>
      <c r="KDD11" s="68"/>
      <c r="KDE11" s="68"/>
      <c r="KDF11" s="68"/>
      <c r="KDG11" s="68"/>
      <c r="KDH11" s="68"/>
      <c r="KDI11" s="68"/>
      <c r="KDJ11" s="68"/>
      <c r="KDK11" s="68"/>
      <c r="KDL11" s="68"/>
      <c r="KDM11" s="68"/>
      <c r="KDN11" s="68"/>
      <c r="KDO11" s="68"/>
      <c r="KDP11" s="68"/>
      <c r="KDQ11" s="68"/>
      <c r="KDR11" s="68"/>
      <c r="KDS11" s="68"/>
      <c r="KDT11" s="68"/>
      <c r="KDU11" s="68"/>
      <c r="KDV11" s="68"/>
      <c r="KDW11" s="68"/>
      <c r="KDX11" s="68"/>
      <c r="KDY11" s="68"/>
      <c r="KDZ11" s="68"/>
      <c r="KEA11" s="68"/>
      <c r="KEB11" s="68"/>
      <c r="KEC11" s="68"/>
      <c r="KED11" s="68"/>
      <c r="KEE11" s="68"/>
      <c r="KEF11" s="68"/>
      <c r="KEG11" s="68"/>
      <c r="KEH11" s="68"/>
      <c r="KEI11" s="68"/>
      <c r="KEJ11" s="68"/>
      <c r="KEK11" s="68"/>
      <c r="KEL11" s="68"/>
      <c r="KEM11" s="68"/>
      <c r="KEN11" s="68"/>
      <c r="KEO11" s="68"/>
      <c r="KEP11" s="68"/>
      <c r="KEQ11" s="68"/>
      <c r="KER11" s="68"/>
      <c r="KES11" s="68"/>
      <c r="KET11" s="68"/>
      <c r="KEU11" s="68"/>
      <c r="KEV11" s="68"/>
      <c r="KEW11" s="68"/>
      <c r="KEX11" s="68"/>
      <c r="KEY11" s="68"/>
      <c r="KEZ11" s="68"/>
      <c r="KFA11" s="68"/>
      <c r="KFB11" s="68"/>
      <c r="KFC11" s="68"/>
      <c r="KFD11" s="68"/>
      <c r="KFE11" s="68"/>
      <c r="KFF11" s="68"/>
      <c r="KFG11" s="68"/>
      <c r="KFH11" s="68"/>
      <c r="KFI11" s="68"/>
      <c r="KFJ11" s="68"/>
      <c r="KFK11" s="68"/>
      <c r="KFL11" s="68"/>
      <c r="KFM11" s="68"/>
      <c r="KFN11" s="68"/>
      <c r="KFO11" s="68"/>
      <c r="KFP11" s="68"/>
      <c r="KFQ11" s="68"/>
      <c r="KFR11" s="68"/>
      <c r="KFS11" s="68"/>
      <c r="KFT11" s="68"/>
      <c r="KFU11" s="68"/>
      <c r="KFV11" s="68"/>
      <c r="KFW11" s="68"/>
      <c r="KFX11" s="68"/>
      <c r="KFY11" s="68"/>
      <c r="KFZ11" s="68"/>
      <c r="KGA11" s="68"/>
      <c r="KGB11" s="68"/>
      <c r="KGC11" s="68"/>
      <c r="KGD11" s="68"/>
      <c r="KGE11" s="68"/>
      <c r="KGF11" s="68"/>
      <c r="KGG11" s="68"/>
      <c r="KGH11" s="68"/>
      <c r="KGI11" s="68"/>
      <c r="KGJ11" s="68"/>
      <c r="KGK11" s="68"/>
      <c r="KGL11" s="68"/>
      <c r="KGM11" s="68"/>
      <c r="KGN11" s="68"/>
      <c r="KGO11" s="68"/>
      <c r="KGP11" s="68"/>
      <c r="KGQ11" s="68"/>
      <c r="KGR11" s="68"/>
      <c r="KGS11" s="68"/>
      <c r="KGT11" s="68"/>
      <c r="KGU11" s="68"/>
      <c r="KGV11" s="68"/>
      <c r="KGW11" s="68"/>
      <c r="KGX11" s="68"/>
      <c r="KGY11" s="68"/>
      <c r="KGZ11" s="68"/>
      <c r="KHA11" s="68"/>
      <c r="KHB11" s="68"/>
      <c r="KHC11" s="68"/>
      <c r="KHD11" s="68"/>
      <c r="KHE11" s="68"/>
      <c r="KHF11" s="68"/>
      <c r="KHG11" s="68"/>
      <c r="KHH11" s="68"/>
      <c r="KHI11" s="68"/>
      <c r="KHJ11" s="68"/>
      <c r="KHK11" s="68"/>
      <c r="KHL11" s="68"/>
      <c r="KHM11" s="68"/>
      <c r="KHN11" s="68"/>
      <c r="KHO11" s="68"/>
      <c r="KHP11" s="68"/>
      <c r="KHQ11" s="68"/>
      <c r="KHR11" s="68"/>
      <c r="KHS11" s="68"/>
      <c r="KHT11" s="68"/>
      <c r="KHU11" s="68"/>
      <c r="KHV11" s="68"/>
      <c r="KHW11" s="68"/>
      <c r="KHX11" s="68"/>
      <c r="KHY11" s="68"/>
      <c r="KHZ11" s="68"/>
      <c r="KIA11" s="68"/>
      <c r="KIB11" s="68"/>
      <c r="KIC11" s="68"/>
      <c r="KID11" s="68"/>
      <c r="KIE11" s="68"/>
      <c r="KIF11" s="68"/>
      <c r="KIG11" s="68"/>
      <c r="KIH11" s="68"/>
      <c r="KII11" s="68"/>
      <c r="KIJ11" s="68"/>
      <c r="KIK11" s="68"/>
      <c r="KIL11" s="68"/>
      <c r="KIM11" s="68"/>
      <c r="KIN11" s="68"/>
      <c r="KIO11" s="68"/>
      <c r="KIP11" s="68"/>
      <c r="KIQ11" s="68"/>
      <c r="KIR11" s="68"/>
      <c r="KIS11" s="68"/>
      <c r="KIT11" s="68"/>
      <c r="KIU11" s="68"/>
      <c r="KIV11" s="68"/>
      <c r="KIW11" s="68"/>
      <c r="KIX11" s="68"/>
      <c r="KIY11" s="68"/>
      <c r="KIZ11" s="68"/>
      <c r="KJA11" s="68"/>
      <c r="KJB11" s="68"/>
      <c r="KJC11" s="68"/>
      <c r="KJD11" s="68"/>
      <c r="KJE11" s="68"/>
      <c r="KJF11" s="68"/>
      <c r="KJG11" s="68"/>
      <c r="KJH11" s="68"/>
      <c r="KJI11" s="68"/>
      <c r="KJJ11" s="68"/>
      <c r="KJK11" s="68"/>
      <c r="KJL11" s="68"/>
      <c r="KJM11" s="68"/>
      <c r="KJN11" s="68"/>
      <c r="KJO11" s="68"/>
      <c r="KJP11" s="68"/>
      <c r="KJQ11" s="68"/>
      <c r="KJR11" s="68"/>
      <c r="KJS11" s="68"/>
      <c r="KJT11" s="68"/>
      <c r="KJU11" s="68"/>
      <c r="KJV11" s="68"/>
      <c r="KJW11" s="68"/>
      <c r="KJX11" s="68"/>
      <c r="KJY11" s="68"/>
      <c r="KJZ11" s="68"/>
      <c r="KKA11" s="68"/>
      <c r="KKB11" s="68"/>
      <c r="KKC11" s="68"/>
      <c r="KKD11" s="68"/>
      <c r="KKE11" s="68"/>
      <c r="KKF11" s="68"/>
      <c r="KKG11" s="68"/>
      <c r="KKH11" s="68"/>
      <c r="KKI11" s="68"/>
      <c r="KKJ11" s="68"/>
      <c r="KKK11" s="68"/>
      <c r="KKL11" s="68"/>
      <c r="KKM11" s="68"/>
      <c r="KKN11" s="68"/>
      <c r="KKO11" s="68"/>
      <c r="KKP11" s="68"/>
      <c r="KKQ11" s="68"/>
      <c r="KKR11" s="68"/>
      <c r="KKS11" s="68"/>
      <c r="KKT11" s="68"/>
      <c r="KKU11" s="68"/>
      <c r="KKV11" s="68"/>
      <c r="KKW11" s="68"/>
      <c r="KKX11" s="68"/>
      <c r="KKY11" s="68"/>
      <c r="KKZ11" s="68"/>
      <c r="KLA11" s="68"/>
      <c r="KLB11" s="68"/>
      <c r="KLC11" s="68"/>
      <c r="KLD11" s="68"/>
      <c r="KLE11" s="68"/>
      <c r="KLF11" s="68"/>
      <c r="KLG11" s="68"/>
      <c r="KLH11" s="68"/>
      <c r="KLI11" s="68"/>
      <c r="KLJ11" s="68"/>
      <c r="KLK11" s="68"/>
      <c r="KLL11" s="68"/>
      <c r="KLM11" s="68"/>
      <c r="KLN11" s="68"/>
      <c r="KLO11" s="68"/>
      <c r="KLP11" s="68"/>
      <c r="KLQ11" s="68"/>
      <c r="KLR11" s="68"/>
      <c r="KLS11" s="68"/>
      <c r="KLT11" s="68"/>
      <c r="KLU11" s="68"/>
      <c r="KLV11" s="68"/>
      <c r="KLW11" s="68"/>
      <c r="KLX11" s="68"/>
      <c r="KLY11" s="68"/>
      <c r="KLZ11" s="68"/>
      <c r="KMA11" s="68"/>
      <c r="KMB11" s="68"/>
      <c r="KMC11" s="68"/>
      <c r="KMD11" s="68"/>
      <c r="KME11" s="68"/>
      <c r="KMF11" s="68"/>
      <c r="KMG11" s="68"/>
      <c r="KMH11" s="68"/>
      <c r="KMI11" s="68"/>
      <c r="KMJ11" s="68"/>
      <c r="KMK11" s="68"/>
      <c r="KML11" s="68"/>
      <c r="KMM11" s="68"/>
      <c r="KMN11" s="68"/>
      <c r="KMO11" s="68"/>
      <c r="KMP11" s="68"/>
      <c r="KMQ11" s="68"/>
      <c r="KMR11" s="68"/>
      <c r="KMS11" s="68"/>
      <c r="KMT11" s="68"/>
      <c r="KMU11" s="68"/>
      <c r="KMV11" s="68"/>
      <c r="KMW11" s="68"/>
      <c r="KMX11" s="68"/>
      <c r="KMY11" s="68"/>
      <c r="KMZ11" s="68"/>
      <c r="KNA11" s="68"/>
      <c r="KNB11" s="68"/>
      <c r="KNC11" s="68"/>
      <c r="KND11" s="68"/>
      <c r="KNE11" s="68"/>
      <c r="KNF11" s="68"/>
      <c r="KNG11" s="68"/>
      <c r="KNH11" s="68"/>
      <c r="KNI11" s="68"/>
      <c r="KNJ11" s="68"/>
      <c r="KNK11" s="68"/>
      <c r="KNL11" s="68"/>
      <c r="KNM11" s="68"/>
      <c r="KNN11" s="68"/>
      <c r="KNO11" s="68"/>
      <c r="KNP11" s="68"/>
      <c r="KNQ11" s="68"/>
      <c r="KNR11" s="68"/>
      <c r="KNS11" s="68"/>
      <c r="KNT11" s="68"/>
      <c r="KNU11" s="68"/>
      <c r="KNV11" s="68"/>
      <c r="KNW11" s="68"/>
      <c r="KNX11" s="68"/>
      <c r="KNY11" s="68"/>
      <c r="KNZ11" s="68"/>
      <c r="KOA11" s="68"/>
      <c r="KOB11" s="68"/>
      <c r="KOC11" s="68"/>
      <c r="KOD11" s="68"/>
      <c r="KOE11" s="68"/>
      <c r="KOF11" s="68"/>
      <c r="KOG11" s="68"/>
      <c r="KOH11" s="68"/>
      <c r="KOI11" s="68"/>
      <c r="KOJ11" s="68"/>
      <c r="KOK11" s="68"/>
      <c r="KOL11" s="68"/>
      <c r="KOM11" s="68"/>
      <c r="KON11" s="68"/>
      <c r="KOO11" s="68"/>
      <c r="KOP11" s="68"/>
      <c r="KOQ11" s="68"/>
      <c r="KOR11" s="68"/>
      <c r="KOS11" s="68"/>
      <c r="KOT11" s="68"/>
      <c r="KOU11" s="68"/>
      <c r="KOV11" s="68"/>
      <c r="KOW11" s="68"/>
      <c r="KOX11" s="68"/>
      <c r="KOY11" s="68"/>
      <c r="KOZ11" s="68"/>
      <c r="KPA11" s="68"/>
      <c r="KPB11" s="68"/>
      <c r="KPC11" s="68"/>
      <c r="KPD11" s="68"/>
      <c r="KPE11" s="68"/>
      <c r="KPF11" s="68"/>
      <c r="KPG11" s="68"/>
      <c r="KPH11" s="68"/>
      <c r="KPI11" s="68"/>
      <c r="KPJ11" s="68"/>
      <c r="KPK11" s="68"/>
      <c r="KPL11" s="68"/>
      <c r="KPM11" s="68"/>
      <c r="KPN11" s="68"/>
      <c r="KPO11" s="68"/>
      <c r="KPP11" s="68"/>
      <c r="KPQ11" s="68"/>
      <c r="KPR11" s="68"/>
      <c r="KPS11" s="68"/>
      <c r="KPT11" s="68"/>
      <c r="KPU11" s="68"/>
      <c r="KPV11" s="68"/>
      <c r="KPW11" s="68"/>
      <c r="KPX11" s="68"/>
      <c r="KPY11" s="68"/>
      <c r="KPZ11" s="68"/>
      <c r="KQA11" s="68"/>
      <c r="KQB11" s="68"/>
      <c r="KQC11" s="68"/>
      <c r="KQD11" s="68"/>
      <c r="KQE11" s="68"/>
      <c r="KQF11" s="68"/>
      <c r="KQG11" s="68"/>
      <c r="KQH11" s="68"/>
      <c r="KQI11" s="68"/>
      <c r="KQJ11" s="68"/>
      <c r="KQK11" s="68"/>
      <c r="KQL11" s="68"/>
      <c r="KQM11" s="68"/>
      <c r="KQN11" s="68"/>
      <c r="KQO11" s="68"/>
      <c r="KQP11" s="68"/>
      <c r="KQQ11" s="68"/>
      <c r="KQR11" s="68"/>
      <c r="KQS11" s="68"/>
      <c r="KQT11" s="68"/>
      <c r="KQU11" s="68"/>
      <c r="KQV11" s="68"/>
      <c r="KQW11" s="68"/>
      <c r="KQX11" s="68"/>
      <c r="KQY11" s="68"/>
      <c r="KQZ11" s="68"/>
      <c r="KRA11" s="68"/>
      <c r="KRB11" s="68"/>
      <c r="KRC11" s="68"/>
      <c r="KRD11" s="68"/>
      <c r="KRE11" s="68"/>
      <c r="KRF11" s="68"/>
      <c r="KRG11" s="68"/>
      <c r="KRH11" s="68"/>
      <c r="KRI11" s="68"/>
      <c r="KRJ11" s="68"/>
      <c r="KRK11" s="68"/>
      <c r="KRL11" s="68"/>
      <c r="KRM11" s="68"/>
      <c r="KRN11" s="68"/>
      <c r="KRO11" s="68"/>
      <c r="KRP11" s="68"/>
      <c r="KRQ11" s="68"/>
      <c r="KRR11" s="68"/>
      <c r="KRS11" s="68"/>
      <c r="KRT11" s="68"/>
      <c r="KRU11" s="68"/>
      <c r="KRV11" s="68"/>
      <c r="KRW11" s="68"/>
      <c r="KRX11" s="68"/>
      <c r="KRY11" s="68"/>
      <c r="KRZ11" s="68"/>
      <c r="KSA11" s="68"/>
      <c r="KSB11" s="68"/>
      <c r="KSC11" s="68"/>
      <c r="KSD11" s="68"/>
      <c r="KSE11" s="68"/>
      <c r="KSF11" s="68"/>
      <c r="KSG11" s="68"/>
      <c r="KSH11" s="68"/>
      <c r="KSI11" s="68"/>
      <c r="KSJ11" s="68"/>
      <c r="KSK11" s="68"/>
      <c r="KSL11" s="68"/>
      <c r="KSM11" s="68"/>
      <c r="KSN11" s="68"/>
      <c r="KSO11" s="68"/>
      <c r="KSP11" s="68"/>
      <c r="KSQ11" s="68"/>
      <c r="KSR11" s="68"/>
      <c r="KSS11" s="68"/>
      <c r="KST11" s="68"/>
      <c r="KSU11" s="68"/>
      <c r="KSV11" s="68"/>
      <c r="KSW11" s="68"/>
      <c r="KSX11" s="68"/>
      <c r="KSY11" s="68"/>
      <c r="KSZ11" s="68"/>
      <c r="KTA11" s="68"/>
      <c r="KTB11" s="68"/>
      <c r="KTC11" s="68"/>
      <c r="KTD11" s="68"/>
      <c r="KTE11" s="68"/>
      <c r="KTF11" s="68"/>
      <c r="KTG11" s="68"/>
      <c r="KTH11" s="68"/>
      <c r="KTI11" s="68"/>
      <c r="KTJ11" s="68"/>
      <c r="KTK11" s="68"/>
      <c r="KTL11" s="68"/>
      <c r="KTM11" s="68"/>
      <c r="KTN11" s="68"/>
      <c r="KTO11" s="68"/>
      <c r="KTP11" s="68"/>
      <c r="KTQ11" s="68"/>
      <c r="KTR11" s="68"/>
      <c r="KTS11" s="68"/>
      <c r="KTT11" s="68"/>
      <c r="KTU11" s="68"/>
      <c r="KTV11" s="68"/>
      <c r="KTW11" s="68"/>
      <c r="KTX11" s="68"/>
      <c r="KTY11" s="68"/>
      <c r="KTZ11" s="68"/>
      <c r="KUA11" s="68"/>
      <c r="KUB11" s="68"/>
      <c r="KUC11" s="68"/>
      <c r="KUD11" s="68"/>
      <c r="KUE11" s="68"/>
      <c r="KUF11" s="68"/>
      <c r="KUG11" s="68"/>
      <c r="KUH11" s="68"/>
      <c r="KUI11" s="68"/>
      <c r="KUJ11" s="68"/>
      <c r="KUK11" s="68"/>
      <c r="KUL11" s="68"/>
      <c r="KUM11" s="68"/>
      <c r="KUN11" s="68"/>
      <c r="KUO11" s="68"/>
      <c r="KUP11" s="68"/>
      <c r="KUQ11" s="68"/>
      <c r="KUR11" s="68"/>
      <c r="KUS11" s="68"/>
      <c r="KUT11" s="68"/>
      <c r="KUU11" s="68"/>
      <c r="KUV11" s="68"/>
      <c r="KUW11" s="68"/>
      <c r="KUX11" s="68"/>
      <c r="KUY11" s="68"/>
      <c r="KUZ11" s="68"/>
      <c r="KVA11" s="68"/>
      <c r="KVB11" s="68"/>
      <c r="KVC11" s="68"/>
      <c r="KVD11" s="68"/>
      <c r="KVE11" s="68"/>
      <c r="KVF11" s="68"/>
      <c r="KVG11" s="68"/>
      <c r="KVH11" s="68"/>
      <c r="KVI11" s="68"/>
      <c r="KVJ11" s="68"/>
      <c r="KVK11" s="68"/>
      <c r="KVL11" s="68"/>
      <c r="KVM11" s="68"/>
      <c r="KVN11" s="68"/>
      <c r="KVO11" s="68"/>
      <c r="KVP11" s="68"/>
      <c r="KVQ11" s="68"/>
      <c r="KVR11" s="68"/>
      <c r="KVS11" s="68"/>
      <c r="KVT11" s="68"/>
      <c r="KVU11" s="68"/>
      <c r="KVV11" s="68"/>
      <c r="KVW11" s="68"/>
      <c r="KVX11" s="68"/>
      <c r="KVY11" s="68"/>
      <c r="KVZ11" s="68"/>
      <c r="KWA11" s="68"/>
      <c r="KWB11" s="68"/>
      <c r="KWC11" s="68"/>
      <c r="KWD11" s="68"/>
      <c r="KWE11" s="68"/>
      <c r="KWF11" s="68"/>
      <c r="KWG11" s="68"/>
      <c r="KWH11" s="68"/>
      <c r="KWI11" s="68"/>
      <c r="KWJ11" s="68"/>
      <c r="KWK11" s="68"/>
      <c r="KWL11" s="68"/>
      <c r="KWM11" s="68"/>
      <c r="KWN11" s="68"/>
      <c r="KWO11" s="68"/>
      <c r="KWP11" s="68"/>
      <c r="KWQ11" s="68"/>
      <c r="KWR11" s="68"/>
      <c r="KWS11" s="68"/>
      <c r="KWT11" s="68"/>
      <c r="KWU11" s="68"/>
      <c r="KWV11" s="68"/>
      <c r="KWW11" s="68"/>
      <c r="KWX11" s="68"/>
      <c r="KWY11" s="68"/>
      <c r="KWZ11" s="68"/>
      <c r="KXA11" s="68"/>
      <c r="KXB11" s="68"/>
      <c r="KXC11" s="68"/>
      <c r="KXD11" s="68"/>
      <c r="KXE11" s="68"/>
      <c r="KXF11" s="68"/>
      <c r="KXG11" s="68"/>
      <c r="KXH11" s="68"/>
      <c r="KXI11" s="68"/>
      <c r="KXJ11" s="68"/>
      <c r="KXK11" s="68"/>
      <c r="KXL11" s="68"/>
      <c r="KXM11" s="68"/>
      <c r="KXN11" s="68"/>
      <c r="KXO11" s="68"/>
      <c r="KXP11" s="68"/>
      <c r="KXQ11" s="68"/>
      <c r="KXR11" s="68"/>
      <c r="KXS11" s="68"/>
      <c r="KXT11" s="68"/>
      <c r="KXU11" s="68"/>
      <c r="KXV11" s="68"/>
      <c r="KXW11" s="68"/>
      <c r="KXX11" s="68"/>
      <c r="KXY11" s="68"/>
      <c r="KXZ11" s="68"/>
      <c r="KYA11" s="68"/>
      <c r="KYB11" s="68"/>
      <c r="KYC11" s="68"/>
      <c r="KYD11" s="68"/>
      <c r="KYE11" s="68"/>
      <c r="KYF11" s="68"/>
      <c r="KYG11" s="68"/>
      <c r="KYH11" s="68"/>
      <c r="KYI11" s="68"/>
      <c r="KYJ11" s="68"/>
      <c r="KYK11" s="68"/>
      <c r="KYL11" s="68"/>
      <c r="KYM11" s="68"/>
      <c r="KYN11" s="68"/>
      <c r="KYO11" s="68"/>
      <c r="KYP11" s="68"/>
      <c r="KYQ11" s="68"/>
      <c r="KYR11" s="68"/>
      <c r="KYS11" s="68"/>
      <c r="KYT11" s="68"/>
      <c r="KYU11" s="68"/>
      <c r="KYV11" s="68"/>
      <c r="KYW11" s="68"/>
      <c r="KYX11" s="68"/>
      <c r="KYY11" s="68"/>
      <c r="KYZ11" s="68"/>
      <c r="KZA11" s="68"/>
      <c r="KZB11" s="68"/>
      <c r="KZC11" s="68"/>
      <c r="KZD11" s="68"/>
      <c r="KZE11" s="68"/>
      <c r="KZF11" s="68"/>
      <c r="KZG11" s="68"/>
      <c r="KZH11" s="68"/>
      <c r="KZI11" s="68"/>
      <c r="KZJ11" s="68"/>
      <c r="KZK11" s="68"/>
      <c r="KZL11" s="68"/>
      <c r="KZM11" s="68"/>
      <c r="KZN11" s="68"/>
      <c r="KZO11" s="68"/>
      <c r="KZP11" s="68"/>
      <c r="KZQ11" s="68"/>
      <c r="KZR11" s="68"/>
      <c r="KZS11" s="68"/>
      <c r="KZT11" s="68"/>
      <c r="KZU11" s="68"/>
      <c r="KZV11" s="68"/>
      <c r="KZW11" s="68"/>
      <c r="KZX11" s="68"/>
      <c r="KZY11" s="68"/>
      <c r="KZZ11" s="68"/>
      <c r="LAA11" s="68"/>
      <c r="LAB11" s="68"/>
      <c r="LAC11" s="68"/>
      <c r="LAD11" s="68"/>
      <c r="LAE11" s="68"/>
      <c r="LAF11" s="68"/>
      <c r="LAG11" s="68"/>
      <c r="LAH11" s="68"/>
      <c r="LAI11" s="68"/>
      <c r="LAJ11" s="68"/>
      <c r="LAK11" s="68"/>
      <c r="LAL11" s="68"/>
      <c r="LAM11" s="68"/>
      <c r="LAN11" s="68"/>
      <c r="LAO11" s="68"/>
      <c r="LAP11" s="68"/>
      <c r="LAQ11" s="68"/>
      <c r="LAR11" s="68"/>
      <c r="LAS11" s="68"/>
      <c r="LAT11" s="68"/>
      <c r="LAU11" s="68"/>
      <c r="LAV11" s="68"/>
      <c r="LAW11" s="68"/>
      <c r="LAX11" s="68"/>
      <c r="LAY11" s="68"/>
      <c r="LAZ11" s="68"/>
      <c r="LBA11" s="68"/>
      <c r="LBB11" s="68"/>
      <c r="LBC11" s="68"/>
      <c r="LBD11" s="68"/>
      <c r="LBE11" s="68"/>
      <c r="LBF11" s="68"/>
      <c r="LBG11" s="68"/>
      <c r="LBH11" s="68"/>
      <c r="LBI11" s="68"/>
      <c r="LBJ11" s="68"/>
      <c r="LBK11" s="68"/>
      <c r="LBL11" s="68"/>
      <c r="LBM11" s="68"/>
      <c r="LBN11" s="68"/>
      <c r="LBO11" s="68"/>
      <c r="LBP11" s="68"/>
      <c r="LBQ11" s="68"/>
      <c r="LBR11" s="68"/>
      <c r="LBS11" s="68"/>
      <c r="LBT11" s="68"/>
      <c r="LBU11" s="68"/>
      <c r="LBV11" s="68"/>
      <c r="LBW11" s="68"/>
      <c r="LBX11" s="68"/>
      <c r="LBY11" s="68"/>
      <c r="LBZ11" s="68"/>
      <c r="LCA11" s="68"/>
      <c r="LCB11" s="68"/>
      <c r="LCC11" s="68"/>
      <c r="LCD11" s="68"/>
      <c r="LCE11" s="68"/>
      <c r="LCF11" s="68"/>
      <c r="LCG11" s="68"/>
      <c r="LCH11" s="68"/>
      <c r="LCI11" s="68"/>
      <c r="LCJ11" s="68"/>
      <c r="LCK11" s="68"/>
      <c r="LCL11" s="68"/>
      <c r="LCM11" s="68"/>
      <c r="LCN11" s="68"/>
      <c r="LCO11" s="68"/>
      <c r="LCP11" s="68"/>
      <c r="LCQ11" s="68"/>
      <c r="LCR11" s="68"/>
      <c r="LCS11" s="68"/>
      <c r="LCT11" s="68"/>
      <c r="LCU11" s="68"/>
      <c r="LCV11" s="68"/>
      <c r="LCW11" s="68"/>
      <c r="LCX11" s="68"/>
      <c r="LCY11" s="68"/>
      <c r="LCZ11" s="68"/>
      <c r="LDA11" s="68"/>
      <c r="LDB11" s="68"/>
      <c r="LDC11" s="68"/>
      <c r="LDD11" s="68"/>
      <c r="LDE11" s="68"/>
      <c r="LDF11" s="68"/>
      <c r="LDG11" s="68"/>
      <c r="LDH11" s="68"/>
      <c r="LDI11" s="68"/>
      <c r="LDJ11" s="68"/>
      <c r="LDK11" s="68"/>
      <c r="LDL11" s="68"/>
      <c r="LDM11" s="68"/>
      <c r="LDN11" s="68"/>
      <c r="LDO11" s="68"/>
      <c r="LDP11" s="68"/>
      <c r="LDQ11" s="68"/>
      <c r="LDR11" s="68"/>
      <c r="LDS11" s="68"/>
      <c r="LDT11" s="68"/>
      <c r="LDU11" s="68"/>
      <c r="LDV11" s="68"/>
      <c r="LDW11" s="68"/>
      <c r="LDX11" s="68"/>
      <c r="LDY11" s="68"/>
      <c r="LDZ11" s="68"/>
      <c r="LEA11" s="68"/>
      <c r="LEB11" s="68"/>
      <c r="LEC11" s="68"/>
      <c r="LED11" s="68"/>
      <c r="LEE11" s="68"/>
      <c r="LEF11" s="68"/>
      <c r="LEG11" s="68"/>
      <c r="LEH11" s="68"/>
      <c r="LEI11" s="68"/>
      <c r="LEJ11" s="68"/>
      <c r="LEK11" s="68"/>
      <c r="LEL11" s="68"/>
      <c r="LEM11" s="68"/>
      <c r="LEN11" s="68"/>
      <c r="LEO11" s="68"/>
      <c r="LEP11" s="68"/>
      <c r="LEQ11" s="68"/>
      <c r="LER11" s="68"/>
      <c r="LES11" s="68"/>
      <c r="LET11" s="68"/>
      <c r="LEU11" s="68"/>
      <c r="LEV11" s="68"/>
      <c r="LEW11" s="68"/>
      <c r="LEX11" s="68"/>
      <c r="LEY11" s="68"/>
      <c r="LEZ11" s="68"/>
      <c r="LFA11" s="68"/>
      <c r="LFB11" s="68"/>
      <c r="LFC11" s="68"/>
      <c r="LFD11" s="68"/>
      <c r="LFE11" s="68"/>
      <c r="LFF11" s="68"/>
      <c r="LFG11" s="68"/>
      <c r="LFH11" s="68"/>
      <c r="LFI11" s="68"/>
      <c r="LFJ11" s="68"/>
      <c r="LFK11" s="68"/>
      <c r="LFL11" s="68"/>
      <c r="LFM11" s="68"/>
      <c r="LFN11" s="68"/>
      <c r="LFO11" s="68"/>
      <c r="LFP11" s="68"/>
      <c r="LFQ11" s="68"/>
      <c r="LFR11" s="68"/>
      <c r="LFS11" s="68"/>
      <c r="LFT11" s="68"/>
      <c r="LFU11" s="68"/>
      <c r="LFV11" s="68"/>
      <c r="LFW11" s="68"/>
      <c r="LFX11" s="68"/>
      <c r="LFY11" s="68"/>
      <c r="LFZ11" s="68"/>
      <c r="LGA11" s="68"/>
      <c r="LGB11" s="68"/>
      <c r="LGC11" s="68"/>
      <c r="LGD11" s="68"/>
      <c r="LGE11" s="68"/>
      <c r="LGF11" s="68"/>
      <c r="LGG11" s="68"/>
      <c r="LGH11" s="68"/>
      <c r="LGI11" s="68"/>
      <c r="LGJ11" s="68"/>
      <c r="LGK11" s="68"/>
      <c r="LGL11" s="68"/>
      <c r="LGM11" s="68"/>
      <c r="LGN11" s="68"/>
      <c r="LGO11" s="68"/>
      <c r="LGP11" s="68"/>
      <c r="LGQ11" s="68"/>
      <c r="LGR11" s="68"/>
      <c r="LGS11" s="68"/>
      <c r="LGT11" s="68"/>
      <c r="LGU11" s="68"/>
      <c r="LGV11" s="68"/>
      <c r="LGW11" s="68"/>
      <c r="LGX11" s="68"/>
      <c r="LGY11" s="68"/>
      <c r="LGZ11" s="68"/>
      <c r="LHA11" s="68"/>
      <c r="LHB11" s="68"/>
      <c r="LHC11" s="68"/>
      <c r="LHD11" s="68"/>
      <c r="LHE11" s="68"/>
      <c r="LHF11" s="68"/>
      <c r="LHG11" s="68"/>
      <c r="LHH11" s="68"/>
      <c r="LHI11" s="68"/>
      <c r="LHJ11" s="68"/>
      <c r="LHK11" s="68"/>
      <c r="LHL11" s="68"/>
      <c r="LHM11" s="68"/>
      <c r="LHN11" s="68"/>
      <c r="LHO11" s="68"/>
      <c r="LHP11" s="68"/>
      <c r="LHQ11" s="68"/>
      <c r="LHR11" s="68"/>
      <c r="LHS11" s="68"/>
      <c r="LHT11" s="68"/>
      <c r="LHU11" s="68"/>
      <c r="LHV11" s="68"/>
      <c r="LHW11" s="68"/>
      <c r="LHX11" s="68"/>
      <c r="LHY11" s="68"/>
      <c r="LHZ11" s="68"/>
      <c r="LIA11" s="68"/>
      <c r="LIB11" s="68"/>
      <c r="LIC11" s="68"/>
      <c r="LID11" s="68"/>
      <c r="LIE11" s="68"/>
      <c r="LIF11" s="68"/>
      <c r="LIG11" s="68"/>
      <c r="LIH11" s="68"/>
      <c r="LII11" s="68"/>
      <c r="LIJ11" s="68"/>
      <c r="LIK11" s="68"/>
      <c r="LIL11" s="68"/>
      <c r="LIM11" s="68"/>
      <c r="LIN11" s="68"/>
      <c r="LIO11" s="68"/>
      <c r="LIP11" s="68"/>
      <c r="LIQ11" s="68"/>
      <c r="LIR11" s="68"/>
      <c r="LIS11" s="68"/>
      <c r="LIT11" s="68"/>
      <c r="LIU11" s="68"/>
      <c r="LIV11" s="68"/>
      <c r="LIW11" s="68"/>
      <c r="LIX11" s="68"/>
      <c r="LIY11" s="68"/>
      <c r="LIZ11" s="68"/>
      <c r="LJA11" s="68"/>
      <c r="LJB11" s="68"/>
      <c r="LJC11" s="68"/>
      <c r="LJD11" s="68"/>
      <c r="LJE11" s="68"/>
      <c r="LJF11" s="68"/>
      <c r="LJG11" s="68"/>
      <c r="LJH11" s="68"/>
      <c r="LJI11" s="68"/>
      <c r="LJJ11" s="68"/>
      <c r="LJK11" s="68"/>
      <c r="LJL11" s="68"/>
      <c r="LJM11" s="68"/>
      <c r="LJN11" s="68"/>
      <c r="LJO11" s="68"/>
      <c r="LJP11" s="68"/>
      <c r="LJQ11" s="68"/>
      <c r="LJR11" s="68"/>
      <c r="LJS11" s="68"/>
      <c r="LJT11" s="68"/>
      <c r="LJU11" s="68"/>
      <c r="LJV11" s="68"/>
      <c r="LJW11" s="68"/>
      <c r="LJX11" s="68"/>
      <c r="LJY11" s="68"/>
      <c r="LJZ11" s="68"/>
      <c r="LKA11" s="68"/>
      <c r="LKB11" s="68"/>
      <c r="LKC11" s="68"/>
      <c r="LKD11" s="68"/>
      <c r="LKE11" s="68"/>
      <c r="LKF11" s="68"/>
      <c r="LKG11" s="68"/>
      <c r="LKH11" s="68"/>
      <c r="LKI11" s="68"/>
      <c r="LKJ11" s="68"/>
      <c r="LKK11" s="68"/>
      <c r="LKL11" s="68"/>
      <c r="LKM11" s="68"/>
      <c r="LKN11" s="68"/>
      <c r="LKO11" s="68"/>
      <c r="LKP11" s="68"/>
      <c r="LKQ11" s="68"/>
      <c r="LKR11" s="68"/>
      <c r="LKS11" s="68"/>
      <c r="LKT11" s="68"/>
      <c r="LKU11" s="68"/>
      <c r="LKV11" s="68"/>
      <c r="LKW11" s="68"/>
      <c r="LKX11" s="68"/>
      <c r="LKY11" s="68"/>
      <c r="LKZ11" s="68"/>
      <c r="LLA11" s="68"/>
      <c r="LLB11" s="68"/>
      <c r="LLC11" s="68"/>
      <c r="LLD11" s="68"/>
      <c r="LLE11" s="68"/>
      <c r="LLF11" s="68"/>
      <c r="LLG11" s="68"/>
      <c r="LLH11" s="68"/>
      <c r="LLI11" s="68"/>
      <c r="LLJ11" s="68"/>
      <c r="LLK11" s="68"/>
      <c r="LLL11" s="68"/>
      <c r="LLM11" s="68"/>
      <c r="LLN11" s="68"/>
      <c r="LLO11" s="68"/>
      <c r="LLP11" s="68"/>
      <c r="LLQ11" s="68"/>
      <c r="LLR11" s="68"/>
      <c r="LLS11" s="68"/>
      <c r="LLT11" s="68"/>
      <c r="LLU11" s="68"/>
      <c r="LLV11" s="68"/>
      <c r="LLW11" s="68"/>
      <c r="LLX11" s="68"/>
      <c r="LLY11" s="68"/>
      <c r="LLZ11" s="68"/>
      <c r="LMA11" s="68"/>
      <c r="LMB11" s="68"/>
      <c r="LMC11" s="68"/>
      <c r="LMD11" s="68"/>
      <c r="LME11" s="68"/>
      <c r="LMF11" s="68"/>
      <c r="LMG11" s="68"/>
      <c r="LMH11" s="68"/>
      <c r="LMI11" s="68"/>
      <c r="LMJ11" s="68"/>
      <c r="LMK11" s="68"/>
      <c r="LML11" s="68"/>
      <c r="LMM11" s="68"/>
      <c r="LMN11" s="68"/>
      <c r="LMO11" s="68"/>
      <c r="LMP11" s="68"/>
      <c r="LMQ11" s="68"/>
      <c r="LMR11" s="68"/>
      <c r="LMS11" s="68"/>
      <c r="LMT11" s="68"/>
      <c r="LMU11" s="68"/>
      <c r="LMV11" s="68"/>
      <c r="LMW11" s="68"/>
      <c r="LMX11" s="68"/>
      <c r="LMY11" s="68"/>
      <c r="LMZ11" s="68"/>
      <c r="LNA11" s="68"/>
      <c r="LNB11" s="68"/>
      <c r="LNC11" s="68"/>
      <c r="LND11" s="68"/>
      <c r="LNE11" s="68"/>
      <c r="LNF11" s="68"/>
      <c r="LNG11" s="68"/>
      <c r="LNH11" s="68"/>
      <c r="LNI11" s="68"/>
      <c r="LNJ11" s="68"/>
      <c r="LNK11" s="68"/>
      <c r="LNL11" s="68"/>
      <c r="LNM11" s="68"/>
      <c r="LNN11" s="68"/>
      <c r="LNO11" s="68"/>
      <c r="LNP11" s="68"/>
      <c r="LNQ11" s="68"/>
      <c r="LNR11" s="68"/>
      <c r="LNS11" s="68"/>
      <c r="LNT11" s="68"/>
      <c r="LNU11" s="68"/>
      <c r="LNV11" s="68"/>
      <c r="LNW11" s="68"/>
      <c r="LNX11" s="68"/>
      <c r="LNY11" s="68"/>
      <c r="LNZ11" s="68"/>
      <c r="LOA11" s="68"/>
      <c r="LOB11" s="68"/>
      <c r="LOC11" s="68"/>
      <c r="LOD11" s="68"/>
      <c r="LOE11" s="68"/>
      <c r="LOF11" s="68"/>
      <c r="LOG11" s="68"/>
      <c r="LOH11" s="68"/>
      <c r="LOI11" s="68"/>
      <c r="LOJ11" s="68"/>
      <c r="LOK11" s="68"/>
      <c r="LOL11" s="68"/>
      <c r="LOM11" s="68"/>
      <c r="LON11" s="68"/>
      <c r="LOO11" s="68"/>
      <c r="LOP11" s="68"/>
      <c r="LOQ11" s="68"/>
      <c r="LOR11" s="68"/>
      <c r="LOS11" s="68"/>
      <c r="LOT11" s="68"/>
      <c r="LOU11" s="68"/>
      <c r="LOV11" s="68"/>
      <c r="LOW11" s="68"/>
      <c r="LOX11" s="68"/>
      <c r="LOY11" s="68"/>
      <c r="LOZ11" s="68"/>
      <c r="LPA11" s="68"/>
      <c r="LPB11" s="68"/>
      <c r="LPC11" s="68"/>
      <c r="LPD11" s="68"/>
      <c r="LPE11" s="68"/>
      <c r="LPF11" s="68"/>
      <c r="LPG11" s="68"/>
      <c r="LPH11" s="68"/>
      <c r="LPI11" s="68"/>
      <c r="LPJ11" s="68"/>
      <c r="LPK11" s="68"/>
      <c r="LPL11" s="68"/>
      <c r="LPM11" s="68"/>
      <c r="LPN11" s="68"/>
      <c r="LPO11" s="68"/>
      <c r="LPP11" s="68"/>
      <c r="LPQ11" s="68"/>
      <c r="LPR11" s="68"/>
      <c r="LPS11" s="68"/>
      <c r="LPT11" s="68"/>
      <c r="LPU11" s="68"/>
      <c r="LPV11" s="68"/>
      <c r="LPW11" s="68"/>
      <c r="LPX11" s="68"/>
      <c r="LPY11" s="68"/>
      <c r="LPZ11" s="68"/>
      <c r="LQA11" s="68"/>
      <c r="LQB11" s="68"/>
      <c r="LQC11" s="68"/>
      <c r="LQD11" s="68"/>
      <c r="LQE11" s="68"/>
      <c r="LQF11" s="68"/>
      <c r="LQG11" s="68"/>
      <c r="LQH11" s="68"/>
      <c r="LQI11" s="68"/>
      <c r="LQJ11" s="68"/>
      <c r="LQK11" s="68"/>
      <c r="LQL11" s="68"/>
      <c r="LQM11" s="68"/>
      <c r="LQN11" s="68"/>
      <c r="LQO11" s="68"/>
      <c r="LQP11" s="68"/>
      <c r="LQQ11" s="68"/>
      <c r="LQR11" s="68"/>
      <c r="LQS11" s="68"/>
      <c r="LQT11" s="68"/>
      <c r="LQU11" s="68"/>
      <c r="LQV11" s="68"/>
      <c r="LQW11" s="68"/>
      <c r="LQX11" s="68"/>
      <c r="LQY11" s="68"/>
      <c r="LQZ11" s="68"/>
      <c r="LRA11" s="68"/>
      <c r="LRB11" s="68"/>
      <c r="LRC11" s="68"/>
      <c r="LRD11" s="68"/>
      <c r="LRE11" s="68"/>
      <c r="LRF11" s="68"/>
      <c r="LRG11" s="68"/>
      <c r="LRH11" s="68"/>
      <c r="LRI11" s="68"/>
      <c r="LRJ11" s="68"/>
      <c r="LRK11" s="68"/>
      <c r="LRL11" s="68"/>
      <c r="LRM11" s="68"/>
      <c r="LRN11" s="68"/>
      <c r="LRO11" s="68"/>
      <c r="LRP11" s="68"/>
      <c r="LRQ11" s="68"/>
      <c r="LRR11" s="68"/>
      <c r="LRS11" s="68"/>
      <c r="LRT11" s="68"/>
      <c r="LRU11" s="68"/>
      <c r="LRV11" s="68"/>
      <c r="LRW11" s="68"/>
      <c r="LRX11" s="68"/>
      <c r="LRY11" s="68"/>
      <c r="LRZ11" s="68"/>
      <c r="LSA11" s="68"/>
      <c r="LSB11" s="68"/>
      <c r="LSC11" s="68"/>
      <c r="LSD11" s="68"/>
      <c r="LSE11" s="68"/>
      <c r="LSF11" s="68"/>
      <c r="LSG11" s="68"/>
      <c r="LSH11" s="68"/>
      <c r="LSI11" s="68"/>
      <c r="LSJ11" s="68"/>
      <c r="LSK11" s="68"/>
      <c r="LSL11" s="68"/>
      <c r="LSM11" s="68"/>
      <c r="LSN11" s="68"/>
      <c r="LSO11" s="68"/>
      <c r="LSP11" s="68"/>
      <c r="LSQ11" s="68"/>
      <c r="LSR11" s="68"/>
      <c r="LSS11" s="68"/>
      <c r="LST11" s="68"/>
      <c r="LSU11" s="68"/>
      <c r="LSV11" s="68"/>
      <c r="LSW11" s="68"/>
      <c r="LSX11" s="68"/>
      <c r="LSY11" s="68"/>
      <c r="LSZ11" s="68"/>
      <c r="LTA11" s="68"/>
      <c r="LTB11" s="68"/>
      <c r="LTC11" s="68"/>
      <c r="LTD11" s="68"/>
      <c r="LTE11" s="68"/>
      <c r="LTF11" s="68"/>
      <c r="LTG11" s="68"/>
      <c r="LTH11" s="68"/>
      <c r="LTI11" s="68"/>
      <c r="LTJ11" s="68"/>
      <c r="LTK11" s="68"/>
      <c r="LTL11" s="68"/>
      <c r="LTM11" s="68"/>
      <c r="LTN11" s="68"/>
      <c r="LTO11" s="68"/>
      <c r="LTP11" s="68"/>
      <c r="LTQ11" s="68"/>
      <c r="LTR11" s="68"/>
      <c r="LTS11" s="68"/>
      <c r="LTT11" s="68"/>
      <c r="LTU11" s="68"/>
      <c r="LTV11" s="68"/>
      <c r="LTW11" s="68"/>
      <c r="LTX11" s="68"/>
      <c r="LTY11" s="68"/>
      <c r="LTZ11" s="68"/>
      <c r="LUA11" s="68"/>
      <c r="LUB11" s="68"/>
      <c r="LUC11" s="68"/>
      <c r="LUD11" s="68"/>
      <c r="LUE11" s="68"/>
      <c r="LUF11" s="68"/>
      <c r="LUG11" s="68"/>
      <c r="LUH11" s="68"/>
      <c r="LUI11" s="68"/>
      <c r="LUJ11" s="68"/>
      <c r="LUK11" s="68"/>
      <c r="LUL11" s="68"/>
      <c r="LUM11" s="68"/>
      <c r="LUN11" s="68"/>
      <c r="LUO11" s="68"/>
      <c r="LUP11" s="68"/>
      <c r="LUQ11" s="68"/>
      <c r="LUR11" s="68"/>
      <c r="LUS11" s="68"/>
      <c r="LUT11" s="68"/>
      <c r="LUU11" s="68"/>
      <c r="LUV11" s="68"/>
      <c r="LUW11" s="68"/>
      <c r="LUX11" s="68"/>
      <c r="LUY11" s="68"/>
      <c r="LUZ11" s="68"/>
      <c r="LVA11" s="68"/>
      <c r="LVB11" s="68"/>
      <c r="LVC11" s="68"/>
      <c r="LVD11" s="68"/>
      <c r="LVE11" s="68"/>
      <c r="LVF11" s="68"/>
      <c r="LVG11" s="68"/>
      <c r="LVH11" s="68"/>
      <c r="LVI11" s="68"/>
      <c r="LVJ11" s="68"/>
      <c r="LVK11" s="68"/>
      <c r="LVL11" s="68"/>
      <c r="LVM11" s="68"/>
      <c r="LVN11" s="68"/>
      <c r="LVO11" s="68"/>
      <c r="LVP11" s="68"/>
      <c r="LVQ11" s="68"/>
      <c r="LVR11" s="68"/>
      <c r="LVS11" s="68"/>
      <c r="LVT11" s="68"/>
      <c r="LVU11" s="68"/>
      <c r="LVV11" s="68"/>
      <c r="LVW11" s="68"/>
      <c r="LVX11" s="68"/>
      <c r="LVY11" s="68"/>
      <c r="LVZ11" s="68"/>
      <c r="LWA11" s="68"/>
      <c r="LWB11" s="68"/>
      <c r="LWC11" s="68"/>
      <c r="LWD11" s="68"/>
      <c r="LWE11" s="68"/>
      <c r="LWF11" s="68"/>
      <c r="LWG11" s="68"/>
      <c r="LWH11" s="68"/>
      <c r="LWI11" s="68"/>
      <c r="LWJ11" s="68"/>
      <c r="LWK11" s="68"/>
      <c r="LWL11" s="68"/>
      <c r="LWM11" s="68"/>
      <c r="LWN11" s="68"/>
      <c r="LWO11" s="68"/>
      <c r="LWP11" s="68"/>
      <c r="LWQ11" s="68"/>
      <c r="LWR11" s="68"/>
      <c r="LWS11" s="68"/>
      <c r="LWT11" s="68"/>
      <c r="LWU11" s="68"/>
      <c r="LWV11" s="68"/>
      <c r="LWW11" s="68"/>
      <c r="LWX11" s="68"/>
      <c r="LWY11" s="68"/>
      <c r="LWZ11" s="68"/>
      <c r="LXA11" s="68"/>
      <c r="LXB11" s="68"/>
      <c r="LXC11" s="68"/>
      <c r="LXD11" s="68"/>
      <c r="LXE11" s="68"/>
      <c r="LXF11" s="68"/>
      <c r="LXG11" s="68"/>
      <c r="LXH11" s="68"/>
      <c r="LXI11" s="68"/>
      <c r="LXJ11" s="68"/>
      <c r="LXK11" s="68"/>
      <c r="LXL11" s="68"/>
      <c r="LXM11" s="68"/>
      <c r="LXN11" s="68"/>
      <c r="LXO11" s="68"/>
      <c r="LXP11" s="68"/>
      <c r="LXQ11" s="68"/>
      <c r="LXR11" s="68"/>
      <c r="LXS11" s="68"/>
      <c r="LXT11" s="68"/>
      <c r="LXU11" s="68"/>
      <c r="LXV11" s="68"/>
      <c r="LXW11" s="68"/>
      <c r="LXX11" s="68"/>
      <c r="LXY11" s="68"/>
      <c r="LXZ11" s="68"/>
      <c r="LYA11" s="68"/>
      <c r="LYB11" s="68"/>
      <c r="LYC11" s="68"/>
      <c r="LYD11" s="68"/>
      <c r="LYE11" s="68"/>
      <c r="LYF11" s="68"/>
      <c r="LYG11" s="68"/>
      <c r="LYH11" s="68"/>
      <c r="LYI11" s="68"/>
      <c r="LYJ11" s="68"/>
      <c r="LYK11" s="68"/>
      <c r="LYL11" s="68"/>
      <c r="LYM11" s="68"/>
      <c r="LYN11" s="68"/>
      <c r="LYO11" s="68"/>
      <c r="LYP11" s="68"/>
      <c r="LYQ11" s="68"/>
      <c r="LYR11" s="68"/>
      <c r="LYS11" s="68"/>
      <c r="LYT11" s="68"/>
      <c r="LYU11" s="68"/>
      <c r="LYV11" s="68"/>
      <c r="LYW11" s="68"/>
      <c r="LYX11" s="68"/>
      <c r="LYY11" s="68"/>
      <c r="LYZ11" s="68"/>
      <c r="LZA11" s="68"/>
      <c r="LZB11" s="68"/>
      <c r="LZC11" s="68"/>
      <c r="LZD11" s="68"/>
      <c r="LZE11" s="68"/>
      <c r="LZF11" s="68"/>
      <c r="LZG11" s="68"/>
      <c r="LZH11" s="68"/>
      <c r="LZI11" s="68"/>
      <c r="LZJ11" s="68"/>
      <c r="LZK11" s="68"/>
      <c r="LZL11" s="68"/>
      <c r="LZM11" s="68"/>
      <c r="LZN11" s="68"/>
      <c r="LZO11" s="68"/>
      <c r="LZP11" s="68"/>
      <c r="LZQ11" s="68"/>
      <c r="LZR11" s="68"/>
      <c r="LZS11" s="68"/>
      <c r="LZT11" s="68"/>
      <c r="LZU11" s="68"/>
      <c r="LZV11" s="68"/>
      <c r="LZW11" s="68"/>
      <c r="LZX11" s="68"/>
      <c r="LZY11" s="68"/>
      <c r="LZZ11" s="68"/>
      <c r="MAA11" s="68"/>
      <c r="MAB11" s="68"/>
      <c r="MAC11" s="68"/>
      <c r="MAD11" s="68"/>
      <c r="MAE11" s="68"/>
      <c r="MAF11" s="68"/>
      <c r="MAG11" s="68"/>
      <c r="MAH11" s="68"/>
      <c r="MAI11" s="68"/>
      <c r="MAJ11" s="68"/>
      <c r="MAK11" s="68"/>
      <c r="MAL11" s="68"/>
      <c r="MAM11" s="68"/>
      <c r="MAN11" s="68"/>
      <c r="MAO11" s="68"/>
      <c r="MAP11" s="68"/>
      <c r="MAQ11" s="68"/>
      <c r="MAR11" s="68"/>
      <c r="MAS11" s="68"/>
      <c r="MAT11" s="68"/>
      <c r="MAU11" s="68"/>
      <c r="MAV11" s="68"/>
      <c r="MAW11" s="68"/>
      <c r="MAX11" s="68"/>
      <c r="MAY11" s="68"/>
      <c r="MAZ11" s="68"/>
      <c r="MBA11" s="68"/>
      <c r="MBB11" s="68"/>
      <c r="MBC11" s="68"/>
      <c r="MBD11" s="68"/>
      <c r="MBE11" s="68"/>
      <c r="MBF11" s="68"/>
      <c r="MBG11" s="68"/>
      <c r="MBH11" s="68"/>
      <c r="MBI11" s="68"/>
      <c r="MBJ11" s="68"/>
      <c r="MBK11" s="68"/>
      <c r="MBL11" s="68"/>
      <c r="MBM11" s="68"/>
      <c r="MBN11" s="68"/>
      <c r="MBO11" s="68"/>
      <c r="MBP11" s="68"/>
      <c r="MBQ11" s="68"/>
      <c r="MBR11" s="68"/>
      <c r="MBS11" s="68"/>
      <c r="MBT11" s="68"/>
      <c r="MBU11" s="68"/>
      <c r="MBV11" s="68"/>
      <c r="MBW11" s="68"/>
      <c r="MBX11" s="68"/>
      <c r="MBY11" s="68"/>
      <c r="MBZ11" s="68"/>
      <c r="MCA11" s="68"/>
      <c r="MCB11" s="68"/>
      <c r="MCC11" s="68"/>
      <c r="MCD11" s="68"/>
      <c r="MCE11" s="68"/>
      <c r="MCF11" s="68"/>
      <c r="MCG11" s="68"/>
      <c r="MCH11" s="68"/>
      <c r="MCI11" s="68"/>
      <c r="MCJ11" s="68"/>
      <c r="MCK11" s="68"/>
      <c r="MCL11" s="68"/>
      <c r="MCM11" s="68"/>
      <c r="MCN11" s="68"/>
      <c r="MCO11" s="68"/>
      <c r="MCP11" s="68"/>
      <c r="MCQ11" s="68"/>
      <c r="MCR11" s="68"/>
      <c r="MCS11" s="68"/>
      <c r="MCT11" s="68"/>
      <c r="MCU11" s="68"/>
      <c r="MCV11" s="68"/>
      <c r="MCW11" s="68"/>
      <c r="MCX11" s="68"/>
      <c r="MCY11" s="68"/>
      <c r="MCZ11" s="68"/>
      <c r="MDA11" s="68"/>
      <c r="MDB11" s="68"/>
      <c r="MDC11" s="68"/>
      <c r="MDD11" s="68"/>
      <c r="MDE11" s="68"/>
      <c r="MDF11" s="68"/>
      <c r="MDG11" s="68"/>
      <c r="MDH11" s="68"/>
      <c r="MDI11" s="68"/>
      <c r="MDJ11" s="68"/>
      <c r="MDK11" s="68"/>
      <c r="MDL11" s="68"/>
      <c r="MDM11" s="68"/>
      <c r="MDN11" s="68"/>
      <c r="MDO11" s="68"/>
      <c r="MDP11" s="68"/>
      <c r="MDQ11" s="68"/>
      <c r="MDR11" s="68"/>
      <c r="MDS11" s="68"/>
      <c r="MDT11" s="68"/>
      <c r="MDU11" s="68"/>
      <c r="MDV11" s="68"/>
      <c r="MDW11" s="68"/>
      <c r="MDX11" s="68"/>
      <c r="MDY11" s="68"/>
      <c r="MDZ11" s="68"/>
      <c r="MEA11" s="68"/>
      <c r="MEB11" s="68"/>
      <c r="MEC11" s="68"/>
      <c r="MED11" s="68"/>
      <c r="MEE11" s="68"/>
      <c r="MEF11" s="68"/>
      <c r="MEG11" s="68"/>
      <c r="MEH11" s="68"/>
      <c r="MEI11" s="68"/>
      <c r="MEJ11" s="68"/>
      <c r="MEK11" s="68"/>
      <c r="MEL11" s="68"/>
      <c r="MEM11" s="68"/>
      <c r="MEN11" s="68"/>
      <c r="MEO11" s="68"/>
      <c r="MEP11" s="68"/>
      <c r="MEQ11" s="68"/>
      <c r="MER11" s="68"/>
      <c r="MES11" s="68"/>
      <c r="MET11" s="68"/>
      <c r="MEU11" s="68"/>
      <c r="MEV11" s="68"/>
      <c r="MEW11" s="68"/>
      <c r="MEX11" s="68"/>
      <c r="MEY11" s="68"/>
      <c r="MEZ11" s="68"/>
      <c r="MFA11" s="68"/>
      <c r="MFB11" s="68"/>
      <c r="MFC11" s="68"/>
      <c r="MFD11" s="68"/>
      <c r="MFE11" s="68"/>
      <c r="MFF11" s="68"/>
      <c r="MFG11" s="68"/>
      <c r="MFH11" s="68"/>
      <c r="MFI11" s="68"/>
      <c r="MFJ11" s="68"/>
      <c r="MFK11" s="68"/>
      <c r="MFL11" s="68"/>
      <c r="MFM11" s="68"/>
      <c r="MFN11" s="68"/>
      <c r="MFO11" s="68"/>
      <c r="MFP11" s="68"/>
      <c r="MFQ11" s="68"/>
      <c r="MFR11" s="68"/>
      <c r="MFS11" s="68"/>
      <c r="MFT11" s="68"/>
      <c r="MFU11" s="68"/>
      <c r="MFV11" s="68"/>
      <c r="MFW11" s="68"/>
      <c r="MFX11" s="68"/>
      <c r="MFY11" s="68"/>
      <c r="MFZ11" s="68"/>
      <c r="MGA11" s="68"/>
      <c r="MGB11" s="68"/>
      <c r="MGC11" s="68"/>
      <c r="MGD11" s="68"/>
      <c r="MGE11" s="68"/>
      <c r="MGF11" s="68"/>
      <c r="MGG11" s="68"/>
      <c r="MGH11" s="68"/>
      <c r="MGI11" s="68"/>
      <c r="MGJ11" s="68"/>
      <c r="MGK11" s="68"/>
      <c r="MGL11" s="68"/>
      <c r="MGM11" s="68"/>
      <c r="MGN11" s="68"/>
      <c r="MGO11" s="68"/>
      <c r="MGP11" s="68"/>
      <c r="MGQ11" s="68"/>
      <c r="MGR11" s="68"/>
      <c r="MGS11" s="68"/>
      <c r="MGT11" s="68"/>
      <c r="MGU11" s="68"/>
      <c r="MGV11" s="68"/>
      <c r="MGW11" s="68"/>
      <c r="MGX11" s="68"/>
      <c r="MGY11" s="68"/>
      <c r="MGZ11" s="68"/>
      <c r="MHA11" s="68"/>
      <c r="MHB11" s="68"/>
      <c r="MHC11" s="68"/>
      <c r="MHD11" s="68"/>
      <c r="MHE11" s="68"/>
      <c r="MHF11" s="68"/>
      <c r="MHG11" s="68"/>
      <c r="MHH11" s="68"/>
      <c r="MHI11" s="68"/>
      <c r="MHJ11" s="68"/>
      <c r="MHK11" s="68"/>
      <c r="MHL11" s="68"/>
      <c r="MHM11" s="68"/>
      <c r="MHN11" s="68"/>
      <c r="MHO11" s="68"/>
      <c r="MHP11" s="68"/>
      <c r="MHQ11" s="68"/>
      <c r="MHR11" s="68"/>
      <c r="MHS11" s="68"/>
      <c r="MHT11" s="68"/>
      <c r="MHU11" s="68"/>
      <c r="MHV11" s="68"/>
      <c r="MHW11" s="68"/>
      <c r="MHX11" s="68"/>
      <c r="MHY11" s="68"/>
      <c r="MHZ11" s="68"/>
      <c r="MIA11" s="68"/>
      <c r="MIB11" s="68"/>
      <c r="MIC11" s="68"/>
      <c r="MID11" s="68"/>
      <c r="MIE11" s="68"/>
      <c r="MIF11" s="68"/>
      <c r="MIG11" s="68"/>
      <c r="MIH11" s="68"/>
      <c r="MII11" s="68"/>
      <c r="MIJ11" s="68"/>
      <c r="MIK11" s="68"/>
      <c r="MIL11" s="68"/>
      <c r="MIM11" s="68"/>
      <c r="MIN11" s="68"/>
      <c r="MIO11" s="68"/>
      <c r="MIP11" s="68"/>
      <c r="MIQ11" s="68"/>
      <c r="MIR11" s="68"/>
      <c r="MIS11" s="68"/>
      <c r="MIT11" s="68"/>
      <c r="MIU11" s="68"/>
      <c r="MIV11" s="68"/>
      <c r="MIW11" s="68"/>
      <c r="MIX11" s="68"/>
      <c r="MIY11" s="68"/>
      <c r="MIZ11" s="68"/>
      <c r="MJA11" s="68"/>
      <c r="MJB11" s="68"/>
      <c r="MJC11" s="68"/>
      <c r="MJD11" s="68"/>
      <c r="MJE11" s="68"/>
      <c r="MJF11" s="68"/>
      <c r="MJG11" s="68"/>
      <c r="MJH11" s="68"/>
      <c r="MJI11" s="68"/>
      <c r="MJJ11" s="68"/>
      <c r="MJK11" s="68"/>
      <c r="MJL11" s="68"/>
      <c r="MJM11" s="68"/>
      <c r="MJN11" s="68"/>
      <c r="MJO11" s="68"/>
      <c r="MJP11" s="68"/>
      <c r="MJQ11" s="68"/>
      <c r="MJR11" s="68"/>
      <c r="MJS11" s="68"/>
      <c r="MJT11" s="68"/>
      <c r="MJU11" s="68"/>
      <c r="MJV11" s="68"/>
      <c r="MJW11" s="68"/>
      <c r="MJX11" s="68"/>
      <c r="MJY11" s="68"/>
      <c r="MJZ11" s="68"/>
      <c r="MKA11" s="68"/>
      <c r="MKB11" s="68"/>
      <c r="MKC11" s="68"/>
      <c r="MKD11" s="68"/>
      <c r="MKE11" s="68"/>
      <c r="MKF11" s="68"/>
      <c r="MKG11" s="68"/>
      <c r="MKH11" s="68"/>
      <c r="MKI11" s="68"/>
      <c r="MKJ11" s="68"/>
      <c r="MKK11" s="68"/>
      <c r="MKL11" s="68"/>
      <c r="MKM11" s="68"/>
      <c r="MKN11" s="68"/>
      <c r="MKO11" s="68"/>
      <c r="MKP11" s="68"/>
      <c r="MKQ11" s="68"/>
      <c r="MKR11" s="68"/>
      <c r="MKS11" s="68"/>
      <c r="MKT11" s="68"/>
      <c r="MKU11" s="68"/>
      <c r="MKV11" s="68"/>
      <c r="MKW11" s="68"/>
      <c r="MKX11" s="68"/>
      <c r="MKY11" s="68"/>
      <c r="MKZ11" s="68"/>
      <c r="MLA11" s="68"/>
      <c r="MLB11" s="68"/>
      <c r="MLC11" s="68"/>
      <c r="MLD11" s="68"/>
      <c r="MLE11" s="68"/>
      <c r="MLF11" s="68"/>
      <c r="MLG11" s="68"/>
      <c r="MLH11" s="68"/>
      <c r="MLI11" s="68"/>
      <c r="MLJ11" s="68"/>
      <c r="MLK11" s="68"/>
      <c r="MLL11" s="68"/>
      <c r="MLM11" s="68"/>
      <c r="MLN11" s="68"/>
      <c r="MLO11" s="68"/>
      <c r="MLP11" s="68"/>
      <c r="MLQ11" s="68"/>
      <c r="MLR11" s="68"/>
      <c r="MLS11" s="68"/>
      <c r="MLT11" s="68"/>
      <c r="MLU11" s="68"/>
      <c r="MLV11" s="68"/>
      <c r="MLW11" s="68"/>
      <c r="MLX11" s="68"/>
      <c r="MLY11" s="68"/>
      <c r="MLZ11" s="68"/>
      <c r="MMA11" s="68"/>
      <c r="MMB11" s="68"/>
      <c r="MMC11" s="68"/>
      <c r="MMD11" s="68"/>
      <c r="MME11" s="68"/>
      <c r="MMF11" s="68"/>
      <c r="MMG11" s="68"/>
      <c r="MMH11" s="68"/>
      <c r="MMI11" s="68"/>
      <c r="MMJ11" s="68"/>
      <c r="MMK11" s="68"/>
      <c r="MML11" s="68"/>
      <c r="MMM11" s="68"/>
      <c r="MMN11" s="68"/>
      <c r="MMO11" s="68"/>
      <c r="MMP11" s="68"/>
      <c r="MMQ11" s="68"/>
      <c r="MMR11" s="68"/>
      <c r="MMS11" s="68"/>
      <c r="MMT11" s="68"/>
      <c r="MMU11" s="68"/>
      <c r="MMV11" s="68"/>
      <c r="MMW11" s="68"/>
      <c r="MMX11" s="68"/>
      <c r="MMY11" s="68"/>
      <c r="MMZ11" s="68"/>
      <c r="MNA11" s="68"/>
      <c r="MNB11" s="68"/>
      <c r="MNC11" s="68"/>
      <c r="MND11" s="68"/>
      <c r="MNE11" s="68"/>
      <c r="MNF11" s="68"/>
      <c r="MNG11" s="68"/>
      <c r="MNH11" s="68"/>
      <c r="MNI11" s="68"/>
      <c r="MNJ11" s="68"/>
      <c r="MNK11" s="68"/>
      <c r="MNL11" s="68"/>
      <c r="MNM11" s="68"/>
      <c r="MNN11" s="68"/>
      <c r="MNO11" s="68"/>
      <c r="MNP11" s="68"/>
      <c r="MNQ11" s="68"/>
      <c r="MNR11" s="68"/>
      <c r="MNS11" s="68"/>
      <c r="MNT11" s="68"/>
      <c r="MNU11" s="68"/>
      <c r="MNV11" s="68"/>
      <c r="MNW11" s="68"/>
      <c r="MNX11" s="68"/>
      <c r="MNY11" s="68"/>
      <c r="MNZ11" s="68"/>
      <c r="MOA11" s="68"/>
      <c r="MOB11" s="68"/>
      <c r="MOC11" s="68"/>
      <c r="MOD11" s="68"/>
      <c r="MOE11" s="68"/>
      <c r="MOF11" s="68"/>
      <c r="MOG11" s="68"/>
      <c r="MOH11" s="68"/>
      <c r="MOI11" s="68"/>
      <c r="MOJ11" s="68"/>
      <c r="MOK11" s="68"/>
      <c r="MOL11" s="68"/>
      <c r="MOM11" s="68"/>
      <c r="MON11" s="68"/>
      <c r="MOO11" s="68"/>
      <c r="MOP11" s="68"/>
      <c r="MOQ11" s="68"/>
      <c r="MOR11" s="68"/>
      <c r="MOS11" s="68"/>
      <c r="MOT11" s="68"/>
      <c r="MOU11" s="68"/>
      <c r="MOV11" s="68"/>
      <c r="MOW11" s="68"/>
      <c r="MOX11" s="68"/>
      <c r="MOY11" s="68"/>
      <c r="MOZ11" s="68"/>
      <c r="MPA11" s="68"/>
      <c r="MPB11" s="68"/>
      <c r="MPC11" s="68"/>
      <c r="MPD11" s="68"/>
      <c r="MPE11" s="68"/>
      <c r="MPF11" s="68"/>
      <c r="MPG11" s="68"/>
      <c r="MPH11" s="68"/>
      <c r="MPI11" s="68"/>
      <c r="MPJ11" s="68"/>
      <c r="MPK11" s="68"/>
      <c r="MPL11" s="68"/>
      <c r="MPM11" s="68"/>
      <c r="MPN11" s="68"/>
      <c r="MPO11" s="68"/>
      <c r="MPP11" s="68"/>
      <c r="MPQ11" s="68"/>
      <c r="MPR11" s="68"/>
      <c r="MPS11" s="68"/>
      <c r="MPT11" s="68"/>
      <c r="MPU11" s="68"/>
      <c r="MPV11" s="68"/>
      <c r="MPW11" s="68"/>
      <c r="MPX11" s="68"/>
      <c r="MPY11" s="68"/>
      <c r="MPZ11" s="68"/>
      <c r="MQA11" s="68"/>
      <c r="MQB11" s="68"/>
      <c r="MQC11" s="68"/>
      <c r="MQD11" s="68"/>
      <c r="MQE11" s="68"/>
      <c r="MQF11" s="68"/>
      <c r="MQG11" s="68"/>
      <c r="MQH11" s="68"/>
      <c r="MQI11" s="68"/>
      <c r="MQJ11" s="68"/>
      <c r="MQK11" s="68"/>
      <c r="MQL11" s="68"/>
      <c r="MQM11" s="68"/>
      <c r="MQN11" s="68"/>
      <c r="MQO11" s="68"/>
      <c r="MQP11" s="68"/>
      <c r="MQQ11" s="68"/>
      <c r="MQR11" s="68"/>
      <c r="MQS11" s="68"/>
      <c r="MQT11" s="68"/>
      <c r="MQU11" s="68"/>
      <c r="MQV11" s="68"/>
      <c r="MQW11" s="68"/>
      <c r="MQX11" s="68"/>
      <c r="MQY11" s="68"/>
      <c r="MQZ11" s="68"/>
      <c r="MRA11" s="68"/>
      <c r="MRB11" s="68"/>
      <c r="MRC11" s="68"/>
      <c r="MRD11" s="68"/>
      <c r="MRE11" s="68"/>
      <c r="MRF11" s="68"/>
      <c r="MRG11" s="68"/>
      <c r="MRH11" s="68"/>
      <c r="MRI11" s="68"/>
      <c r="MRJ11" s="68"/>
      <c r="MRK11" s="68"/>
      <c r="MRL11" s="68"/>
      <c r="MRM11" s="68"/>
      <c r="MRN11" s="68"/>
      <c r="MRO11" s="68"/>
      <c r="MRP11" s="68"/>
      <c r="MRQ11" s="68"/>
      <c r="MRR11" s="68"/>
      <c r="MRS11" s="68"/>
      <c r="MRT11" s="68"/>
      <c r="MRU11" s="68"/>
      <c r="MRV11" s="68"/>
      <c r="MRW11" s="68"/>
      <c r="MRX11" s="68"/>
      <c r="MRY11" s="68"/>
      <c r="MRZ11" s="68"/>
      <c r="MSA11" s="68"/>
      <c r="MSB11" s="68"/>
      <c r="MSC11" s="68"/>
      <c r="MSD11" s="68"/>
      <c r="MSE11" s="68"/>
      <c r="MSF11" s="68"/>
      <c r="MSG11" s="68"/>
      <c r="MSH11" s="68"/>
      <c r="MSI11" s="68"/>
      <c r="MSJ11" s="68"/>
      <c r="MSK11" s="68"/>
      <c r="MSL11" s="68"/>
      <c r="MSM11" s="68"/>
      <c r="MSN11" s="68"/>
      <c r="MSO11" s="68"/>
      <c r="MSP11" s="68"/>
      <c r="MSQ11" s="68"/>
      <c r="MSR11" s="68"/>
      <c r="MSS11" s="68"/>
      <c r="MST11" s="68"/>
      <c r="MSU11" s="68"/>
      <c r="MSV11" s="68"/>
      <c r="MSW11" s="68"/>
      <c r="MSX11" s="68"/>
      <c r="MSY11" s="68"/>
      <c r="MSZ11" s="68"/>
      <c r="MTA11" s="68"/>
      <c r="MTB11" s="68"/>
      <c r="MTC11" s="68"/>
      <c r="MTD11" s="68"/>
      <c r="MTE11" s="68"/>
      <c r="MTF11" s="68"/>
      <c r="MTG11" s="68"/>
      <c r="MTH11" s="68"/>
      <c r="MTI11" s="68"/>
      <c r="MTJ11" s="68"/>
      <c r="MTK11" s="68"/>
      <c r="MTL11" s="68"/>
      <c r="MTM11" s="68"/>
      <c r="MTN11" s="68"/>
      <c r="MTO11" s="68"/>
      <c r="MTP11" s="68"/>
      <c r="MTQ11" s="68"/>
      <c r="MTR11" s="68"/>
      <c r="MTS11" s="68"/>
      <c r="MTT11" s="68"/>
      <c r="MTU11" s="68"/>
      <c r="MTV11" s="68"/>
      <c r="MTW11" s="68"/>
      <c r="MTX11" s="68"/>
      <c r="MTY11" s="68"/>
      <c r="MTZ11" s="68"/>
      <c r="MUA11" s="68"/>
      <c r="MUB11" s="68"/>
      <c r="MUC11" s="68"/>
      <c r="MUD11" s="68"/>
      <c r="MUE11" s="68"/>
      <c r="MUF11" s="68"/>
      <c r="MUG11" s="68"/>
      <c r="MUH11" s="68"/>
      <c r="MUI11" s="68"/>
      <c r="MUJ11" s="68"/>
      <c r="MUK11" s="68"/>
      <c r="MUL11" s="68"/>
      <c r="MUM11" s="68"/>
      <c r="MUN11" s="68"/>
      <c r="MUO11" s="68"/>
      <c r="MUP11" s="68"/>
      <c r="MUQ11" s="68"/>
      <c r="MUR11" s="68"/>
      <c r="MUS11" s="68"/>
      <c r="MUT11" s="68"/>
      <c r="MUU11" s="68"/>
      <c r="MUV11" s="68"/>
      <c r="MUW11" s="68"/>
      <c r="MUX11" s="68"/>
      <c r="MUY11" s="68"/>
      <c r="MUZ11" s="68"/>
      <c r="MVA11" s="68"/>
      <c r="MVB11" s="68"/>
      <c r="MVC11" s="68"/>
      <c r="MVD11" s="68"/>
      <c r="MVE11" s="68"/>
      <c r="MVF11" s="68"/>
      <c r="MVG11" s="68"/>
      <c r="MVH11" s="68"/>
      <c r="MVI11" s="68"/>
      <c r="MVJ11" s="68"/>
      <c r="MVK11" s="68"/>
      <c r="MVL11" s="68"/>
      <c r="MVM11" s="68"/>
      <c r="MVN11" s="68"/>
      <c r="MVO11" s="68"/>
      <c r="MVP11" s="68"/>
      <c r="MVQ11" s="68"/>
      <c r="MVR11" s="68"/>
      <c r="MVS11" s="68"/>
      <c r="MVT11" s="68"/>
      <c r="MVU11" s="68"/>
      <c r="MVV11" s="68"/>
      <c r="MVW11" s="68"/>
      <c r="MVX11" s="68"/>
      <c r="MVY11" s="68"/>
      <c r="MVZ11" s="68"/>
      <c r="MWA11" s="68"/>
      <c r="MWB11" s="68"/>
      <c r="MWC11" s="68"/>
      <c r="MWD11" s="68"/>
      <c r="MWE11" s="68"/>
      <c r="MWF11" s="68"/>
      <c r="MWG11" s="68"/>
      <c r="MWH11" s="68"/>
      <c r="MWI11" s="68"/>
      <c r="MWJ11" s="68"/>
      <c r="MWK11" s="68"/>
      <c r="MWL11" s="68"/>
      <c r="MWM11" s="68"/>
      <c r="MWN11" s="68"/>
      <c r="MWO11" s="68"/>
      <c r="MWP11" s="68"/>
      <c r="MWQ11" s="68"/>
      <c r="MWR11" s="68"/>
      <c r="MWS11" s="68"/>
      <c r="MWT11" s="68"/>
      <c r="MWU11" s="68"/>
      <c r="MWV11" s="68"/>
      <c r="MWW11" s="68"/>
      <c r="MWX11" s="68"/>
      <c r="MWY11" s="68"/>
      <c r="MWZ11" s="68"/>
      <c r="MXA11" s="68"/>
      <c r="MXB11" s="68"/>
      <c r="MXC11" s="68"/>
      <c r="MXD11" s="68"/>
      <c r="MXE11" s="68"/>
      <c r="MXF11" s="68"/>
      <c r="MXG11" s="68"/>
      <c r="MXH11" s="68"/>
      <c r="MXI11" s="68"/>
      <c r="MXJ11" s="68"/>
      <c r="MXK11" s="68"/>
      <c r="MXL11" s="68"/>
      <c r="MXM11" s="68"/>
      <c r="MXN11" s="68"/>
      <c r="MXO11" s="68"/>
      <c r="MXP11" s="68"/>
      <c r="MXQ11" s="68"/>
      <c r="MXR11" s="68"/>
      <c r="MXS11" s="68"/>
      <c r="MXT11" s="68"/>
      <c r="MXU11" s="68"/>
      <c r="MXV11" s="68"/>
      <c r="MXW11" s="68"/>
      <c r="MXX11" s="68"/>
      <c r="MXY11" s="68"/>
      <c r="MXZ11" s="68"/>
      <c r="MYA11" s="68"/>
      <c r="MYB11" s="68"/>
      <c r="MYC11" s="68"/>
      <c r="MYD11" s="68"/>
      <c r="MYE11" s="68"/>
      <c r="MYF11" s="68"/>
      <c r="MYG11" s="68"/>
      <c r="MYH11" s="68"/>
      <c r="MYI11" s="68"/>
      <c r="MYJ11" s="68"/>
      <c r="MYK11" s="68"/>
      <c r="MYL11" s="68"/>
      <c r="MYM11" s="68"/>
      <c r="MYN11" s="68"/>
      <c r="MYO11" s="68"/>
      <c r="MYP11" s="68"/>
      <c r="MYQ11" s="68"/>
      <c r="MYR11" s="68"/>
      <c r="MYS11" s="68"/>
      <c r="MYT11" s="68"/>
      <c r="MYU11" s="68"/>
      <c r="MYV11" s="68"/>
      <c r="MYW11" s="68"/>
      <c r="MYX11" s="68"/>
      <c r="MYY11" s="68"/>
      <c r="MYZ11" s="68"/>
      <c r="MZA11" s="68"/>
      <c r="MZB11" s="68"/>
      <c r="MZC11" s="68"/>
      <c r="MZD11" s="68"/>
      <c r="MZE11" s="68"/>
      <c r="MZF11" s="68"/>
      <c r="MZG11" s="68"/>
      <c r="MZH11" s="68"/>
      <c r="MZI11" s="68"/>
      <c r="MZJ11" s="68"/>
      <c r="MZK11" s="68"/>
      <c r="MZL11" s="68"/>
      <c r="MZM11" s="68"/>
      <c r="MZN11" s="68"/>
      <c r="MZO11" s="68"/>
      <c r="MZP11" s="68"/>
      <c r="MZQ11" s="68"/>
      <c r="MZR11" s="68"/>
      <c r="MZS11" s="68"/>
      <c r="MZT11" s="68"/>
      <c r="MZU11" s="68"/>
      <c r="MZV11" s="68"/>
      <c r="MZW11" s="68"/>
      <c r="MZX11" s="68"/>
      <c r="MZY11" s="68"/>
      <c r="MZZ11" s="68"/>
      <c r="NAA11" s="68"/>
      <c r="NAB11" s="68"/>
      <c r="NAC11" s="68"/>
      <c r="NAD11" s="68"/>
      <c r="NAE11" s="68"/>
      <c r="NAF11" s="68"/>
      <c r="NAG11" s="68"/>
      <c r="NAH11" s="68"/>
      <c r="NAI11" s="68"/>
      <c r="NAJ11" s="68"/>
      <c r="NAK11" s="68"/>
      <c r="NAL11" s="68"/>
      <c r="NAM11" s="68"/>
      <c r="NAN11" s="68"/>
      <c r="NAO11" s="68"/>
      <c r="NAP11" s="68"/>
      <c r="NAQ11" s="68"/>
      <c r="NAR11" s="68"/>
      <c r="NAS11" s="68"/>
      <c r="NAT11" s="68"/>
      <c r="NAU11" s="68"/>
      <c r="NAV11" s="68"/>
      <c r="NAW11" s="68"/>
      <c r="NAX11" s="68"/>
      <c r="NAY11" s="68"/>
      <c r="NAZ11" s="68"/>
      <c r="NBA11" s="68"/>
      <c r="NBB11" s="68"/>
      <c r="NBC11" s="68"/>
      <c r="NBD11" s="68"/>
      <c r="NBE11" s="68"/>
      <c r="NBF11" s="68"/>
      <c r="NBG11" s="68"/>
      <c r="NBH11" s="68"/>
      <c r="NBI11" s="68"/>
      <c r="NBJ11" s="68"/>
      <c r="NBK11" s="68"/>
      <c r="NBL11" s="68"/>
      <c r="NBM11" s="68"/>
      <c r="NBN11" s="68"/>
      <c r="NBO11" s="68"/>
      <c r="NBP11" s="68"/>
      <c r="NBQ11" s="68"/>
      <c r="NBR11" s="68"/>
      <c r="NBS11" s="68"/>
      <c r="NBT11" s="68"/>
      <c r="NBU11" s="68"/>
      <c r="NBV11" s="68"/>
      <c r="NBW11" s="68"/>
      <c r="NBX11" s="68"/>
      <c r="NBY11" s="68"/>
      <c r="NBZ11" s="68"/>
      <c r="NCA11" s="68"/>
      <c r="NCB11" s="68"/>
      <c r="NCC11" s="68"/>
      <c r="NCD11" s="68"/>
      <c r="NCE11" s="68"/>
      <c r="NCF11" s="68"/>
      <c r="NCG11" s="68"/>
      <c r="NCH11" s="68"/>
      <c r="NCI11" s="68"/>
      <c r="NCJ11" s="68"/>
      <c r="NCK11" s="68"/>
      <c r="NCL11" s="68"/>
      <c r="NCM11" s="68"/>
      <c r="NCN11" s="68"/>
      <c r="NCO11" s="68"/>
      <c r="NCP11" s="68"/>
      <c r="NCQ11" s="68"/>
      <c r="NCR11" s="68"/>
      <c r="NCS11" s="68"/>
      <c r="NCT11" s="68"/>
      <c r="NCU11" s="68"/>
      <c r="NCV11" s="68"/>
      <c r="NCW11" s="68"/>
      <c r="NCX11" s="68"/>
      <c r="NCY11" s="68"/>
      <c r="NCZ11" s="68"/>
      <c r="NDA11" s="68"/>
      <c r="NDB11" s="68"/>
      <c r="NDC11" s="68"/>
      <c r="NDD11" s="68"/>
      <c r="NDE11" s="68"/>
      <c r="NDF11" s="68"/>
      <c r="NDG11" s="68"/>
      <c r="NDH11" s="68"/>
      <c r="NDI11" s="68"/>
      <c r="NDJ11" s="68"/>
      <c r="NDK11" s="68"/>
      <c r="NDL11" s="68"/>
      <c r="NDM11" s="68"/>
      <c r="NDN11" s="68"/>
      <c r="NDO11" s="68"/>
      <c r="NDP11" s="68"/>
      <c r="NDQ11" s="68"/>
      <c r="NDR11" s="68"/>
      <c r="NDS11" s="68"/>
      <c r="NDT11" s="68"/>
      <c r="NDU11" s="68"/>
      <c r="NDV11" s="68"/>
      <c r="NDW11" s="68"/>
      <c r="NDX11" s="68"/>
      <c r="NDY11" s="68"/>
      <c r="NDZ11" s="68"/>
      <c r="NEA11" s="68"/>
      <c r="NEB11" s="68"/>
      <c r="NEC11" s="68"/>
      <c r="NED11" s="68"/>
      <c r="NEE11" s="68"/>
      <c r="NEF11" s="68"/>
      <c r="NEG11" s="68"/>
      <c r="NEH11" s="68"/>
      <c r="NEI11" s="68"/>
      <c r="NEJ11" s="68"/>
      <c r="NEK11" s="68"/>
      <c r="NEL11" s="68"/>
      <c r="NEM11" s="68"/>
      <c r="NEN11" s="68"/>
      <c r="NEO11" s="68"/>
      <c r="NEP11" s="68"/>
      <c r="NEQ11" s="68"/>
      <c r="NER11" s="68"/>
      <c r="NES11" s="68"/>
      <c r="NET11" s="68"/>
      <c r="NEU11" s="68"/>
      <c r="NEV11" s="68"/>
      <c r="NEW11" s="68"/>
      <c r="NEX11" s="68"/>
      <c r="NEY11" s="68"/>
      <c r="NEZ11" s="68"/>
      <c r="NFA11" s="68"/>
      <c r="NFB11" s="68"/>
      <c r="NFC11" s="68"/>
      <c r="NFD11" s="68"/>
      <c r="NFE11" s="68"/>
      <c r="NFF11" s="68"/>
      <c r="NFG11" s="68"/>
      <c r="NFH11" s="68"/>
      <c r="NFI11" s="68"/>
      <c r="NFJ11" s="68"/>
      <c r="NFK11" s="68"/>
      <c r="NFL11" s="68"/>
      <c r="NFM11" s="68"/>
      <c r="NFN11" s="68"/>
      <c r="NFO11" s="68"/>
      <c r="NFP11" s="68"/>
      <c r="NFQ11" s="68"/>
      <c r="NFR11" s="68"/>
      <c r="NFS11" s="68"/>
      <c r="NFT11" s="68"/>
      <c r="NFU11" s="68"/>
      <c r="NFV11" s="68"/>
      <c r="NFW11" s="68"/>
      <c r="NFX11" s="68"/>
      <c r="NFY11" s="68"/>
      <c r="NFZ11" s="68"/>
      <c r="NGA11" s="68"/>
      <c r="NGB11" s="68"/>
      <c r="NGC11" s="68"/>
      <c r="NGD11" s="68"/>
      <c r="NGE11" s="68"/>
      <c r="NGF11" s="68"/>
      <c r="NGG11" s="68"/>
      <c r="NGH11" s="68"/>
      <c r="NGI11" s="68"/>
      <c r="NGJ11" s="68"/>
      <c r="NGK11" s="68"/>
      <c r="NGL11" s="68"/>
      <c r="NGM11" s="68"/>
      <c r="NGN11" s="68"/>
      <c r="NGO11" s="68"/>
      <c r="NGP11" s="68"/>
      <c r="NGQ11" s="68"/>
      <c r="NGR11" s="68"/>
      <c r="NGS11" s="68"/>
      <c r="NGT11" s="68"/>
      <c r="NGU11" s="68"/>
      <c r="NGV11" s="68"/>
      <c r="NGW11" s="68"/>
      <c r="NGX11" s="68"/>
      <c r="NGY11" s="68"/>
      <c r="NGZ11" s="68"/>
      <c r="NHA11" s="68"/>
      <c r="NHB11" s="68"/>
      <c r="NHC11" s="68"/>
      <c r="NHD11" s="68"/>
      <c r="NHE11" s="68"/>
      <c r="NHF11" s="68"/>
      <c r="NHG11" s="68"/>
      <c r="NHH11" s="68"/>
      <c r="NHI11" s="68"/>
      <c r="NHJ11" s="68"/>
      <c r="NHK11" s="68"/>
      <c r="NHL11" s="68"/>
      <c r="NHM11" s="68"/>
      <c r="NHN11" s="68"/>
      <c r="NHO11" s="68"/>
      <c r="NHP11" s="68"/>
      <c r="NHQ11" s="68"/>
      <c r="NHR11" s="68"/>
      <c r="NHS11" s="68"/>
      <c r="NHT11" s="68"/>
      <c r="NHU11" s="68"/>
      <c r="NHV11" s="68"/>
      <c r="NHW11" s="68"/>
      <c r="NHX11" s="68"/>
      <c r="NHY11" s="68"/>
      <c r="NHZ11" s="68"/>
      <c r="NIA11" s="68"/>
      <c r="NIB11" s="68"/>
      <c r="NIC11" s="68"/>
      <c r="NID11" s="68"/>
      <c r="NIE11" s="68"/>
      <c r="NIF11" s="68"/>
      <c r="NIG11" s="68"/>
      <c r="NIH11" s="68"/>
      <c r="NII11" s="68"/>
      <c r="NIJ11" s="68"/>
      <c r="NIK11" s="68"/>
      <c r="NIL11" s="68"/>
      <c r="NIM11" s="68"/>
      <c r="NIN11" s="68"/>
      <c r="NIO11" s="68"/>
      <c r="NIP11" s="68"/>
      <c r="NIQ11" s="68"/>
      <c r="NIR11" s="68"/>
      <c r="NIS11" s="68"/>
      <c r="NIT11" s="68"/>
      <c r="NIU11" s="68"/>
      <c r="NIV11" s="68"/>
      <c r="NIW11" s="68"/>
      <c r="NIX11" s="68"/>
      <c r="NIY11" s="68"/>
      <c r="NIZ11" s="68"/>
      <c r="NJA11" s="68"/>
      <c r="NJB11" s="68"/>
      <c r="NJC11" s="68"/>
      <c r="NJD11" s="68"/>
      <c r="NJE11" s="68"/>
      <c r="NJF11" s="68"/>
      <c r="NJG11" s="68"/>
      <c r="NJH11" s="68"/>
      <c r="NJI11" s="68"/>
      <c r="NJJ11" s="68"/>
      <c r="NJK11" s="68"/>
      <c r="NJL11" s="68"/>
      <c r="NJM11" s="68"/>
      <c r="NJN11" s="68"/>
      <c r="NJO11" s="68"/>
      <c r="NJP11" s="68"/>
      <c r="NJQ11" s="68"/>
      <c r="NJR11" s="68"/>
      <c r="NJS11" s="68"/>
      <c r="NJT11" s="68"/>
      <c r="NJU11" s="68"/>
      <c r="NJV11" s="68"/>
      <c r="NJW11" s="68"/>
      <c r="NJX11" s="68"/>
      <c r="NJY11" s="68"/>
      <c r="NJZ11" s="68"/>
      <c r="NKA11" s="68"/>
      <c r="NKB11" s="68"/>
      <c r="NKC11" s="68"/>
      <c r="NKD11" s="68"/>
      <c r="NKE11" s="68"/>
      <c r="NKF11" s="68"/>
      <c r="NKG11" s="68"/>
      <c r="NKH11" s="68"/>
      <c r="NKI11" s="68"/>
      <c r="NKJ11" s="68"/>
      <c r="NKK11" s="68"/>
      <c r="NKL11" s="68"/>
      <c r="NKM11" s="68"/>
      <c r="NKN11" s="68"/>
      <c r="NKO11" s="68"/>
      <c r="NKP11" s="68"/>
      <c r="NKQ11" s="68"/>
      <c r="NKR11" s="68"/>
      <c r="NKS11" s="68"/>
      <c r="NKT11" s="68"/>
      <c r="NKU11" s="68"/>
      <c r="NKV11" s="68"/>
      <c r="NKW11" s="68"/>
      <c r="NKX11" s="68"/>
      <c r="NKY11" s="68"/>
      <c r="NKZ11" s="68"/>
      <c r="NLA11" s="68"/>
      <c r="NLB11" s="68"/>
      <c r="NLC11" s="68"/>
      <c r="NLD11" s="68"/>
      <c r="NLE11" s="68"/>
      <c r="NLF11" s="68"/>
      <c r="NLG11" s="68"/>
      <c r="NLH11" s="68"/>
      <c r="NLI11" s="68"/>
      <c r="NLJ11" s="68"/>
      <c r="NLK11" s="68"/>
      <c r="NLL11" s="68"/>
      <c r="NLM11" s="68"/>
      <c r="NLN11" s="68"/>
      <c r="NLO11" s="68"/>
      <c r="NLP11" s="68"/>
      <c r="NLQ11" s="68"/>
      <c r="NLR11" s="68"/>
      <c r="NLS11" s="68"/>
      <c r="NLT11" s="68"/>
      <c r="NLU11" s="68"/>
      <c r="NLV11" s="68"/>
      <c r="NLW11" s="68"/>
      <c r="NLX11" s="68"/>
      <c r="NLY11" s="68"/>
      <c r="NLZ11" s="68"/>
      <c r="NMA11" s="68"/>
      <c r="NMB11" s="68"/>
      <c r="NMC11" s="68"/>
      <c r="NMD11" s="68"/>
      <c r="NME11" s="68"/>
      <c r="NMF11" s="68"/>
      <c r="NMG11" s="68"/>
      <c r="NMH11" s="68"/>
      <c r="NMI11" s="68"/>
      <c r="NMJ11" s="68"/>
      <c r="NMK11" s="68"/>
      <c r="NML11" s="68"/>
      <c r="NMM11" s="68"/>
      <c r="NMN11" s="68"/>
      <c r="NMO11" s="68"/>
      <c r="NMP11" s="68"/>
      <c r="NMQ11" s="68"/>
      <c r="NMR11" s="68"/>
      <c r="NMS11" s="68"/>
      <c r="NMT11" s="68"/>
      <c r="NMU11" s="68"/>
      <c r="NMV11" s="68"/>
      <c r="NMW11" s="68"/>
      <c r="NMX11" s="68"/>
      <c r="NMY11" s="68"/>
      <c r="NMZ11" s="68"/>
      <c r="NNA11" s="68"/>
      <c r="NNB11" s="68"/>
      <c r="NNC11" s="68"/>
      <c r="NND11" s="68"/>
      <c r="NNE11" s="68"/>
      <c r="NNF11" s="68"/>
      <c r="NNG11" s="68"/>
      <c r="NNH11" s="68"/>
      <c r="NNI11" s="68"/>
      <c r="NNJ11" s="68"/>
      <c r="NNK11" s="68"/>
      <c r="NNL11" s="68"/>
      <c r="NNM11" s="68"/>
      <c r="NNN11" s="68"/>
      <c r="NNO11" s="68"/>
      <c r="NNP11" s="68"/>
      <c r="NNQ11" s="68"/>
      <c r="NNR11" s="68"/>
      <c r="NNS11" s="68"/>
      <c r="NNT11" s="68"/>
      <c r="NNU11" s="68"/>
      <c r="NNV11" s="68"/>
      <c r="NNW11" s="68"/>
      <c r="NNX11" s="68"/>
      <c r="NNY11" s="68"/>
      <c r="NNZ11" s="68"/>
      <c r="NOA11" s="68"/>
      <c r="NOB11" s="68"/>
      <c r="NOC11" s="68"/>
      <c r="NOD11" s="68"/>
      <c r="NOE11" s="68"/>
      <c r="NOF11" s="68"/>
      <c r="NOG11" s="68"/>
      <c r="NOH11" s="68"/>
      <c r="NOI11" s="68"/>
      <c r="NOJ11" s="68"/>
      <c r="NOK11" s="68"/>
      <c r="NOL11" s="68"/>
      <c r="NOM11" s="68"/>
      <c r="NON11" s="68"/>
      <c r="NOO11" s="68"/>
      <c r="NOP11" s="68"/>
      <c r="NOQ11" s="68"/>
      <c r="NOR11" s="68"/>
      <c r="NOS11" s="68"/>
      <c r="NOT11" s="68"/>
      <c r="NOU11" s="68"/>
      <c r="NOV11" s="68"/>
      <c r="NOW11" s="68"/>
      <c r="NOX11" s="68"/>
      <c r="NOY11" s="68"/>
      <c r="NOZ11" s="68"/>
      <c r="NPA11" s="68"/>
      <c r="NPB11" s="68"/>
      <c r="NPC11" s="68"/>
      <c r="NPD11" s="68"/>
      <c r="NPE11" s="68"/>
      <c r="NPF11" s="68"/>
      <c r="NPG11" s="68"/>
      <c r="NPH11" s="68"/>
      <c r="NPI11" s="68"/>
      <c r="NPJ11" s="68"/>
      <c r="NPK11" s="68"/>
      <c r="NPL11" s="68"/>
      <c r="NPM11" s="68"/>
      <c r="NPN11" s="68"/>
      <c r="NPO11" s="68"/>
      <c r="NPP11" s="68"/>
      <c r="NPQ11" s="68"/>
      <c r="NPR11" s="68"/>
      <c r="NPS11" s="68"/>
      <c r="NPT11" s="68"/>
      <c r="NPU11" s="68"/>
      <c r="NPV11" s="68"/>
      <c r="NPW11" s="68"/>
      <c r="NPX11" s="68"/>
      <c r="NPY11" s="68"/>
      <c r="NPZ11" s="68"/>
      <c r="NQA11" s="68"/>
      <c r="NQB11" s="68"/>
      <c r="NQC11" s="68"/>
      <c r="NQD11" s="68"/>
      <c r="NQE11" s="68"/>
      <c r="NQF11" s="68"/>
      <c r="NQG11" s="68"/>
      <c r="NQH11" s="68"/>
      <c r="NQI11" s="68"/>
      <c r="NQJ11" s="68"/>
      <c r="NQK11" s="68"/>
      <c r="NQL11" s="68"/>
      <c r="NQM11" s="68"/>
      <c r="NQN11" s="68"/>
      <c r="NQO11" s="68"/>
      <c r="NQP11" s="68"/>
      <c r="NQQ11" s="68"/>
      <c r="NQR11" s="68"/>
      <c r="NQS11" s="68"/>
      <c r="NQT11" s="68"/>
      <c r="NQU11" s="68"/>
      <c r="NQV11" s="68"/>
      <c r="NQW11" s="68"/>
      <c r="NQX11" s="68"/>
      <c r="NQY11" s="68"/>
      <c r="NQZ11" s="68"/>
      <c r="NRA11" s="68"/>
      <c r="NRB11" s="68"/>
      <c r="NRC11" s="68"/>
      <c r="NRD11" s="68"/>
      <c r="NRE11" s="68"/>
      <c r="NRF11" s="68"/>
      <c r="NRG11" s="68"/>
      <c r="NRH11" s="68"/>
      <c r="NRI11" s="68"/>
      <c r="NRJ11" s="68"/>
      <c r="NRK11" s="68"/>
      <c r="NRL11" s="68"/>
      <c r="NRM11" s="68"/>
      <c r="NRN11" s="68"/>
      <c r="NRO11" s="68"/>
      <c r="NRP11" s="68"/>
      <c r="NRQ11" s="68"/>
      <c r="NRR11" s="68"/>
      <c r="NRS11" s="68"/>
      <c r="NRT11" s="68"/>
      <c r="NRU11" s="68"/>
      <c r="NRV11" s="68"/>
      <c r="NRW11" s="68"/>
      <c r="NRX11" s="68"/>
      <c r="NRY11" s="68"/>
      <c r="NRZ11" s="68"/>
      <c r="NSA11" s="68"/>
      <c r="NSB11" s="68"/>
      <c r="NSC11" s="68"/>
      <c r="NSD11" s="68"/>
      <c r="NSE11" s="68"/>
      <c r="NSF11" s="68"/>
      <c r="NSG11" s="68"/>
      <c r="NSH11" s="68"/>
      <c r="NSI11" s="68"/>
      <c r="NSJ11" s="68"/>
      <c r="NSK11" s="68"/>
      <c r="NSL11" s="68"/>
      <c r="NSM11" s="68"/>
      <c r="NSN11" s="68"/>
      <c r="NSO11" s="68"/>
      <c r="NSP11" s="68"/>
      <c r="NSQ11" s="68"/>
      <c r="NSR11" s="68"/>
      <c r="NSS11" s="68"/>
      <c r="NST11" s="68"/>
      <c r="NSU11" s="68"/>
      <c r="NSV11" s="68"/>
      <c r="NSW11" s="68"/>
      <c r="NSX11" s="68"/>
      <c r="NSY11" s="68"/>
      <c r="NSZ11" s="68"/>
      <c r="NTA11" s="68"/>
      <c r="NTB11" s="68"/>
      <c r="NTC11" s="68"/>
      <c r="NTD11" s="68"/>
      <c r="NTE11" s="68"/>
      <c r="NTF11" s="68"/>
      <c r="NTG11" s="68"/>
      <c r="NTH11" s="68"/>
      <c r="NTI11" s="68"/>
      <c r="NTJ11" s="68"/>
      <c r="NTK11" s="68"/>
      <c r="NTL11" s="68"/>
      <c r="NTM11" s="68"/>
      <c r="NTN11" s="68"/>
      <c r="NTO11" s="68"/>
      <c r="NTP11" s="68"/>
      <c r="NTQ11" s="68"/>
      <c r="NTR11" s="68"/>
      <c r="NTS11" s="68"/>
      <c r="NTT11" s="68"/>
      <c r="NTU11" s="68"/>
      <c r="NTV11" s="68"/>
      <c r="NTW11" s="68"/>
      <c r="NTX11" s="68"/>
      <c r="NTY11" s="68"/>
      <c r="NTZ11" s="68"/>
      <c r="NUA11" s="68"/>
      <c r="NUB11" s="68"/>
      <c r="NUC11" s="68"/>
      <c r="NUD11" s="68"/>
      <c r="NUE11" s="68"/>
      <c r="NUF11" s="68"/>
      <c r="NUG11" s="68"/>
      <c r="NUH11" s="68"/>
      <c r="NUI11" s="68"/>
      <c r="NUJ11" s="68"/>
      <c r="NUK11" s="68"/>
      <c r="NUL11" s="68"/>
      <c r="NUM11" s="68"/>
      <c r="NUN11" s="68"/>
      <c r="NUO11" s="68"/>
      <c r="NUP11" s="68"/>
      <c r="NUQ11" s="68"/>
      <c r="NUR11" s="68"/>
      <c r="NUS11" s="68"/>
      <c r="NUT11" s="68"/>
      <c r="NUU11" s="68"/>
      <c r="NUV11" s="68"/>
      <c r="NUW11" s="68"/>
      <c r="NUX11" s="68"/>
      <c r="NUY11" s="68"/>
      <c r="NUZ11" s="68"/>
      <c r="NVA11" s="68"/>
      <c r="NVB11" s="68"/>
      <c r="NVC11" s="68"/>
      <c r="NVD11" s="68"/>
      <c r="NVE11" s="68"/>
      <c r="NVF11" s="68"/>
      <c r="NVG11" s="68"/>
      <c r="NVH11" s="68"/>
      <c r="NVI11" s="68"/>
      <c r="NVJ11" s="68"/>
      <c r="NVK11" s="68"/>
      <c r="NVL11" s="68"/>
      <c r="NVM11" s="68"/>
      <c r="NVN11" s="68"/>
      <c r="NVO11" s="68"/>
      <c r="NVP11" s="68"/>
      <c r="NVQ11" s="68"/>
      <c r="NVR11" s="68"/>
      <c r="NVS11" s="68"/>
      <c r="NVT11" s="68"/>
      <c r="NVU11" s="68"/>
      <c r="NVV11" s="68"/>
      <c r="NVW11" s="68"/>
      <c r="NVX11" s="68"/>
      <c r="NVY11" s="68"/>
      <c r="NVZ11" s="68"/>
      <c r="NWA11" s="68"/>
      <c r="NWB11" s="68"/>
      <c r="NWC11" s="68"/>
      <c r="NWD11" s="68"/>
      <c r="NWE11" s="68"/>
      <c r="NWF11" s="68"/>
      <c r="NWG11" s="68"/>
      <c r="NWH11" s="68"/>
      <c r="NWI11" s="68"/>
      <c r="NWJ11" s="68"/>
      <c r="NWK11" s="68"/>
      <c r="NWL11" s="68"/>
      <c r="NWM11" s="68"/>
      <c r="NWN11" s="68"/>
      <c r="NWO11" s="68"/>
      <c r="NWP11" s="68"/>
      <c r="NWQ11" s="68"/>
      <c r="NWR11" s="68"/>
      <c r="NWS11" s="68"/>
      <c r="NWT11" s="68"/>
      <c r="NWU11" s="68"/>
      <c r="NWV11" s="68"/>
      <c r="NWW11" s="68"/>
      <c r="NWX11" s="68"/>
      <c r="NWY11" s="68"/>
      <c r="NWZ11" s="68"/>
      <c r="NXA11" s="68"/>
      <c r="NXB11" s="68"/>
      <c r="NXC11" s="68"/>
      <c r="NXD11" s="68"/>
      <c r="NXE11" s="68"/>
      <c r="NXF11" s="68"/>
      <c r="NXG11" s="68"/>
      <c r="NXH11" s="68"/>
      <c r="NXI11" s="68"/>
      <c r="NXJ11" s="68"/>
      <c r="NXK11" s="68"/>
      <c r="NXL11" s="68"/>
      <c r="NXM11" s="68"/>
      <c r="NXN11" s="68"/>
      <c r="NXO11" s="68"/>
      <c r="NXP11" s="68"/>
      <c r="NXQ11" s="68"/>
      <c r="NXR11" s="68"/>
      <c r="NXS11" s="68"/>
      <c r="NXT11" s="68"/>
      <c r="NXU11" s="68"/>
      <c r="NXV11" s="68"/>
      <c r="NXW11" s="68"/>
      <c r="NXX11" s="68"/>
      <c r="NXY11" s="68"/>
      <c r="NXZ11" s="68"/>
      <c r="NYA11" s="68"/>
      <c r="NYB11" s="68"/>
      <c r="NYC11" s="68"/>
      <c r="NYD11" s="68"/>
      <c r="NYE11" s="68"/>
      <c r="NYF11" s="68"/>
      <c r="NYG11" s="68"/>
      <c r="NYH11" s="68"/>
      <c r="NYI11" s="68"/>
      <c r="NYJ11" s="68"/>
      <c r="NYK11" s="68"/>
      <c r="NYL11" s="68"/>
      <c r="NYM11" s="68"/>
      <c r="NYN11" s="68"/>
      <c r="NYO11" s="68"/>
      <c r="NYP11" s="68"/>
      <c r="NYQ11" s="68"/>
      <c r="NYR11" s="68"/>
      <c r="NYS11" s="68"/>
      <c r="NYT11" s="68"/>
      <c r="NYU11" s="68"/>
      <c r="NYV11" s="68"/>
      <c r="NYW11" s="68"/>
      <c r="NYX11" s="68"/>
      <c r="NYY11" s="68"/>
      <c r="NYZ11" s="68"/>
      <c r="NZA11" s="68"/>
      <c r="NZB11" s="68"/>
      <c r="NZC11" s="68"/>
      <c r="NZD11" s="68"/>
      <c r="NZE11" s="68"/>
      <c r="NZF11" s="68"/>
      <c r="NZG11" s="68"/>
      <c r="NZH11" s="68"/>
      <c r="NZI11" s="68"/>
      <c r="NZJ11" s="68"/>
      <c r="NZK11" s="68"/>
      <c r="NZL11" s="68"/>
      <c r="NZM11" s="68"/>
      <c r="NZN11" s="68"/>
      <c r="NZO11" s="68"/>
      <c r="NZP11" s="68"/>
      <c r="NZQ11" s="68"/>
      <c r="NZR11" s="68"/>
      <c r="NZS11" s="68"/>
      <c r="NZT11" s="68"/>
      <c r="NZU11" s="68"/>
      <c r="NZV11" s="68"/>
      <c r="NZW11" s="68"/>
      <c r="NZX11" s="68"/>
      <c r="NZY11" s="68"/>
      <c r="NZZ11" s="68"/>
      <c r="OAA11" s="68"/>
      <c r="OAB11" s="68"/>
      <c r="OAC11" s="68"/>
      <c r="OAD11" s="68"/>
      <c r="OAE11" s="68"/>
      <c r="OAF11" s="68"/>
      <c r="OAG11" s="68"/>
      <c r="OAH11" s="68"/>
      <c r="OAI11" s="68"/>
      <c r="OAJ11" s="68"/>
      <c r="OAK11" s="68"/>
      <c r="OAL11" s="68"/>
      <c r="OAM11" s="68"/>
      <c r="OAN11" s="68"/>
      <c r="OAO11" s="68"/>
      <c r="OAP11" s="68"/>
      <c r="OAQ11" s="68"/>
      <c r="OAR11" s="68"/>
      <c r="OAS11" s="68"/>
      <c r="OAT11" s="68"/>
      <c r="OAU11" s="68"/>
      <c r="OAV11" s="68"/>
      <c r="OAW11" s="68"/>
      <c r="OAX11" s="68"/>
      <c r="OAY11" s="68"/>
      <c r="OAZ11" s="68"/>
      <c r="OBA11" s="68"/>
      <c r="OBB11" s="68"/>
      <c r="OBC11" s="68"/>
      <c r="OBD11" s="68"/>
      <c r="OBE11" s="68"/>
      <c r="OBF11" s="68"/>
      <c r="OBG11" s="68"/>
      <c r="OBH11" s="68"/>
      <c r="OBI11" s="68"/>
      <c r="OBJ11" s="68"/>
      <c r="OBK11" s="68"/>
      <c r="OBL11" s="68"/>
      <c r="OBM11" s="68"/>
      <c r="OBN11" s="68"/>
      <c r="OBO11" s="68"/>
      <c r="OBP11" s="68"/>
      <c r="OBQ11" s="68"/>
      <c r="OBR11" s="68"/>
      <c r="OBS11" s="68"/>
      <c r="OBT11" s="68"/>
      <c r="OBU11" s="68"/>
      <c r="OBV11" s="68"/>
      <c r="OBW11" s="68"/>
      <c r="OBX11" s="68"/>
      <c r="OBY11" s="68"/>
      <c r="OBZ11" s="68"/>
      <c r="OCA11" s="68"/>
      <c r="OCB11" s="68"/>
      <c r="OCC11" s="68"/>
      <c r="OCD11" s="68"/>
      <c r="OCE11" s="68"/>
      <c r="OCF11" s="68"/>
      <c r="OCG11" s="68"/>
      <c r="OCH11" s="68"/>
      <c r="OCI11" s="68"/>
      <c r="OCJ11" s="68"/>
      <c r="OCK11" s="68"/>
      <c r="OCL11" s="68"/>
      <c r="OCM11" s="68"/>
      <c r="OCN11" s="68"/>
      <c r="OCO11" s="68"/>
      <c r="OCP11" s="68"/>
      <c r="OCQ11" s="68"/>
      <c r="OCR11" s="68"/>
      <c r="OCS11" s="68"/>
      <c r="OCT11" s="68"/>
      <c r="OCU11" s="68"/>
      <c r="OCV11" s="68"/>
      <c r="OCW11" s="68"/>
      <c r="OCX11" s="68"/>
      <c r="OCY11" s="68"/>
      <c r="OCZ11" s="68"/>
      <c r="ODA11" s="68"/>
      <c r="ODB11" s="68"/>
      <c r="ODC11" s="68"/>
      <c r="ODD11" s="68"/>
      <c r="ODE11" s="68"/>
      <c r="ODF11" s="68"/>
      <c r="ODG11" s="68"/>
      <c r="ODH11" s="68"/>
      <c r="ODI11" s="68"/>
      <c r="ODJ11" s="68"/>
      <c r="ODK11" s="68"/>
      <c r="ODL11" s="68"/>
      <c r="ODM11" s="68"/>
      <c r="ODN11" s="68"/>
      <c r="ODO11" s="68"/>
      <c r="ODP11" s="68"/>
      <c r="ODQ11" s="68"/>
      <c r="ODR11" s="68"/>
      <c r="ODS11" s="68"/>
      <c r="ODT11" s="68"/>
      <c r="ODU11" s="68"/>
      <c r="ODV11" s="68"/>
      <c r="ODW11" s="68"/>
      <c r="ODX11" s="68"/>
      <c r="ODY11" s="68"/>
      <c r="ODZ11" s="68"/>
      <c r="OEA11" s="68"/>
      <c r="OEB11" s="68"/>
      <c r="OEC11" s="68"/>
      <c r="OED11" s="68"/>
      <c r="OEE11" s="68"/>
      <c r="OEF11" s="68"/>
      <c r="OEG11" s="68"/>
      <c r="OEH11" s="68"/>
      <c r="OEI11" s="68"/>
      <c r="OEJ11" s="68"/>
      <c r="OEK11" s="68"/>
      <c r="OEL11" s="68"/>
      <c r="OEM11" s="68"/>
      <c r="OEN11" s="68"/>
      <c r="OEO11" s="68"/>
      <c r="OEP11" s="68"/>
      <c r="OEQ11" s="68"/>
      <c r="OER11" s="68"/>
      <c r="OES11" s="68"/>
      <c r="OET11" s="68"/>
      <c r="OEU11" s="68"/>
      <c r="OEV11" s="68"/>
      <c r="OEW11" s="68"/>
      <c r="OEX11" s="68"/>
      <c r="OEY11" s="68"/>
      <c r="OEZ11" s="68"/>
      <c r="OFA11" s="68"/>
      <c r="OFB11" s="68"/>
      <c r="OFC11" s="68"/>
      <c r="OFD11" s="68"/>
      <c r="OFE11" s="68"/>
      <c r="OFF11" s="68"/>
      <c r="OFG11" s="68"/>
      <c r="OFH11" s="68"/>
      <c r="OFI11" s="68"/>
      <c r="OFJ11" s="68"/>
      <c r="OFK11" s="68"/>
      <c r="OFL11" s="68"/>
      <c r="OFM11" s="68"/>
      <c r="OFN11" s="68"/>
      <c r="OFO11" s="68"/>
      <c r="OFP11" s="68"/>
      <c r="OFQ11" s="68"/>
      <c r="OFR11" s="68"/>
      <c r="OFS11" s="68"/>
      <c r="OFT11" s="68"/>
      <c r="OFU11" s="68"/>
      <c r="OFV11" s="68"/>
      <c r="OFW11" s="68"/>
      <c r="OFX11" s="68"/>
      <c r="OFY11" s="68"/>
      <c r="OFZ11" s="68"/>
      <c r="OGA11" s="68"/>
      <c r="OGB11" s="68"/>
      <c r="OGC11" s="68"/>
      <c r="OGD11" s="68"/>
      <c r="OGE11" s="68"/>
      <c r="OGF11" s="68"/>
      <c r="OGG11" s="68"/>
      <c r="OGH11" s="68"/>
      <c r="OGI11" s="68"/>
      <c r="OGJ11" s="68"/>
      <c r="OGK11" s="68"/>
      <c r="OGL11" s="68"/>
      <c r="OGM11" s="68"/>
      <c r="OGN11" s="68"/>
      <c r="OGO11" s="68"/>
      <c r="OGP11" s="68"/>
      <c r="OGQ11" s="68"/>
      <c r="OGR11" s="68"/>
      <c r="OGS11" s="68"/>
      <c r="OGT11" s="68"/>
      <c r="OGU11" s="68"/>
      <c r="OGV11" s="68"/>
      <c r="OGW11" s="68"/>
      <c r="OGX11" s="68"/>
      <c r="OGY11" s="68"/>
      <c r="OGZ11" s="68"/>
      <c r="OHA11" s="68"/>
      <c r="OHB11" s="68"/>
      <c r="OHC11" s="68"/>
      <c r="OHD11" s="68"/>
      <c r="OHE11" s="68"/>
      <c r="OHF11" s="68"/>
      <c r="OHG11" s="68"/>
      <c r="OHH11" s="68"/>
      <c r="OHI11" s="68"/>
      <c r="OHJ11" s="68"/>
      <c r="OHK11" s="68"/>
      <c r="OHL11" s="68"/>
      <c r="OHM11" s="68"/>
      <c r="OHN11" s="68"/>
      <c r="OHO11" s="68"/>
      <c r="OHP11" s="68"/>
      <c r="OHQ11" s="68"/>
      <c r="OHR11" s="68"/>
      <c r="OHS11" s="68"/>
      <c r="OHT11" s="68"/>
      <c r="OHU11" s="68"/>
      <c r="OHV11" s="68"/>
      <c r="OHW11" s="68"/>
      <c r="OHX11" s="68"/>
      <c r="OHY11" s="68"/>
      <c r="OHZ11" s="68"/>
      <c r="OIA11" s="68"/>
      <c r="OIB11" s="68"/>
      <c r="OIC11" s="68"/>
      <c r="OID11" s="68"/>
      <c r="OIE11" s="68"/>
      <c r="OIF11" s="68"/>
      <c r="OIG11" s="68"/>
      <c r="OIH11" s="68"/>
      <c r="OII11" s="68"/>
      <c r="OIJ11" s="68"/>
      <c r="OIK11" s="68"/>
      <c r="OIL11" s="68"/>
      <c r="OIM11" s="68"/>
      <c r="OIN11" s="68"/>
      <c r="OIO11" s="68"/>
      <c r="OIP11" s="68"/>
      <c r="OIQ11" s="68"/>
      <c r="OIR11" s="68"/>
      <c r="OIS11" s="68"/>
      <c r="OIT11" s="68"/>
      <c r="OIU11" s="68"/>
      <c r="OIV11" s="68"/>
      <c r="OIW11" s="68"/>
      <c r="OIX11" s="68"/>
      <c r="OIY11" s="68"/>
      <c r="OIZ11" s="68"/>
      <c r="OJA11" s="68"/>
      <c r="OJB11" s="68"/>
      <c r="OJC11" s="68"/>
      <c r="OJD11" s="68"/>
      <c r="OJE11" s="68"/>
      <c r="OJF11" s="68"/>
      <c r="OJG11" s="68"/>
      <c r="OJH11" s="68"/>
      <c r="OJI11" s="68"/>
      <c r="OJJ11" s="68"/>
      <c r="OJK11" s="68"/>
      <c r="OJL11" s="68"/>
      <c r="OJM11" s="68"/>
      <c r="OJN11" s="68"/>
      <c r="OJO11" s="68"/>
      <c r="OJP11" s="68"/>
      <c r="OJQ11" s="68"/>
      <c r="OJR11" s="68"/>
      <c r="OJS11" s="68"/>
      <c r="OJT11" s="68"/>
      <c r="OJU11" s="68"/>
      <c r="OJV11" s="68"/>
      <c r="OJW11" s="68"/>
      <c r="OJX11" s="68"/>
      <c r="OJY11" s="68"/>
      <c r="OJZ11" s="68"/>
      <c r="OKA11" s="68"/>
      <c r="OKB11" s="68"/>
      <c r="OKC11" s="68"/>
      <c r="OKD11" s="68"/>
      <c r="OKE11" s="68"/>
      <c r="OKF11" s="68"/>
      <c r="OKG11" s="68"/>
      <c r="OKH11" s="68"/>
      <c r="OKI11" s="68"/>
      <c r="OKJ11" s="68"/>
      <c r="OKK11" s="68"/>
      <c r="OKL11" s="68"/>
      <c r="OKM11" s="68"/>
      <c r="OKN11" s="68"/>
      <c r="OKO11" s="68"/>
      <c r="OKP11" s="68"/>
      <c r="OKQ11" s="68"/>
      <c r="OKR11" s="68"/>
      <c r="OKS11" s="68"/>
      <c r="OKT11" s="68"/>
      <c r="OKU11" s="68"/>
      <c r="OKV11" s="68"/>
      <c r="OKW11" s="68"/>
      <c r="OKX11" s="68"/>
      <c r="OKY11" s="68"/>
      <c r="OKZ11" s="68"/>
      <c r="OLA11" s="68"/>
      <c r="OLB11" s="68"/>
      <c r="OLC11" s="68"/>
      <c r="OLD11" s="68"/>
      <c r="OLE11" s="68"/>
      <c r="OLF11" s="68"/>
      <c r="OLG11" s="68"/>
      <c r="OLH11" s="68"/>
      <c r="OLI11" s="68"/>
      <c r="OLJ11" s="68"/>
      <c r="OLK11" s="68"/>
      <c r="OLL11" s="68"/>
      <c r="OLM11" s="68"/>
      <c r="OLN11" s="68"/>
      <c r="OLO11" s="68"/>
      <c r="OLP11" s="68"/>
      <c r="OLQ11" s="68"/>
      <c r="OLR11" s="68"/>
      <c r="OLS11" s="68"/>
      <c r="OLT11" s="68"/>
      <c r="OLU11" s="68"/>
      <c r="OLV11" s="68"/>
      <c r="OLW11" s="68"/>
      <c r="OLX11" s="68"/>
      <c r="OLY11" s="68"/>
      <c r="OLZ11" s="68"/>
      <c r="OMA11" s="68"/>
      <c r="OMB11" s="68"/>
      <c r="OMC11" s="68"/>
      <c r="OMD11" s="68"/>
      <c r="OME11" s="68"/>
      <c r="OMF11" s="68"/>
      <c r="OMG11" s="68"/>
      <c r="OMH11" s="68"/>
      <c r="OMI11" s="68"/>
      <c r="OMJ11" s="68"/>
      <c r="OMK11" s="68"/>
      <c r="OML11" s="68"/>
      <c r="OMM11" s="68"/>
      <c r="OMN11" s="68"/>
      <c r="OMO11" s="68"/>
      <c r="OMP11" s="68"/>
      <c r="OMQ11" s="68"/>
      <c r="OMR11" s="68"/>
      <c r="OMS11" s="68"/>
      <c r="OMT11" s="68"/>
      <c r="OMU11" s="68"/>
      <c r="OMV11" s="68"/>
      <c r="OMW11" s="68"/>
      <c r="OMX11" s="68"/>
      <c r="OMY11" s="68"/>
      <c r="OMZ11" s="68"/>
      <c r="ONA11" s="68"/>
      <c r="ONB11" s="68"/>
      <c r="ONC11" s="68"/>
      <c r="OND11" s="68"/>
      <c r="ONE11" s="68"/>
      <c r="ONF11" s="68"/>
      <c r="ONG11" s="68"/>
      <c r="ONH11" s="68"/>
      <c r="ONI11" s="68"/>
      <c r="ONJ11" s="68"/>
      <c r="ONK11" s="68"/>
      <c r="ONL11" s="68"/>
      <c r="ONM11" s="68"/>
      <c r="ONN11" s="68"/>
      <c r="ONO11" s="68"/>
      <c r="ONP11" s="68"/>
      <c r="ONQ11" s="68"/>
      <c r="ONR11" s="68"/>
      <c r="ONS11" s="68"/>
      <c r="ONT11" s="68"/>
      <c r="ONU11" s="68"/>
      <c r="ONV11" s="68"/>
      <c r="ONW11" s="68"/>
      <c r="ONX11" s="68"/>
      <c r="ONY11" s="68"/>
      <c r="ONZ11" s="68"/>
      <c r="OOA11" s="68"/>
      <c r="OOB11" s="68"/>
      <c r="OOC11" s="68"/>
      <c r="OOD11" s="68"/>
      <c r="OOE11" s="68"/>
      <c r="OOF11" s="68"/>
      <c r="OOG11" s="68"/>
      <c r="OOH11" s="68"/>
      <c r="OOI11" s="68"/>
      <c r="OOJ11" s="68"/>
      <c r="OOK11" s="68"/>
      <c r="OOL11" s="68"/>
      <c r="OOM11" s="68"/>
      <c r="OON11" s="68"/>
      <c r="OOO11" s="68"/>
      <c r="OOP11" s="68"/>
      <c r="OOQ11" s="68"/>
      <c r="OOR11" s="68"/>
      <c r="OOS11" s="68"/>
      <c r="OOT11" s="68"/>
      <c r="OOU11" s="68"/>
      <c r="OOV11" s="68"/>
      <c r="OOW11" s="68"/>
      <c r="OOX11" s="68"/>
      <c r="OOY11" s="68"/>
      <c r="OOZ11" s="68"/>
      <c r="OPA11" s="68"/>
      <c r="OPB11" s="68"/>
      <c r="OPC11" s="68"/>
      <c r="OPD11" s="68"/>
      <c r="OPE11" s="68"/>
      <c r="OPF11" s="68"/>
      <c r="OPG11" s="68"/>
      <c r="OPH11" s="68"/>
      <c r="OPI11" s="68"/>
      <c r="OPJ11" s="68"/>
      <c r="OPK11" s="68"/>
      <c r="OPL11" s="68"/>
      <c r="OPM11" s="68"/>
      <c r="OPN11" s="68"/>
      <c r="OPO11" s="68"/>
      <c r="OPP11" s="68"/>
      <c r="OPQ11" s="68"/>
      <c r="OPR11" s="68"/>
      <c r="OPS11" s="68"/>
      <c r="OPT11" s="68"/>
      <c r="OPU11" s="68"/>
      <c r="OPV11" s="68"/>
      <c r="OPW11" s="68"/>
      <c r="OPX11" s="68"/>
      <c r="OPY11" s="68"/>
      <c r="OPZ11" s="68"/>
      <c r="OQA11" s="68"/>
      <c r="OQB11" s="68"/>
      <c r="OQC11" s="68"/>
      <c r="OQD11" s="68"/>
      <c r="OQE11" s="68"/>
      <c r="OQF11" s="68"/>
      <c r="OQG11" s="68"/>
      <c r="OQH11" s="68"/>
      <c r="OQI11" s="68"/>
      <c r="OQJ11" s="68"/>
      <c r="OQK11" s="68"/>
      <c r="OQL11" s="68"/>
      <c r="OQM11" s="68"/>
      <c r="OQN11" s="68"/>
      <c r="OQO11" s="68"/>
      <c r="OQP11" s="68"/>
      <c r="OQQ11" s="68"/>
      <c r="OQR11" s="68"/>
      <c r="OQS11" s="68"/>
      <c r="OQT11" s="68"/>
      <c r="OQU11" s="68"/>
      <c r="OQV11" s="68"/>
      <c r="OQW11" s="68"/>
      <c r="OQX11" s="68"/>
      <c r="OQY11" s="68"/>
      <c r="OQZ11" s="68"/>
      <c r="ORA11" s="68"/>
      <c r="ORB11" s="68"/>
      <c r="ORC11" s="68"/>
      <c r="ORD11" s="68"/>
      <c r="ORE11" s="68"/>
      <c r="ORF11" s="68"/>
      <c r="ORG11" s="68"/>
      <c r="ORH11" s="68"/>
      <c r="ORI11" s="68"/>
      <c r="ORJ11" s="68"/>
      <c r="ORK11" s="68"/>
      <c r="ORL11" s="68"/>
      <c r="ORM11" s="68"/>
      <c r="ORN11" s="68"/>
      <c r="ORO11" s="68"/>
      <c r="ORP11" s="68"/>
      <c r="ORQ11" s="68"/>
      <c r="ORR11" s="68"/>
      <c r="ORS11" s="68"/>
      <c r="ORT11" s="68"/>
      <c r="ORU11" s="68"/>
      <c r="ORV11" s="68"/>
      <c r="ORW11" s="68"/>
      <c r="ORX11" s="68"/>
      <c r="ORY11" s="68"/>
      <c r="ORZ11" s="68"/>
      <c r="OSA11" s="68"/>
      <c r="OSB11" s="68"/>
      <c r="OSC11" s="68"/>
      <c r="OSD11" s="68"/>
      <c r="OSE11" s="68"/>
      <c r="OSF11" s="68"/>
      <c r="OSG11" s="68"/>
      <c r="OSH11" s="68"/>
      <c r="OSI11" s="68"/>
      <c r="OSJ11" s="68"/>
      <c r="OSK11" s="68"/>
      <c r="OSL11" s="68"/>
      <c r="OSM11" s="68"/>
      <c r="OSN11" s="68"/>
      <c r="OSO11" s="68"/>
      <c r="OSP11" s="68"/>
      <c r="OSQ11" s="68"/>
      <c r="OSR11" s="68"/>
      <c r="OSS11" s="68"/>
      <c r="OST11" s="68"/>
      <c r="OSU11" s="68"/>
      <c r="OSV11" s="68"/>
      <c r="OSW11" s="68"/>
      <c r="OSX11" s="68"/>
      <c r="OSY11" s="68"/>
      <c r="OSZ11" s="68"/>
      <c r="OTA11" s="68"/>
      <c r="OTB11" s="68"/>
      <c r="OTC11" s="68"/>
      <c r="OTD11" s="68"/>
      <c r="OTE11" s="68"/>
      <c r="OTF11" s="68"/>
      <c r="OTG11" s="68"/>
      <c r="OTH11" s="68"/>
      <c r="OTI11" s="68"/>
      <c r="OTJ11" s="68"/>
      <c r="OTK11" s="68"/>
      <c r="OTL11" s="68"/>
      <c r="OTM11" s="68"/>
      <c r="OTN11" s="68"/>
      <c r="OTO11" s="68"/>
      <c r="OTP11" s="68"/>
      <c r="OTQ11" s="68"/>
      <c r="OTR11" s="68"/>
      <c r="OTS11" s="68"/>
      <c r="OTT11" s="68"/>
      <c r="OTU11" s="68"/>
      <c r="OTV11" s="68"/>
      <c r="OTW11" s="68"/>
      <c r="OTX11" s="68"/>
      <c r="OTY11" s="68"/>
      <c r="OTZ11" s="68"/>
      <c r="OUA11" s="68"/>
      <c r="OUB11" s="68"/>
      <c r="OUC11" s="68"/>
      <c r="OUD11" s="68"/>
      <c r="OUE11" s="68"/>
      <c r="OUF11" s="68"/>
      <c r="OUG11" s="68"/>
      <c r="OUH11" s="68"/>
      <c r="OUI11" s="68"/>
      <c r="OUJ11" s="68"/>
      <c r="OUK11" s="68"/>
      <c r="OUL11" s="68"/>
      <c r="OUM11" s="68"/>
      <c r="OUN11" s="68"/>
      <c r="OUO11" s="68"/>
      <c r="OUP11" s="68"/>
      <c r="OUQ11" s="68"/>
      <c r="OUR11" s="68"/>
      <c r="OUS11" s="68"/>
      <c r="OUT11" s="68"/>
      <c r="OUU11" s="68"/>
      <c r="OUV11" s="68"/>
      <c r="OUW11" s="68"/>
      <c r="OUX11" s="68"/>
      <c r="OUY11" s="68"/>
      <c r="OUZ11" s="68"/>
      <c r="OVA11" s="68"/>
      <c r="OVB11" s="68"/>
      <c r="OVC11" s="68"/>
      <c r="OVD11" s="68"/>
      <c r="OVE11" s="68"/>
      <c r="OVF11" s="68"/>
      <c r="OVG11" s="68"/>
      <c r="OVH11" s="68"/>
      <c r="OVI11" s="68"/>
      <c r="OVJ11" s="68"/>
      <c r="OVK11" s="68"/>
      <c r="OVL11" s="68"/>
      <c r="OVM11" s="68"/>
      <c r="OVN11" s="68"/>
      <c r="OVO11" s="68"/>
      <c r="OVP11" s="68"/>
      <c r="OVQ11" s="68"/>
      <c r="OVR11" s="68"/>
      <c r="OVS11" s="68"/>
      <c r="OVT11" s="68"/>
      <c r="OVU11" s="68"/>
      <c r="OVV11" s="68"/>
      <c r="OVW11" s="68"/>
      <c r="OVX11" s="68"/>
      <c r="OVY11" s="68"/>
      <c r="OVZ11" s="68"/>
      <c r="OWA11" s="68"/>
      <c r="OWB11" s="68"/>
      <c r="OWC11" s="68"/>
      <c r="OWD11" s="68"/>
      <c r="OWE11" s="68"/>
      <c r="OWF11" s="68"/>
      <c r="OWG11" s="68"/>
      <c r="OWH11" s="68"/>
      <c r="OWI11" s="68"/>
      <c r="OWJ11" s="68"/>
      <c r="OWK11" s="68"/>
      <c r="OWL11" s="68"/>
      <c r="OWM11" s="68"/>
      <c r="OWN11" s="68"/>
      <c r="OWO11" s="68"/>
      <c r="OWP11" s="68"/>
      <c r="OWQ11" s="68"/>
      <c r="OWR11" s="68"/>
      <c r="OWS11" s="68"/>
      <c r="OWT11" s="68"/>
      <c r="OWU11" s="68"/>
      <c r="OWV11" s="68"/>
      <c r="OWW11" s="68"/>
      <c r="OWX11" s="68"/>
      <c r="OWY11" s="68"/>
      <c r="OWZ11" s="68"/>
      <c r="OXA11" s="68"/>
      <c r="OXB11" s="68"/>
      <c r="OXC11" s="68"/>
      <c r="OXD11" s="68"/>
      <c r="OXE11" s="68"/>
      <c r="OXF11" s="68"/>
      <c r="OXG11" s="68"/>
      <c r="OXH11" s="68"/>
      <c r="OXI11" s="68"/>
      <c r="OXJ11" s="68"/>
      <c r="OXK11" s="68"/>
      <c r="OXL11" s="68"/>
      <c r="OXM11" s="68"/>
      <c r="OXN11" s="68"/>
      <c r="OXO11" s="68"/>
      <c r="OXP11" s="68"/>
      <c r="OXQ11" s="68"/>
      <c r="OXR11" s="68"/>
      <c r="OXS11" s="68"/>
      <c r="OXT11" s="68"/>
      <c r="OXU11" s="68"/>
      <c r="OXV11" s="68"/>
      <c r="OXW11" s="68"/>
      <c r="OXX11" s="68"/>
      <c r="OXY11" s="68"/>
      <c r="OXZ11" s="68"/>
      <c r="OYA11" s="68"/>
      <c r="OYB11" s="68"/>
      <c r="OYC11" s="68"/>
      <c r="OYD11" s="68"/>
      <c r="OYE11" s="68"/>
      <c r="OYF11" s="68"/>
      <c r="OYG11" s="68"/>
      <c r="OYH11" s="68"/>
      <c r="OYI11" s="68"/>
      <c r="OYJ11" s="68"/>
      <c r="OYK11" s="68"/>
      <c r="OYL11" s="68"/>
      <c r="OYM11" s="68"/>
      <c r="OYN11" s="68"/>
      <c r="OYO11" s="68"/>
      <c r="OYP11" s="68"/>
      <c r="OYQ11" s="68"/>
      <c r="OYR11" s="68"/>
      <c r="OYS11" s="68"/>
      <c r="OYT11" s="68"/>
      <c r="OYU11" s="68"/>
      <c r="OYV11" s="68"/>
      <c r="OYW11" s="68"/>
      <c r="OYX11" s="68"/>
      <c r="OYY11" s="68"/>
      <c r="OYZ11" s="68"/>
      <c r="OZA11" s="68"/>
      <c r="OZB11" s="68"/>
      <c r="OZC11" s="68"/>
      <c r="OZD11" s="68"/>
      <c r="OZE11" s="68"/>
      <c r="OZF11" s="68"/>
      <c r="OZG11" s="68"/>
      <c r="OZH11" s="68"/>
      <c r="OZI11" s="68"/>
      <c r="OZJ11" s="68"/>
      <c r="OZK11" s="68"/>
      <c r="OZL11" s="68"/>
      <c r="OZM11" s="68"/>
      <c r="OZN11" s="68"/>
      <c r="OZO11" s="68"/>
      <c r="OZP11" s="68"/>
      <c r="OZQ11" s="68"/>
      <c r="OZR11" s="68"/>
      <c r="OZS11" s="68"/>
      <c r="OZT11" s="68"/>
      <c r="OZU11" s="68"/>
      <c r="OZV11" s="68"/>
      <c r="OZW11" s="68"/>
      <c r="OZX11" s="68"/>
      <c r="OZY11" s="68"/>
      <c r="OZZ11" s="68"/>
      <c r="PAA11" s="68"/>
      <c r="PAB11" s="68"/>
      <c r="PAC11" s="68"/>
      <c r="PAD11" s="68"/>
      <c r="PAE11" s="68"/>
      <c r="PAF11" s="68"/>
      <c r="PAG11" s="68"/>
      <c r="PAH11" s="68"/>
      <c r="PAI11" s="68"/>
      <c r="PAJ11" s="68"/>
      <c r="PAK11" s="68"/>
      <c r="PAL11" s="68"/>
      <c r="PAM11" s="68"/>
      <c r="PAN11" s="68"/>
      <c r="PAO11" s="68"/>
      <c r="PAP11" s="68"/>
      <c r="PAQ11" s="68"/>
      <c r="PAR11" s="68"/>
      <c r="PAS11" s="68"/>
      <c r="PAT11" s="68"/>
      <c r="PAU11" s="68"/>
      <c r="PAV11" s="68"/>
      <c r="PAW11" s="68"/>
      <c r="PAX11" s="68"/>
      <c r="PAY11" s="68"/>
      <c r="PAZ11" s="68"/>
      <c r="PBA11" s="68"/>
      <c r="PBB11" s="68"/>
      <c r="PBC11" s="68"/>
      <c r="PBD11" s="68"/>
      <c r="PBE11" s="68"/>
      <c r="PBF11" s="68"/>
      <c r="PBG11" s="68"/>
      <c r="PBH11" s="68"/>
      <c r="PBI11" s="68"/>
      <c r="PBJ11" s="68"/>
      <c r="PBK11" s="68"/>
      <c r="PBL11" s="68"/>
      <c r="PBM11" s="68"/>
      <c r="PBN11" s="68"/>
      <c r="PBO11" s="68"/>
      <c r="PBP11" s="68"/>
      <c r="PBQ11" s="68"/>
      <c r="PBR11" s="68"/>
      <c r="PBS11" s="68"/>
      <c r="PBT11" s="68"/>
      <c r="PBU11" s="68"/>
      <c r="PBV11" s="68"/>
      <c r="PBW11" s="68"/>
      <c r="PBX11" s="68"/>
      <c r="PBY11" s="68"/>
      <c r="PBZ11" s="68"/>
      <c r="PCA11" s="68"/>
      <c r="PCB11" s="68"/>
      <c r="PCC11" s="68"/>
      <c r="PCD11" s="68"/>
      <c r="PCE11" s="68"/>
      <c r="PCF11" s="68"/>
      <c r="PCG11" s="68"/>
      <c r="PCH11" s="68"/>
      <c r="PCI11" s="68"/>
      <c r="PCJ11" s="68"/>
      <c r="PCK11" s="68"/>
      <c r="PCL11" s="68"/>
      <c r="PCM11" s="68"/>
      <c r="PCN11" s="68"/>
      <c r="PCO11" s="68"/>
      <c r="PCP11" s="68"/>
      <c r="PCQ11" s="68"/>
      <c r="PCR11" s="68"/>
      <c r="PCS11" s="68"/>
      <c r="PCT11" s="68"/>
      <c r="PCU11" s="68"/>
      <c r="PCV11" s="68"/>
      <c r="PCW11" s="68"/>
      <c r="PCX11" s="68"/>
      <c r="PCY11" s="68"/>
      <c r="PCZ11" s="68"/>
      <c r="PDA11" s="68"/>
      <c r="PDB11" s="68"/>
      <c r="PDC11" s="68"/>
      <c r="PDD11" s="68"/>
      <c r="PDE11" s="68"/>
      <c r="PDF11" s="68"/>
      <c r="PDG11" s="68"/>
      <c r="PDH11" s="68"/>
      <c r="PDI11" s="68"/>
      <c r="PDJ11" s="68"/>
      <c r="PDK11" s="68"/>
      <c r="PDL11" s="68"/>
      <c r="PDM11" s="68"/>
      <c r="PDN11" s="68"/>
      <c r="PDO11" s="68"/>
      <c r="PDP11" s="68"/>
      <c r="PDQ11" s="68"/>
      <c r="PDR11" s="68"/>
      <c r="PDS11" s="68"/>
      <c r="PDT11" s="68"/>
      <c r="PDU11" s="68"/>
      <c r="PDV11" s="68"/>
      <c r="PDW11" s="68"/>
      <c r="PDX11" s="68"/>
      <c r="PDY11" s="68"/>
      <c r="PDZ11" s="68"/>
      <c r="PEA11" s="68"/>
      <c r="PEB11" s="68"/>
      <c r="PEC11" s="68"/>
      <c r="PED11" s="68"/>
      <c r="PEE11" s="68"/>
      <c r="PEF11" s="68"/>
      <c r="PEG11" s="68"/>
      <c r="PEH11" s="68"/>
      <c r="PEI11" s="68"/>
      <c r="PEJ11" s="68"/>
      <c r="PEK11" s="68"/>
      <c r="PEL11" s="68"/>
      <c r="PEM11" s="68"/>
      <c r="PEN11" s="68"/>
      <c r="PEO11" s="68"/>
      <c r="PEP11" s="68"/>
      <c r="PEQ11" s="68"/>
      <c r="PER11" s="68"/>
      <c r="PES11" s="68"/>
      <c r="PET11" s="68"/>
      <c r="PEU11" s="68"/>
      <c r="PEV11" s="68"/>
      <c r="PEW11" s="68"/>
      <c r="PEX11" s="68"/>
      <c r="PEY11" s="68"/>
      <c r="PEZ11" s="68"/>
      <c r="PFA11" s="68"/>
      <c r="PFB11" s="68"/>
      <c r="PFC11" s="68"/>
      <c r="PFD11" s="68"/>
      <c r="PFE11" s="68"/>
      <c r="PFF11" s="68"/>
      <c r="PFG11" s="68"/>
      <c r="PFH11" s="68"/>
      <c r="PFI11" s="68"/>
      <c r="PFJ11" s="68"/>
      <c r="PFK11" s="68"/>
      <c r="PFL11" s="68"/>
      <c r="PFM11" s="68"/>
      <c r="PFN11" s="68"/>
      <c r="PFO11" s="68"/>
      <c r="PFP11" s="68"/>
      <c r="PFQ11" s="68"/>
      <c r="PFR11" s="68"/>
      <c r="PFS11" s="68"/>
      <c r="PFT11" s="68"/>
      <c r="PFU11" s="68"/>
      <c r="PFV11" s="68"/>
      <c r="PFW11" s="68"/>
      <c r="PFX11" s="68"/>
      <c r="PFY11" s="68"/>
      <c r="PFZ11" s="68"/>
      <c r="PGA11" s="68"/>
      <c r="PGB11" s="68"/>
      <c r="PGC11" s="68"/>
      <c r="PGD11" s="68"/>
      <c r="PGE11" s="68"/>
      <c r="PGF11" s="68"/>
      <c r="PGG11" s="68"/>
      <c r="PGH11" s="68"/>
      <c r="PGI11" s="68"/>
      <c r="PGJ11" s="68"/>
      <c r="PGK11" s="68"/>
      <c r="PGL11" s="68"/>
      <c r="PGM11" s="68"/>
      <c r="PGN11" s="68"/>
      <c r="PGO11" s="68"/>
      <c r="PGP11" s="68"/>
      <c r="PGQ11" s="68"/>
      <c r="PGR11" s="68"/>
      <c r="PGS11" s="68"/>
      <c r="PGT11" s="68"/>
      <c r="PGU11" s="68"/>
      <c r="PGV11" s="68"/>
      <c r="PGW11" s="68"/>
      <c r="PGX11" s="68"/>
      <c r="PGY11" s="68"/>
      <c r="PGZ11" s="68"/>
      <c r="PHA11" s="68"/>
      <c r="PHB11" s="68"/>
      <c r="PHC11" s="68"/>
      <c r="PHD11" s="68"/>
      <c r="PHE11" s="68"/>
      <c r="PHF11" s="68"/>
      <c r="PHG11" s="68"/>
      <c r="PHH11" s="68"/>
      <c r="PHI11" s="68"/>
      <c r="PHJ11" s="68"/>
      <c r="PHK11" s="68"/>
      <c r="PHL11" s="68"/>
      <c r="PHM11" s="68"/>
      <c r="PHN11" s="68"/>
      <c r="PHO11" s="68"/>
      <c r="PHP11" s="68"/>
      <c r="PHQ11" s="68"/>
      <c r="PHR11" s="68"/>
      <c r="PHS11" s="68"/>
      <c r="PHT11" s="68"/>
      <c r="PHU11" s="68"/>
      <c r="PHV11" s="68"/>
      <c r="PHW11" s="68"/>
      <c r="PHX11" s="68"/>
      <c r="PHY11" s="68"/>
      <c r="PHZ11" s="68"/>
      <c r="PIA11" s="68"/>
      <c r="PIB11" s="68"/>
      <c r="PIC11" s="68"/>
      <c r="PID11" s="68"/>
      <c r="PIE11" s="68"/>
      <c r="PIF11" s="68"/>
      <c r="PIG11" s="68"/>
      <c r="PIH11" s="68"/>
      <c r="PII11" s="68"/>
      <c r="PIJ11" s="68"/>
      <c r="PIK11" s="68"/>
      <c r="PIL11" s="68"/>
      <c r="PIM11" s="68"/>
      <c r="PIN11" s="68"/>
      <c r="PIO11" s="68"/>
      <c r="PIP11" s="68"/>
      <c r="PIQ11" s="68"/>
      <c r="PIR11" s="68"/>
      <c r="PIS11" s="68"/>
      <c r="PIT11" s="68"/>
      <c r="PIU11" s="68"/>
      <c r="PIV11" s="68"/>
      <c r="PIW11" s="68"/>
      <c r="PIX11" s="68"/>
      <c r="PIY11" s="68"/>
      <c r="PIZ11" s="68"/>
      <c r="PJA11" s="68"/>
      <c r="PJB11" s="68"/>
      <c r="PJC11" s="68"/>
      <c r="PJD11" s="68"/>
      <c r="PJE11" s="68"/>
      <c r="PJF11" s="68"/>
      <c r="PJG11" s="68"/>
      <c r="PJH11" s="68"/>
      <c r="PJI11" s="68"/>
      <c r="PJJ11" s="68"/>
      <c r="PJK11" s="68"/>
      <c r="PJL11" s="68"/>
      <c r="PJM11" s="68"/>
      <c r="PJN11" s="68"/>
      <c r="PJO11" s="68"/>
      <c r="PJP11" s="68"/>
      <c r="PJQ11" s="68"/>
      <c r="PJR11" s="68"/>
      <c r="PJS11" s="68"/>
      <c r="PJT11" s="68"/>
      <c r="PJU11" s="68"/>
      <c r="PJV11" s="68"/>
      <c r="PJW11" s="68"/>
      <c r="PJX11" s="68"/>
      <c r="PJY11" s="68"/>
      <c r="PJZ11" s="68"/>
      <c r="PKA11" s="68"/>
      <c r="PKB11" s="68"/>
      <c r="PKC11" s="68"/>
      <c r="PKD11" s="68"/>
      <c r="PKE11" s="68"/>
      <c r="PKF11" s="68"/>
      <c r="PKG11" s="68"/>
      <c r="PKH11" s="68"/>
      <c r="PKI11" s="68"/>
      <c r="PKJ11" s="68"/>
      <c r="PKK11" s="68"/>
      <c r="PKL11" s="68"/>
      <c r="PKM11" s="68"/>
      <c r="PKN11" s="68"/>
      <c r="PKO11" s="68"/>
      <c r="PKP11" s="68"/>
      <c r="PKQ11" s="68"/>
      <c r="PKR11" s="68"/>
      <c r="PKS11" s="68"/>
      <c r="PKT11" s="68"/>
      <c r="PKU11" s="68"/>
      <c r="PKV11" s="68"/>
      <c r="PKW11" s="68"/>
      <c r="PKX11" s="68"/>
      <c r="PKY11" s="68"/>
      <c r="PKZ11" s="68"/>
      <c r="PLA11" s="68"/>
      <c r="PLB11" s="68"/>
      <c r="PLC11" s="68"/>
      <c r="PLD11" s="68"/>
      <c r="PLE11" s="68"/>
      <c r="PLF11" s="68"/>
      <c r="PLG11" s="68"/>
      <c r="PLH11" s="68"/>
      <c r="PLI11" s="68"/>
      <c r="PLJ11" s="68"/>
      <c r="PLK11" s="68"/>
      <c r="PLL11" s="68"/>
      <c r="PLM11" s="68"/>
      <c r="PLN11" s="68"/>
      <c r="PLO11" s="68"/>
      <c r="PLP11" s="68"/>
      <c r="PLQ11" s="68"/>
      <c r="PLR11" s="68"/>
      <c r="PLS11" s="68"/>
      <c r="PLT11" s="68"/>
      <c r="PLU11" s="68"/>
      <c r="PLV11" s="68"/>
      <c r="PLW11" s="68"/>
      <c r="PLX11" s="68"/>
      <c r="PLY11" s="68"/>
      <c r="PLZ11" s="68"/>
      <c r="PMA11" s="68"/>
      <c r="PMB11" s="68"/>
      <c r="PMC11" s="68"/>
      <c r="PMD11" s="68"/>
      <c r="PME11" s="68"/>
      <c r="PMF11" s="68"/>
      <c r="PMG11" s="68"/>
      <c r="PMH11" s="68"/>
      <c r="PMI11" s="68"/>
      <c r="PMJ11" s="68"/>
      <c r="PMK11" s="68"/>
      <c r="PML11" s="68"/>
      <c r="PMM11" s="68"/>
      <c r="PMN11" s="68"/>
      <c r="PMO11" s="68"/>
      <c r="PMP11" s="68"/>
      <c r="PMQ11" s="68"/>
      <c r="PMR11" s="68"/>
      <c r="PMS11" s="68"/>
      <c r="PMT11" s="68"/>
      <c r="PMU11" s="68"/>
      <c r="PMV11" s="68"/>
      <c r="PMW11" s="68"/>
      <c r="PMX11" s="68"/>
      <c r="PMY11" s="68"/>
      <c r="PMZ11" s="68"/>
      <c r="PNA11" s="68"/>
      <c r="PNB11" s="68"/>
      <c r="PNC11" s="68"/>
      <c r="PND11" s="68"/>
      <c r="PNE11" s="68"/>
      <c r="PNF11" s="68"/>
      <c r="PNG11" s="68"/>
      <c r="PNH11" s="68"/>
      <c r="PNI11" s="68"/>
      <c r="PNJ11" s="68"/>
      <c r="PNK11" s="68"/>
      <c r="PNL11" s="68"/>
      <c r="PNM11" s="68"/>
      <c r="PNN11" s="68"/>
      <c r="PNO11" s="68"/>
      <c r="PNP11" s="68"/>
      <c r="PNQ11" s="68"/>
      <c r="PNR11" s="68"/>
      <c r="PNS11" s="68"/>
      <c r="PNT11" s="68"/>
      <c r="PNU11" s="68"/>
      <c r="PNV11" s="68"/>
      <c r="PNW11" s="68"/>
      <c r="PNX11" s="68"/>
      <c r="PNY11" s="68"/>
      <c r="PNZ11" s="68"/>
      <c r="POA11" s="68"/>
      <c r="POB11" s="68"/>
      <c r="POC11" s="68"/>
      <c r="POD11" s="68"/>
      <c r="POE11" s="68"/>
      <c r="POF11" s="68"/>
      <c r="POG11" s="68"/>
      <c r="POH11" s="68"/>
      <c r="POI11" s="68"/>
      <c r="POJ11" s="68"/>
      <c r="POK11" s="68"/>
      <c r="POL11" s="68"/>
      <c r="POM11" s="68"/>
      <c r="PON11" s="68"/>
      <c r="POO11" s="68"/>
      <c r="POP11" s="68"/>
      <c r="POQ11" s="68"/>
      <c r="POR11" s="68"/>
      <c r="POS11" s="68"/>
      <c r="POT11" s="68"/>
      <c r="POU11" s="68"/>
      <c r="POV11" s="68"/>
      <c r="POW11" s="68"/>
      <c r="POX11" s="68"/>
      <c r="POY11" s="68"/>
      <c r="POZ11" s="68"/>
      <c r="PPA11" s="68"/>
      <c r="PPB11" s="68"/>
      <c r="PPC11" s="68"/>
      <c r="PPD11" s="68"/>
      <c r="PPE11" s="68"/>
      <c r="PPF11" s="68"/>
      <c r="PPG11" s="68"/>
      <c r="PPH11" s="68"/>
      <c r="PPI11" s="68"/>
      <c r="PPJ11" s="68"/>
      <c r="PPK11" s="68"/>
      <c r="PPL11" s="68"/>
      <c r="PPM11" s="68"/>
      <c r="PPN11" s="68"/>
      <c r="PPO11" s="68"/>
      <c r="PPP11" s="68"/>
      <c r="PPQ11" s="68"/>
      <c r="PPR11" s="68"/>
      <c r="PPS11" s="68"/>
      <c r="PPT11" s="68"/>
      <c r="PPU11" s="68"/>
      <c r="PPV11" s="68"/>
      <c r="PPW11" s="68"/>
      <c r="PPX11" s="68"/>
      <c r="PPY11" s="68"/>
      <c r="PPZ11" s="68"/>
      <c r="PQA11" s="68"/>
      <c r="PQB11" s="68"/>
      <c r="PQC11" s="68"/>
      <c r="PQD11" s="68"/>
      <c r="PQE11" s="68"/>
      <c r="PQF11" s="68"/>
      <c r="PQG11" s="68"/>
      <c r="PQH11" s="68"/>
      <c r="PQI11" s="68"/>
      <c r="PQJ11" s="68"/>
      <c r="PQK11" s="68"/>
      <c r="PQL11" s="68"/>
      <c r="PQM11" s="68"/>
      <c r="PQN11" s="68"/>
      <c r="PQO11" s="68"/>
      <c r="PQP11" s="68"/>
      <c r="PQQ11" s="68"/>
      <c r="PQR11" s="68"/>
      <c r="PQS11" s="68"/>
      <c r="PQT11" s="68"/>
      <c r="PQU11" s="68"/>
      <c r="PQV11" s="68"/>
      <c r="PQW11" s="68"/>
      <c r="PQX11" s="68"/>
      <c r="PQY11" s="68"/>
      <c r="PQZ11" s="68"/>
      <c r="PRA11" s="68"/>
      <c r="PRB11" s="68"/>
      <c r="PRC11" s="68"/>
      <c r="PRD11" s="68"/>
      <c r="PRE11" s="68"/>
      <c r="PRF11" s="68"/>
      <c r="PRG11" s="68"/>
      <c r="PRH11" s="68"/>
      <c r="PRI11" s="68"/>
      <c r="PRJ11" s="68"/>
      <c r="PRK11" s="68"/>
      <c r="PRL11" s="68"/>
      <c r="PRM11" s="68"/>
      <c r="PRN11" s="68"/>
      <c r="PRO11" s="68"/>
      <c r="PRP11" s="68"/>
      <c r="PRQ11" s="68"/>
      <c r="PRR11" s="68"/>
      <c r="PRS11" s="68"/>
      <c r="PRT11" s="68"/>
      <c r="PRU11" s="68"/>
      <c r="PRV11" s="68"/>
      <c r="PRW11" s="68"/>
      <c r="PRX11" s="68"/>
      <c r="PRY11" s="68"/>
      <c r="PRZ11" s="68"/>
      <c r="PSA11" s="68"/>
      <c r="PSB11" s="68"/>
      <c r="PSC11" s="68"/>
      <c r="PSD11" s="68"/>
      <c r="PSE11" s="68"/>
      <c r="PSF11" s="68"/>
      <c r="PSG11" s="68"/>
      <c r="PSH11" s="68"/>
      <c r="PSI11" s="68"/>
      <c r="PSJ11" s="68"/>
      <c r="PSK11" s="68"/>
      <c r="PSL11" s="68"/>
      <c r="PSM11" s="68"/>
      <c r="PSN11" s="68"/>
      <c r="PSO11" s="68"/>
      <c r="PSP11" s="68"/>
      <c r="PSQ11" s="68"/>
      <c r="PSR11" s="68"/>
      <c r="PSS11" s="68"/>
      <c r="PST11" s="68"/>
      <c r="PSU11" s="68"/>
      <c r="PSV11" s="68"/>
      <c r="PSW11" s="68"/>
      <c r="PSX11" s="68"/>
      <c r="PSY11" s="68"/>
      <c r="PSZ11" s="68"/>
      <c r="PTA11" s="68"/>
      <c r="PTB11" s="68"/>
      <c r="PTC11" s="68"/>
      <c r="PTD11" s="68"/>
      <c r="PTE11" s="68"/>
      <c r="PTF11" s="68"/>
      <c r="PTG11" s="68"/>
      <c r="PTH11" s="68"/>
      <c r="PTI11" s="68"/>
      <c r="PTJ11" s="68"/>
      <c r="PTK11" s="68"/>
      <c r="PTL11" s="68"/>
      <c r="PTM11" s="68"/>
      <c r="PTN11" s="68"/>
      <c r="PTO11" s="68"/>
      <c r="PTP11" s="68"/>
      <c r="PTQ11" s="68"/>
      <c r="PTR11" s="68"/>
      <c r="PTS11" s="68"/>
      <c r="PTT11" s="68"/>
      <c r="PTU11" s="68"/>
      <c r="PTV11" s="68"/>
      <c r="PTW11" s="68"/>
      <c r="PTX11" s="68"/>
      <c r="PTY11" s="68"/>
      <c r="PTZ11" s="68"/>
      <c r="PUA11" s="68"/>
      <c r="PUB11" s="68"/>
      <c r="PUC11" s="68"/>
      <c r="PUD11" s="68"/>
      <c r="PUE11" s="68"/>
      <c r="PUF11" s="68"/>
      <c r="PUG11" s="68"/>
      <c r="PUH11" s="68"/>
      <c r="PUI11" s="68"/>
      <c r="PUJ11" s="68"/>
      <c r="PUK11" s="68"/>
      <c r="PUL11" s="68"/>
      <c r="PUM11" s="68"/>
      <c r="PUN11" s="68"/>
      <c r="PUO11" s="68"/>
      <c r="PUP11" s="68"/>
      <c r="PUQ11" s="68"/>
      <c r="PUR11" s="68"/>
      <c r="PUS11" s="68"/>
      <c r="PUT11" s="68"/>
      <c r="PUU11" s="68"/>
      <c r="PUV11" s="68"/>
      <c r="PUW11" s="68"/>
      <c r="PUX11" s="68"/>
      <c r="PUY11" s="68"/>
      <c r="PUZ11" s="68"/>
      <c r="PVA11" s="68"/>
      <c r="PVB11" s="68"/>
      <c r="PVC11" s="68"/>
      <c r="PVD11" s="68"/>
      <c r="PVE11" s="68"/>
      <c r="PVF11" s="68"/>
      <c r="PVG11" s="68"/>
      <c r="PVH11" s="68"/>
      <c r="PVI11" s="68"/>
      <c r="PVJ11" s="68"/>
      <c r="PVK11" s="68"/>
      <c r="PVL11" s="68"/>
      <c r="PVM11" s="68"/>
      <c r="PVN11" s="68"/>
      <c r="PVO11" s="68"/>
      <c r="PVP11" s="68"/>
      <c r="PVQ11" s="68"/>
      <c r="PVR11" s="68"/>
      <c r="PVS11" s="68"/>
      <c r="PVT11" s="68"/>
      <c r="PVU11" s="68"/>
      <c r="PVV11" s="68"/>
      <c r="PVW11" s="68"/>
      <c r="PVX11" s="68"/>
      <c r="PVY11" s="68"/>
      <c r="PVZ11" s="68"/>
      <c r="PWA11" s="68"/>
      <c r="PWB11" s="68"/>
      <c r="PWC11" s="68"/>
      <c r="PWD11" s="68"/>
      <c r="PWE11" s="68"/>
      <c r="PWF11" s="68"/>
      <c r="PWG11" s="68"/>
      <c r="PWH11" s="68"/>
      <c r="PWI11" s="68"/>
      <c r="PWJ11" s="68"/>
      <c r="PWK11" s="68"/>
      <c r="PWL11" s="68"/>
      <c r="PWM11" s="68"/>
      <c r="PWN11" s="68"/>
      <c r="PWO11" s="68"/>
      <c r="PWP11" s="68"/>
      <c r="PWQ11" s="68"/>
      <c r="PWR11" s="68"/>
      <c r="PWS11" s="68"/>
      <c r="PWT11" s="68"/>
      <c r="PWU11" s="68"/>
      <c r="PWV11" s="68"/>
      <c r="PWW11" s="68"/>
      <c r="PWX11" s="68"/>
      <c r="PWY11" s="68"/>
      <c r="PWZ11" s="68"/>
      <c r="PXA11" s="68"/>
      <c r="PXB11" s="68"/>
      <c r="PXC11" s="68"/>
      <c r="PXD11" s="68"/>
      <c r="PXE11" s="68"/>
      <c r="PXF11" s="68"/>
      <c r="PXG11" s="68"/>
      <c r="PXH11" s="68"/>
      <c r="PXI11" s="68"/>
      <c r="PXJ11" s="68"/>
      <c r="PXK11" s="68"/>
      <c r="PXL11" s="68"/>
      <c r="PXM11" s="68"/>
      <c r="PXN11" s="68"/>
      <c r="PXO11" s="68"/>
      <c r="PXP11" s="68"/>
      <c r="PXQ11" s="68"/>
      <c r="PXR11" s="68"/>
      <c r="PXS11" s="68"/>
      <c r="PXT11" s="68"/>
      <c r="PXU11" s="68"/>
      <c r="PXV11" s="68"/>
      <c r="PXW11" s="68"/>
      <c r="PXX11" s="68"/>
      <c r="PXY11" s="68"/>
      <c r="PXZ11" s="68"/>
      <c r="PYA11" s="68"/>
      <c r="PYB11" s="68"/>
      <c r="PYC11" s="68"/>
      <c r="PYD11" s="68"/>
      <c r="PYE11" s="68"/>
      <c r="PYF11" s="68"/>
      <c r="PYG11" s="68"/>
      <c r="PYH11" s="68"/>
      <c r="PYI11" s="68"/>
      <c r="PYJ11" s="68"/>
      <c r="PYK11" s="68"/>
      <c r="PYL11" s="68"/>
      <c r="PYM11" s="68"/>
      <c r="PYN11" s="68"/>
      <c r="PYO11" s="68"/>
      <c r="PYP11" s="68"/>
      <c r="PYQ11" s="68"/>
      <c r="PYR11" s="68"/>
      <c r="PYS11" s="68"/>
      <c r="PYT11" s="68"/>
      <c r="PYU11" s="68"/>
      <c r="PYV11" s="68"/>
      <c r="PYW11" s="68"/>
      <c r="PYX11" s="68"/>
      <c r="PYY11" s="68"/>
      <c r="PYZ11" s="68"/>
      <c r="PZA11" s="68"/>
      <c r="PZB11" s="68"/>
      <c r="PZC11" s="68"/>
      <c r="PZD11" s="68"/>
      <c r="PZE11" s="68"/>
      <c r="PZF11" s="68"/>
      <c r="PZG11" s="68"/>
      <c r="PZH11" s="68"/>
      <c r="PZI11" s="68"/>
      <c r="PZJ11" s="68"/>
      <c r="PZK11" s="68"/>
      <c r="PZL11" s="68"/>
      <c r="PZM11" s="68"/>
      <c r="PZN11" s="68"/>
      <c r="PZO11" s="68"/>
      <c r="PZP11" s="68"/>
      <c r="PZQ11" s="68"/>
      <c r="PZR11" s="68"/>
      <c r="PZS11" s="68"/>
      <c r="PZT11" s="68"/>
      <c r="PZU11" s="68"/>
      <c r="PZV11" s="68"/>
      <c r="PZW11" s="68"/>
      <c r="PZX11" s="68"/>
      <c r="PZY11" s="68"/>
      <c r="PZZ11" s="68"/>
      <c r="QAA11" s="68"/>
      <c r="QAB11" s="68"/>
      <c r="QAC11" s="68"/>
      <c r="QAD11" s="68"/>
      <c r="QAE11" s="68"/>
      <c r="QAF11" s="68"/>
      <c r="QAG11" s="68"/>
      <c r="QAH11" s="68"/>
      <c r="QAI11" s="68"/>
      <c r="QAJ11" s="68"/>
      <c r="QAK11" s="68"/>
      <c r="QAL11" s="68"/>
      <c r="QAM11" s="68"/>
      <c r="QAN11" s="68"/>
      <c r="QAO11" s="68"/>
      <c r="QAP11" s="68"/>
      <c r="QAQ11" s="68"/>
      <c r="QAR11" s="68"/>
      <c r="QAS11" s="68"/>
      <c r="QAT11" s="68"/>
      <c r="QAU11" s="68"/>
      <c r="QAV11" s="68"/>
      <c r="QAW11" s="68"/>
      <c r="QAX11" s="68"/>
      <c r="QAY11" s="68"/>
      <c r="QAZ11" s="68"/>
      <c r="QBA11" s="68"/>
      <c r="QBB11" s="68"/>
      <c r="QBC11" s="68"/>
      <c r="QBD11" s="68"/>
      <c r="QBE11" s="68"/>
      <c r="QBF11" s="68"/>
      <c r="QBG11" s="68"/>
      <c r="QBH11" s="68"/>
      <c r="QBI11" s="68"/>
      <c r="QBJ11" s="68"/>
      <c r="QBK11" s="68"/>
      <c r="QBL11" s="68"/>
      <c r="QBM11" s="68"/>
      <c r="QBN11" s="68"/>
      <c r="QBO11" s="68"/>
      <c r="QBP11" s="68"/>
      <c r="QBQ11" s="68"/>
      <c r="QBR11" s="68"/>
      <c r="QBS11" s="68"/>
      <c r="QBT11" s="68"/>
      <c r="QBU11" s="68"/>
      <c r="QBV11" s="68"/>
      <c r="QBW11" s="68"/>
      <c r="QBX11" s="68"/>
      <c r="QBY11" s="68"/>
      <c r="QBZ11" s="68"/>
      <c r="QCA11" s="68"/>
      <c r="QCB11" s="68"/>
      <c r="QCC11" s="68"/>
      <c r="QCD11" s="68"/>
      <c r="QCE11" s="68"/>
      <c r="QCF11" s="68"/>
      <c r="QCG11" s="68"/>
      <c r="QCH11" s="68"/>
      <c r="QCI11" s="68"/>
      <c r="QCJ11" s="68"/>
      <c r="QCK11" s="68"/>
      <c r="QCL11" s="68"/>
      <c r="QCM11" s="68"/>
      <c r="QCN11" s="68"/>
      <c r="QCO11" s="68"/>
      <c r="QCP11" s="68"/>
      <c r="QCQ11" s="68"/>
      <c r="QCR11" s="68"/>
      <c r="QCS11" s="68"/>
      <c r="QCT11" s="68"/>
      <c r="QCU11" s="68"/>
      <c r="QCV11" s="68"/>
      <c r="QCW11" s="68"/>
      <c r="QCX11" s="68"/>
      <c r="QCY11" s="68"/>
      <c r="QCZ11" s="68"/>
      <c r="QDA11" s="68"/>
      <c r="QDB11" s="68"/>
      <c r="QDC11" s="68"/>
      <c r="QDD11" s="68"/>
      <c r="QDE11" s="68"/>
      <c r="QDF11" s="68"/>
      <c r="QDG11" s="68"/>
      <c r="QDH11" s="68"/>
      <c r="QDI11" s="68"/>
      <c r="QDJ11" s="68"/>
      <c r="QDK11" s="68"/>
      <c r="QDL11" s="68"/>
      <c r="QDM11" s="68"/>
      <c r="QDN11" s="68"/>
      <c r="QDO11" s="68"/>
      <c r="QDP11" s="68"/>
      <c r="QDQ11" s="68"/>
      <c r="QDR11" s="68"/>
      <c r="QDS11" s="68"/>
      <c r="QDT11" s="68"/>
      <c r="QDU11" s="68"/>
      <c r="QDV11" s="68"/>
      <c r="QDW11" s="68"/>
      <c r="QDX11" s="68"/>
      <c r="QDY11" s="68"/>
      <c r="QDZ11" s="68"/>
      <c r="QEA11" s="68"/>
      <c r="QEB11" s="68"/>
      <c r="QEC11" s="68"/>
      <c r="QED11" s="68"/>
      <c r="QEE11" s="68"/>
      <c r="QEF11" s="68"/>
      <c r="QEG11" s="68"/>
      <c r="QEH11" s="68"/>
      <c r="QEI11" s="68"/>
      <c r="QEJ11" s="68"/>
      <c r="QEK11" s="68"/>
      <c r="QEL11" s="68"/>
      <c r="QEM11" s="68"/>
      <c r="QEN11" s="68"/>
      <c r="QEO11" s="68"/>
      <c r="QEP11" s="68"/>
      <c r="QEQ11" s="68"/>
      <c r="QER11" s="68"/>
      <c r="QES11" s="68"/>
      <c r="QET11" s="68"/>
      <c r="QEU11" s="68"/>
      <c r="QEV11" s="68"/>
      <c r="QEW11" s="68"/>
      <c r="QEX11" s="68"/>
      <c r="QEY11" s="68"/>
      <c r="QEZ11" s="68"/>
      <c r="QFA11" s="68"/>
      <c r="QFB11" s="68"/>
      <c r="QFC11" s="68"/>
      <c r="QFD11" s="68"/>
      <c r="QFE11" s="68"/>
      <c r="QFF11" s="68"/>
      <c r="QFG11" s="68"/>
      <c r="QFH11" s="68"/>
      <c r="QFI11" s="68"/>
      <c r="QFJ11" s="68"/>
      <c r="QFK11" s="68"/>
      <c r="QFL11" s="68"/>
      <c r="QFM11" s="68"/>
      <c r="QFN11" s="68"/>
      <c r="QFO11" s="68"/>
      <c r="QFP11" s="68"/>
      <c r="QFQ11" s="68"/>
      <c r="QFR11" s="68"/>
      <c r="QFS11" s="68"/>
      <c r="QFT11" s="68"/>
      <c r="QFU11" s="68"/>
      <c r="QFV11" s="68"/>
      <c r="QFW11" s="68"/>
      <c r="QFX11" s="68"/>
      <c r="QFY11" s="68"/>
      <c r="QFZ11" s="68"/>
      <c r="QGA11" s="68"/>
      <c r="QGB11" s="68"/>
      <c r="QGC11" s="68"/>
      <c r="QGD11" s="68"/>
      <c r="QGE11" s="68"/>
      <c r="QGF11" s="68"/>
      <c r="QGG11" s="68"/>
      <c r="QGH11" s="68"/>
      <c r="QGI11" s="68"/>
      <c r="QGJ11" s="68"/>
      <c r="QGK11" s="68"/>
      <c r="QGL11" s="68"/>
      <c r="QGM11" s="68"/>
      <c r="QGN11" s="68"/>
      <c r="QGO11" s="68"/>
      <c r="QGP11" s="68"/>
      <c r="QGQ11" s="68"/>
      <c r="QGR11" s="68"/>
      <c r="QGS11" s="68"/>
      <c r="QGT11" s="68"/>
      <c r="QGU11" s="68"/>
      <c r="QGV11" s="68"/>
      <c r="QGW11" s="68"/>
      <c r="QGX11" s="68"/>
      <c r="QGY11" s="68"/>
      <c r="QGZ11" s="68"/>
      <c r="QHA11" s="68"/>
      <c r="QHB11" s="68"/>
      <c r="QHC11" s="68"/>
      <c r="QHD11" s="68"/>
      <c r="QHE11" s="68"/>
      <c r="QHF11" s="68"/>
      <c r="QHG11" s="68"/>
      <c r="QHH11" s="68"/>
      <c r="QHI11" s="68"/>
      <c r="QHJ11" s="68"/>
      <c r="QHK11" s="68"/>
      <c r="QHL11" s="68"/>
      <c r="QHM11" s="68"/>
      <c r="QHN11" s="68"/>
      <c r="QHO11" s="68"/>
      <c r="QHP11" s="68"/>
      <c r="QHQ11" s="68"/>
      <c r="QHR11" s="68"/>
      <c r="QHS11" s="68"/>
      <c r="QHT11" s="68"/>
      <c r="QHU11" s="68"/>
      <c r="QHV11" s="68"/>
      <c r="QHW11" s="68"/>
      <c r="QHX11" s="68"/>
      <c r="QHY11" s="68"/>
      <c r="QHZ11" s="68"/>
      <c r="QIA11" s="68"/>
      <c r="QIB11" s="68"/>
      <c r="QIC11" s="68"/>
      <c r="QID11" s="68"/>
      <c r="QIE11" s="68"/>
      <c r="QIF11" s="68"/>
      <c r="QIG11" s="68"/>
      <c r="QIH11" s="68"/>
      <c r="QII11" s="68"/>
      <c r="QIJ11" s="68"/>
      <c r="QIK11" s="68"/>
      <c r="QIL11" s="68"/>
      <c r="QIM11" s="68"/>
      <c r="QIN11" s="68"/>
      <c r="QIO11" s="68"/>
      <c r="QIP11" s="68"/>
      <c r="QIQ11" s="68"/>
      <c r="QIR11" s="68"/>
      <c r="QIS11" s="68"/>
      <c r="QIT11" s="68"/>
      <c r="QIU11" s="68"/>
      <c r="QIV11" s="68"/>
      <c r="QIW11" s="68"/>
      <c r="QIX11" s="68"/>
      <c r="QIY11" s="68"/>
      <c r="QIZ11" s="68"/>
      <c r="QJA11" s="68"/>
      <c r="QJB11" s="68"/>
      <c r="QJC11" s="68"/>
      <c r="QJD11" s="68"/>
      <c r="QJE11" s="68"/>
      <c r="QJF11" s="68"/>
      <c r="QJG11" s="68"/>
      <c r="QJH11" s="68"/>
      <c r="QJI11" s="68"/>
      <c r="QJJ11" s="68"/>
      <c r="QJK11" s="68"/>
      <c r="QJL11" s="68"/>
      <c r="QJM11" s="68"/>
      <c r="QJN11" s="68"/>
      <c r="QJO11" s="68"/>
      <c r="QJP11" s="68"/>
      <c r="QJQ11" s="68"/>
      <c r="QJR11" s="68"/>
      <c r="QJS11" s="68"/>
      <c r="QJT11" s="68"/>
      <c r="QJU11" s="68"/>
      <c r="QJV11" s="68"/>
      <c r="QJW11" s="68"/>
      <c r="QJX11" s="68"/>
      <c r="QJY11" s="68"/>
      <c r="QJZ11" s="68"/>
      <c r="QKA11" s="68"/>
      <c r="QKB11" s="68"/>
      <c r="QKC11" s="68"/>
      <c r="QKD11" s="68"/>
      <c r="QKE11" s="68"/>
      <c r="QKF11" s="68"/>
      <c r="QKG11" s="68"/>
      <c r="QKH11" s="68"/>
      <c r="QKI11" s="68"/>
      <c r="QKJ11" s="68"/>
      <c r="QKK11" s="68"/>
      <c r="QKL11" s="68"/>
      <c r="QKM11" s="68"/>
      <c r="QKN11" s="68"/>
      <c r="QKO11" s="68"/>
      <c r="QKP11" s="68"/>
      <c r="QKQ11" s="68"/>
      <c r="QKR11" s="68"/>
      <c r="QKS11" s="68"/>
      <c r="QKT11" s="68"/>
      <c r="QKU11" s="68"/>
      <c r="QKV11" s="68"/>
      <c r="QKW11" s="68"/>
      <c r="QKX11" s="68"/>
      <c r="QKY11" s="68"/>
      <c r="QKZ11" s="68"/>
      <c r="QLA11" s="68"/>
      <c r="QLB11" s="68"/>
      <c r="QLC11" s="68"/>
      <c r="QLD11" s="68"/>
      <c r="QLE11" s="68"/>
      <c r="QLF11" s="68"/>
      <c r="QLG11" s="68"/>
      <c r="QLH11" s="68"/>
      <c r="QLI11" s="68"/>
      <c r="QLJ11" s="68"/>
      <c r="QLK11" s="68"/>
      <c r="QLL11" s="68"/>
      <c r="QLM11" s="68"/>
      <c r="QLN11" s="68"/>
      <c r="QLO11" s="68"/>
      <c r="QLP11" s="68"/>
      <c r="QLQ11" s="68"/>
      <c r="QLR11" s="68"/>
      <c r="QLS11" s="68"/>
      <c r="QLT11" s="68"/>
      <c r="QLU11" s="68"/>
      <c r="QLV11" s="68"/>
      <c r="QLW11" s="68"/>
      <c r="QLX11" s="68"/>
      <c r="QLY11" s="68"/>
      <c r="QLZ11" s="68"/>
      <c r="QMA11" s="68"/>
      <c r="QMB11" s="68"/>
      <c r="QMC11" s="68"/>
      <c r="QMD11" s="68"/>
      <c r="QME11" s="68"/>
      <c r="QMF11" s="68"/>
      <c r="QMG11" s="68"/>
      <c r="QMH11" s="68"/>
      <c r="QMI11" s="68"/>
      <c r="QMJ11" s="68"/>
      <c r="QMK11" s="68"/>
      <c r="QML11" s="68"/>
      <c r="QMM11" s="68"/>
      <c r="QMN11" s="68"/>
      <c r="QMO11" s="68"/>
      <c r="QMP11" s="68"/>
      <c r="QMQ11" s="68"/>
      <c r="QMR11" s="68"/>
      <c r="QMS11" s="68"/>
      <c r="QMT11" s="68"/>
      <c r="QMU11" s="68"/>
      <c r="QMV11" s="68"/>
      <c r="QMW11" s="68"/>
      <c r="QMX11" s="68"/>
      <c r="QMY11" s="68"/>
      <c r="QMZ11" s="68"/>
      <c r="QNA11" s="68"/>
      <c r="QNB11" s="68"/>
      <c r="QNC11" s="68"/>
      <c r="QND11" s="68"/>
      <c r="QNE11" s="68"/>
      <c r="QNF11" s="68"/>
      <c r="QNG11" s="68"/>
      <c r="QNH11" s="68"/>
      <c r="QNI11" s="68"/>
      <c r="QNJ11" s="68"/>
      <c r="QNK11" s="68"/>
      <c r="QNL11" s="68"/>
      <c r="QNM11" s="68"/>
      <c r="QNN11" s="68"/>
      <c r="QNO11" s="68"/>
      <c r="QNP11" s="68"/>
      <c r="QNQ11" s="68"/>
      <c r="QNR11" s="68"/>
      <c r="QNS11" s="68"/>
      <c r="QNT11" s="68"/>
      <c r="QNU11" s="68"/>
      <c r="QNV11" s="68"/>
      <c r="QNW11" s="68"/>
      <c r="QNX11" s="68"/>
      <c r="QNY11" s="68"/>
      <c r="QNZ11" s="68"/>
      <c r="QOA11" s="68"/>
      <c r="QOB11" s="68"/>
      <c r="QOC11" s="68"/>
      <c r="QOD11" s="68"/>
      <c r="QOE11" s="68"/>
      <c r="QOF11" s="68"/>
      <c r="QOG11" s="68"/>
      <c r="QOH11" s="68"/>
      <c r="QOI11" s="68"/>
      <c r="QOJ11" s="68"/>
      <c r="QOK11" s="68"/>
      <c r="QOL11" s="68"/>
      <c r="QOM11" s="68"/>
      <c r="QON11" s="68"/>
      <c r="QOO11" s="68"/>
      <c r="QOP11" s="68"/>
      <c r="QOQ11" s="68"/>
      <c r="QOR11" s="68"/>
      <c r="QOS11" s="68"/>
      <c r="QOT11" s="68"/>
      <c r="QOU11" s="68"/>
      <c r="QOV11" s="68"/>
      <c r="QOW11" s="68"/>
      <c r="QOX11" s="68"/>
      <c r="QOY11" s="68"/>
      <c r="QOZ11" s="68"/>
      <c r="QPA11" s="68"/>
      <c r="QPB11" s="68"/>
      <c r="QPC11" s="68"/>
      <c r="QPD11" s="68"/>
      <c r="QPE11" s="68"/>
      <c r="QPF11" s="68"/>
      <c r="QPG11" s="68"/>
      <c r="QPH11" s="68"/>
      <c r="QPI11" s="68"/>
      <c r="QPJ11" s="68"/>
      <c r="QPK11" s="68"/>
      <c r="QPL11" s="68"/>
      <c r="QPM11" s="68"/>
      <c r="QPN11" s="68"/>
      <c r="QPO11" s="68"/>
      <c r="QPP11" s="68"/>
      <c r="QPQ11" s="68"/>
      <c r="QPR11" s="68"/>
      <c r="QPS11" s="68"/>
      <c r="QPT11" s="68"/>
      <c r="QPU11" s="68"/>
      <c r="QPV11" s="68"/>
      <c r="QPW11" s="68"/>
      <c r="QPX11" s="68"/>
      <c r="QPY11" s="68"/>
      <c r="QPZ11" s="68"/>
      <c r="QQA11" s="68"/>
      <c r="QQB11" s="68"/>
      <c r="QQC11" s="68"/>
      <c r="QQD11" s="68"/>
      <c r="QQE11" s="68"/>
      <c r="QQF11" s="68"/>
      <c r="QQG11" s="68"/>
      <c r="QQH11" s="68"/>
      <c r="QQI11" s="68"/>
      <c r="QQJ11" s="68"/>
      <c r="QQK11" s="68"/>
      <c r="QQL11" s="68"/>
      <c r="QQM11" s="68"/>
      <c r="QQN11" s="68"/>
      <c r="QQO11" s="68"/>
      <c r="QQP11" s="68"/>
      <c r="QQQ11" s="68"/>
      <c r="QQR11" s="68"/>
      <c r="QQS11" s="68"/>
      <c r="QQT11" s="68"/>
      <c r="QQU11" s="68"/>
      <c r="QQV11" s="68"/>
      <c r="QQW11" s="68"/>
      <c r="QQX11" s="68"/>
      <c r="QQY11" s="68"/>
      <c r="QQZ11" s="68"/>
      <c r="QRA11" s="68"/>
      <c r="QRB11" s="68"/>
      <c r="QRC11" s="68"/>
      <c r="QRD11" s="68"/>
      <c r="QRE11" s="68"/>
      <c r="QRF11" s="68"/>
      <c r="QRG11" s="68"/>
      <c r="QRH11" s="68"/>
      <c r="QRI11" s="68"/>
      <c r="QRJ11" s="68"/>
      <c r="QRK11" s="68"/>
      <c r="QRL11" s="68"/>
      <c r="QRM11" s="68"/>
      <c r="QRN11" s="68"/>
      <c r="QRO11" s="68"/>
      <c r="QRP11" s="68"/>
      <c r="QRQ11" s="68"/>
      <c r="QRR11" s="68"/>
      <c r="QRS11" s="68"/>
      <c r="QRT11" s="68"/>
      <c r="QRU11" s="68"/>
      <c r="QRV11" s="68"/>
      <c r="QRW11" s="68"/>
      <c r="QRX11" s="68"/>
      <c r="QRY11" s="68"/>
      <c r="QRZ11" s="68"/>
      <c r="QSA11" s="68"/>
      <c r="QSB11" s="68"/>
      <c r="QSC11" s="68"/>
      <c r="QSD11" s="68"/>
      <c r="QSE11" s="68"/>
      <c r="QSF11" s="68"/>
      <c r="QSG11" s="68"/>
      <c r="QSH11" s="68"/>
      <c r="QSI11" s="68"/>
      <c r="QSJ11" s="68"/>
      <c r="QSK11" s="68"/>
      <c r="QSL11" s="68"/>
      <c r="QSM11" s="68"/>
      <c r="QSN11" s="68"/>
      <c r="QSO11" s="68"/>
      <c r="QSP11" s="68"/>
      <c r="QSQ11" s="68"/>
      <c r="QSR11" s="68"/>
      <c r="QSS11" s="68"/>
      <c r="QST11" s="68"/>
      <c r="QSU11" s="68"/>
      <c r="QSV11" s="68"/>
      <c r="QSW11" s="68"/>
      <c r="QSX11" s="68"/>
      <c r="QSY11" s="68"/>
      <c r="QSZ11" s="68"/>
      <c r="QTA11" s="68"/>
      <c r="QTB11" s="68"/>
      <c r="QTC11" s="68"/>
      <c r="QTD11" s="68"/>
      <c r="QTE11" s="68"/>
      <c r="QTF11" s="68"/>
      <c r="QTG11" s="68"/>
      <c r="QTH11" s="68"/>
      <c r="QTI11" s="68"/>
      <c r="QTJ11" s="68"/>
      <c r="QTK11" s="68"/>
      <c r="QTL11" s="68"/>
      <c r="QTM11" s="68"/>
      <c r="QTN11" s="68"/>
      <c r="QTO11" s="68"/>
      <c r="QTP11" s="68"/>
      <c r="QTQ11" s="68"/>
      <c r="QTR11" s="68"/>
      <c r="QTS11" s="68"/>
      <c r="QTT11" s="68"/>
      <c r="QTU11" s="68"/>
      <c r="QTV11" s="68"/>
      <c r="QTW11" s="68"/>
      <c r="QTX11" s="68"/>
      <c r="QTY11" s="68"/>
      <c r="QTZ11" s="68"/>
      <c r="QUA11" s="68"/>
      <c r="QUB11" s="68"/>
      <c r="QUC11" s="68"/>
      <c r="QUD11" s="68"/>
      <c r="QUE11" s="68"/>
      <c r="QUF11" s="68"/>
      <c r="QUG11" s="68"/>
      <c r="QUH11" s="68"/>
      <c r="QUI11" s="68"/>
      <c r="QUJ11" s="68"/>
      <c r="QUK11" s="68"/>
      <c r="QUL11" s="68"/>
      <c r="QUM11" s="68"/>
      <c r="QUN11" s="68"/>
      <c r="QUO11" s="68"/>
      <c r="QUP11" s="68"/>
      <c r="QUQ11" s="68"/>
      <c r="QUR11" s="68"/>
      <c r="QUS11" s="68"/>
      <c r="QUT11" s="68"/>
      <c r="QUU11" s="68"/>
      <c r="QUV11" s="68"/>
      <c r="QUW11" s="68"/>
      <c r="QUX11" s="68"/>
      <c r="QUY11" s="68"/>
      <c r="QUZ11" s="68"/>
      <c r="QVA11" s="68"/>
      <c r="QVB11" s="68"/>
      <c r="QVC11" s="68"/>
      <c r="QVD11" s="68"/>
      <c r="QVE11" s="68"/>
      <c r="QVF11" s="68"/>
      <c r="QVG11" s="68"/>
      <c r="QVH11" s="68"/>
      <c r="QVI11" s="68"/>
      <c r="QVJ11" s="68"/>
      <c r="QVK11" s="68"/>
      <c r="QVL11" s="68"/>
      <c r="QVM11" s="68"/>
      <c r="QVN11" s="68"/>
      <c r="QVO11" s="68"/>
      <c r="QVP11" s="68"/>
      <c r="QVQ11" s="68"/>
      <c r="QVR11" s="68"/>
      <c r="QVS11" s="68"/>
      <c r="QVT11" s="68"/>
      <c r="QVU11" s="68"/>
      <c r="QVV11" s="68"/>
      <c r="QVW11" s="68"/>
      <c r="QVX11" s="68"/>
      <c r="QVY11" s="68"/>
      <c r="QVZ11" s="68"/>
      <c r="QWA11" s="68"/>
      <c r="QWB11" s="68"/>
      <c r="QWC11" s="68"/>
      <c r="QWD11" s="68"/>
      <c r="QWE11" s="68"/>
      <c r="QWF11" s="68"/>
      <c r="QWG11" s="68"/>
      <c r="QWH11" s="68"/>
      <c r="QWI11" s="68"/>
      <c r="QWJ11" s="68"/>
      <c r="QWK11" s="68"/>
      <c r="QWL11" s="68"/>
      <c r="QWM11" s="68"/>
      <c r="QWN11" s="68"/>
      <c r="QWO11" s="68"/>
      <c r="QWP11" s="68"/>
      <c r="QWQ11" s="68"/>
      <c r="QWR11" s="68"/>
      <c r="QWS11" s="68"/>
      <c r="QWT11" s="68"/>
      <c r="QWU11" s="68"/>
      <c r="QWV11" s="68"/>
      <c r="QWW11" s="68"/>
      <c r="QWX11" s="68"/>
      <c r="QWY11" s="68"/>
      <c r="QWZ11" s="68"/>
      <c r="QXA11" s="68"/>
      <c r="QXB11" s="68"/>
      <c r="QXC11" s="68"/>
      <c r="QXD11" s="68"/>
      <c r="QXE11" s="68"/>
      <c r="QXF11" s="68"/>
      <c r="QXG11" s="68"/>
      <c r="QXH11" s="68"/>
      <c r="QXI11" s="68"/>
      <c r="QXJ11" s="68"/>
      <c r="QXK11" s="68"/>
      <c r="QXL11" s="68"/>
      <c r="QXM11" s="68"/>
      <c r="QXN11" s="68"/>
      <c r="QXO11" s="68"/>
      <c r="QXP11" s="68"/>
      <c r="QXQ11" s="68"/>
      <c r="QXR11" s="68"/>
      <c r="QXS11" s="68"/>
      <c r="QXT11" s="68"/>
      <c r="QXU11" s="68"/>
      <c r="QXV11" s="68"/>
      <c r="QXW11" s="68"/>
      <c r="QXX11" s="68"/>
      <c r="QXY11" s="68"/>
      <c r="QXZ11" s="68"/>
      <c r="QYA11" s="68"/>
      <c r="QYB11" s="68"/>
      <c r="QYC11" s="68"/>
      <c r="QYD11" s="68"/>
      <c r="QYE11" s="68"/>
      <c r="QYF11" s="68"/>
      <c r="QYG11" s="68"/>
      <c r="QYH11" s="68"/>
      <c r="QYI11" s="68"/>
      <c r="QYJ11" s="68"/>
      <c r="QYK11" s="68"/>
      <c r="QYL11" s="68"/>
      <c r="QYM11" s="68"/>
      <c r="QYN11" s="68"/>
      <c r="QYO11" s="68"/>
      <c r="QYP11" s="68"/>
      <c r="QYQ11" s="68"/>
      <c r="QYR11" s="68"/>
      <c r="QYS11" s="68"/>
      <c r="QYT11" s="68"/>
      <c r="QYU11" s="68"/>
      <c r="QYV11" s="68"/>
      <c r="QYW11" s="68"/>
      <c r="QYX11" s="68"/>
      <c r="QYY11" s="68"/>
      <c r="QYZ11" s="68"/>
      <c r="QZA11" s="68"/>
      <c r="QZB11" s="68"/>
      <c r="QZC11" s="68"/>
      <c r="QZD11" s="68"/>
      <c r="QZE11" s="68"/>
      <c r="QZF11" s="68"/>
      <c r="QZG11" s="68"/>
      <c r="QZH11" s="68"/>
      <c r="QZI11" s="68"/>
      <c r="QZJ11" s="68"/>
      <c r="QZK11" s="68"/>
      <c r="QZL11" s="68"/>
      <c r="QZM11" s="68"/>
      <c r="QZN11" s="68"/>
      <c r="QZO11" s="68"/>
      <c r="QZP11" s="68"/>
      <c r="QZQ11" s="68"/>
      <c r="QZR11" s="68"/>
      <c r="QZS11" s="68"/>
      <c r="QZT11" s="68"/>
      <c r="QZU11" s="68"/>
      <c r="QZV11" s="68"/>
      <c r="QZW11" s="68"/>
      <c r="QZX11" s="68"/>
      <c r="QZY11" s="68"/>
      <c r="QZZ11" s="68"/>
      <c r="RAA11" s="68"/>
      <c r="RAB11" s="68"/>
      <c r="RAC11" s="68"/>
      <c r="RAD11" s="68"/>
      <c r="RAE11" s="68"/>
      <c r="RAF11" s="68"/>
      <c r="RAG11" s="68"/>
      <c r="RAH11" s="68"/>
      <c r="RAI11" s="68"/>
      <c r="RAJ11" s="68"/>
      <c r="RAK11" s="68"/>
      <c r="RAL11" s="68"/>
      <c r="RAM11" s="68"/>
      <c r="RAN11" s="68"/>
      <c r="RAO11" s="68"/>
      <c r="RAP11" s="68"/>
      <c r="RAQ11" s="68"/>
      <c r="RAR11" s="68"/>
      <c r="RAS11" s="68"/>
      <c r="RAT11" s="68"/>
      <c r="RAU11" s="68"/>
      <c r="RAV11" s="68"/>
      <c r="RAW11" s="68"/>
      <c r="RAX11" s="68"/>
      <c r="RAY11" s="68"/>
      <c r="RAZ11" s="68"/>
      <c r="RBA11" s="68"/>
      <c r="RBB11" s="68"/>
      <c r="RBC11" s="68"/>
      <c r="RBD11" s="68"/>
      <c r="RBE11" s="68"/>
      <c r="RBF11" s="68"/>
      <c r="RBG11" s="68"/>
      <c r="RBH11" s="68"/>
      <c r="RBI11" s="68"/>
      <c r="RBJ11" s="68"/>
      <c r="RBK11" s="68"/>
      <c r="RBL11" s="68"/>
      <c r="RBM11" s="68"/>
      <c r="RBN11" s="68"/>
      <c r="RBO11" s="68"/>
      <c r="RBP11" s="68"/>
      <c r="RBQ11" s="68"/>
      <c r="RBR11" s="68"/>
      <c r="RBS11" s="68"/>
      <c r="RBT11" s="68"/>
      <c r="RBU11" s="68"/>
      <c r="RBV11" s="68"/>
      <c r="RBW11" s="68"/>
      <c r="RBX11" s="68"/>
      <c r="RBY11" s="68"/>
      <c r="RBZ11" s="68"/>
      <c r="RCA11" s="68"/>
      <c r="RCB11" s="68"/>
      <c r="RCC11" s="68"/>
      <c r="RCD11" s="68"/>
      <c r="RCE11" s="68"/>
      <c r="RCF11" s="68"/>
      <c r="RCG11" s="68"/>
      <c r="RCH11" s="68"/>
      <c r="RCI11" s="68"/>
      <c r="RCJ11" s="68"/>
      <c r="RCK11" s="68"/>
      <c r="RCL11" s="68"/>
      <c r="RCM11" s="68"/>
      <c r="RCN11" s="68"/>
      <c r="RCO11" s="68"/>
      <c r="RCP11" s="68"/>
      <c r="RCQ11" s="68"/>
      <c r="RCR11" s="68"/>
      <c r="RCS11" s="68"/>
      <c r="RCT11" s="68"/>
      <c r="RCU11" s="68"/>
      <c r="RCV11" s="68"/>
      <c r="RCW11" s="68"/>
      <c r="RCX11" s="68"/>
      <c r="RCY11" s="68"/>
      <c r="RCZ11" s="68"/>
      <c r="RDA11" s="68"/>
      <c r="RDB11" s="68"/>
      <c r="RDC11" s="68"/>
      <c r="RDD11" s="68"/>
      <c r="RDE11" s="68"/>
      <c r="RDF11" s="68"/>
      <c r="RDG11" s="68"/>
      <c r="RDH11" s="68"/>
      <c r="RDI11" s="68"/>
      <c r="RDJ11" s="68"/>
      <c r="RDK11" s="68"/>
      <c r="RDL11" s="68"/>
      <c r="RDM11" s="68"/>
      <c r="RDN11" s="68"/>
      <c r="RDO11" s="68"/>
      <c r="RDP11" s="68"/>
      <c r="RDQ11" s="68"/>
      <c r="RDR11" s="68"/>
      <c r="RDS11" s="68"/>
      <c r="RDT11" s="68"/>
      <c r="RDU11" s="68"/>
      <c r="RDV11" s="68"/>
      <c r="RDW11" s="68"/>
      <c r="RDX11" s="68"/>
      <c r="RDY11" s="68"/>
      <c r="RDZ11" s="68"/>
      <c r="REA11" s="68"/>
      <c r="REB11" s="68"/>
      <c r="REC11" s="68"/>
      <c r="RED11" s="68"/>
      <c r="REE11" s="68"/>
      <c r="REF11" s="68"/>
      <c r="REG11" s="68"/>
      <c r="REH11" s="68"/>
      <c r="REI11" s="68"/>
      <c r="REJ11" s="68"/>
      <c r="REK11" s="68"/>
      <c r="REL11" s="68"/>
      <c r="REM11" s="68"/>
      <c r="REN11" s="68"/>
      <c r="REO11" s="68"/>
      <c r="REP11" s="68"/>
      <c r="REQ11" s="68"/>
      <c r="RER11" s="68"/>
      <c r="RES11" s="68"/>
      <c r="RET11" s="68"/>
      <c r="REU11" s="68"/>
      <c r="REV11" s="68"/>
      <c r="REW11" s="68"/>
      <c r="REX11" s="68"/>
      <c r="REY11" s="68"/>
      <c r="REZ11" s="68"/>
      <c r="RFA11" s="68"/>
      <c r="RFB11" s="68"/>
      <c r="RFC11" s="68"/>
      <c r="RFD11" s="68"/>
      <c r="RFE11" s="68"/>
      <c r="RFF11" s="68"/>
      <c r="RFG11" s="68"/>
      <c r="RFH11" s="68"/>
      <c r="RFI11" s="68"/>
      <c r="RFJ11" s="68"/>
      <c r="RFK11" s="68"/>
      <c r="RFL11" s="68"/>
      <c r="RFM11" s="68"/>
      <c r="RFN11" s="68"/>
      <c r="RFO11" s="68"/>
      <c r="RFP11" s="68"/>
      <c r="RFQ11" s="68"/>
      <c r="RFR11" s="68"/>
      <c r="RFS11" s="68"/>
      <c r="RFT11" s="68"/>
      <c r="RFU11" s="68"/>
      <c r="RFV11" s="68"/>
      <c r="RFW11" s="68"/>
      <c r="RFX11" s="68"/>
      <c r="RFY11" s="68"/>
      <c r="RFZ11" s="68"/>
      <c r="RGA11" s="68"/>
      <c r="RGB11" s="68"/>
      <c r="RGC11" s="68"/>
      <c r="RGD11" s="68"/>
      <c r="RGE11" s="68"/>
      <c r="RGF11" s="68"/>
      <c r="RGG11" s="68"/>
      <c r="RGH11" s="68"/>
      <c r="RGI11" s="68"/>
      <c r="RGJ11" s="68"/>
      <c r="RGK11" s="68"/>
      <c r="RGL11" s="68"/>
      <c r="RGM11" s="68"/>
      <c r="RGN11" s="68"/>
      <c r="RGO11" s="68"/>
      <c r="RGP11" s="68"/>
      <c r="RGQ11" s="68"/>
      <c r="RGR11" s="68"/>
      <c r="RGS11" s="68"/>
      <c r="RGT11" s="68"/>
      <c r="RGU11" s="68"/>
      <c r="RGV11" s="68"/>
      <c r="RGW11" s="68"/>
      <c r="RGX11" s="68"/>
      <c r="RGY11" s="68"/>
      <c r="RGZ11" s="68"/>
      <c r="RHA11" s="68"/>
      <c r="RHB11" s="68"/>
      <c r="RHC11" s="68"/>
      <c r="RHD11" s="68"/>
      <c r="RHE11" s="68"/>
      <c r="RHF11" s="68"/>
      <c r="RHG11" s="68"/>
      <c r="RHH11" s="68"/>
      <c r="RHI11" s="68"/>
      <c r="RHJ11" s="68"/>
      <c r="RHK11" s="68"/>
      <c r="RHL11" s="68"/>
      <c r="RHM11" s="68"/>
      <c r="RHN11" s="68"/>
      <c r="RHO11" s="68"/>
      <c r="RHP11" s="68"/>
      <c r="RHQ11" s="68"/>
      <c r="RHR11" s="68"/>
      <c r="RHS11" s="68"/>
      <c r="RHT11" s="68"/>
      <c r="RHU11" s="68"/>
      <c r="RHV11" s="68"/>
      <c r="RHW11" s="68"/>
      <c r="RHX11" s="68"/>
      <c r="RHY11" s="68"/>
      <c r="RHZ11" s="68"/>
      <c r="RIA11" s="68"/>
      <c r="RIB11" s="68"/>
      <c r="RIC11" s="68"/>
      <c r="RID11" s="68"/>
      <c r="RIE11" s="68"/>
      <c r="RIF11" s="68"/>
      <c r="RIG11" s="68"/>
      <c r="RIH11" s="68"/>
      <c r="RII11" s="68"/>
      <c r="RIJ11" s="68"/>
      <c r="RIK11" s="68"/>
      <c r="RIL11" s="68"/>
      <c r="RIM11" s="68"/>
      <c r="RIN11" s="68"/>
      <c r="RIO11" s="68"/>
      <c r="RIP11" s="68"/>
      <c r="RIQ11" s="68"/>
      <c r="RIR11" s="68"/>
      <c r="RIS11" s="68"/>
      <c r="RIT11" s="68"/>
      <c r="RIU11" s="68"/>
      <c r="RIV11" s="68"/>
      <c r="RIW11" s="68"/>
      <c r="RIX11" s="68"/>
      <c r="RIY11" s="68"/>
      <c r="RIZ11" s="68"/>
      <c r="RJA11" s="68"/>
      <c r="RJB11" s="68"/>
      <c r="RJC11" s="68"/>
      <c r="RJD11" s="68"/>
      <c r="RJE11" s="68"/>
      <c r="RJF11" s="68"/>
      <c r="RJG11" s="68"/>
      <c r="RJH11" s="68"/>
      <c r="RJI11" s="68"/>
      <c r="RJJ11" s="68"/>
      <c r="RJK11" s="68"/>
      <c r="RJL11" s="68"/>
      <c r="RJM11" s="68"/>
      <c r="RJN11" s="68"/>
      <c r="RJO11" s="68"/>
      <c r="RJP11" s="68"/>
      <c r="RJQ11" s="68"/>
      <c r="RJR11" s="68"/>
      <c r="RJS11" s="68"/>
      <c r="RJT11" s="68"/>
      <c r="RJU11" s="68"/>
      <c r="RJV11" s="68"/>
      <c r="RJW11" s="68"/>
      <c r="RJX11" s="68"/>
      <c r="RJY11" s="68"/>
      <c r="RJZ11" s="68"/>
      <c r="RKA11" s="68"/>
      <c r="RKB11" s="68"/>
      <c r="RKC11" s="68"/>
      <c r="RKD11" s="68"/>
      <c r="RKE11" s="68"/>
      <c r="RKF11" s="68"/>
      <c r="RKG11" s="68"/>
      <c r="RKH11" s="68"/>
      <c r="RKI11" s="68"/>
      <c r="RKJ11" s="68"/>
      <c r="RKK11" s="68"/>
      <c r="RKL11" s="68"/>
      <c r="RKM11" s="68"/>
      <c r="RKN11" s="68"/>
      <c r="RKO11" s="68"/>
      <c r="RKP11" s="68"/>
      <c r="RKQ11" s="68"/>
      <c r="RKR11" s="68"/>
      <c r="RKS11" s="68"/>
      <c r="RKT11" s="68"/>
      <c r="RKU11" s="68"/>
      <c r="RKV11" s="68"/>
      <c r="RKW11" s="68"/>
      <c r="RKX11" s="68"/>
      <c r="RKY11" s="68"/>
      <c r="RKZ11" s="68"/>
      <c r="RLA11" s="68"/>
      <c r="RLB11" s="68"/>
      <c r="RLC11" s="68"/>
      <c r="RLD11" s="68"/>
      <c r="RLE11" s="68"/>
      <c r="RLF11" s="68"/>
      <c r="RLG11" s="68"/>
      <c r="RLH11" s="68"/>
      <c r="RLI11" s="68"/>
      <c r="RLJ11" s="68"/>
      <c r="RLK11" s="68"/>
      <c r="RLL11" s="68"/>
      <c r="RLM11" s="68"/>
      <c r="RLN11" s="68"/>
      <c r="RLO11" s="68"/>
      <c r="RLP11" s="68"/>
      <c r="RLQ11" s="68"/>
      <c r="RLR11" s="68"/>
      <c r="RLS11" s="68"/>
      <c r="RLT11" s="68"/>
      <c r="RLU11" s="68"/>
      <c r="RLV11" s="68"/>
      <c r="RLW11" s="68"/>
      <c r="RLX11" s="68"/>
      <c r="RLY11" s="68"/>
      <c r="RLZ11" s="68"/>
      <c r="RMA11" s="68"/>
      <c r="RMB11" s="68"/>
      <c r="RMC11" s="68"/>
      <c r="RMD11" s="68"/>
      <c r="RME11" s="68"/>
      <c r="RMF11" s="68"/>
      <c r="RMG11" s="68"/>
      <c r="RMH11" s="68"/>
      <c r="RMI11" s="68"/>
      <c r="RMJ11" s="68"/>
      <c r="RMK11" s="68"/>
      <c r="RML11" s="68"/>
      <c r="RMM11" s="68"/>
      <c r="RMN11" s="68"/>
      <c r="RMO11" s="68"/>
      <c r="RMP11" s="68"/>
      <c r="RMQ11" s="68"/>
      <c r="RMR11" s="68"/>
      <c r="RMS11" s="68"/>
      <c r="RMT11" s="68"/>
      <c r="RMU11" s="68"/>
      <c r="RMV11" s="68"/>
      <c r="RMW11" s="68"/>
      <c r="RMX11" s="68"/>
      <c r="RMY11" s="68"/>
      <c r="RMZ11" s="68"/>
      <c r="RNA11" s="68"/>
      <c r="RNB11" s="68"/>
      <c r="RNC11" s="68"/>
      <c r="RND11" s="68"/>
      <c r="RNE11" s="68"/>
      <c r="RNF11" s="68"/>
      <c r="RNG11" s="68"/>
      <c r="RNH11" s="68"/>
      <c r="RNI11" s="68"/>
      <c r="RNJ11" s="68"/>
      <c r="RNK11" s="68"/>
      <c r="RNL11" s="68"/>
      <c r="RNM11" s="68"/>
      <c r="RNN11" s="68"/>
      <c r="RNO11" s="68"/>
      <c r="RNP11" s="68"/>
      <c r="RNQ11" s="68"/>
      <c r="RNR11" s="68"/>
      <c r="RNS11" s="68"/>
      <c r="RNT11" s="68"/>
      <c r="RNU11" s="68"/>
      <c r="RNV11" s="68"/>
      <c r="RNW11" s="68"/>
      <c r="RNX11" s="68"/>
      <c r="RNY11" s="68"/>
      <c r="RNZ11" s="68"/>
      <c r="ROA11" s="68"/>
      <c r="ROB11" s="68"/>
      <c r="ROC11" s="68"/>
      <c r="ROD11" s="68"/>
      <c r="ROE11" s="68"/>
      <c r="ROF11" s="68"/>
      <c r="ROG11" s="68"/>
      <c r="ROH11" s="68"/>
      <c r="ROI11" s="68"/>
      <c r="ROJ11" s="68"/>
      <c r="ROK11" s="68"/>
      <c r="ROL11" s="68"/>
      <c r="ROM11" s="68"/>
      <c r="RON11" s="68"/>
      <c r="ROO11" s="68"/>
      <c r="ROP11" s="68"/>
      <c r="ROQ11" s="68"/>
      <c r="ROR11" s="68"/>
      <c r="ROS11" s="68"/>
      <c r="ROT11" s="68"/>
      <c r="ROU11" s="68"/>
      <c r="ROV11" s="68"/>
      <c r="ROW11" s="68"/>
      <c r="ROX11" s="68"/>
      <c r="ROY11" s="68"/>
      <c r="ROZ11" s="68"/>
      <c r="RPA11" s="68"/>
      <c r="RPB11" s="68"/>
      <c r="RPC11" s="68"/>
      <c r="RPD11" s="68"/>
      <c r="RPE11" s="68"/>
      <c r="RPF11" s="68"/>
      <c r="RPG11" s="68"/>
      <c r="RPH11" s="68"/>
      <c r="RPI11" s="68"/>
      <c r="RPJ11" s="68"/>
      <c r="RPK11" s="68"/>
      <c r="RPL11" s="68"/>
      <c r="RPM11" s="68"/>
      <c r="RPN11" s="68"/>
      <c r="RPO11" s="68"/>
      <c r="RPP11" s="68"/>
      <c r="RPQ11" s="68"/>
      <c r="RPR11" s="68"/>
      <c r="RPS11" s="68"/>
      <c r="RPT11" s="68"/>
      <c r="RPU11" s="68"/>
      <c r="RPV11" s="68"/>
      <c r="RPW11" s="68"/>
      <c r="RPX11" s="68"/>
      <c r="RPY11" s="68"/>
      <c r="RPZ11" s="68"/>
      <c r="RQA11" s="68"/>
      <c r="RQB11" s="68"/>
      <c r="RQC11" s="68"/>
      <c r="RQD11" s="68"/>
      <c r="RQE11" s="68"/>
      <c r="RQF11" s="68"/>
      <c r="RQG11" s="68"/>
      <c r="RQH11" s="68"/>
      <c r="RQI11" s="68"/>
      <c r="RQJ11" s="68"/>
      <c r="RQK11" s="68"/>
      <c r="RQL11" s="68"/>
      <c r="RQM11" s="68"/>
      <c r="RQN11" s="68"/>
      <c r="RQO11" s="68"/>
      <c r="RQP11" s="68"/>
      <c r="RQQ11" s="68"/>
      <c r="RQR11" s="68"/>
      <c r="RQS11" s="68"/>
      <c r="RQT11" s="68"/>
      <c r="RQU11" s="68"/>
      <c r="RQV11" s="68"/>
      <c r="RQW11" s="68"/>
      <c r="RQX11" s="68"/>
      <c r="RQY11" s="68"/>
      <c r="RQZ11" s="68"/>
      <c r="RRA11" s="68"/>
      <c r="RRB11" s="68"/>
      <c r="RRC11" s="68"/>
      <c r="RRD11" s="68"/>
      <c r="RRE11" s="68"/>
      <c r="RRF11" s="68"/>
      <c r="RRG11" s="68"/>
      <c r="RRH11" s="68"/>
      <c r="RRI11" s="68"/>
      <c r="RRJ11" s="68"/>
      <c r="RRK11" s="68"/>
      <c r="RRL11" s="68"/>
      <c r="RRM11" s="68"/>
      <c r="RRN11" s="68"/>
      <c r="RRO11" s="68"/>
      <c r="RRP11" s="68"/>
      <c r="RRQ11" s="68"/>
      <c r="RRR11" s="68"/>
      <c r="RRS11" s="68"/>
      <c r="RRT11" s="68"/>
      <c r="RRU11" s="68"/>
      <c r="RRV11" s="68"/>
      <c r="RRW11" s="68"/>
      <c r="RRX11" s="68"/>
      <c r="RRY11" s="68"/>
      <c r="RRZ11" s="68"/>
      <c r="RSA11" s="68"/>
      <c r="RSB11" s="68"/>
      <c r="RSC11" s="68"/>
      <c r="RSD11" s="68"/>
      <c r="RSE11" s="68"/>
      <c r="RSF11" s="68"/>
      <c r="RSG11" s="68"/>
      <c r="RSH11" s="68"/>
      <c r="RSI11" s="68"/>
      <c r="RSJ11" s="68"/>
      <c r="RSK11" s="68"/>
      <c r="RSL11" s="68"/>
      <c r="RSM11" s="68"/>
      <c r="RSN11" s="68"/>
      <c r="RSO11" s="68"/>
      <c r="RSP11" s="68"/>
      <c r="RSQ11" s="68"/>
      <c r="RSR11" s="68"/>
      <c r="RSS11" s="68"/>
      <c r="RST11" s="68"/>
      <c r="RSU11" s="68"/>
      <c r="RSV11" s="68"/>
      <c r="RSW11" s="68"/>
      <c r="RSX11" s="68"/>
      <c r="RSY11" s="68"/>
      <c r="RSZ11" s="68"/>
      <c r="RTA11" s="68"/>
      <c r="RTB11" s="68"/>
      <c r="RTC11" s="68"/>
      <c r="RTD11" s="68"/>
      <c r="RTE11" s="68"/>
      <c r="RTF11" s="68"/>
      <c r="RTG11" s="68"/>
      <c r="RTH11" s="68"/>
      <c r="RTI11" s="68"/>
      <c r="RTJ11" s="68"/>
      <c r="RTK11" s="68"/>
      <c r="RTL11" s="68"/>
      <c r="RTM11" s="68"/>
      <c r="RTN11" s="68"/>
      <c r="RTO11" s="68"/>
      <c r="RTP11" s="68"/>
      <c r="RTQ11" s="68"/>
      <c r="RTR11" s="68"/>
      <c r="RTS11" s="68"/>
      <c r="RTT11" s="68"/>
      <c r="RTU11" s="68"/>
      <c r="RTV11" s="68"/>
      <c r="RTW11" s="68"/>
      <c r="RTX11" s="68"/>
      <c r="RTY11" s="68"/>
      <c r="RTZ11" s="68"/>
      <c r="RUA11" s="68"/>
      <c r="RUB11" s="68"/>
      <c r="RUC11" s="68"/>
      <c r="RUD11" s="68"/>
      <c r="RUE11" s="68"/>
      <c r="RUF11" s="68"/>
      <c r="RUG11" s="68"/>
      <c r="RUH11" s="68"/>
      <c r="RUI11" s="68"/>
      <c r="RUJ11" s="68"/>
      <c r="RUK11" s="68"/>
      <c r="RUL11" s="68"/>
      <c r="RUM11" s="68"/>
      <c r="RUN11" s="68"/>
      <c r="RUO11" s="68"/>
      <c r="RUP11" s="68"/>
      <c r="RUQ11" s="68"/>
      <c r="RUR11" s="68"/>
      <c r="RUS11" s="68"/>
      <c r="RUT11" s="68"/>
      <c r="RUU11" s="68"/>
      <c r="RUV11" s="68"/>
      <c r="RUW11" s="68"/>
      <c r="RUX11" s="68"/>
      <c r="RUY11" s="68"/>
      <c r="RUZ11" s="68"/>
      <c r="RVA11" s="68"/>
      <c r="RVB11" s="68"/>
      <c r="RVC11" s="68"/>
      <c r="RVD11" s="68"/>
      <c r="RVE11" s="68"/>
      <c r="RVF11" s="68"/>
      <c r="RVG11" s="68"/>
      <c r="RVH11" s="68"/>
      <c r="RVI11" s="68"/>
      <c r="RVJ11" s="68"/>
      <c r="RVK11" s="68"/>
      <c r="RVL11" s="68"/>
      <c r="RVM11" s="68"/>
      <c r="RVN11" s="68"/>
      <c r="RVO11" s="68"/>
      <c r="RVP11" s="68"/>
      <c r="RVQ11" s="68"/>
      <c r="RVR11" s="68"/>
      <c r="RVS11" s="68"/>
      <c r="RVT11" s="68"/>
      <c r="RVU11" s="68"/>
      <c r="RVV11" s="68"/>
      <c r="RVW11" s="68"/>
      <c r="RVX11" s="68"/>
      <c r="RVY11" s="68"/>
      <c r="RVZ11" s="68"/>
      <c r="RWA11" s="68"/>
      <c r="RWB11" s="68"/>
      <c r="RWC11" s="68"/>
      <c r="RWD11" s="68"/>
      <c r="RWE11" s="68"/>
      <c r="RWF11" s="68"/>
      <c r="RWG11" s="68"/>
      <c r="RWH11" s="68"/>
      <c r="RWI11" s="68"/>
      <c r="RWJ11" s="68"/>
      <c r="RWK11" s="68"/>
      <c r="RWL11" s="68"/>
      <c r="RWM11" s="68"/>
      <c r="RWN11" s="68"/>
      <c r="RWO11" s="68"/>
      <c r="RWP11" s="68"/>
      <c r="RWQ11" s="68"/>
      <c r="RWR11" s="68"/>
      <c r="RWS11" s="68"/>
      <c r="RWT11" s="68"/>
      <c r="RWU11" s="68"/>
      <c r="RWV11" s="68"/>
      <c r="RWW11" s="68"/>
      <c r="RWX11" s="68"/>
      <c r="RWY11" s="68"/>
      <c r="RWZ11" s="68"/>
      <c r="RXA11" s="68"/>
      <c r="RXB11" s="68"/>
      <c r="RXC11" s="68"/>
      <c r="RXD11" s="68"/>
      <c r="RXE11" s="68"/>
      <c r="RXF11" s="68"/>
      <c r="RXG11" s="68"/>
      <c r="RXH11" s="68"/>
      <c r="RXI11" s="68"/>
      <c r="RXJ11" s="68"/>
      <c r="RXK11" s="68"/>
      <c r="RXL11" s="68"/>
      <c r="RXM11" s="68"/>
      <c r="RXN11" s="68"/>
      <c r="RXO11" s="68"/>
      <c r="RXP11" s="68"/>
      <c r="RXQ11" s="68"/>
      <c r="RXR11" s="68"/>
      <c r="RXS11" s="68"/>
      <c r="RXT11" s="68"/>
      <c r="RXU11" s="68"/>
      <c r="RXV11" s="68"/>
      <c r="RXW11" s="68"/>
      <c r="RXX11" s="68"/>
      <c r="RXY11" s="68"/>
      <c r="RXZ11" s="68"/>
      <c r="RYA11" s="68"/>
      <c r="RYB11" s="68"/>
      <c r="RYC11" s="68"/>
      <c r="RYD11" s="68"/>
      <c r="RYE11" s="68"/>
      <c r="RYF11" s="68"/>
      <c r="RYG11" s="68"/>
      <c r="RYH11" s="68"/>
      <c r="RYI11" s="68"/>
      <c r="RYJ11" s="68"/>
      <c r="RYK11" s="68"/>
      <c r="RYL11" s="68"/>
      <c r="RYM11" s="68"/>
      <c r="RYN11" s="68"/>
      <c r="RYO11" s="68"/>
      <c r="RYP11" s="68"/>
      <c r="RYQ11" s="68"/>
      <c r="RYR11" s="68"/>
      <c r="RYS11" s="68"/>
      <c r="RYT11" s="68"/>
      <c r="RYU11" s="68"/>
      <c r="RYV11" s="68"/>
      <c r="RYW11" s="68"/>
      <c r="RYX11" s="68"/>
      <c r="RYY11" s="68"/>
      <c r="RYZ11" s="68"/>
      <c r="RZA11" s="68"/>
      <c r="RZB11" s="68"/>
      <c r="RZC11" s="68"/>
      <c r="RZD11" s="68"/>
      <c r="RZE11" s="68"/>
      <c r="RZF11" s="68"/>
      <c r="RZG11" s="68"/>
      <c r="RZH11" s="68"/>
      <c r="RZI11" s="68"/>
      <c r="RZJ11" s="68"/>
      <c r="RZK11" s="68"/>
      <c r="RZL11" s="68"/>
      <c r="RZM11" s="68"/>
      <c r="RZN11" s="68"/>
      <c r="RZO11" s="68"/>
      <c r="RZP11" s="68"/>
      <c r="RZQ11" s="68"/>
      <c r="RZR11" s="68"/>
      <c r="RZS11" s="68"/>
      <c r="RZT11" s="68"/>
      <c r="RZU11" s="68"/>
      <c r="RZV11" s="68"/>
      <c r="RZW11" s="68"/>
      <c r="RZX11" s="68"/>
      <c r="RZY11" s="68"/>
      <c r="RZZ11" s="68"/>
      <c r="SAA11" s="68"/>
      <c r="SAB11" s="68"/>
      <c r="SAC11" s="68"/>
      <c r="SAD11" s="68"/>
      <c r="SAE11" s="68"/>
      <c r="SAF11" s="68"/>
      <c r="SAG11" s="68"/>
      <c r="SAH11" s="68"/>
      <c r="SAI11" s="68"/>
      <c r="SAJ11" s="68"/>
      <c r="SAK11" s="68"/>
      <c r="SAL11" s="68"/>
      <c r="SAM11" s="68"/>
      <c r="SAN11" s="68"/>
      <c r="SAO11" s="68"/>
      <c r="SAP11" s="68"/>
      <c r="SAQ11" s="68"/>
      <c r="SAR11" s="68"/>
      <c r="SAS11" s="68"/>
      <c r="SAT11" s="68"/>
      <c r="SAU11" s="68"/>
      <c r="SAV11" s="68"/>
      <c r="SAW11" s="68"/>
      <c r="SAX11" s="68"/>
      <c r="SAY11" s="68"/>
      <c r="SAZ11" s="68"/>
      <c r="SBA11" s="68"/>
      <c r="SBB11" s="68"/>
      <c r="SBC11" s="68"/>
      <c r="SBD11" s="68"/>
      <c r="SBE11" s="68"/>
      <c r="SBF11" s="68"/>
      <c r="SBG11" s="68"/>
      <c r="SBH11" s="68"/>
      <c r="SBI11" s="68"/>
      <c r="SBJ11" s="68"/>
      <c r="SBK11" s="68"/>
      <c r="SBL11" s="68"/>
      <c r="SBM11" s="68"/>
      <c r="SBN11" s="68"/>
      <c r="SBO11" s="68"/>
      <c r="SBP11" s="68"/>
      <c r="SBQ11" s="68"/>
      <c r="SBR11" s="68"/>
      <c r="SBS11" s="68"/>
      <c r="SBT11" s="68"/>
      <c r="SBU11" s="68"/>
      <c r="SBV11" s="68"/>
      <c r="SBW11" s="68"/>
      <c r="SBX11" s="68"/>
      <c r="SBY11" s="68"/>
      <c r="SBZ11" s="68"/>
      <c r="SCA11" s="68"/>
      <c r="SCB11" s="68"/>
      <c r="SCC11" s="68"/>
      <c r="SCD11" s="68"/>
      <c r="SCE11" s="68"/>
      <c r="SCF11" s="68"/>
      <c r="SCG11" s="68"/>
      <c r="SCH11" s="68"/>
      <c r="SCI11" s="68"/>
      <c r="SCJ11" s="68"/>
      <c r="SCK11" s="68"/>
      <c r="SCL11" s="68"/>
      <c r="SCM11" s="68"/>
      <c r="SCN11" s="68"/>
      <c r="SCO11" s="68"/>
      <c r="SCP11" s="68"/>
      <c r="SCQ11" s="68"/>
      <c r="SCR11" s="68"/>
      <c r="SCS11" s="68"/>
      <c r="SCT11" s="68"/>
      <c r="SCU11" s="68"/>
      <c r="SCV11" s="68"/>
      <c r="SCW11" s="68"/>
      <c r="SCX11" s="68"/>
      <c r="SCY11" s="68"/>
      <c r="SCZ11" s="68"/>
      <c r="SDA11" s="68"/>
      <c r="SDB11" s="68"/>
      <c r="SDC11" s="68"/>
      <c r="SDD11" s="68"/>
      <c r="SDE11" s="68"/>
      <c r="SDF11" s="68"/>
      <c r="SDG11" s="68"/>
      <c r="SDH11" s="68"/>
      <c r="SDI11" s="68"/>
      <c r="SDJ11" s="68"/>
      <c r="SDK11" s="68"/>
      <c r="SDL11" s="68"/>
      <c r="SDM11" s="68"/>
      <c r="SDN11" s="68"/>
      <c r="SDO11" s="68"/>
      <c r="SDP11" s="68"/>
      <c r="SDQ11" s="68"/>
      <c r="SDR11" s="68"/>
      <c r="SDS11" s="68"/>
      <c r="SDT11" s="68"/>
      <c r="SDU11" s="68"/>
      <c r="SDV11" s="68"/>
      <c r="SDW11" s="68"/>
      <c r="SDX11" s="68"/>
      <c r="SDY11" s="68"/>
      <c r="SDZ11" s="68"/>
      <c r="SEA11" s="68"/>
      <c r="SEB11" s="68"/>
      <c r="SEC11" s="68"/>
      <c r="SED11" s="68"/>
      <c r="SEE11" s="68"/>
      <c r="SEF11" s="68"/>
      <c r="SEG11" s="68"/>
      <c r="SEH11" s="68"/>
      <c r="SEI11" s="68"/>
      <c r="SEJ11" s="68"/>
      <c r="SEK11" s="68"/>
      <c r="SEL11" s="68"/>
      <c r="SEM11" s="68"/>
      <c r="SEN11" s="68"/>
      <c r="SEO11" s="68"/>
      <c r="SEP11" s="68"/>
      <c r="SEQ11" s="68"/>
      <c r="SER11" s="68"/>
      <c r="SES11" s="68"/>
      <c r="SET11" s="68"/>
      <c r="SEU11" s="68"/>
      <c r="SEV11" s="68"/>
      <c r="SEW11" s="68"/>
      <c r="SEX11" s="68"/>
      <c r="SEY11" s="68"/>
      <c r="SEZ11" s="68"/>
      <c r="SFA11" s="68"/>
      <c r="SFB11" s="68"/>
      <c r="SFC11" s="68"/>
      <c r="SFD11" s="68"/>
      <c r="SFE11" s="68"/>
      <c r="SFF11" s="68"/>
      <c r="SFG11" s="68"/>
      <c r="SFH11" s="68"/>
      <c r="SFI11" s="68"/>
      <c r="SFJ11" s="68"/>
      <c r="SFK11" s="68"/>
      <c r="SFL11" s="68"/>
      <c r="SFM11" s="68"/>
      <c r="SFN11" s="68"/>
      <c r="SFO11" s="68"/>
      <c r="SFP11" s="68"/>
      <c r="SFQ11" s="68"/>
      <c r="SFR11" s="68"/>
      <c r="SFS11" s="68"/>
      <c r="SFT11" s="68"/>
      <c r="SFU11" s="68"/>
      <c r="SFV11" s="68"/>
      <c r="SFW11" s="68"/>
      <c r="SFX11" s="68"/>
      <c r="SFY11" s="68"/>
      <c r="SFZ11" s="68"/>
      <c r="SGA11" s="68"/>
      <c r="SGB11" s="68"/>
      <c r="SGC11" s="68"/>
      <c r="SGD11" s="68"/>
      <c r="SGE11" s="68"/>
      <c r="SGF11" s="68"/>
      <c r="SGG11" s="68"/>
      <c r="SGH11" s="68"/>
      <c r="SGI11" s="68"/>
      <c r="SGJ11" s="68"/>
      <c r="SGK11" s="68"/>
      <c r="SGL11" s="68"/>
      <c r="SGM11" s="68"/>
      <c r="SGN11" s="68"/>
      <c r="SGO11" s="68"/>
      <c r="SGP11" s="68"/>
      <c r="SGQ11" s="68"/>
      <c r="SGR11" s="68"/>
      <c r="SGS11" s="68"/>
      <c r="SGT11" s="68"/>
      <c r="SGU11" s="68"/>
      <c r="SGV11" s="68"/>
      <c r="SGW11" s="68"/>
      <c r="SGX11" s="68"/>
      <c r="SGY11" s="68"/>
      <c r="SGZ11" s="68"/>
      <c r="SHA11" s="68"/>
      <c r="SHB11" s="68"/>
      <c r="SHC11" s="68"/>
      <c r="SHD11" s="68"/>
      <c r="SHE11" s="68"/>
      <c r="SHF11" s="68"/>
      <c r="SHG11" s="68"/>
      <c r="SHH11" s="68"/>
      <c r="SHI11" s="68"/>
      <c r="SHJ11" s="68"/>
      <c r="SHK11" s="68"/>
      <c r="SHL11" s="68"/>
      <c r="SHM11" s="68"/>
      <c r="SHN11" s="68"/>
      <c r="SHO11" s="68"/>
      <c r="SHP11" s="68"/>
      <c r="SHQ11" s="68"/>
      <c r="SHR11" s="68"/>
      <c r="SHS11" s="68"/>
      <c r="SHT11" s="68"/>
      <c r="SHU11" s="68"/>
      <c r="SHV11" s="68"/>
      <c r="SHW11" s="68"/>
      <c r="SHX11" s="68"/>
      <c r="SHY11" s="68"/>
      <c r="SHZ11" s="68"/>
      <c r="SIA11" s="68"/>
      <c r="SIB11" s="68"/>
      <c r="SIC11" s="68"/>
      <c r="SID11" s="68"/>
      <c r="SIE11" s="68"/>
      <c r="SIF11" s="68"/>
      <c r="SIG11" s="68"/>
      <c r="SIH11" s="68"/>
      <c r="SII11" s="68"/>
      <c r="SIJ11" s="68"/>
      <c r="SIK11" s="68"/>
      <c r="SIL11" s="68"/>
      <c r="SIM11" s="68"/>
      <c r="SIN11" s="68"/>
      <c r="SIO11" s="68"/>
      <c r="SIP11" s="68"/>
      <c r="SIQ11" s="68"/>
      <c r="SIR11" s="68"/>
      <c r="SIS11" s="68"/>
      <c r="SIT11" s="68"/>
      <c r="SIU11" s="68"/>
      <c r="SIV11" s="68"/>
      <c r="SIW11" s="68"/>
      <c r="SIX11" s="68"/>
      <c r="SIY11" s="68"/>
      <c r="SIZ11" s="68"/>
      <c r="SJA11" s="68"/>
      <c r="SJB11" s="68"/>
      <c r="SJC11" s="68"/>
      <c r="SJD11" s="68"/>
      <c r="SJE11" s="68"/>
      <c r="SJF11" s="68"/>
      <c r="SJG11" s="68"/>
      <c r="SJH11" s="68"/>
      <c r="SJI11" s="68"/>
      <c r="SJJ11" s="68"/>
      <c r="SJK11" s="68"/>
      <c r="SJL11" s="68"/>
      <c r="SJM11" s="68"/>
      <c r="SJN11" s="68"/>
      <c r="SJO11" s="68"/>
      <c r="SJP11" s="68"/>
      <c r="SJQ11" s="68"/>
      <c r="SJR11" s="68"/>
      <c r="SJS11" s="68"/>
      <c r="SJT11" s="68"/>
      <c r="SJU11" s="68"/>
      <c r="SJV11" s="68"/>
      <c r="SJW11" s="68"/>
      <c r="SJX11" s="68"/>
      <c r="SJY11" s="68"/>
      <c r="SJZ11" s="68"/>
      <c r="SKA11" s="68"/>
      <c r="SKB11" s="68"/>
      <c r="SKC11" s="68"/>
      <c r="SKD11" s="68"/>
      <c r="SKE11" s="68"/>
      <c r="SKF11" s="68"/>
      <c r="SKG11" s="68"/>
      <c r="SKH11" s="68"/>
      <c r="SKI11" s="68"/>
      <c r="SKJ11" s="68"/>
      <c r="SKK11" s="68"/>
      <c r="SKL11" s="68"/>
      <c r="SKM11" s="68"/>
      <c r="SKN11" s="68"/>
      <c r="SKO11" s="68"/>
      <c r="SKP11" s="68"/>
      <c r="SKQ11" s="68"/>
      <c r="SKR11" s="68"/>
      <c r="SKS11" s="68"/>
      <c r="SKT11" s="68"/>
      <c r="SKU11" s="68"/>
      <c r="SKV11" s="68"/>
      <c r="SKW11" s="68"/>
      <c r="SKX11" s="68"/>
      <c r="SKY11" s="68"/>
      <c r="SKZ11" s="68"/>
      <c r="SLA11" s="68"/>
      <c r="SLB11" s="68"/>
      <c r="SLC11" s="68"/>
      <c r="SLD11" s="68"/>
      <c r="SLE11" s="68"/>
      <c r="SLF11" s="68"/>
      <c r="SLG11" s="68"/>
      <c r="SLH11" s="68"/>
      <c r="SLI11" s="68"/>
      <c r="SLJ11" s="68"/>
      <c r="SLK11" s="68"/>
      <c r="SLL11" s="68"/>
      <c r="SLM11" s="68"/>
      <c r="SLN11" s="68"/>
      <c r="SLO11" s="68"/>
      <c r="SLP11" s="68"/>
      <c r="SLQ11" s="68"/>
      <c r="SLR11" s="68"/>
      <c r="SLS11" s="68"/>
      <c r="SLT11" s="68"/>
      <c r="SLU11" s="68"/>
      <c r="SLV11" s="68"/>
      <c r="SLW11" s="68"/>
      <c r="SLX11" s="68"/>
      <c r="SLY11" s="68"/>
      <c r="SLZ11" s="68"/>
      <c r="SMA11" s="68"/>
      <c r="SMB11" s="68"/>
      <c r="SMC11" s="68"/>
      <c r="SMD11" s="68"/>
      <c r="SME11" s="68"/>
      <c r="SMF11" s="68"/>
      <c r="SMG11" s="68"/>
      <c r="SMH11" s="68"/>
      <c r="SMI11" s="68"/>
      <c r="SMJ11" s="68"/>
      <c r="SMK11" s="68"/>
      <c r="SML11" s="68"/>
      <c r="SMM11" s="68"/>
      <c r="SMN11" s="68"/>
      <c r="SMO11" s="68"/>
      <c r="SMP11" s="68"/>
      <c r="SMQ11" s="68"/>
      <c r="SMR11" s="68"/>
      <c r="SMS11" s="68"/>
      <c r="SMT11" s="68"/>
      <c r="SMU11" s="68"/>
      <c r="SMV11" s="68"/>
      <c r="SMW11" s="68"/>
      <c r="SMX11" s="68"/>
      <c r="SMY11" s="68"/>
      <c r="SMZ11" s="68"/>
      <c r="SNA11" s="68"/>
      <c r="SNB11" s="68"/>
      <c r="SNC11" s="68"/>
      <c r="SND11" s="68"/>
      <c r="SNE11" s="68"/>
      <c r="SNF11" s="68"/>
      <c r="SNG11" s="68"/>
      <c r="SNH11" s="68"/>
      <c r="SNI11" s="68"/>
      <c r="SNJ11" s="68"/>
      <c r="SNK11" s="68"/>
      <c r="SNL11" s="68"/>
      <c r="SNM11" s="68"/>
      <c r="SNN11" s="68"/>
      <c r="SNO11" s="68"/>
      <c r="SNP11" s="68"/>
      <c r="SNQ11" s="68"/>
      <c r="SNR11" s="68"/>
      <c r="SNS11" s="68"/>
      <c r="SNT11" s="68"/>
      <c r="SNU11" s="68"/>
      <c r="SNV11" s="68"/>
      <c r="SNW11" s="68"/>
      <c r="SNX11" s="68"/>
      <c r="SNY11" s="68"/>
      <c r="SNZ11" s="68"/>
      <c r="SOA11" s="68"/>
      <c r="SOB11" s="68"/>
      <c r="SOC11" s="68"/>
      <c r="SOD11" s="68"/>
      <c r="SOE11" s="68"/>
      <c r="SOF11" s="68"/>
      <c r="SOG11" s="68"/>
      <c r="SOH11" s="68"/>
      <c r="SOI11" s="68"/>
      <c r="SOJ11" s="68"/>
      <c r="SOK11" s="68"/>
      <c r="SOL11" s="68"/>
      <c r="SOM11" s="68"/>
      <c r="SON11" s="68"/>
      <c r="SOO11" s="68"/>
      <c r="SOP11" s="68"/>
      <c r="SOQ11" s="68"/>
      <c r="SOR11" s="68"/>
      <c r="SOS11" s="68"/>
      <c r="SOT11" s="68"/>
      <c r="SOU11" s="68"/>
      <c r="SOV11" s="68"/>
      <c r="SOW11" s="68"/>
      <c r="SOX11" s="68"/>
      <c r="SOY11" s="68"/>
      <c r="SOZ11" s="68"/>
      <c r="SPA11" s="68"/>
      <c r="SPB11" s="68"/>
      <c r="SPC11" s="68"/>
      <c r="SPD11" s="68"/>
      <c r="SPE11" s="68"/>
      <c r="SPF11" s="68"/>
      <c r="SPG11" s="68"/>
      <c r="SPH11" s="68"/>
      <c r="SPI11" s="68"/>
      <c r="SPJ11" s="68"/>
      <c r="SPK11" s="68"/>
      <c r="SPL11" s="68"/>
      <c r="SPM11" s="68"/>
      <c r="SPN11" s="68"/>
      <c r="SPO11" s="68"/>
      <c r="SPP11" s="68"/>
      <c r="SPQ11" s="68"/>
      <c r="SPR11" s="68"/>
      <c r="SPS11" s="68"/>
      <c r="SPT11" s="68"/>
      <c r="SPU11" s="68"/>
      <c r="SPV11" s="68"/>
      <c r="SPW11" s="68"/>
      <c r="SPX11" s="68"/>
      <c r="SPY11" s="68"/>
      <c r="SPZ11" s="68"/>
      <c r="SQA11" s="68"/>
      <c r="SQB11" s="68"/>
      <c r="SQC11" s="68"/>
      <c r="SQD11" s="68"/>
      <c r="SQE11" s="68"/>
      <c r="SQF11" s="68"/>
      <c r="SQG11" s="68"/>
      <c r="SQH11" s="68"/>
      <c r="SQI11" s="68"/>
      <c r="SQJ11" s="68"/>
      <c r="SQK11" s="68"/>
      <c r="SQL11" s="68"/>
      <c r="SQM11" s="68"/>
      <c r="SQN11" s="68"/>
      <c r="SQO11" s="68"/>
      <c r="SQP11" s="68"/>
      <c r="SQQ11" s="68"/>
      <c r="SQR11" s="68"/>
      <c r="SQS11" s="68"/>
      <c r="SQT11" s="68"/>
      <c r="SQU11" s="68"/>
      <c r="SQV11" s="68"/>
      <c r="SQW11" s="68"/>
      <c r="SQX11" s="68"/>
      <c r="SQY11" s="68"/>
      <c r="SQZ11" s="68"/>
      <c r="SRA11" s="68"/>
      <c r="SRB11" s="68"/>
      <c r="SRC11" s="68"/>
      <c r="SRD11" s="68"/>
      <c r="SRE11" s="68"/>
      <c r="SRF11" s="68"/>
      <c r="SRG11" s="68"/>
      <c r="SRH11" s="68"/>
      <c r="SRI11" s="68"/>
      <c r="SRJ11" s="68"/>
      <c r="SRK11" s="68"/>
      <c r="SRL11" s="68"/>
      <c r="SRM11" s="68"/>
      <c r="SRN11" s="68"/>
      <c r="SRO11" s="68"/>
      <c r="SRP11" s="68"/>
      <c r="SRQ11" s="68"/>
      <c r="SRR11" s="68"/>
      <c r="SRS11" s="68"/>
      <c r="SRT11" s="68"/>
      <c r="SRU11" s="68"/>
      <c r="SRV11" s="68"/>
      <c r="SRW11" s="68"/>
      <c r="SRX11" s="68"/>
      <c r="SRY11" s="68"/>
      <c r="SRZ11" s="68"/>
      <c r="SSA11" s="68"/>
      <c r="SSB11" s="68"/>
      <c r="SSC11" s="68"/>
      <c r="SSD11" s="68"/>
      <c r="SSE11" s="68"/>
      <c r="SSF11" s="68"/>
      <c r="SSG11" s="68"/>
      <c r="SSH11" s="68"/>
      <c r="SSI11" s="68"/>
      <c r="SSJ11" s="68"/>
      <c r="SSK11" s="68"/>
      <c r="SSL11" s="68"/>
      <c r="SSM11" s="68"/>
      <c r="SSN11" s="68"/>
      <c r="SSO11" s="68"/>
      <c r="SSP11" s="68"/>
      <c r="SSQ11" s="68"/>
      <c r="SSR11" s="68"/>
      <c r="SSS11" s="68"/>
      <c r="SST11" s="68"/>
      <c r="SSU11" s="68"/>
      <c r="SSV11" s="68"/>
      <c r="SSW11" s="68"/>
      <c r="SSX11" s="68"/>
      <c r="SSY11" s="68"/>
      <c r="SSZ11" s="68"/>
      <c r="STA11" s="68"/>
      <c r="STB11" s="68"/>
      <c r="STC11" s="68"/>
      <c r="STD11" s="68"/>
      <c r="STE11" s="68"/>
      <c r="STF11" s="68"/>
      <c r="STG11" s="68"/>
      <c r="STH11" s="68"/>
      <c r="STI11" s="68"/>
      <c r="STJ11" s="68"/>
      <c r="STK11" s="68"/>
      <c r="STL11" s="68"/>
      <c r="STM11" s="68"/>
      <c r="STN11" s="68"/>
      <c r="STO11" s="68"/>
      <c r="STP11" s="68"/>
      <c r="STQ11" s="68"/>
      <c r="STR11" s="68"/>
      <c r="STS11" s="68"/>
      <c r="STT11" s="68"/>
      <c r="STU11" s="68"/>
      <c r="STV11" s="68"/>
      <c r="STW11" s="68"/>
      <c r="STX11" s="68"/>
      <c r="STY11" s="68"/>
      <c r="STZ11" s="68"/>
      <c r="SUA11" s="68"/>
      <c r="SUB11" s="68"/>
      <c r="SUC11" s="68"/>
      <c r="SUD11" s="68"/>
      <c r="SUE11" s="68"/>
      <c r="SUF11" s="68"/>
      <c r="SUG11" s="68"/>
      <c r="SUH11" s="68"/>
      <c r="SUI11" s="68"/>
      <c r="SUJ11" s="68"/>
      <c r="SUK11" s="68"/>
      <c r="SUL11" s="68"/>
      <c r="SUM11" s="68"/>
      <c r="SUN11" s="68"/>
      <c r="SUO11" s="68"/>
      <c r="SUP11" s="68"/>
      <c r="SUQ11" s="68"/>
      <c r="SUR11" s="68"/>
      <c r="SUS11" s="68"/>
      <c r="SUT11" s="68"/>
      <c r="SUU11" s="68"/>
      <c r="SUV11" s="68"/>
      <c r="SUW11" s="68"/>
      <c r="SUX11" s="68"/>
      <c r="SUY11" s="68"/>
      <c r="SUZ11" s="68"/>
      <c r="SVA11" s="68"/>
      <c r="SVB11" s="68"/>
      <c r="SVC11" s="68"/>
      <c r="SVD11" s="68"/>
      <c r="SVE11" s="68"/>
      <c r="SVF11" s="68"/>
      <c r="SVG11" s="68"/>
      <c r="SVH11" s="68"/>
      <c r="SVI11" s="68"/>
      <c r="SVJ11" s="68"/>
      <c r="SVK11" s="68"/>
      <c r="SVL11" s="68"/>
      <c r="SVM11" s="68"/>
      <c r="SVN11" s="68"/>
      <c r="SVO11" s="68"/>
      <c r="SVP11" s="68"/>
      <c r="SVQ11" s="68"/>
      <c r="SVR11" s="68"/>
      <c r="SVS11" s="68"/>
      <c r="SVT11" s="68"/>
      <c r="SVU11" s="68"/>
      <c r="SVV11" s="68"/>
      <c r="SVW11" s="68"/>
      <c r="SVX11" s="68"/>
      <c r="SVY11" s="68"/>
      <c r="SVZ11" s="68"/>
      <c r="SWA11" s="68"/>
      <c r="SWB11" s="68"/>
      <c r="SWC11" s="68"/>
      <c r="SWD11" s="68"/>
      <c r="SWE11" s="68"/>
      <c r="SWF11" s="68"/>
      <c r="SWG11" s="68"/>
      <c r="SWH11" s="68"/>
      <c r="SWI11" s="68"/>
      <c r="SWJ11" s="68"/>
      <c r="SWK11" s="68"/>
      <c r="SWL11" s="68"/>
      <c r="SWM11" s="68"/>
      <c r="SWN11" s="68"/>
      <c r="SWO11" s="68"/>
      <c r="SWP11" s="68"/>
      <c r="SWQ11" s="68"/>
      <c r="SWR11" s="68"/>
      <c r="SWS11" s="68"/>
      <c r="SWT11" s="68"/>
      <c r="SWU11" s="68"/>
      <c r="SWV11" s="68"/>
      <c r="SWW11" s="68"/>
      <c r="SWX11" s="68"/>
      <c r="SWY11" s="68"/>
      <c r="SWZ11" s="68"/>
      <c r="SXA11" s="68"/>
      <c r="SXB11" s="68"/>
      <c r="SXC11" s="68"/>
      <c r="SXD11" s="68"/>
      <c r="SXE11" s="68"/>
      <c r="SXF11" s="68"/>
      <c r="SXG11" s="68"/>
      <c r="SXH11" s="68"/>
      <c r="SXI11" s="68"/>
      <c r="SXJ11" s="68"/>
      <c r="SXK11" s="68"/>
      <c r="SXL11" s="68"/>
      <c r="SXM11" s="68"/>
      <c r="SXN11" s="68"/>
      <c r="SXO11" s="68"/>
      <c r="SXP11" s="68"/>
      <c r="SXQ11" s="68"/>
      <c r="SXR11" s="68"/>
      <c r="SXS11" s="68"/>
      <c r="SXT11" s="68"/>
      <c r="SXU11" s="68"/>
      <c r="SXV11" s="68"/>
      <c r="SXW11" s="68"/>
      <c r="SXX11" s="68"/>
      <c r="SXY11" s="68"/>
      <c r="SXZ11" s="68"/>
      <c r="SYA11" s="68"/>
      <c r="SYB11" s="68"/>
      <c r="SYC11" s="68"/>
      <c r="SYD11" s="68"/>
      <c r="SYE11" s="68"/>
      <c r="SYF11" s="68"/>
      <c r="SYG11" s="68"/>
      <c r="SYH11" s="68"/>
      <c r="SYI11" s="68"/>
      <c r="SYJ11" s="68"/>
      <c r="SYK11" s="68"/>
      <c r="SYL11" s="68"/>
      <c r="SYM11" s="68"/>
      <c r="SYN11" s="68"/>
      <c r="SYO11" s="68"/>
      <c r="SYP11" s="68"/>
      <c r="SYQ11" s="68"/>
      <c r="SYR11" s="68"/>
      <c r="SYS11" s="68"/>
      <c r="SYT11" s="68"/>
      <c r="SYU11" s="68"/>
      <c r="SYV11" s="68"/>
      <c r="SYW11" s="68"/>
      <c r="SYX11" s="68"/>
      <c r="SYY11" s="68"/>
      <c r="SYZ11" s="68"/>
      <c r="SZA11" s="68"/>
      <c r="SZB11" s="68"/>
      <c r="SZC11" s="68"/>
      <c r="SZD11" s="68"/>
      <c r="SZE11" s="68"/>
      <c r="SZF11" s="68"/>
      <c r="SZG11" s="68"/>
      <c r="SZH11" s="68"/>
      <c r="SZI11" s="68"/>
      <c r="SZJ11" s="68"/>
      <c r="SZK11" s="68"/>
      <c r="SZL11" s="68"/>
      <c r="SZM11" s="68"/>
      <c r="SZN11" s="68"/>
      <c r="SZO11" s="68"/>
      <c r="SZP11" s="68"/>
      <c r="SZQ11" s="68"/>
      <c r="SZR11" s="68"/>
      <c r="SZS11" s="68"/>
      <c r="SZT11" s="68"/>
      <c r="SZU11" s="68"/>
      <c r="SZV11" s="68"/>
      <c r="SZW11" s="68"/>
      <c r="SZX11" s="68"/>
      <c r="SZY11" s="68"/>
      <c r="SZZ11" s="68"/>
      <c r="TAA11" s="68"/>
      <c r="TAB11" s="68"/>
      <c r="TAC11" s="68"/>
      <c r="TAD11" s="68"/>
      <c r="TAE11" s="68"/>
      <c r="TAF11" s="68"/>
      <c r="TAG11" s="68"/>
      <c r="TAH11" s="68"/>
      <c r="TAI11" s="68"/>
      <c r="TAJ11" s="68"/>
      <c r="TAK11" s="68"/>
      <c r="TAL11" s="68"/>
      <c r="TAM11" s="68"/>
      <c r="TAN11" s="68"/>
      <c r="TAO11" s="68"/>
      <c r="TAP11" s="68"/>
      <c r="TAQ11" s="68"/>
      <c r="TAR11" s="68"/>
      <c r="TAS11" s="68"/>
      <c r="TAT11" s="68"/>
      <c r="TAU11" s="68"/>
      <c r="TAV11" s="68"/>
      <c r="TAW11" s="68"/>
      <c r="TAX11" s="68"/>
      <c r="TAY11" s="68"/>
      <c r="TAZ11" s="68"/>
      <c r="TBA11" s="68"/>
      <c r="TBB11" s="68"/>
      <c r="TBC11" s="68"/>
      <c r="TBD11" s="68"/>
      <c r="TBE11" s="68"/>
      <c r="TBF11" s="68"/>
      <c r="TBG11" s="68"/>
      <c r="TBH11" s="68"/>
      <c r="TBI11" s="68"/>
      <c r="TBJ11" s="68"/>
      <c r="TBK11" s="68"/>
      <c r="TBL11" s="68"/>
      <c r="TBM11" s="68"/>
      <c r="TBN11" s="68"/>
      <c r="TBO11" s="68"/>
      <c r="TBP11" s="68"/>
      <c r="TBQ11" s="68"/>
      <c r="TBR11" s="68"/>
      <c r="TBS11" s="68"/>
      <c r="TBT11" s="68"/>
      <c r="TBU11" s="68"/>
      <c r="TBV11" s="68"/>
      <c r="TBW11" s="68"/>
      <c r="TBX11" s="68"/>
      <c r="TBY11" s="68"/>
      <c r="TBZ11" s="68"/>
      <c r="TCA11" s="68"/>
      <c r="TCB11" s="68"/>
      <c r="TCC11" s="68"/>
      <c r="TCD11" s="68"/>
      <c r="TCE11" s="68"/>
      <c r="TCF11" s="68"/>
      <c r="TCG11" s="68"/>
      <c r="TCH11" s="68"/>
      <c r="TCI11" s="68"/>
      <c r="TCJ11" s="68"/>
      <c r="TCK11" s="68"/>
      <c r="TCL11" s="68"/>
      <c r="TCM11" s="68"/>
      <c r="TCN11" s="68"/>
      <c r="TCO11" s="68"/>
      <c r="TCP11" s="68"/>
      <c r="TCQ11" s="68"/>
      <c r="TCR11" s="68"/>
      <c r="TCS11" s="68"/>
      <c r="TCT11" s="68"/>
      <c r="TCU11" s="68"/>
      <c r="TCV11" s="68"/>
      <c r="TCW11" s="68"/>
      <c r="TCX11" s="68"/>
      <c r="TCY11" s="68"/>
      <c r="TCZ11" s="68"/>
      <c r="TDA11" s="68"/>
      <c r="TDB11" s="68"/>
      <c r="TDC11" s="68"/>
      <c r="TDD11" s="68"/>
      <c r="TDE11" s="68"/>
      <c r="TDF11" s="68"/>
      <c r="TDG11" s="68"/>
      <c r="TDH11" s="68"/>
      <c r="TDI11" s="68"/>
      <c r="TDJ11" s="68"/>
      <c r="TDK11" s="68"/>
      <c r="TDL11" s="68"/>
      <c r="TDM11" s="68"/>
      <c r="TDN11" s="68"/>
      <c r="TDO11" s="68"/>
      <c r="TDP11" s="68"/>
      <c r="TDQ11" s="68"/>
      <c r="TDR11" s="68"/>
      <c r="TDS11" s="68"/>
      <c r="TDT11" s="68"/>
      <c r="TDU11" s="68"/>
      <c r="TDV11" s="68"/>
      <c r="TDW11" s="68"/>
      <c r="TDX11" s="68"/>
      <c r="TDY11" s="68"/>
      <c r="TDZ11" s="68"/>
      <c r="TEA11" s="68"/>
      <c r="TEB11" s="68"/>
      <c r="TEC11" s="68"/>
      <c r="TED11" s="68"/>
      <c r="TEE11" s="68"/>
      <c r="TEF11" s="68"/>
      <c r="TEG11" s="68"/>
      <c r="TEH11" s="68"/>
      <c r="TEI11" s="68"/>
      <c r="TEJ11" s="68"/>
      <c r="TEK11" s="68"/>
      <c r="TEL11" s="68"/>
      <c r="TEM11" s="68"/>
      <c r="TEN11" s="68"/>
      <c r="TEO11" s="68"/>
      <c r="TEP11" s="68"/>
      <c r="TEQ11" s="68"/>
      <c r="TER11" s="68"/>
      <c r="TES11" s="68"/>
      <c r="TET11" s="68"/>
      <c r="TEU11" s="68"/>
      <c r="TEV11" s="68"/>
      <c r="TEW11" s="68"/>
      <c r="TEX11" s="68"/>
      <c r="TEY11" s="68"/>
      <c r="TEZ11" s="68"/>
      <c r="TFA11" s="68"/>
      <c r="TFB11" s="68"/>
      <c r="TFC11" s="68"/>
      <c r="TFD11" s="68"/>
      <c r="TFE11" s="68"/>
      <c r="TFF11" s="68"/>
      <c r="TFG11" s="68"/>
      <c r="TFH11" s="68"/>
      <c r="TFI11" s="68"/>
      <c r="TFJ11" s="68"/>
      <c r="TFK11" s="68"/>
      <c r="TFL11" s="68"/>
      <c r="TFM11" s="68"/>
      <c r="TFN11" s="68"/>
      <c r="TFO11" s="68"/>
      <c r="TFP11" s="68"/>
      <c r="TFQ11" s="68"/>
      <c r="TFR11" s="68"/>
      <c r="TFS11" s="68"/>
      <c r="TFT11" s="68"/>
      <c r="TFU11" s="68"/>
      <c r="TFV11" s="68"/>
      <c r="TFW11" s="68"/>
      <c r="TFX11" s="68"/>
      <c r="TFY11" s="68"/>
      <c r="TFZ11" s="68"/>
      <c r="TGA11" s="68"/>
      <c r="TGB11" s="68"/>
      <c r="TGC11" s="68"/>
      <c r="TGD11" s="68"/>
      <c r="TGE11" s="68"/>
      <c r="TGF11" s="68"/>
      <c r="TGG11" s="68"/>
      <c r="TGH11" s="68"/>
      <c r="TGI11" s="68"/>
      <c r="TGJ11" s="68"/>
      <c r="TGK11" s="68"/>
      <c r="TGL11" s="68"/>
      <c r="TGM11" s="68"/>
      <c r="TGN11" s="68"/>
      <c r="TGO11" s="68"/>
      <c r="TGP11" s="68"/>
      <c r="TGQ11" s="68"/>
      <c r="TGR11" s="68"/>
      <c r="TGS11" s="68"/>
      <c r="TGT11" s="68"/>
      <c r="TGU11" s="68"/>
      <c r="TGV11" s="68"/>
      <c r="TGW11" s="68"/>
      <c r="TGX11" s="68"/>
      <c r="TGY11" s="68"/>
      <c r="TGZ11" s="68"/>
      <c r="THA11" s="68"/>
      <c r="THB11" s="68"/>
      <c r="THC11" s="68"/>
      <c r="THD11" s="68"/>
      <c r="THE11" s="68"/>
      <c r="THF11" s="68"/>
      <c r="THG11" s="68"/>
      <c r="THH11" s="68"/>
      <c r="THI11" s="68"/>
      <c r="THJ11" s="68"/>
      <c r="THK11" s="68"/>
      <c r="THL11" s="68"/>
      <c r="THM11" s="68"/>
      <c r="THN11" s="68"/>
      <c r="THO11" s="68"/>
      <c r="THP11" s="68"/>
      <c r="THQ11" s="68"/>
      <c r="THR11" s="68"/>
      <c r="THS11" s="68"/>
      <c r="THT11" s="68"/>
      <c r="THU11" s="68"/>
      <c r="THV11" s="68"/>
      <c r="THW11" s="68"/>
      <c r="THX11" s="68"/>
      <c r="THY11" s="68"/>
      <c r="THZ11" s="68"/>
      <c r="TIA11" s="68"/>
      <c r="TIB11" s="68"/>
      <c r="TIC11" s="68"/>
      <c r="TID11" s="68"/>
      <c r="TIE11" s="68"/>
      <c r="TIF11" s="68"/>
      <c r="TIG11" s="68"/>
      <c r="TIH11" s="68"/>
      <c r="TII11" s="68"/>
      <c r="TIJ11" s="68"/>
      <c r="TIK11" s="68"/>
      <c r="TIL11" s="68"/>
      <c r="TIM11" s="68"/>
      <c r="TIN11" s="68"/>
      <c r="TIO11" s="68"/>
      <c r="TIP11" s="68"/>
      <c r="TIQ11" s="68"/>
      <c r="TIR11" s="68"/>
      <c r="TIS11" s="68"/>
      <c r="TIT11" s="68"/>
      <c r="TIU11" s="68"/>
      <c r="TIV11" s="68"/>
      <c r="TIW11" s="68"/>
      <c r="TIX11" s="68"/>
      <c r="TIY11" s="68"/>
      <c r="TIZ11" s="68"/>
      <c r="TJA11" s="68"/>
      <c r="TJB11" s="68"/>
      <c r="TJC11" s="68"/>
      <c r="TJD11" s="68"/>
      <c r="TJE11" s="68"/>
      <c r="TJF11" s="68"/>
      <c r="TJG11" s="68"/>
      <c r="TJH11" s="68"/>
      <c r="TJI11" s="68"/>
      <c r="TJJ11" s="68"/>
      <c r="TJK11" s="68"/>
      <c r="TJL11" s="68"/>
      <c r="TJM11" s="68"/>
      <c r="TJN11" s="68"/>
      <c r="TJO11" s="68"/>
      <c r="TJP11" s="68"/>
      <c r="TJQ11" s="68"/>
      <c r="TJR11" s="68"/>
      <c r="TJS11" s="68"/>
      <c r="TJT11" s="68"/>
      <c r="TJU11" s="68"/>
      <c r="TJV11" s="68"/>
      <c r="TJW11" s="68"/>
      <c r="TJX11" s="68"/>
      <c r="TJY11" s="68"/>
      <c r="TJZ11" s="68"/>
      <c r="TKA11" s="68"/>
      <c r="TKB11" s="68"/>
      <c r="TKC11" s="68"/>
      <c r="TKD11" s="68"/>
      <c r="TKE11" s="68"/>
      <c r="TKF11" s="68"/>
      <c r="TKG11" s="68"/>
      <c r="TKH11" s="68"/>
      <c r="TKI11" s="68"/>
      <c r="TKJ11" s="68"/>
      <c r="TKK11" s="68"/>
      <c r="TKL11" s="68"/>
      <c r="TKM11" s="68"/>
      <c r="TKN11" s="68"/>
      <c r="TKO11" s="68"/>
      <c r="TKP11" s="68"/>
      <c r="TKQ11" s="68"/>
      <c r="TKR11" s="68"/>
      <c r="TKS11" s="68"/>
      <c r="TKT11" s="68"/>
      <c r="TKU11" s="68"/>
      <c r="TKV11" s="68"/>
      <c r="TKW11" s="68"/>
      <c r="TKX11" s="68"/>
      <c r="TKY11" s="68"/>
      <c r="TKZ11" s="68"/>
      <c r="TLA11" s="68"/>
      <c r="TLB11" s="68"/>
      <c r="TLC11" s="68"/>
      <c r="TLD11" s="68"/>
      <c r="TLE11" s="68"/>
      <c r="TLF11" s="68"/>
      <c r="TLG11" s="68"/>
      <c r="TLH11" s="68"/>
      <c r="TLI11" s="68"/>
      <c r="TLJ11" s="68"/>
      <c r="TLK11" s="68"/>
      <c r="TLL11" s="68"/>
      <c r="TLM11" s="68"/>
      <c r="TLN11" s="68"/>
      <c r="TLO11" s="68"/>
      <c r="TLP11" s="68"/>
      <c r="TLQ11" s="68"/>
      <c r="TLR11" s="68"/>
      <c r="TLS11" s="68"/>
      <c r="TLT11" s="68"/>
      <c r="TLU11" s="68"/>
      <c r="TLV11" s="68"/>
      <c r="TLW11" s="68"/>
      <c r="TLX11" s="68"/>
      <c r="TLY11" s="68"/>
      <c r="TLZ11" s="68"/>
      <c r="TMA11" s="68"/>
      <c r="TMB11" s="68"/>
      <c r="TMC11" s="68"/>
      <c r="TMD11" s="68"/>
      <c r="TME11" s="68"/>
      <c r="TMF11" s="68"/>
      <c r="TMG11" s="68"/>
      <c r="TMH11" s="68"/>
      <c r="TMI11" s="68"/>
      <c r="TMJ11" s="68"/>
      <c r="TMK11" s="68"/>
      <c r="TML11" s="68"/>
      <c r="TMM11" s="68"/>
      <c r="TMN11" s="68"/>
      <c r="TMO11" s="68"/>
      <c r="TMP11" s="68"/>
      <c r="TMQ11" s="68"/>
      <c r="TMR11" s="68"/>
      <c r="TMS11" s="68"/>
      <c r="TMT11" s="68"/>
      <c r="TMU11" s="68"/>
      <c r="TMV11" s="68"/>
      <c r="TMW11" s="68"/>
      <c r="TMX11" s="68"/>
      <c r="TMY11" s="68"/>
      <c r="TMZ11" s="68"/>
      <c r="TNA11" s="68"/>
      <c r="TNB11" s="68"/>
      <c r="TNC11" s="68"/>
      <c r="TND11" s="68"/>
      <c r="TNE11" s="68"/>
      <c r="TNF11" s="68"/>
      <c r="TNG11" s="68"/>
      <c r="TNH11" s="68"/>
      <c r="TNI11" s="68"/>
      <c r="TNJ11" s="68"/>
      <c r="TNK11" s="68"/>
      <c r="TNL11" s="68"/>
      <c r="TNM11" s="68"/>
      <c r="TNN11" s="68"/>
      <c r="TNO11" s="68"/>
      <c r="TNP11" s="68"/>
      <c r="TNQ11" s="68"/>
      <c r="TNR11" s="68"/>
      <c r="TNS11" s="68"/>
      <c r="TNT11" s="68"/>
      <c r="TNU11" s="68"/>
      <c r="TNV11" s="68"/>
      <c r="TNW11" s="68"/>
      <c r="TNX11" s="68"/>
      <c r="TNY11" s="68"/>
      <c r="TNZ11" s="68"/>
      <c r="TOA11" s="68"/>
      <c r="TOB11" s="68"/>
      <c r="TOC11" s="68"/>
      <c r="TOD11" s="68"/>
      <c r="TOE11" s="68"/>
      <c r="TOF11" s="68"/>
      <c r="TOG11" s="68"/>
      <c r="TOH11" s="68"/>
      <c r="TOI11" s="68"/>
      <c r="TOJ11" s="68"/>
      <c r="TOK11" s="68"/>
      <c r="TOL11" s="68"/>
      <c r="TOM11" s="68"/>
      <c r="TON11" s="68"/>
      <c r="TOO11" s="68"/>
      <c r="TOP11" s="68"/>
      <c r="TOQ11" s="68"/>
      <c r="TOR11" s="68"/>
      <c r="TOS11" s="68"/>
      <c r="TOT11" s="68"/>
      <c r="TOU11" s="68"/>
      <c r="TOV11" s="68"/>
      <c r="TOW11" s="68"/>
      <c r="TOX11" s="68"/>
      <c r="TOY11" s="68"/>
      <c r="TOZ11" s="68"/>
      <c r="TPA11" s="68"/>
      <c r="TPB11" s="68"/>
      <c r="TPC11" s="68"/>
      <c r="TPD11" s="68"/>
      <c r="TPE11" s="68"/>
      <c r="TPF11" s="68"/>
      <c r="TPG11" s="68"/>
      <c r="TPH11" s="68"/>
      <c r="TPI11" s="68"/>
      <c r="TPJ11" s="68"/>
      <c r="TPK11" s="68"/>
      <c r="TPL11" s="68"/>
      <c r="TPM11" s="68"/>
      <c r="TPN11" s="68"/>
      <c r="TPO11" s="68"/>
      <c r="TPP11" s="68"/>
      <c r="TPQ11" s="68"/>
      <c r="TPR11" s="68"/>
      <c r="TPS11" s="68"/>
      <c r="TPT11" s="68"/>
      <c r="TPU11" s="68"/>
      <c r="TPV11" s="68"/>
      <c r="TPW11" s="68"/>
      <c r="TPX11" s="68"/>
      <c r="TPY11" s="68"/>
      <c r="TPZ11" s="68"/>
      <c r="TQA11" s="68"/>
      <c r="TQB11" s="68"/>
      <c r="TQC11" s="68"/>
      <c r="TQD11" s="68"/>
      <c r="TQE11" s="68"/>
      <c r="TQF11" s="68"/>
      <c r="TQG11" s="68"/>
      <c r="TQH11" s="68"/>
      <c r="TQI11" s="68"/>
      <c r="TQJ11" s="68"/>
      <c r="TQK11" s="68"/>
      <c r="TQL11" s="68"/>
      <c r="TQM11" s="68"/>
      <c r="TQN11" s="68"/>
      <c r="TQO11" s="68"/>
      <c r="TQP11" s="68"/>
      <c r="TQQ11" s="68"/>
      <c r="TQR11" s="68"/>
      <c r="TQS11" s="68"/>
      <c r="TQT11" s="68"/>
      <c r="TQU11" s="68"/>
      <c r="TQV11" s="68"/>
      <c r="TQW11" s="68"/>
      <c r="TQX11" s="68"/>
      <c r="TQY11" s="68"/>
      <c r="TQZ11" s="68"/>
      <c r="TRA11" s="68"/>
      <c r="TRB11" s="68"/>
      <c r="TRC11" s="68"/>
      <c r="TRD11" s="68"/>
      <c r="TRE11" s="68"/>
      <c r="TRF11" s="68"/>
      <c r="TRG11" s="68"/>
      <c r="TRH11" s="68"/>
      <c r="TRI11" s="68"/>
      <c r="TRJ11" s="68"/>
      <c r="TRK11" s="68"/>
      <c r="TRL11" s="68"/>
      <c r="TRM11" s="68"/>
      <c r="TRN11" s="68"/>
      <c r="TRO11" s="68"/>
      <c r="TRP11" s="68"/>
      <c r="TRQ11" s="68"/>
      <c r="TRR11" s="68"/>
      <c r="TRS11" s="68"/>
      <c r="TRT11" s="68"/>
      <c r="TRU11" s="68"/>
      <c r="TRV11" s="68"/>
      <c r="TRW11" s="68"/>
      <c r="TRX11" s="68"/>
      <c r="TRY11" s="68"/>
      <c r="TRZ11" s="68"/>
      <c r="TSA11" s="68"/>
      <c r="TSB11" s="68"/>
      <c r="TSC11" s="68"/>
      <c r="TSD11" s="68"/>
      <c r="TSE11" s="68"/>
      <c r="TSF11" s="68"/>
      <c r="TSG11" s="68"/>
      <c r="TSH11" s="68"/>
      <c r="TSI11" s="68"/>
      <c r="TSJ11" s="68"/>
      <c r="TSK11" s="68"/>
      <c r="TSL11" s="68"/>
      <c r="TSM11" s="68"/>
      <c r="TSN11" s="68"/>
      <c r="TSO11" s="68"/>
      <c r="TSP11" s="68"/>
      <c r="TSQ11" s="68"/>
      <c r="TSR11" s="68"/>
      <c r="TSS11" s="68"/>
      <c r="TST11" s="68"/>
      <c r="TSU11" s="68"/>
      <c r="TSV11" s="68"/>
      <c r="TSW11" s="68"/>
      <c r="TSX11" s="68"/>
      <c r="TSY11" s="68"/>
      <c r="TSZ11" s="68"/>
      <c r="TTA11" s="68"/>
      <c r="TTB11" s="68"/>
      <c r="TTC11" s="68"/>
      <c r="TTD11" s="68"/>
      <c r="TTE11" s="68"/>
      <c r="TTF11" s="68"/>
      <c r="TTG11" s="68"/>
      <c r="TTH11" s="68"/>
      <c r="TTI11" s="68"/>
      <c r="TTJ11" s="68"/>
      <c r="TTK11" s="68"/>
      <c r="TTL11" s="68"/>
      <c r="TTM11" s="68"/>
      <c r="TTN11" s="68"/>
      <c r="TTO11" s="68"/>
      <c r="TTP11" s="68"/>
      <c r="TTQ11" s="68"/>
      <c r="TTR11" s="68"/>
      <c r="TTS11" s="68"/>
      <c r="TTT11" s="68"/>
      <c r="TTU11" s="68"/>
      <c r="TTV11" s="68"/>
      <c r="TTW11" s="68"/>
      <c r="TTX11" s="68"/>
      <c r="TTY11" s="68"/>
      <c r="TTZ11" s="68"/>
      <c r="TUA11" s="68"/>
      <c r="TUB11" s="68"/>
      <c r="TUC11" s="68"/>
      <c r="TUD11" s="68"/>
      <c r="TUE11" s="68"/>
      <c r="TUF11" s="68"/>
      <c r="TUG11" s="68"/>
      <c r="TUH11" s="68"/>
      <c r="TUI11" s="68"/>
      <c r="TUJ11" s="68"/>
      <c r="TUK11" s="68"/>
      <c r="TUL11" s="68"/>
      <c r="TUM11" s="68"/>
      <c r="TUN11" s="68"/>
      <c r="TUO11" s="68"/>
      <c r="TUP11" s="68"/>
      <c r="TUQ11" s="68"/>
      <c r="TUR11" s="68"/>
      <c r="TUS11" s="68"/>
      <c r="TUT11" s="68"/>
      <c r="TUU11" s="68"/>
      <c r="TUV11" s="68"/>
      <c r="TUW11" s="68"/>
      <c r="TUX11" s="68"/>
      <c r="TUY11" s="68"/>
      <c r="TUZ11" s="68"/>
      <c r="TVA11" s="68"/>
      <c r="TVB11" s="68"/>
      <c r="TVC11" s="68"/>
      <c r="TVD11" s="68"/>
      <c r="TVE11" s="68"/>
      <c r="TVF11" s="68"/>
      <c r="TVG11" s="68"/>
      <c r="TVH11" s="68"/>
      <c r="TVI11" s="68"/>
      <c r="TVJ11" s="68"/>
      <c r="TVK11" s="68"/>
      <c r="TVL11" s="68"/>
      <c r="TVM11" s="68"/>
      <c r="TVN11" s="68"/>
      <c r="TVO11" s="68"/>
      <c r="TVP11" s="68"/>
      <c r="TVQ11" s="68"/>
      <c r="TVR11" s="68"/>
      <c r="TVS11" s="68"/>
      <c r="TVT11" s="68"/>
      <c r="TVU11" s="68"/>
      <c r="TVV11" s="68"/>
      <c r="TVW11" s="68"/>
      <c r="TVX11" s="68"/>
      <c r="TVY11" s="68"/>
      <c r="TVZ11" s="68"/>
      <c r="TWA11" s="68"/>
      <c r="TWB11" s="68"/>
      <c r="TWC11" s="68"/>
      <c r="TWD11" s="68"/>
      <c r="TWE11" s="68"/>
      <c r="TWF11" s="68"/>
      <c r="TWG11" s="68"/>
      <c r="TWH11" s="68"/>
      <c r="TWI11" s="68"/>
      <c r="TWJ11" s="68"/>
      <c r="TWK11" s="68"/>
      <c r="TWL11" s="68"/>
      <c r="TWM11" s="68"/>
      <c r="TWN11" s="68"/>
      <c r="TWO11" s="68"/>
      <c r="TWP11" s="68"/>
      <c r="TWQ11" s="68"/>
      <c r="TWR11" s="68"/>
      <c r="TWS11" s="68"/>
      <c r="TWT11" s="68"/>
      <c r="TWU11" s="68"/>
      <c r="TWV11" s="68"/>
      <c r="TWW11" s="68"/>
      <c r="TWX11" s="68"/>
      <c r="TWY11" s="68"/>
      <c r="TWZ11" s="68"/>
      <c r="TXA11" s="68"/>
      <c r="TXB11" s="68"/>
      <c r="TXC11" s="68"/>
      <c r="TXD11" s="68"/>
      <c r="TXE11" s="68"/>
      <c r="TXF11" s="68"/>
      <c r="TXG11" s="68"/>
      <c r="TXH11" s="68"/>
      <c r="TXI11" s="68"/>
      <c r="TXJ11" s="68"/>
      <c r="TXK11" s="68"/>
      <c r="TXL11" s="68"/>
      <c r="TXM11" s="68"/>
      <c r="TXN11" s="68"/>
      <c r="TXO11" s="68"/>
      <c r="TXP11" s="68"/>
      <c r="TXQ11" s="68"/>
      <c r="TXR11" s="68"/>
      <c r="TXS11" s="68"/>
      <c r="TXT11" s="68"/>
      <c r="TXU11" s="68"/>
      <c r="TXV11" s="68"/>
      <c r="TXW11" s="68"/>
      <c r="TXX11" s="68"/>
      <c r="TXY11" s="68"/>
      <c r="TXZ11" s="68"/>
      <c r="TYA11" s="68"/>
      <c r="TYB11" s="68"/>
      <c r="TYC11" s="68"/>
      <c r="TYD11" s="68"/>
      <c r="TYE11" s="68"/>
      <c r="TYF11" s="68"/>
      <c r="TYG11" s="68"/>
      <c r="TYH11" s="68"/>
      <c r="TYI11" s="68"/>
      <c r="TYJ11" s="68"/>
      <c r="TYK11" s="68"/>
      <c r="TYL11" s="68"/>
      <c r="TYM11" s="68"/>
      <c r="TYN11" s="68"/>
      <c r="TYO11" s="68"/>
      <c r="TYP11" s="68"/>
      <c r="TYQ11" s="68"/>
      <c r="TYR11" s="68"/>
      <c r="TYS11" s="68"/>
      <c r="TYT11" s="68"/>
      <c r="TYU11" s="68"/>
      <c r="TYV11" s="68"/>
      <c r="TYW11" s="68"/>
      <c r="TYX11" s="68"/>
      <c r="TYY11" s="68"/>
      <c r="TYZ11" s="68"/>
      <c r="TZA11" s="68"/>
      <c r="TZB11" s="68"/>
      <c r="TZC11" s="68"/>
      <c r="TZD11" s="68"/>
      <c r="TZE11" s="68"/>
      <c r="TZF11" s="68"/>
      <c r="TZG11" s="68"/>
      <c r="TZH11" s="68"/>
      <c r="TZI11" s="68"/>
      <c r="TZJ11" s="68"/>
      <c r="TZK11" s="68"/>
      <c r="TZL11" s="68"/>
      <c r="TZM11" s="68"/>
      <c r="TZN11" s="68"/>
      <c r="TZO11" s="68"/>
      <c r="TZP11" s="68"/>
      <c r="TZQ11" s="68"/>
      <c r="TZR11" s="68"/>
      <c r="TZS11" s="68"/>
      <c r="TZT11" s="68"/>
      <c r="TZU11" s="68"/>
      <c r="TZV11" s="68"/>
      <c r="TZW11" s="68"/>
      <c r="TZX11" s="68"/>
      <c r="TZY11" s="68"/>
      <c r="TZZ11" s="68"/>
      <c r="UAA11" s="68"/>
      <c r="UAB11" s="68"/>
      <c r="UAC11" s="68"/>
      <c r="UAD11" s="68"/>
      <c r="UAE11" s="68"/>
      <c r="UAF11" s="68"/>
      <c r="UAG11" s="68"/>
      <c r="UAH11" s="68"/>
      <c r="UAI11" s="68"/>
      <c r="UAJ11" s="68"/>
      <c r="UAK11" s="68"/>
      <c r="UAL11" s="68"/>
      <c r="UAM11" s="68"/>
      <c r="UAN11" s="68"/>
      <c r="UAO11" s="68"/>
      <c r="UAP11" s="68"/>
      <c r="UAQ11" s="68"/>
      <c r="UAR11" s="68"/>
      <c r="UAS11" s="68"/>
      <c r="UAT11" s="68"/>
      <c r="UAU11" s="68"/>
      <c r="UAV11" s="68"/>
      <c r="UAW11" s="68"/>
      <c r="UAX11" s="68"/>
      <c r="UAY11" s="68"/>
      <c r="UAZ11" s="68"/>
      <c r="UBA11" s="68"/>
      <c r="UBB11" s="68"/>
      <c r="UBC11" s="68"/>
      <c r="UBD11" s="68"/>
      <c r="UBE11" s="68"/>
      <c r="UBF11" s="68"/>
      <c r="UBG11" s="68"/>
      <c r="UBH11" s="68"/>
      <c r="UBI11" s="68"/>
      <c r="UBJ11" s="68"/>
      <c r="UBK11" s="68"/>
      <c r="UBL11" s="68"/>
      <c r="UBM11" s="68"/>
      <c r="UBN11" s="68"/>
      <c r="UBO11" s="68"/>
      <c r="UBP11" s="68"/>
      <c r="UBQ11" s="68"/>
      <c r="UBR11" s="68"/>
      <c r="UBS11" s="68"/>
      <c r="UBT11" s="68"/>
      <c r="UBU11" s="68"/>
      <c r="UBV11" s="68"/>
      <c r="UBW11" s="68"/>
      <c r="UBX11" s="68"/>
      <c r="UBY11" s="68"/>
      <c r="UBZ11" s="68"/>
      <c r="UCA11" s="68"/>
      <c r="UCB11" s="68"/>
      <c r="UCC11" s="68"/>
      <c r="UCD11" s="68"/>
      <c r="UCE11" s="68"/>
      <c r="UCF11" s="68"/>
      <c r="UCG11" s="68"/>
      <c r="UCH11" s="68"/>
      <c r="UCI11" s="68"/>
      <c r="UCJ11" s="68"/>
      <c r="UCK11" s="68"/>
      <c r="UCL11" s="68"/>
      <c r="UCM11" s="68"/>
      <c r="UCN11" s="68"/>
      <c r="UCO11" s="68"/>
      <c r="UCP11" s="68"/>
      <c r="UCQ11" s="68"/>
      <c r="UCR11" s="68"/>
      <c r="UCS11" s="68"/>
      <c r="UCT11" s="68"/>
      <c r="UCU11" s="68"/>
      <c r="UCV11" s="68"/>
      <c r="UCW11" s="68"/>
      <c r="UCX11" s="68"/>
      <c r="UCY11" s="68"/>
      <c r="UCZ11" s="68"/>
      <c r="UDA11" s="68"/>
      <c r="UDB11" s="68"/>
      <c r="UDC11" s="68"/>
      <c r="UDD11" s="68"/>
      <c r="UDE11" s="68"/>
      <c r="UDF11" s="68"/>
      <c r="UDG11" s="68"/>
      <c r="UDH11" s="68"/>
      <c r="UDI11" s="68"/>
      <c r="UDJ11" s="68"/>
      <c r="UDK11" s="68"/>
      <c r="UDL11" s="68"/>
      <c r="UDM11" s="68"/>
      <c r="UDN11" s="68"/>
      <c r="UDO11" s="68"/>
      <c r="UDP11" s="68"/>
      <c r="UDQ11" s="68"/>
      <c r="UDR11" s="68"/>
      <c r="UDS11" s="68"/>
      <c r="UDT11" s="68"/>
      <c r="UDU11" s="68"/>
      <c r="UDV11" s="68"/>
      <c r="UDW11" s="68"/>
      <c r="UDX11" s="68"/>
      <c r="UDY11" s="68"/>
      <c r="UDZ11" s="68"/>
      <c r="UEA11" s="68"/>
      <c r="UEB11" s="68"/>
      <c r="UEC11" s="68"/>
      <c r="UED11" s="68"/>
      <c r="UEE11" s="68"/>
      <c r="UEF11" s="68"/>
      <c r="UEG11" s="68"/>
      <c r="UEH11" s="68"/>
      <c r="UEI11" s="68"/>
      <c r="UEJ11" s="68"/>
      <c r="UEK11" s="68"/>
      <c r="UEL11" s="68"/>
      <c r="UEM11" s="68"/>
      <c r="UEN11" s="68"/>
      <c r="UEO11" s="68"/>
      <c r="UEP11" s="68"/>
      <c r="UEQ11" s="68"/>
      <c r="UER11" s="68"/>
      <c r="UES11" s="68"/>
      <c r="UET11" s="68"/>
      <c r="UEU11" s="68"/>
      <c r="UEV11" s="68"/>
      <c r="UEW11" s="68"/>
      <c r="UEX11" s="68"/>
      <c r="UEY11" s="68"/>
      <c r="UEZ11" s="68"/>
      <c r="UFA11" s="68"/>
      <c r="UFB11" s="68"/>
      <c r="UFC11" s="68"/>
      <c r="UFD11" s="68"/>
      <c r="UFE11" s="68"/>
      <c r="UFF11" s="68"/>
      <c r="UFG11" s="68"/>
      <c r="UFH11" s="68"/>
      <c r="UFI11" s="68"/>
      <c r="UFJ11" s="68"/>
      <c r="UFK11" s="68"/>
      <c r="UFL11" s="68"/>
      <c r="UFM11" s="68"/>
      <c r="UFN11" s="68"/>
      <c r="UFO11" s="68"/>
      <c r="UFP11" s="68"/>
      <c r="UFQ11" s="68"/>
      <c r="UFR11" s="68"/>
      <c r="UFS11" s="68"/>
      <c r="UFT11" s="68"/>
      <c r="UFU11" s="68"/>
      <c r="UFV11" s="68"/>
      <c r="UFW11" s="68"/>
      <c r="UFX11" s="68"/>
      <c r="UFY11" s="68"/>
      <c r="UFZ11" s="68"/>
      <c r="UGA11" s="68"/>
      <c r="UGB11" s="68"/>
      <c r="UGC11" s="68"/>
      <c r="UGD11" s="68"/>
      <c r="UGE11" s="68"/>
      <c r="UGF11" s="68"/>
      <c r="UGG11" s="68"/>
      <c r="UGH11" s="68"/>
      <c r="UGI11" s="68"/>
      <c r="UGJ11" s="68"/>
      <c r="UGK11" s="68"/>
      <c r="UGL11" s="68"/>
      <c r="UGM11" s="68"/>
      <c r="UGN11" s="68"/>
      <c r="UGO11" s="68"/>
      <c r="UGP11" s="68"/>
      <c r="UGQ11" s="68"/>
      <c r="UGR11" s="68"/>
      <c r="UGS11" s="68"/>
      <c r="UGT11" s="68"/>
      <c r="UGU11" s="68"/>
      <c r="UGV11" s="68"/>
      <c r="UGW11" s="68"/>
      <c r="UGX11" s="68"/>
      <c r="UGY11" s="68"/>
      <c r="UGZ11" s="68"/>
      <c r="UHA11" s="68"/>
      <c r="UHB11" s="68"/>
      <c r="UHC11" s="68"/>
      <c r="UHD11" s="68"/>
      <c r="UHE11" s="68"/>
      <c r="UHF11" s="68"/>
      <c r="UHG11" s="68"/>
      <c r="UHH11" s="68"/>
      <c r="UHI11" s="68"/>
      <c r="UHJ11" s="68"/>
      <c r="UHK11" s="68"/>
      <c r="UHL11" s="68"/>
      <c r="UHM11" s="68"/>
      <c r="UHN11" s="68"/>
      <c r="UHO11" s="68"/>
      <c r="UHP11" s="68"/>
      <c r="UHQ11" s="68"/>
      <c r="UHR11" s="68"/>
      <c r="UHS11" s="68"/>
      <c r="UHT11" s="68"/>
      <c r="UHU11" s="68"/>
      <c r="UHV11" s="68"/>
      <c r="UHW11" s="68"/>
      <c r="UHX11" s="68"/>
      <c r="UHY11" s="68"/>
      <c r="UHZ11" s="68"/>
      <c r="UIA11" s="68"/>
      <c r="UIB11" s="68"/>
      <c r="UIC11" s="68"/>
      <c r="UID11" s="68"/>
      <c r="UIE11" s="68"/>
      <c r="UIF11" s="68"/>
      <c r="UIG11" s="68"/>
      <c r="UIH11" s="68"/>
      <c r="UII11" s="68"/>
      <c r="UIJ11" s="68"/>
      <c r="UIK11" s="68"/>
      <c r="UIL11" s="68"/>
      <c r="UIM11" s="68"/>
      <c r="UIN11" s="68"/>
      <c r="UIO11" s="68"/>
      <c r="UIP11" s="68"/>
      <c r="UIQ11" s="68"/>
      <c r="UIR11" s="68"/>
      <c r="UIS11" s="68"/>
      <c r="UIT11" s="68"/>
      <c r="UIU11" s="68"/>
      <c r="UIV11" s="68"/>
      <c r="UIW11" s="68"/>
      <c r="UIX11" s="68"/>
      <c r="UIY11" s="68"/>
      <c r="UIZ11" s="68"/>
      <c r="UJA11" s="68"/>
      <c r="UJB11" s="68"/>
      <c r="UJC11" s="68"/>
      <c r="UJD11" s="68"/>
      <c r="UJE11" s="68"/>
      <c r="UJF11" s="68"/>
      <c r="UJG11" s="68"/>
      <c r="UJH11" s="68"/>
      <c r="UJI11" s="68"/>
      <c r="UJJ11" s="68"/>
      <c r="UJK11" s="68"/>
      <c r="UJL11" s="68"/>
      <c r="UJM11" s="68"/>
      <c r="UJN11" s="68"/>
      <c r="UJO11" s="68"/>
      <c r="UJP11" s="68"/>
      <c r="UJQ11" s="68"/>
      <c r="UJR11" s="68"/>
      <c r="UJS11" s="68"/>
      <c r="UJT11" s="68"/>
      <c r="UJU11" s="68"/>
      <c r="UJV11" s="68"/>
      <c r="UJW11" s="68"/>
      <c r="UJX11" s="68"/>
      <c r="UJY11" s="68"/>
      <c r="UJZ11" s="68"/>
      <c r="UKA11" s="68"/>
      <c r="UKB11" s="68"/>
      <c r="UKC11" s="68"/>
      <c r="UKD11" s="68"/>
      <c r="UKE11" s="68"/>
      <c r="UKF11" s="68"/>
      <c r="UKG11" s="68"/>
      <c r="UKH11" s="68"/>
      <c r="UKI11" s="68"/>
      <c r="UKJ11" s="68"/>
      <c r="UKK11" s="68"/>
      <c r="UKL11" s="68"/>
      <c r="UKM11" s="68"/>
      <c r="UKN11" s="68"/>
      <c r="UKO11" s="68"/>
      <c r="UKP11" s="68"/>
      <c r="UKQ11" s="68"/>
      <c r="UKR11" s="68"/>
      <c r="UKS11" s="68"/>
      <c r="UKT11" s="68"/>
      <c r="UKU11" s="68"/>
      <c r="UKV11" s="68"/>
      <c r="UKW11" s="68"/>
      <c r="UKX11" s="68"/>
      <c r="UKY11" s="68"/>
      <c r="UKZ11" s="68"/>
      <c r="ULA11" s="68"/>
      <c r="ULB11" s="68"/>
      <c r="ULC11" s="68"/>
      <c r="ULD11" s="68"/>
      <c r="ULE11" s="68"/>
      <c r="ULF11" s="68"/>
      <c r="ULG11" s="68"/>
      <c r="ULH11" s="68"/>
      <c r="ULI11" s="68"/>
      <c r="ULJ11" s="68"/>
      <c r="ULK11" s="68"/>
      <c r="ULL11" s="68"/>
      <c r="ULM11" s="68"/>
      <c r="ULN11" s="68"/>
      <c r="ULO11" s="68"/>
      <c r="ULP11" s="68"/>
      <c r="ULQ11" s="68"/>
      <c r="ULR11" s="68"/>
      <c r="ULS11" s="68"/>
      <c r="ULT11" s="68"/>
      <c r="ULU11" s="68"/>
      <c r="ULV11" s="68"/>
      <c r="ULW11" s="68"/>
      <c r="ULX11" s="68"/>
      <c r="ULY11" s="68"/>
      <c r="ULZ11" s="68"/>
      <c r="UMA11" s="68"/>
      <c r="UMB11" s="68"/>
      <c r="UMC11" s="68"/>
      <c r="UMD11" s="68"/>
      <c r="UME11" s="68"/>
      <c r="UMF11" s="68"/>
      <c r="UMG11" s="68"/>
      <c r="UMH11" s="68"/>
      <c r="UMI11" s="68"/>
      <c r="UMJ11" s="68"/>
      <c r="UMK11" s="68"/>
      <c r="UML11" s="68"/>
      <c r="UMM11" s="68"/>
      <c r="UMN11" s="68"/>
      <c r="UMO11" s="68"/>
      <c r="UMP11" s="68"/>
      <c r="UMQ11" s="68"/>
      <c r="UMR11" s="68"/>
      <c r="UMS11" s="68"/>
      <c r="UMT11" s="68"/>
      <c r="UMU11" s="68"/>
      <c r="UMV11" s="68"/>
      <c r="UMW11" s="68"/>
      <c r="UMX11" s="68"/>
      <c r="UMY11" s="68"/>
      <c r="UMZ11" s="68"/>
      <c r="UNA11" s="68"/>
      <c r="UNB11" s="68"/>
      <c r="UNC11" s="68"/>
      <c r="UND11" s="68"/>
      <c r="UNE11" s="68"/>
      <c r="UNF11" s="68"/>
      <c r="UNG11" s="68"/>
      <c r="UNH11" s="68"/>
      <c r="UNI11" s="68"/>
      <c r="UNJ11" s="68"/>
      <c r="UNK11" s="68"/>
      <c r="UNL11" s="68"/>
      <c r="UNM11" s="68"/>
      <c r="UNN11" s="68"/>
      <c r="UNO11" s="68"/>
      <c r="UNP11" s="68"/>
      <c r="UNQ11" s="68"/>
      <c r="UNR11" s="68"/>
      <c r="UNS11" s="68"/>
      <c r="UNT11" s="68"/>
      <c r="UNU11" s="68"/>
      <c r="UNV11" s="68"/>
      <c r="UNW11" s="68"/>
      <c r="UNX11" s="68"/>
      <c r="UNY11" s="68"/>
      <c r="UNZ11" s="68"/>
      <c r="UOA11" s="68"/>
      <c r="UOB11" s="68"/>
      <c r="UOC11" s="68"/>
      <c r="UOD11" s="68"/>
      <c r="UOE11" s="68"/>
      <c r="UOF11" s="68"/>
      <c r="UOG11" s="68"/>
      <c r="UOH11" s="68"/>
      <c r="UOI11" s="68"/>
      <c r="UOJ11" s="68"/>
      <c r="UOK11" s="68"/>
      <c r="UOL11" s="68"/>
      <c r="UOM11" s="68"/>
      <c r="UON11" s="68"/>
      <c r="UOO11" s="68"/>
      <c r="UOP11" s="68"/>
      <c r="UOQ11" s="68"/>
      <c r="UOR11" s="68"/>
      <c r="UOS11" s="68"/>
      <c r="UOT11" s="68"/>
      <c r="UOU11" s="68"/>
      <c r="UOV11" s="68"/>
      <c r="UOW11" s="68"/>
      <c r="UOX11" s="68"/>
      <c r="UOY11" s="68"/>
      <c r="UOZ11" s="68"/>
      <c r="UPA11" s="68"/>
      <c r="UPB11" s="68"/>
      <c r="UPC11" s="68"/>
      <c r="UPD11" s="68"/>
      <c r="UPE11" s="68"/>
      <c r="UPF11" s="68"/>
      <c r="UPG11" s="68"/>
      <c r="UPH11" s="68"/>
      <c r="UPI11" s="68"/>
      <c r="UPJ11" s="68"/>
      <c r="UPK11" s="68"/>
      <c r="UPL11" s="68"/>
      <c r="UPM11" s="68"/>
      <c r="UPN11" s="68"/>
      <c r="UPO11" s="68"/>
      <c r="UPP11" s="68"/>
      <c r="UPQ11" s="68"/>
      <c r="UPR11" s="68"/>
      <c r="UPS11" s="68"/>
      <c r="UPT11" s="68"/>
      <c r="UPU11" s="68"/>
      <c r="UPV11" s="68"/>
      <c r="UPW11" s="68"/>
      <c r="UPX11" s="68"/>
      <c r="UPY11" s="68"/>
      <c r="UPZ11" s="68"/>
      <c r="UQA11" s="68"/>
      <c r="UQB11" s="68"/>
      <c r="UQC11" s="68"/>
      <c r="UQD11" s="68"/>
      <c r="UQE11" s="68"/>
      <c r="UQF11" s="68"/>
      <c r="UQG11" s="68"/>
      <c r="UQH11" s="68"/>
      <c r="UQI11" s="68"/>
      <c r="UQJ11" s="68"/>
      <c r="UQK11" s="68"/>
      <c r="UQL11" s="68"/>
      <c r="UQM11" s="68"/>
      <c r="UQN11" s="68"/>
      <c r="UQO11" s="68"/>
      <c r="UQP11" s="68"/>
      <c r="UQQ11" s="68"/>
      <c r="UQR11" s="68"/>
      <c r="UQS11" s="68"/>
      <c r="UQT11" s="68"/>
      <c r="UQU11" s="68"/>
      <c r="UQV11" s="68"/>
      <c r="UQW11" s="68"/>
      <c r="UQX11" s="68"/>
      <c r="UQY11" s="68"/>
      <c r="UQZ11" s="68"/>
      <c r="URA11" s="68"/>
      <c r="URB11" s="68"/>
      <c r="URC11" s="68"/>
      <c r="URD11" s="68"/>
      <c r="URE11" s="68"/>
      <c r="URF11" s="68"/>
      <c r="URG11" s="68"/>
      <c r="URH11" s="68"/>
      <c r="URI11" s="68"/>
      <c r="URJ11" s="68"/>
      <c r="URK11" s="68"/>
      <c r="URL11" s="68"/>
      <c r="URM11" s="68"/>
      <c r="URN11" s="68"/>
      <c r="URO11" s="68"/>
      <c r="URP11" s="68"/>
      <c r="URQ11" s="68"/>
      <c r="URR11" s="68"/>
      <c r="URS11" s="68"/>
      <c r="URT11" s="68"/>
      <c r="URU11" s="68"/>
      <c r="URV11" s="68"/>
      <c r="URW11" s="68"/>
      <c r="URX11" s="68"/>
      <c r="URY11" s="68"/>
      <c r="URZ11" s="68"/>
      <c r="USA11" s="68"/>
      <c r="USB11" s="68"/>
      <c r="USC11" s="68"/>
      <c r="USD11" s="68"/>
      <c r="USE11" s="68"/>
      <c r="USF11" s="68"/>
      <c r="USG11" s="68"/>
      <c r="USH11" s="68"/>
      <c r="USI11" s="68"/>
      <c r="USJ11" s="68"/>
      <c r="USK11" s="68"/>
      <c r="USL11" s="68"/>
      <c r="USM11" s="68"/>
      <c r="USN11" s="68"/>
      <c r="USO11" s="68"/>
      <c r="USP11" s="68"/>
      <c r="USQ11" s="68"/>
      <c r="USR11" s="68"/>
      <c r="USS11" s="68"/>
      <c r="UST11" s="68"/>
      <c r="USU11" s="68"/>
      <c r="USV11" s="68"/>
      <c r="USW11" s="68"/>
      <c r="USX11" s="68"/>
      <c r="USY11" s="68"/>
      <c r="USZ11" s="68"/>
      <c r="UTA11" s="68"/>
      <c r="UTB11" s="68"/>
      <c r="UTC11" s="68"/>
      <c r="UTD11" s="68"/>
      <c r="UTE11" s="68"/>
      <c r="UTF11" s="68"/>
      <c r="UTG11" s="68"/>
      <c r="UTH11" s="68"/>
      <c r="UTI11" s="68"/>
      <c r="UTJ11" s="68"/>
      <c r="UTK11" s="68"/>
      <c r="UTL11" s="68"/>
      <c r="UTM11" s="68"/>
      <c r="UTN11" s="68"/>
      <c r="UTO11" s="68"/>
      <c r="UTP11" s="68"/>
      <c r="UTQ11" s="68"/>
      <c r="UTR11" s="68"/>
      <c r="UTS11" s="68"/>
      <c r="UTT11" s="68"/>
      <c r="UTU11" s="68"/>
      <c r="UTV11" s="68"/>
      <c r="UTW11" s="68"/>
      <c r="UTX11" s="68"/>
      <c r="UTY11" s="68"/>
      <c r="UTZ11" s="68"/>
      <c r="UUA11" s="68"/>
      <c r="UUB11" s="68"/>
      <c r="UUC11" s="68"/>
      <c r="UUD11" s="68"/>
      <c r="UUE11" s="68"/>
      <c r="UUF11" s="68"/>
      <c r="UUG11" s="68"/>
      <c r="UUH11" s="68"/>
      <c r="UUI11" s="68"/>
      <c r="UUJ11" s="68"/>
      <c r="UUK11" s="68"/>
      <c r="UUL11" s="68"/>
      <c r="UUM11" s="68"/>
      <c r="UUN11" s="68"/>
      <c r="UUO11" s="68"/>
      <c r="UUP11" s="68"/>
      <c r="UUQ11" s="68"/>
      <c r="UUR11" s="68"/>
      <c r="UUS11" s="68"/>
      <c r="UUT11" s="68"/>
      <c r="UUU11" s="68"/>
      <c r="UUV11" s="68"/>
      <c r="UUW11" s="68"/>
      <c r="UUX11" s="68"/>
      <c r="UUY11" s="68"/>
      <c r="UUZ11" s="68"/>
      <c r="UVA11" s="68"/>
      <c r="UVB11" s="68"/>
      <c r="UVC11" s="68"/>
      <c r="UVD11" s="68"/>
      <c r="UVE11" s="68"/>
      <c r="UVF11" s="68"/>
      <c r="UVG11" s="68"/>
      <c r="UVH11" s="68"/>
      <c r="UVI11" s="68"/>
      <c r="UVJ11" s="68"/>
      <c r="UVK11" s="68"/>
      <c r="UVL11" s="68"/>
      <c r="UVM11" s="68"/>
      <c r="UVN11" s="68"/>
      <c r="UVO11" s="68"/>
      <c r="UVP11" s="68"/>
      <c r="UVQ11" s="68"/>
      <c r="UVR11" s="68"/>
      <c r="UVS11" s="68"/>
      <c r="UVT11" s="68"/>
      <c r="UVU11" s="68"/>
      <c r="UVV11" s="68"/>
      <c r="UVW11" s="68"/>
      <c r="UVX11" s="68"/>
      <c r="UVY11" s="68"/>
      <c r="UVZ11" s="68"/>
      <c r="UWA11" s="68"/>
      <c r="UWB11" s="68"/>
      <c r="UWC11" s="68"/>
      <c r="UWD11" s="68"/>
      <c r="UWE11" s="68"/>
      <c r="UWF11" s="68"/>
      <c r="UWG11" s="68"/>
      <c r="UWH11" s="68"/>
      <c r="UWI11" s="68"/>
      <c r="UWJ11" s="68"/>
      <c r="UWK11" s="68"/>
      <c r="UWL11" s="68"/>
      <c r="UWM11" s="68"/>
      <c r="UWN11" s="68"/>
      <c r="UWO11" s="68"/>
      <c r="UWP11" s="68"/>
      <c r="UWQ11" s="68"/>
      <c r="UWR11" s="68"/>
      <c r="UWS11" s="68"/>
      <c r="UWT11" s="68"/>
      <c r="UWU11" s="68"/>
      <c r="UWV11" s="68"/>
      <c r="UWW11" s="68"/>
      <c r="UWX11" s="68"/>
      <c r="UWY11" s="68"/>
      <c r="UWZ11" s="68"/>
      <c r="UXA11" s="68"/>
      <c r="UXB11" s="68"/>
      <c r="UXC11" s="68"/>
      <c r="UXD11" s="68"/>
      <c r="UXE11" s="68"/>
      <c r="UXF11" s="68"/>
      <c r="UXG11" s="68"/>
      <c r="UXH11" s="68"/>
      <c r="UXI11" s="68"/>
      <c r="UXJ11" s="68"/>
      <c r="UXK11" s="68"/>
      <c r="UXL11" s="68"/>
      <c r="UXM11" s="68"/>
      <c r="UXN11" s="68"/>
      <c r="UXO11" s="68"/>
      <c r="UXP11" s="68"/>
      <c r="UXQ11" s="68"/>
      <c r="UXR11" s="68"/>
      <c r="UXS11" s="68"/>
      <c r="UXT11" s="68"/>
      <c r="UXU11" s="68"/>
      <c r="UXV11" s="68"/>
      <c r="UXW11" s="68"/>
      <c r="UXX11" s="68"/>
      <c r="UXY11" s="68"/>
      <c r="UXZ11" s="68"/>
      <c r="UYA11" s="68"/>
      <c r="UYB11" s="68"/>
      <c r="UYC11" s="68"/>
      <c r="UYD11" s="68"/>
      <c r="UYE11" s="68"/>
      <c r="UYF11" s="68"/>
      <c r="UYG11" s="68"/>
      <c r="UYH11" s="68"/>
      <c r="UYI11" s="68"/>
      <c r="UYJ11" s="68"/>
      <c r="UYK11" s="68"/>
      <c r="UYL11" s="68"/>
      <c r="UYM11" s="68"/>
      <c r="UYN11" s="68"/>
      <c r="UYO11" s="68"/>
      <c r="UYP11" s="68"/>
      <c r="UYQ11" s="68"/>
      <c r="UYR11" s="68"/>
      <c r="UYS11" s="68"/>
      <c r="UYT11" s="68"/>
      <c r="UYU11" s="68"/>
      <c r="UYV11" s="68"/>
      <c r="UYW11" s="68"/>
      <c r="UYX11" s="68"/>
      <c r="UYY11" s="68"/>
      <c r="UYZ11" s="68"/>
      <c r="UZA11" s="68"/>
      <c r="UZB11" s="68"/>
      <c r="UZC11" s="68"/>
      <c r="UZD11" s="68"/>
      <c r="UZE11" s="68"/>
      <c r="UZF11" s="68"/>
      <c r="UZG11" s="68"/>
      <c r="UZH11" s="68"/>
      <c r="UZI11" s="68"/>
      <c r="UZJ11" s="68"/>
      <c r="UZK11" s="68"/>
      <c r="UZL11" s="68"/>
      <c r="UZM11" s="68"/>
      <c r="UZN11" s="68"/>
      <c r="UZO11" s="68"/>
      <c r="UZP11" s="68"/>
      <c r="UZQ11" s="68"/>
      <c r="UZR11" s="68"/>
      <c r="UZS11" s="68"/>
      <c r="UZT11" s="68"/>
      <c r="UZU11" s="68"/>
      <c r="UZV11" s="68"/>
      <c r="UZW11" s="68"/>
      <c r="UZX11" s="68"/>
      <c r="UZY11" s="68"/>
      <c r="UZZ11" s="68"/>
      <c r="VAA11" s="68"/>
      <c r="VAB11" s="68"/>
      <c r="VAC11" s="68"/>
      <c r="VAD11" s="68"/>
      <c r="VAE11" s="68"/>
      <c r="VAF11" s="68"/>
      <c r="VAG11" s="68"/>
      <c r="VAH11" s="68"/>
      <c r="VAI11" s="68"/>
      <c r="VAJ11" s="68"/>
      <c r="VAK11" s="68"/>
      <c r="VAL11" s="68"/>
      <c r="VAM11" s="68"/>
      <c r="VAN11" s="68"/>
      <c r="VAO11" s="68"/>
      <c r="VAP11" s="68"/>
      <c r="VAQ11" s="68"/>
      <c r="VAR11" s="68"/>
      <c r="VAS11" s="68"/>
      <c r="VAT11" s="68"/>
      <c r="VAU11" s="68"/>
      <c r="VAV11" s="68"/>
      <c r="VAW11" s="68"/>
      <c r="VAX11" s="68"/>
      <c r="VAY11" s="68"/>
      <c r="VAZ11" s="68"/>
      <c r="VBA11" s="68"/>
      <c r="VBB11" s="68"/>
      <c r="VBC11" s="68"/>
      <c r="VBD11" s="68"/>
      <c r="VBE11" s="68"/>
      <c r="VBF11" s="68"/>
      <c r="VBG11" s="68"/>
      <c r="VBH11" s="68"/>
      <c r="VBI11" s="68"/>
      <c r="VBJ11" s="68"/>
      <c r="VBK11" s="68"/>
      <c r="VBL11" s="68"/>
      <c r="VBM11" s="68"/>
      <c r="VBN11" s="68"/>
      <c r="VBO11" s="68"/>
      <c r="VBP11" s="68"/>
      <c r="VBQ11" s="68"/>
      <c r="VBR11" s="68"/>
      <c r="VBS11" s="68"/>
      <c r="VBT11" s="68"/>
      <c r="VBU11" s="68"/>
      <c r="VBV11" s="68"/>
      <c r="VBW11" s="68"/>
      <c r="VBX11" s="68"/>
      <c r="VBY11" s="68"/>
      <c r="VBZ11" s="68"/>
      <c r="VCA11" s="68"/>
      <c r="VCB11" s="68"/>
      <c r="VCC11" s="68"/>
      <c r="VCD11" s="68"/>
      <c r="VCE11" s="68"/>
      <c r="VCF11" s="68"/>
      <c r="VCG11" s="68"/>
      <c r="VCH11" s="68"/>
      <c r="VCI11" s="68"/>
      <c r="VCJ11" s="68"/>
      <c r="VCK11" s="68"/>
      <c r="VCL11" s="68"/>
      <c r="VCM11" s="68"/>
      <c r="VCN11" s="68"/>
      <c r="VCO11" s="68"/>
      <c r="VCP11" s="68"/>
      <c r="VCQ11" s="68"/>
      <c r="VCR11" s="68"/>
      <c r="VCS11" s="68"/>
      <c r="VCT11" s="68"/>
      <c r="VCU11" s="68"/>
      <c r="VCV11" s="68"/>
      <c r="VCW11" s="68"/>
      <c r="VCX11" s="68"/>
      <c r="VCY11" s="68"/>
      <c r="VCZ11" s="68"/>
      <c r="VDA11" s="68"/>
      <c r="VDB11" s="68"/>
      <c r="VDC11" s="68"/>
      <c r="VDD11" s="68"/>
      <c r="VDE11" s="68"/>
      <c r="VDF11" s="68"/>
      <c r="VDG11" s="68"/>
      <c r="VDH11" s="68"/>
      <c r="VDI11" s="68"/>
      <c r="VDJ11" s="68"/>
      <c r="VDK11" s="68"/>
      <c r="VDL11" s="68"/>
      <c r="VDM11" s="68"/>
      <c r="VDN11" s="68"/>
      <c r="VDO11" s="68"/>
      <c r="VDP11" s="68"/>
      <c r="VDQ11" s="68"/>
      <c r="VDR11" s="68"/>
      <c r="VDS11" s="68"/>
      <c r="VDT11" s="68"/>
      <c r="VDU11" s="68"/>
      <c r="VDV11" s="68"/>
      <c r="VDW11" s="68"/>
      <c r="VDX11" s="68"/>
      <c r="VDY11" s="68"/>
      <c r="VDZ11" s="68"/>
      <c r="VEA11" s="68"/>
      <c r="VEB11" s="68"/>
      <c r="VEC11" s="68"/>
      <c r="VED11" s="68"/>
      <c r="VEE11" s="68"/>
      <c r="VEF11" s="68"/>
      <c r="VEG11" s="68"/>
      <c r="VEH11" s="68"/>
      <c r="VEI11" s="68"/>
      <c r="VEJ11" s="68"/>
      <c r="VEK11" s="68"/>
      <c r="VEL11" s="68"/>
      <c r="VEM11" s="68"/>
      <c r="VEN11" s="68"/>
      <c r="VEO11" s="68"/>
      <c r="VEP11" s="68"/>
      <c r="VEQ11" s="68"/>
      <c r="VER11" s="68"/>
      <c r="VES11" s="68"/>
      <c r="VET11" s="68"/>
      <c r="VEU11" s="68"/>
      <c r="VEV11" s="68"/>
      <c r="VEW11" s="68"/>
      <c r="VEX11" s="68"/>
      <c r="VEY11" s="68"/>
      <c r="VEZ11" s="68"/>
      <c r="VFA11" s="68"/>
      <c r="VFB11" s="68"/>
      <c r="VFC11" s="68"/>
      <c r="VFD11" s="68"/>
      <c r="VFE11" s="68"/>
      <c r="VFF11" s="68"/>
      <c r="VFG11" s="68"/>
      <c r="VFH11" s="68"/>
      <c r="VFI11" s="68"/>
      <c r="VFJ11" s="68"/>
      <c r="VFK11" s="68"/>
      <c r="VFL11" s="68"/>
      <c r="VFM11" s="68"/>
      <c r="VFN11" s="68"/>
      <c r="VFO11" s="68"/>
      <c r="VFP11" s="68"/>
      <c r="VFQ11" s="68"/>
      <c r="VFR11" s="68"/>
      <c r="VFS11" s="68"/>
      <c r="VFT11" s="68"/>
      <c r="VFU11" s="68"/>
      <c r="VFV11" s="68"/>
      <c r="VFW11" s="68"/>
      <c r="VFX11" s="68"/>
      <c r="VFY11" s="68"/>
      <c r="VFZ11" s="68"/>
      <c r="VGA11" s="68"/>
      <c r="VGB11" s="68"/>
      <c r="VGC11" s="68"/>
      <c r="VGD11" s="68"/>
      <c r="VGE11" s="68"/>
      <c r="VGF11" s="68"/>
      <c r="VGG11" s="68"/>
      <c r="VGH11" s="68"/>
      <c r="VGI11" s="68"/>
      <c r="VGJ11" s="68"/>
      <c r="VGK11" s="68"/>
      <c r="VGL11" s="68"/>
      <c r="VGM11" s="68"/>
      <c r="VGN11" s="68"/>
      <c r="VGO11" s="68"/>
      <c r="VGP11" s="68"/>
      <c r="VGQ11" s="68"/>
      <c r="VGR11" s="68"/>
      <c r="VGS11" s="68"/>
      <c r="VGT11" s="68"/>
      <c r="VGU11" s="68"/>
      <c r="VGV11" s="68"/>
      <c r="VGW11" s="68"/>
      <c r="VGX11" s="68"/>
      <c r="VGY11" s="68"/>
      <c r="VGZ11" s="68"/>
      <c r="VHA11" s="68"/>
      <c r="VHB11" s="68"/>
      <c r="VHC11" s="68"/>
      <c r="VHD11" s="68"/>
      <c r="VHE11" s="68"/>
      <c r="VHF11" s="68"/>
      <c r="VHG11" s="68"/>
      <c r="VHH11" s="68"/>
      <c r="VHI11" s="68"/>
      <c r="VHJ11" s="68"/>
      <c r="VHK11" s="68"/>
      <c r="VHL11" s="68"/>
      <c r="VHM11" s="68"/>
      <c r="VHN11" s="68"/>
      <c r="VHO11" s="68"/>
      <c r="VHP11" s="68"/>
      <c r="VHQ11" s="68"/>
      <c r="VHR11" s="68"/>
      <c r="VHS11" s="68"/>
      <c r="VHT11" s="68"/>
      <c r="VHU11" s="68"/>
      <c r="VHV11" s="68"/>
      <c r="VHW11" s="68"/>
      <c r="VHX11" s="68"/>
      <c r="VHY11" s="68"/>
      <c r="VHZ11" s="68"/>
      <c r="VIA11" s="68"/>
      <c r="VIB11" s="68"/>
      <c r="VIC11" s="68"/>
      <c r="VID11" s="68"/>
      <c r="VIE11" s="68"/>
      <c r="VIF11" s="68"/>
      <c r="VIG11" s="68"/>
      <c r="VIH11" s="68"/>
      <c r="VII11" s="68"/>
      <c r="VIJ11" s="68"/>
      <c r="VIK11" s="68"/>
      <c r="VIL11" s="68"/>
      <c r="VIM11" s="68"/>
      <c r="VIN11" s="68"/>
      <c r="VIO11" s="68"/>
      <c r="VIP11" s="68"/>
      <c r="VIQ11" s="68"/>
      <c r="VIR11" s="68"/>
      <c r="VIS11" s="68"/>
      <c r="VIT11" s="68"/>
      <c r="VIU11" s="68"/>
      <c r="VIV11" s="68"/>
      <c r="VIW11" s="68"/>
      <c r="VIX11" s="68"/>
      <c r="VIY11" s="68"/>
      <c r="VIZ11" s="68"/>
      <c r="VJA11" s="68"/>
      <c r="VJB11" s="68"/>
      <c r="VJC11" s="68"/>
      <c r="VJD11" s="68"/>
      <c r="VJE11" s="68"/>
      <c r="VJF11" s="68"/>
      <c r="VJG11" s="68"/>
      <c r="VJH11" s="68"/>
      <c r="VJI11" s="68"/>
      <c r="VJJ11" s="68"/>
      <c r="VJK11" s="68"/>
      <c r="VJL11" s="68"/>
      <c r="VJM11" s="68"/>
      <c r="VJN11" s="68"/>
      <c r="VJO11" s="68"/>
      <c r="VJP11" s="68"/>
      <c r="VJQ11" s="68"/>
      <c r="VJR11" s="68"/>
      <c r="VJS11" s="68"/>
      <c r="VJT11" s="68"/>
      <c r="VJU11" s="68"/>
      <c r="VJV11" s="68"/>
      <c r="VJW11" s="68"/>
      <c r="VJX11" s="68"/>
      <c r="VJY11" s="68"/>
      <c r="VJZ11" s="68"/>
      <c r="VKA11" s="68"/>
      <c r="VKB11" s="68"/>
      <c r="VKC11" s="68"/>
      <c r="VKD11" s="68"/>
      <c r="VKE11" s="68"/>
      <c r="VKF11" s="68"/>
      <c r="VKG11" s="68"/>
      <c r="VKH11" s="68"/>
      <c r="VKI11" s="68"/>
      <c r="VKJ11" s="68"/>
      <c r="VKK11" s="68"/>
      <c r="VKL11" s="68"/>
      <c r="VKM11" s="68"/>
      <c r="VKN11" s="68"/>
      <c r="VKO11" s="68"/>
      <c r="VKP11" s="68"/>
      <c r="VKQ11" s="68"/>
      <c r="VKR11" s="68"/>
      <c r="VKS11" s="68"/>
      <c r="VKT11" s="68"/>
      <c r="VKU11" s="68"/>
      <c r="VKV11" s="68"/>
      <c r="VKW11" s="68"/>
      <c r="VKX11" s="68"/>
      <c r="VKY11" s="68"/>
      <c r="VKZ11" s="68"/>
      <c r="VLA11" s="68"/>
      <c r="VLB11" s="68"/>
      <c r="VLC11" s="68"/>
      <c r="VLD11" s="68"/>
      <c r="VLE11" s="68"/>
      <c r="VLF11" s="68"/>
      <c r="VLG11" s="68"/>
      <c r="VLH11" s="68"/>
      <c r="VLI11" s="68"/>
      <c r="VLJ11" s="68"/>
      <c r="VLK11" s="68"/>
      <c r="VLL11" s="68"/>
      <c r="VLM11" s="68"/>
      <c r="VLN11" s="68"/>
      <c r="VLO11" s="68"/>
      <c r="VLP11" s="68"/>
      <c r="VLQ11" s="68"/>
      <c r="VLR11" s="68"/>
      <c r="VLS11" s="68"/>
      <c r="VLT11" s="68"/>
      <c r="VLU11" s="68"/>
      <c r="VLV11" s="68"/>
      <c r="VLW11" s="68"/>
      <c r="VLX11" s="68"/>
      <c r="VLY11" s="68"/>
      <c r="VLZ11" s="68"/>
      <c r="VMA11" s="68"/>
      <c r="VMB11" s="68"/>
      <c r="VMC11" s="68"/>
      <c r="VMD11" s="68"/>
      <c r="VME11" s="68"/>
      <c r="VMF11" s="68"/>
      <c r="VMG11" s="68"/>
      <c r="VMH11" s="68"/>
      <c r="VMI11" s="68"/>
      <c r="VMJ11" s="68"/>
      <c r="VMK11" s="68"/>
      <c r="VML11" s="68"/>
      <c r="VMM11" s="68"/>
      <c r="VMN11" s="68"/>
      <c r="VMO11" s="68"/>
      <c r="VMP11" s="68"/>
      <c r="VMQ11" s="68"/>
      <c r="VMR11" s="68"/>
      <c r="VMS11" s="68"/>
      <c r="VMT11" s="68"/>
      <c r="VMU11" s="68"/>
      <c r="VMV11" s="68"/>
      <c r="VMW11" s="68"/>
      <c r="VMX11" s="68"/>
      <c r="VMY11" s="68"/>
      <c r="VMZ11" s="68"/>
      <c r="VNA11" s="68"/>
      <c r="VNB11" s="68"/>
      <c r="VNC11" s="68"/>
      <c r="VND11" s="68"/>
      <c r="VNE11" s="68"/>
      <c r="VNF11" s="68"/>
      <c r="VNG11" s="68"/>
      <c r="VNH11" s="68"/>
      <c r="VNI11" s="68"/>
      <c r="VNJ11" s="68"/>
      <c r="VNK11" s="68"/>
      <c r="VNL11" s="68"/>
      <c r="VNM11" s="68"/>
      <c r="VNN11" s="68"/>
      <c r="VNO11" s="68"/>
      <c r="VNP11" s="68"/>
      <c r="VNQ11" s="68"/>
      <c r="VNR11" s="68"/>
      <c r="VNS11" s="68"/>
      <c r="VNT11" s="68"/>
      <c r="VNU11" s="68"/>
      <c r="VNV11" s="68"/>
      <c r="VNW11" s="68"/>
      <c r="VNX11" s="68"/>
      <c r="VNY11" s="68"/>
      <c r="VNZ11" s="68"/>
      <c r="VOA11" s="68"/>
      <c r="VOB11" s="68"/>
      <c r="VOC11" s="68"/>
      <c r="VOD11" s="68"/>
      <c r="VOE11" s="68"/>
      <c r="VOF11" s="68"/>
      <c r="VOG11" s="68"/>
      <c r="VOH11" s="68"/>
      <c r="VOI11" s="68"/>
      <c r="VOJ11" s="68"/>
      <c r="VOK11" s="68"/>
      <c r="VOL11" s="68"/>
      <c r="VOM11" s="68"/>
      <c r="VON11" s="68"/>
      <c r="VOO11" s="68"/>
      <c r="VOP11" s="68"/>
      <c r="VOQ11" s="68"/>
      <c r="VOR11" s="68"/>
      <c r="VOS11" s="68"/>
      <c r="VOT11" s="68"/>
      <c r="VOU11" s="68"/>
      <c r="VOV11" s="68"/>
      <c r="VOW11" s="68"/>
      <c r="VOX11" s="68"/>
      <c r="VOY11" s="68"/>
      <c r="VOZ11" s="68"/>
      <c r="VPA11" s="68"/>
      <c r="VPB11" s="68"/>
      <c r="VPC11" s="68"/>
      <c r="VPD11" s="68"/>
      <c r="VPE11" s="68"/>
      <c r="VPF11" s="68"/>
      <c r="VPG11" s="68"/>
      <c r="VPH11" s="68"/>
      <c r="VPI11" s="68"/>
      <c r="VPJ11" s="68"/>
      <c r="VPK11" s="68"/>
      <c r="VPL11" s="68"/>
      <c r="VPM11" s="68"/>
      <c r="VPN11" s="68"/>
      <c r="VPO11" s="68"/>
      <c r="VPP11" s="68"/>
      <c r="VPQ11" s="68"/>
      <c r="VPR11" s="68"/>
      <c r="VPS11" s="68"/>
      <c r="VPT11" s="68"/>
      <c r="VPU11" s="68"/>
      <c r="VPV11" s="68"/>
      <c r="VPW11" s="68"/>
      <c r="VPX11" s="68"/>
      <c r="VPY11" s="68"/>
      <c r="VPZ11" s="68"/>
      <c r="VQA11" s="68"/>
      <c r="VQB11" s="68"/>
      <c r="VQC11" s="68"/>
      <c r="VQD11" s="68"/>
      <c r="VQE11" s="68"/>
      <c r="VQF11" s="68"/>
      <c r="VQG11" s="68"/>
      <c r="VQH11" s="68"/>
      <c r="VQI11" s="68"/>
      <c r="VQJ11" s="68"/>
      <c r="VQK11" s="68"/>
      <c r="VQL11" s="68"/>
      <c r="VQM11" s="68"/>
      <c r="VQN11" s="68"/>
      <c r="VQO11" s="68"/>
      <c r="VQP11" s="68"/>
      <c r="VQQ11" s="68"/>
      <c r="VQR11" s="68"/>
      <c r="VQS11" s="68"/>
      <c r="VQT11" s="68"/>
      <c r="VQU11" s="68"/>
      <c r="VQV11" s="68"/>
      <c r="VQW11" s="68"/>
      <c r="VQX11" s="68"/>
      <c r="VQY11" s="68"/>
      <c r="VQZ11" s="68"/>
      <c r="VRA11" s="68"/>
      <c r="VRB11" s="68"/>
      <c r="VRC11" s="68"/>
      <c r="VRD11" s="68"/>
      <c r="VRE11" s="68"/>
      <c r="VRF11" s="68"/>
      <c r="VRG11" s="68"/>
      <c r="VRH11" s="68"/>
      <c r="VRI11" s="68"/>
      <c r="VRJ11" s="68"/>
      <c r="VRK11" s="68"/>
      <c r="VRL11" s="68"/>
      <c r="VRM11" s="68"/>
      <c r="VRN11" s="68"/>
      <c r="VRO11" s="68"/>
      <c r="VRP11" s="68"/>
      <c r="VRQ11" s="68"/>
      <c r="VRR11" s="68"/>
      <c r="VRS11" s="68"/>
      <c r="VRT11" s="68"/>
      <c r="VRU11" s="68"/>
      <c r="VRV11" s="68"/>
      <c r="VRW11" s="68"/>
      <c r="VRX11" s="68"/>
      <c r="VRY11" s="68"/>
      <c r="VRZ11" s="68"/>
      <c r="VSA11" s="68"/>
      <c r="VSB11" s="68"/>
      <c r="VSC11" s="68"/>
      <c r="VSD11" s="68"/>
      <c r="VSE11" s="68"/>
      <c r="VSF11" s="68"/>
      <c r="VSG11" s="68"/>
      <c r="VSH11" s="68"/>
      <c r="VSI11" s="68"/>
      <c r="VSJ11" s="68"/>
      <c r="VSK11" s="68"/>
      <c r="VSL11" s="68"/>
      <c r="VSM11" s="68"/>
      <c r="VSN11" s="68"/>
      <c r="VSO11" s="68"/>
      <c r="VSP11" s="68"/>
      <c r="VSQ11" s="68"/>
      <c r="VSR11" s="68"/>
      <c r="VSS11" s="68"/>
      <c r="VST11" s="68"/>
      <c r="VSU11" s="68"/>
      <c r="VSV11" s="68"/>
      <c r="VSW11" s="68"/>
      <c r="VSX11" s="68"/>
      <c r="VSY11" s="68"/>
      <c r="VSZ11" s="68"/>
      <c r="VTA11" s="68"/>
      <c r="VTB11" s="68"/>
      <c r="VTC11" s="68"/>
      <c r="VTD11" s="68"/>
      <c r="VTE11" s="68"/>
      <c r="VTF11" s="68"/>
      <c r="VTG11" s="68"/>
      <c r="VTH11" s="68"/>
      <c r="VTI11" s="68"/>
      <c r="VTJ11" s="68"/>
      <c r="VTK11" s="68"/>
      <c r="VTL11" s="68"/>
      <c r="VTM11" s="68"/>
      <c r="VTN11" s="68"/>
      <c r="VTO11" s="68"/>
      <c r="VTP11" s="68"/>
      <c r="VTQ11" s="68"/>
      <c r="VTR11" s="68"/>
      <c r="VTS11" s="68"/>
      <c r="VTT11" s="68"/>
      <c r="VTU11" s="68"/>
      <c r="VTV11" s="68"/>
      <c r="VTW11" s="68"/>
      <c r="VTX11" s="68"/>
      <c r="VTY11" s="68"/>
      <c r="VTZ11" s="68"/>
      <c r="VUA11" s="68"/>
      <c r="VUB11" s="68"/>
      <c r="VUC11" s="68"/>
      <c r="VUD11" s="68"/>
      <c r="VUE11" s="68"/>
      <c r="VUF11" s="68"/>
      <c r="VUG11" s="68"/>
      <c r="VUH11" s="68"/>
      <c r="VUI11" s="68"/>
      <c r="VUJ11" s="68"/>
      <c r="VUK11" s="68"/>
      <c r="VUL11" s="68"/>
      <c r="VUM11" s="68"/>
      <c r="VUN11" s="68"/>
      <c r="VUO11" s="68"/>
      <c r="VUP11" s="68"/>
      <c r="VUQ11" s="68"/>
      <c r="VUR11" s="68"/>
      <c r="VUS11" s="68"/>
      <c r="VUT11" s="68"/>
      <c r="VUU11" s="68"/>
      <c r="VUV11" s="68"/>
      <c r="VUW11" s="68"/>
      <c r="VUX11" s="68"/>
      <c r="VUY11" s="68"/>
      <c r="VUZ11" s="68"/>
      <c r="VVA11" s="68"/>
      <c r="VVB11" s="68"/>
      <c r="VVC11" s="68"/>
      <c r="VVD11" s="68"/>
      <c r="VVE11" s="68"/>
      <c r="VVF11" s="68"/>
      <c r="VVG11" s="68"/>
      <c r="VVH11" s="68"/>
      <c r="VVI11" s="68"/>
      <c r="VVJ11" s="68"/>
      <c r="VVK11" s="68"/>
      <c r="VVL11" s="68"/>
      <c r="VVM11" s="68"/>
      <c r="VVN11" s="68"/>
      <c r="VVO11" s="68"/>
      <c r="VVP11" s="68"/>
      <c r="VVQ11" s="68"/>
      <c r="VVR11" s="68"/>
      <c r="VVS11" s="68"/>
      <c r="VVT11" s="68"/>
      <c r="VVU11" s="68"/>
      <c r="VVV11" s="68"/>
      <c r="VVW11" s="68"/>
      <c r="VVX11" s="68"/>
      <c r="VVY11" s="68"/>
      <c r="VVZ11" s="68"/>
      <c r="VWA11" s="68"/>
      <c r="VWB11" s="68"/>
      <c r="VWC11" s="68"/>
      <c r="VWD11" s="68"/>
      <c r="VWE11" s="68"/>
      <c r="VWF11" s="68"/>
      <c r="VWG11" s="68"/>
      <c r="VWH11" s="68"/>
      <c r="VWI11" s="68"/>
      <c r="VWJ11" s="68"/>
      <c r="VWK11" s="68"/>
      <c r="VWL11" s="68"/>
      <c r="VWM11" s="68"/>
      <c r="VWN11" s="68"/>
      <c r="VWO11" s="68"/>
      <c r="VWP11" s="68"/>
      <c r="VWQ11" s="68"/>
      <c r="VWR11" s="68"/>
      <c r="VWS11" s="68"/>
      <c r="VWT11" s="68"/>
      <c r="VWU11" s="68"/>
      <c r="VWV11" s="68"/>
      <c r="VWW11" s="68"/>
      <c r="VWX11" s="68"/>
      <c r="VWY11" s="68"/>
      <c r="VWZ11" s="68"/>
      <c r="VXA11" s="68"/>
      <c r="VXB11" s="68"/>
      <c r="VXC11" s="68"/>
      <c r="VXD11" s="68"/>
      <c r="VXE11" s="68"/>
      <c r="VXF11" s="68"/>
      <c r="VXG11" s="68"/>
      <c r="VXH11" s="68"/>
      <c r="VXI11" s="68"/>
      <c r="VXJ11" s="68"/>
      <c r="VXK11" s="68"/>
      <c r="VXL11" s="68"/>
      <c r="VXM11" s="68"/>
      <c r="VXN11" s="68"/>
      <c r="VXO11" s="68"/>
      <c r="VXP11" s="68"/>
      <c r="VXQ11" s="68"/>
      <c r="VXR11" s="68"/>
      <c r="VXS11" s="68"/>
      <c r="VXT11" s="68"/>
      <c r="VXU11" s="68"/>
      <c r="VXV11" s="68"/>
      <c r="VXW11" s="68"/>
      <c r="VXX11" s="68"/>
      <c r="VXY11" s="68"/>
      <c r="VXZ11" s="68"/>
      <c r="VYA11" s="68"/>
      <c r="VYB11" s="68"/>
      <c r="VYC11" s="68"/>
      <c r="VYD11" s="68"/>
      <c r="VYE11" s="68"/>
      <c r="VYF11" s="68"/>
      <c r="VYG11" s="68"/>
      <c r="VYH11" s="68"/>
      <c r="VYI11" s="68"/>
      <c r="VYJ11" s="68"/>
      <c r="VYK11" s="68"/>
      <c r="VYL11" s="68"/>
      <c r="VYM11" s="68"/>
      <c r="VYN11" s="68"/>
      <c r="VYO11" s="68"/>
      <c r="VYP11" s="68"/>
      <c r="VYQ11" s="68"/>
      <c r="VYR11" s="68"/>
      <c r="VYS11" s="68"/>
      <c r="VYT11" s="68"/>
      <c r="VYU11" s="68"/>
      <c r="VYV11" s="68"/>
      <c r="VYW11" s="68"/>
      <c r="VYX11" s="68"/>
      <c r="VYY11" s="68"/>
      <c r="VYZ11" s="68"/>
      <c r="VZA11" s="68"/>
      <c r="VZB11" s="68"/>
      <c r="VZC11" s="68"/>
      <c r="VZD11" s="68"/>
      <c r="VZE11" s="68"/>
      <c r="VZF11" s="68"/>
      <c r="VZG11" s="68"/>
      <c r="VZH11" s="68"/>
      <c r="VZI11" s="68"/>
      <c r="VZJ11" s="68"/>
      <c r="VZK11" s="68"/>
      <c r="VZL11" s="68"/>
      <c r="VZM11" s="68"/>
      <c r="VZN11" s="68"/>
      <c r="VZO11" s="68"/>
      <c r="VZP11" s="68"/>
      <c r="VZQ11" s="68"/>
      <c r="VZR11" s="68"/>
      <c r="VZS11" s="68"/>
      <c r="VZT11" s="68"/>
      <c r="VZU11" s="68"/>
      <c r="VZV11" s="68"/>
      <c r="VZW11" s="68"/>
      <c r="VZX11" s="68"/>
      <c r="VZY11" s="68"/>
      <c r="VZZ11" s="68"/>
      <c r="WAA11" s="68"/>
      <c r="WAB11" s="68"/>
      <c r="WAC11" s="68"/>
      <c r="WAD11" s="68"/>
      <c r="WAE11" s="68"/>
      <c r="WAF11" s="68"/>
      <c r="WAG11" s="68"/>
      <c r="WAH11" s="68"/>
      <c r="WAI11" s="68"/>
      <c r="WAJ11" s="68"/>
      <c r="WAK11" s="68"/>
      <c r="WAL11" s="68"/>
      <c r="WAM11" s="68"/>
      <c r="WAN11" s="68"/>
      <c r="WAO11" s="68"/>
      <c r="WAP11" s="68"/>
      <c r="WAQ11" s="68"/>
      <c r="WAR11" s="68"/>
      <c r="WAS11" s="68"/>
      <c r="WAT11" s="68"/>
      <c r="WAU11" s="68"/>
      <c r="WAV11" s="68"/>
      <c r="WAW11" s="68"/>
      <c r="WAX11" s="68"/>
      <c r="WAY11" s="68"/>
      <c r="WAZ11" s="68"/>
      <c r="WBA11" s="68"/>
      <c r="WBB11" s="68"/>
      <c r="WBC11" s="68"/>
      <c r="WBD11" s="68"/>
      <c r="WBE11" s="68"/>
      <c r="WBF11" s="68"/>
      <c r="WBG11" s="68"/>
      <c r="WBH11" s="68"/>
      <c r="WBI11" s="68"/>
      <c r="WBJ11" s="68"/>
      <c r="WBK11" s="68"/>
      <c r="WBL11" s="68"/>
      <c r="WBM11" s="68"/>
      <c r="WBN11" s="68"/>
      <c r="WBO11" s="68"/>
      <c r="WBP11" s="68"/>
      <c r="WBQ11" s="68"/>
      <c r="WBR11" s="68"/>
      <c r="WBS11" s="68"/>
      <c r="WBT11" s="68"/>
      <c r="WBU11" s="68"/>
      <c r="WBV11" s="68"/>
      <c r="WBW11" s="68"/>
      <c r="WBX11" s="68"/>
      <c r="WBY11" s="68"/>
      <c r="WBZ11" s="68"/>
      <c r="WCA11" s="68"/>
      <c r="WCB11" s="68"/>
      <c r="WCC11" s="68"/>
      <c r="WCD11" s="68"/>
      <c r="WCE11" s="68"/>
      <c r="WCF11" s="68"/>
      <c r="WCG11" s="68"/>
      <c r="WCH11" s="68"/>
      <c r="WCI11" s="68"/>
      <c r="WCJ11" s="68"/>
      <c r="WCK11" s="68"/>
      <c r="WCL11" s="68"/>
      <c r="WCM11" s="68"/>
      <c r="WCN11" s="68"/>
      <c r="WCO11" s="68"/>
      <c r="WCP11" s="68"/>
      <c r="WCQ11" s="68"/>
      <c r="WCR11" s="68"/>
      <c r="WCS11" s="68"/>
      <c r="WCT11" s="68"/>
      <c r="WCU11" s="68"/>
      <c r="WCV11" s="68"/>
      <c r="WCW11" s="68"/>
      <c r="WCX11" s="68"/>
      <c r="WCY11" s="68"/>
      <c r="WCZ11" s="68"/>
      <c r="WDA11" s="68"/>
      <c r="WDB11" s="68"/>
      <c r="WDC11" s="68"/>
      <c r="WDD11" s="68"/>
      <c r="WDE11" s="68"/>
      <c r="WDF11" s="68"/>
      <c r="WDG11" s="68"/>
      <c r="WDH11" s="68"/>
      <c r="WDI11" s="68"/>
      <c r="WDJ11" s="68"/>
      <c r="WDK11" s="68"/>
      <c r="WDL11" s="68"/>
      <c r="WDM11" s="68"/>
      <c r="WDN11" s="68"/>
      <c r="WDO11" s="68"/>
      <c r="WDP11" s="68"/>
      <c r="WDQ11" s="68"/>
      <c r="WDR11" s="68"/>
      <c r="WDS11" s="68"/>
      <c r="WDT11" s="68"/>
      <c r="WDU11" s="68"/>
      <c r="WDV11" s="68"/>
      <c r="WDW11" s="68"/>
      <c r="WDX11" s="68"/>
      <c r="WDY11" s="68"/>
      <c r="WDZ11" s="68"/>
      <c r="WEA11" s="68"/>
      <c r="WEB11" s="68"/>
      <c r="WEC11" s="68"/>
      <c r="WED11" s="68"/>
      <c r="WEE11" s="68"/>
      <c r="WEF11" s="68"/>
      <c r="WEG11" s="68"/>
      <c r="WEH11" s="68"/>
      <c r="WEI11" s="68"/>
      <c r="WEJ11" s="68"/>
      <c r="WEK11" s="68"/>
      <c r="WEL11" s="68"/>
      <c r="WEM11" s="68"/>
      <c r="WEN11" s="68"/>
      <c r="WEO11" s="68"/>
      <c r="WEP11" s="68"/>
      <c r="WEQ11" s="68"/>
      <c r="WER11" s="68"/>
      <c r="WES11" s="68"/>
      <c r="WET11" s="68"/>
      <c r="WEU11" s="68"/>
      <c r="WEV11" s="68"/>
      <c r="WEW11" s="68"/>
      <c r="WEX11" s="68"/>
      <c r="WEY11" s="68"/>
      <c r="WEZ11" s="68"/>
      <c r="WFA11" s="68"/>
      <c r="WFB11" s="68"/>
      <c r="WFC11" s="68"/>
      <c r="WFD11" s="68"/>
      <c r="WFE11" s="68"/>
      <c r="WFF11" s="68"/>
      <c r="WFG11" s="68"/>
      <c r="WFH11" s="68"/>
      <c r="WFI11" s="68"/>
      <c r="WFJ11" s="68"/>
      <c r="WFK11" s="68"/>
      <c r="WFL11" s="68"/>
      <c r="WFM11" s="68"/>
      <c r="WFN11" s="68"/>
      <c r="WFO11" s="68"/>
      <c r="WFP11" s="68"/>
      <c r="WFQ11" s="68"/>
      <c r="WFR11" s="68"/>
      <c r="WFS11" s="68"/>
      <c r="WFT11" s="68"/>
      <c r="WFU11" s="68"/>
      <c r="WFV11" s="68"/>
      <c r="WFW11" s="68"/>
      <c r="WFX11" s="68"/>
      <c r="WFY11" s="68"/>
      <c r="WFZ11" s="68"/>
      <c r="WGA11" s="68"/>
      <c r="WGB11" s="68"/>
      <c r="WGC11" s="68"/>
      <c r="WGD11" s="68"/>
      <c r="WGE11" s="68"/>
      <c r="WGF11" s="68"/>
      <c r="WGG11" s="68"/>
      <c r="WGH11" s="68"/>
      <c r="WGI11" s="68"/>
      <c r="WGJ11" s="68"/>
      <c r="WGK11" s="68"/>
      <c r="WGL11" s="68"/>
      <c r="WGM11" s="68"/>
      <c r="WGN11" s="68"/>
      <c r="WGO11" s="68"/>
      <c r="WGP11" s="68"/>
      <c r="WGQ11" s="68"/>
      <c r="WGR11" s="68"/>
      <c r="WGS11" s="68"/>
      <c r="WGT11" s="68"/>
      <c r="WGU11" s="68"/>
      <c r="WGV11" s="68"/>
      <c r="WGW11" s="68"/>
      <c r="WGX11" s="68"/>
      <c r="WGY11" s="68"/>
      <c r="WGZ11" s="68"/>
      <c r="WHA11" s="68"/>
      <c r="WHB11" s="68"/>
      <c r="WHC11" s="68"/>
      <c r="WHD11" s="68"/>
      <c r="WHE11" s="68"/>
      <c r="WHF11" s="68"/>
      <c r="WHG11" s="68"/>
      <c r="WHH11" s="68"/>
      <c r="WHI11" s="68"/>
      <c r="WHJ11" s="68"/>
      <c r="WHK11" s="68"/>
      <c r="WHL11" s="68"/>
      <c r="WHM11" s="68"/>
      <c r="WHN11" s="68"/>
      <c r="WHO11" s="68"/>
      <c r="WHP11" s="68"/>
      <c r="WHQ11" s="68"/>
      <c r="WHR11" s="68"/>
      <c r="WHS11" s="68"/>
      <c r="WHT11" s="68"/>
      <c r="WHU11" s="68"/>
      <c r="WHV11" s="68"/>
      <c r="WHW11" s="68"/>
      <c r="WHX11" s="68"/>
      <c r="WHY11" s="68"/>
      <c r="WHZ11" s="68"/>
      <c r="WIA11" s="68"/>
      <c r="WIB11" s="68"/>
      <c r="WIC11" s="68"/>
      <c r="WID11" s="68"/>
      <c r="WIE11" s="68"/>
      <c r="WIF11" s="68"/>
      <c r="WIG11" s="68"/>
      <c r="WIH11" s="68"/>
      <c r="WII11" s="68"/>
      <c r="WIJ11" s="68"/>
      <c r="WIK11" s="68"/>
      <c r="WIL11" s="68"/>
      <c r="WIM11" s="68"/>
      <c r="WIN11" s="68"/>
      <c r="WIO11" s="68"/>
      <c r="WIP11" s="68"/>
      <c r="WIQ11" s="68"/>
      <c r="WIR11" s="68"/>
      <c r="WIS11" s="68"/>
      <c r="WIT11" s="68"/>
      <c r="WIU11" s="68"/>
      <c r="WIV11" s="68"/>
      <c r="WIW11" s="68"/>
      <c r="WIX11" s="68"/>
      <c r="WIY11" s="68"/>
      <c r="WIZ11" s="68"/>
      <c r="WJA11" s="68"/>
      <c r="WJB11" s="68"/>
      <c r="WJC11" s="68"/>
      <c r="WJD11" s="68"/>
      <c r="WJE11" s="68"/>
      <c r="WJF11" s="68"/>
      <c r="WJG11" s="68"/>
      <c r="WJH11" s="68"/>
      <c r="WJI11" s="68"/>
      <c r="WJJ11" s="68"/>
      <c r="WJK11" s="68"/>
      <c r="WJL11" s="68"/>
      <c r="WJM11" s="68"/>
      <c r="WJN11" s="68"/>
      <c r="WJO11" s="68"/>
      <c r="WJP11" s="68"/>
      <c r="WJQ11" s="68"/>
      <c r="WJR11" s="68"/>
      <c r="WJS11" s="68"/>
      <c r="WJT11" s="68"/>
      <c r="WJU11" s="68"/>
      <c r="WJV11" s="68"/>
      <c r="WJW11" s="68"/>
      <c r="WJX11" s="68"/>
      <c r="WJY11" s="68"/>
      <c r="WJZ11" s="68"/>
      <c r="WKA11" s="68"/>
      <c r="WKB11" s="68"/>
      <c r="WKC11" s="68"/>
      <c r="WKD11" s="68"/>
      <c r="WKE11" s="68"/>
      <c r="WKF11" s="68"/>
      <c r="WKG11" s="68"/>
      <c r="WKH11" s="68"/>
      <c r="WKI11" s="68"/>
      <c r="WKJ11" s="68"/>
      <c r="WKK11" s="68"/>
      <c r="WKL11" s="68"/>
      <c r="WKM11" s="68"/>
      <c r="WKN11" s="68"/>
      <c r="WKO11" s="68"/>
      <c r="WKP11" s="68"/>
      <c r="WKQ11" s="68"/>
      <c r="WKR11" s="68"/>
      <c r="WKS11" s="68"/>
      <c r="WKT11" s="68"/>
      <c r="WKU11" s="68"/>
      <c r="WKV11" s="68"/>
      <c r="WKW11" s="68"/>
      <c r="WKX11" s="68"/>
      <c r="WKY11" s="68"/>
      <c r="WKZ11" s="68"/>
      <c r="WLA11" s="68"/>
      <c r="WLB11" s="68"/>
      <c r="WLC11" s="68"/>
      <c r="WLD11" s="68"/>
      <c r="WLE11" s="68"/>
      <c r="WLF11" s="68"/>
      <c r="WLG11" s="68"/>
      <c r="WLH11" s="68"/>
      <c r="WLI11" s="68"/>
      <c r="WLJ11" s="68"/>
      <c r="WLK11" s="68"/>
      <c r="WLL11" s="68"/>
      <c r="WLM11" s="68"/>
      <c r="WLN11" s="68"/>
      <c r="WLO11" s="68"/>
      <c r="WLP11" s="68"/>
      <c r="WLQ11" s="68"/>
      <c r="WLR11" s="68"/>
      <c r="WLS11" s="68"/>
      <c r="WLT11" s="68"/>
      <c r="WLU11" s="68"/>
      <c r="WLV11" s="68"/>
      <c r="WLW11" s="68"/>
      <c r="WLX11" s="68"/>
      <c r="WLY11" s="68"/>
      <c r="WLZ11" s="68"/>
      <c r="WMA11" s="68"/>
      <c r="WMB11" s="68"/>
      <c r="WMC11" s="68"/>
      <c r="WMD11" s="68"/>
      <c r="WME11" s="68"/>
      <c r="WMF11" s="68"/>
      <c r="WMG11" s="68"/>
      <c r="WMH11" s="68"/>
      <c r="WMI11" s="68"/>
      <c r="WMJ11" s="68"/>
      <c r="WMK11" s="68"/>
      <c r="WML11" s="68"/>
      <c r="WMM11" s="68"/>
      <c r="WMN11" s="68"/>
      <c r="WMO11" s="68"/>
      <c r="WMP11" s="68"/>
      <c r="WMQ11" s="68"/>
      <c r="WMR11" s="68"/>
      <c r="WMS11" s="68"/>
      <c r="WMT11" s="68"/>
      <c r="WMU11" s="68"/>
      <c r="WMV11" s="68"/>
      <c r="WMW11" s="68"/>
      <c r="WMX11" s="68"/>
      <c r="WMY11" s="68"/>
      <c r="WMZ11" s="68"/>
      <c r="WNA11" s="68"/>
      <c r="WNB11" s="68"/>
      <c r="WNC11" s="68"/>
      <c r="WND11" s="68"/>
      <c r="WNE11" s="68"/>
      <c r="WNF11" s="68"/>
      <c r="WNG11" s="68"/>
      <c r="WNH11" s="68"/>
      <c r="WNI11" s="68"/>
      <c r="WNJ11" s="68"/>
      <c r="WNK11" s="68"/>
      <c r="WNL11" s="68"/>
      <c r="WNM11" s="68"/>
      <c r="WNN11" s="68"/>
      <c r="WNO11" s="68"/>
      <c r="WNP11" s="68"/>
      <c r="WNQ11" s="68"/>
      <c r="WNR11" s="68"/>
      <c r="WNS11" s="68"/>
      <c r="WNT11" s="68"/>
      <c r="WNU11" s="68"/>
      <c r="WNV11" s="68"/>
      <c r="WNW11" s="68"/>
      <c r="WNX11" s="68"/>
      <c r="WNY11" s="68"/>
      <c r="WNZ11" s="68"/>
      <c r="WOA11" s="68"/>
      <c r="WOB11" s="68"/>
      <c r="WOC11" s="68"/>
      <c r="WOD11" s="68"/>
      <c r="WOE11" s="68"/>
      <c r="WOF11" s="68"/>
      <c r="WOG11" s="68"/>
      <c r="WOH11" s="68"/>
      <c r="WOI11" s="68"/>
      <c r="WOJ11" s="68"/>
      <c r="WOK11" s="68"/>
      <c r="WOL11" s="68"/>
      <c r="WOM11" s="68"/>
      <c r="WON11" s="68"/>
      <c r="WOO11" s="68"/>
      <c r="WOP11" s="68"/>
      <c r="WOQ11" s="68"/>
      <c r="WOR11" s="68"/>
      <c r="WOS11" s="68"/>
      <c r="WOT11" s="68"/>
      <c r="WOU11" s="68"/>
      <c r="WOV11" s="68"/>
      <c r="WOW11" s="68"/>
      <c r="WOX11" s="68"/>
      <c r="WOY11" s="68"/>
      <c r="WOZ11" s="68"/>
      <c r="WPA11" s="68"/>
      <c r="WPB11" s="68"/>
      <c r="WPC11" s="68"/>
      <c r="WPD11" s="68"/>
      <c r="WPE11" s="68"/>
      <c r="WPF11" s="68"/>
      <c r="WPG11" s="68"/>
      <c r="WPH11" s="68"/>
      <c r="WPI11" s="68"/>
      <c r="WPJ11" s="68"/>
      <c r="WPK11" s="68"/>
      <c r="WPL11" s="68"/>
      <c r="WPM11" s="68"/>
      <c r="WPN11" s="68"/>
      <c r="WPO11" s="68"/>
      <c r="WPP11" s="68"/>
      <c r="WPQ11" s="68"/>
      <c r="WPR11" s="68"/>
      <c r="WPS11" s="68"/>
      <c r="WPT11" s="68"/>
      <c r="WPU11" s="68"/>
      <c r="WPV11" s="68"/>
      <c r="WPW11" s="68"/>
      <c r="WPX11" s="68"/>
      <c r="WPY11" s="68"/>
      <c r="WPZ11" s="68"/>
      <c r="WQA11" s="68"/>
      <c r="WQB11" s="68"/>
      <c r="WQC11" s="68"/>
      <c r="WQD11" s="68"/>
      <c r="WQE11" s="68"/>
      <c r="WQF11" s="68"/>
      <c r="WQG11" s="68"/>
      <c r="WQH11" s="68"/>
      <c r="WQI11" s="68"/>
      <c r="WQJ11" s="68"/>
      <c r="WQK11" s="68"/>
      <c r="WQL11" s="68"/>
      <c r="WQM11" s="68"/>
      <c r="WQN11" s="68"/>
      <c r="WQO11" s="68"/>
      <c r="WQP11" s="68"/>
      <c r="WQQ11" s="68"/>
      <c r="WQR11" s="68"/>
      <c r="WQS11" s="68"/>
      <c r="WQT11" s="68"/>
      <c r="WQU11" s="68"/>
      <c r="WQV11" s="68"/>
      <c r="WQW11" s="68"/>
      <c r="WQX11" s="68"/>
      <c r="WQY11" s="68"/>
      <c r="WQZ11" s="68"/>
      <c r="WRA11" s="68"/>
      <c r="WRB11" s="68"/>
      <c r="WRC11" s="68"/>
      <c r="WRD11" s="68"/>
      <c r="WRE11" s="68"/>
      <c r="WRF11" s="68"/>
      <c r="WRG11" s="68"/>
      <c r="WRH11" s="68"/>
      <c r="WRI11" s="68"/>
      <c r="WRJ11" s="68"/>
      <c r="WRK11" s="68"/>
      <c r="WRL11" s="68"/>
      <c r="WRM11" s="68"/>
      <c r="WRN11" s="68"/>
      <c r="WRO11" s="68"/>
      <c r="WRP11" s="68"/>
      <c r="WRQ11" s="68"/>
      <c r="WRR11" s="68"/>
      <c r="WRS11" s="68"/>
      <c r="WRT11" s="68"/>
      <c r="WRU11" s="68"/>
      <c r="WRV11" s="68"/>
      <c r="WRW11" s="68"/>
      <c r="WRX11" s="68"/>
      <c r="WRY11" s="68"/>
      <c r="WRZ11" s="68"/>
      <c r="WSA11" s="68"/>
      <c r="WSB11" s="68"/>
      <c r="WSC11" s="68"/>
      <c r="WSD11" s="68"/>
      <c r="WSE11" s="68"/>
      <c r="WSF11" s="68"/>
      <c r="WSG11" s="68"/>
      <c r="WSH11" s="68"/>
      <c r="WSI11" s="68"/>
      <c r="WSJ11" s="68"/>
      <c r="WSK11" s="68"/>
      <c r="WSL11" s="68"/>
      <c r="WSM11" s="68"/>
      <c r="WSN11" s="68"/>
      <c r="WSO11" s="68"/>
      <c r="WSP11" s="68"/>
      <c r="WSQ11" s="68"/>
      <c r="WSR11" s="68"/>
      <c r="WSS11" s="68"/>
      <c r="WST11" s="68"/>
      <c r="WSU11" s="68"/>
      <c r="WSV11" s="68"/>
      <c r="WSW11" s="68"/>
      <c r="WSX11" s="68"/>
      <c r="WSY11" s="68"/>
      <c r="WSZ11" s="68"/>
      <c r="WTA11" s="68"/>
      <c r="WTB11" s="68"/>
      <c r="WTC11" s="68"/>
      <c r="WTD11" s="68"/>
      <c r="WTE11" s="68"/>
      <c r="WTF11" s="68"/>
      <c r="WTG11" s="68"/>
      <c r="WTH11" s="68"/>
      <c r="WTI11" s="68"/>
      <c r="WTJ11" s="68"/>
      <c r="WTK11" s="68"/>
      <c r="WTL11" s="68"/>
      <c r="WTM11" s="68"/>
      <c r="WTN11" s="68"/>
      <c r="WTO11" s="68"/>
      <c r="WTP11" s="68"/>
      <c r="WTQ11" s="68"/>
      <c r="WTR11" s="68"/>
      <c r="WTS11" s="68"/>
      <c r="WTT11" s="68"/>
      <c r="WTU11" s="68"/>
      <c r="WTV11" s="68"/>
      <c r="WTW11" s="68"/>
      <c r="WTX11" s="68"/>
      <c r="WTY11" s="68"/>
      <c r="WTZ11" s="68"/>
      <c r="WUA11" s="68"/>
      <c r="WUB11" s="68"/>
      <c r="WUC11" s="68"/>
      <c r="WUD11" s="68"/>
      <c r="WUE11" s="68"/>
      <c r="WUF11" s="68"/>
      <c r="WUG11" s="68"/>
      <c r="WUH11" s="68"/>
      <c r="WUI11" s="68"/>
      <c r="WUJ11" s="68"/>
      <c r="WUK11" s="68"/>
      <c r="WUL11" s="68"/>
      <c r="WUM11" s="68"/>
      <c r="WUN11" s="68"/>
      <c r="WUO11" s="68"/>
      <c r="WUP11" s="68"/>
      <c r="WUQ11" s="68"/>
      <c r="WUR11" s="68"/>
      <c r="WUS11" s="68"/>
      <c r="WUT11" s="68"/>
      <c r="WUU11" s="68"/>
      <c r="WUV11" s="68"/>
      <c r="WUW11" s="68"/>
      <c r="WUX11" s="68"/>
      <c r="WUY11" s="68"/>
      <c r="WUZ11" s="68"/>
      <c r="WVA11" s="68"/>
      <c r="WVB11" s="68"/>
      <c r="WVC11" s="68"/>
      <c r="WVD11" s="68"/>
      <c r="WVE11" s="68"/>
      <c r="WVF11" s="68"/>
      <c r="WVG11" s="68"/>
      <c r="WVH11" s="68"/>
      <c r="WVI11" s="68"/>
      <c r="WVJ11" s="68"/>
      <c r="WVK11" s="68"/>
      <c r="WVL11" s="68"/>
      <c r="WVM11" s="68"/>
      <c r="WVN11" s="68"/>
      <c r="WVO11" s="68"/>
      <c r="WVP11" s="68"/>
      <c r="WVQ11" s="68"/>
      <c r="WVR11" s="68"/>
      <c r="WVS11" s="68"/>
      <c r="WVT11" s="68"/>
      <c r="WVU11" s="68"/>
      <c r="WVV11" s="68"/>
      <c r="WVW11" s="68"/>
      <c r="WVX11" s="68"/>
      <c r="WVY11" s="68"/>
      <c r="WVZ11" s="68"/>
      <c r="WWA11" s="68"/>
      <c r="WWB11" s="68"/>
      <c r="WWC11" s="68"/>
      <c r="WWD11" s="68"/>
      <c r="WWE11" s="68"/>
      <c r="WWF11" s="68"/>
      <c r="WWG11" s="68"/>
      <c r="WWH11" s="68"/>
      <c r="WWI11" s="68"/>
      <c r="WWJ11" s="68"/>
      <c r="WWK11" s="68"/>
      <c r="WWL11" s="68"/>
      <c r="WWM11" s="68"/>
      <c r="WWN11" s="68"/>
      <c r="WWO11" s="68"/>
      <c r="WWP11" s="68"/>
      <c r="WWQ11" s="68"/>
      <c r="WWR11" s="68"/>
      <c r="WWS11" s="68"/>
      <c r="WWT11" s="68"/>
      <c r="WWU11" s="68"/>
      <c r="WWV11" s="68"/>
      <c r="WWW11" s="68"/>
      <c r="WWX11" s="68"/>
      <c r="WWY11" s="68"/>
      <c r="WWZ11" s="68"/>
      <c r="WXA11" s="68"/>
      <c r="WXB11" s="68"/>
      <c r="WXC11" s="68"/>
      <c r="WXD11" s="68"/>
      <c r="WXE11" s="68"/>
      <c r="WXF11" s="68"/>
      <c r="WXG11" s="68"/>
      <c r="WXH11" s="68"/>
      <c r="WXI11" s="68"/>
      <c r="WXJ11" s="68"/>
      <c r="WXK11" s="68"/>
      <c r="WXL11" s="68"/>
      <c r="WXM11" s="68"/>
      <c r="WXN11" s="68"/>
      <c r="WXO11" s="68"/>
      <c r="WXP11" s="68"/>
      <c r="WXQ11" s="68"/>
      <c r="WXR11" s="68"/>
      <c r="WXS11" s="68"/>
      <c r="WXT11" s="68"/>
      <c r="WXU11" s="68"/>
      <c r="WXV11" s="68"/>
      <c r="WXW11" s="68"/>
      <c r="WXX11" s="68"/>
      <c r="WXY11" s="68"/>
      <c r="WXZ11" s="68"/>
      <c r="WYA11" s="68"/>
      <c r="WYB11" s="68"/>
      <c r="WYC11" s="68"/>
      <c r="WYD11" s="68"/>
      <c r="WYE11" s="68"/>
      <c r="WYF11" s="68"/>
      <c r="WYG11" s="68"/>
      <c r="WYH11" s="68"/>
      <c r="WYI11" s="68"/>
      <c r="WYJ11" s="68"/>
      <c r="WYK11" s="68"/>
      <c r="WYL11" s="68"/>
      <c r="WYM11" s="68"/>
      <c r="WYN11" s="68"/>
      <c r="WYO11" s="68"/>
      <c r="WYP11" s="68"/>
      <c r="WYQ11" s="68"/>
      <c r="WYR11" s="68"/>
      <c r="WYS11" s="68"/>
      <c r="WYT11" s="68"/>
      <c r="WYU11" s="68"/>
      <c r="WYV11" s="68"/>
      <c r="WYW11" s="68"/>
      <c r="WYX11" s="68"/>
      <c r="WYY11" s="68"/>
      <c r="WYZ11" s="68"/>
      <c r="WZA11" s="68"/>
      <c r="WZB11" s="68"/>
      <c r="WZC11" s="68"/>
      <c r="WZD11" s="68"/>
      <c r="WZE11" s="68"/>
      <c r="WZF11" s="68"/>
      <c r="WZG11" s="68"/>
      <c r="WZH11" s="68"/>
      <c r="WZI11" s="68"/>
      <c r="WZJ11" s="68"/>
      <c r="WZK11" s="68"/>
      <c r="WZL11" s="68"/>
      <c r="WZM11" s="68"/>
      <c r="WZN11" s="68"/>
      <c r="WZO11" s="68"/>
      <c r="WZP11" s="68"/>
      <c r="WZQ11" s="68"/>
      <c r="WZR11" s="68"/>
      <c r="WZS11" s="68"/>
      <c r="WZT11" s="68"/>
      <c r="WZU11" s="68"/>
      <c r="WZV11" s="68"/>
      <c r="WZW11" s="68"/>
      <c r="WZX11" s="68"/>
      <c r="WZY11" s="68"/>
      <c r="WZZ11" s="68"/>
      <c r="XAA11" s="68"/>
      <c r="XAB11" s="68"/>
      <c r="XAC11" s="68"/>
      <c r="XAD11" s="68"/>
      <c r="XAE11" s="68"/>
      <c r="XAF11" s="68"/>
      <c r="XAG11" s="68"/>
      <c r="XAH11" s="68"/>
      <c r="XAI11" s="68"/>
      <c r="XAJ11" s="68"/>
      <c r="XAK11" s="68"/>
      <c r="XAL11" s="68"/>
      <c r="XAM11" s="68"/>
      <c r="XAN11" s="68"/>
      <c r="XAO11" s="68"/>
      <c r="XAP11" s="68"/>
      <c r="XAQ11" s="68"/>
      <c r="XAR11" s="68"/>
      <c r="XAS11" s="68"/>
      <c r="XAT11" s="68"/>
      <c r="XAU11" s="68"/>
      <c r="XAV11" s="68"/>
      <c r="XAW11" s="68"/>
      <c r="XAX11" s="68"/>
      <c r="XAY11" s="68"/>
      <c r="XAZ11" s="68"/>
      <c r="XBA11" s="68"/>
      <c r="XBB11" s="68"/>
      <c r="XBC11" s="68"/>
      <c r="XBD11" s="68"/>
      <c r="XBE11" s="68"/>
      <c r="XBF11" s="68"/>
      <c r="XBG11" s="68"/>
      <c r="XBH11" s="68"/>
      <c r="XBI11" s="68"/>
      <c r="XBJ11" s="68"/>
      <c r="XBK11" s="68"/>
      <c r="XBL11" s="68"/>
      <c r="XBM11" s="68"/>
      <c r="XBN11" s="68"/>
      <c r="XBO11" s="68"/>
      <c r="XBP11" s="68"/>
      <c r="XBQ11" s="68"/>
      <c r="XBR11" s="68"/>
      <c r="XBS11" s="68"/>
      <c r="XBT11" s="68"/>
      <c r="XBU11" s="68"/>
      <c r="XBV11" s="68"/>
      <c r="XBW11" s="68"/>
      <c r="XBX11" s="68"/>
      <c r="XBY11" s="68"/>
      <c r="XBZ11" s="68"/>
      <c r="XCA11" s="68"/>
      <c r="XCB11" s="68"/>
      <c r="XCC11" s="68"/>
      <c r="XCD11" s="68"/>
      <c r="XCE11" s="68"/>
      <c r="XCF11" s="68"/>
      <c r="XCG11" s="68"/>
      <c r="XCH11" s="68"/>
      <c r="XCI11" s="68"/>
      <c r="XCJ11" s="68"/>
      <c r="XCK11" s="68"/>
      <c r="XCL11" s="68"/>
      <c r="XCM11" s="68"/>
      <c r="XCN11" s="68"/>
      <c r="XCO11" s="68"/>
      <c r="XCP11" s="68"/>
      <c r="XCQ11" s="68"/>
      <c r="XCR11" s="68"/>
      <c r="XCS11" s="68"/>
      <c r="XCT11" s="68"/>
      <c r="XCU11" s="68"/>
      <c r="XCV11" s="68"/>
      <c r="XCW11" s="68"/>
      <c r="XCX11" s="68"/>
      <c r="XCY11" s="68"/>
      <c r="XCZ11" s="68"/>
      <c r="XDA11" s="68"/>
      <c r="XDB11" s="68"/>
      <c r="XDC11" s="68"/>
      <c r="XDD11" s="68"/>
      <c r="XDE11" s="68"/>
      <c r="XDF11" s="68"/>
      <c r="XDG11" s="68"/>
      <c r="XDH11" s="68"/>
      <c r="XDI11" s="68"/>
      <c r="XDJ11" s="68"/>
      <c r="XDK11" s="68"/>
      <c r="XDL11" s="68"/>
      <c r="XDM11" s="68"/>
      <c r="XDN11" s="68"/>
      <c r="XDO11" s="68"/>
      <c r="XDP11" s="68"/>
      <c r="XDQ11" s="68"/>
      <c r="XDR11" s="68"/>
      <c r="XDS11" s="68"/>
      <c r="XDT11" s="68"/>
      <c r="XDU11" s="68"/>
      <c r="XDV11" s="68"/>
      <c r="XDW11" s="68"/>
      <c r="XDX11" s="68"/>
      <c r="XDY11" s="68"/>
      <c r="XDZ11" s="68"/>
      <c r="XEA11" s="68"/>
      <c r="XEB11" s="68"/>
      <c r="XEC11" s="68"/>
      <c r="XED11" s="68"/>
      <c r="XEE11" s="68"/>
      <c r="XEF11" s="68"/>
      <c r="XEG11" s="68"/>
      <c r="XEH11" s="68"/>
      <c r="XEI11" s="68"/>
      <c r="XEJ11" s="68"/>
      <c r="XEK11" s="68"/>
      <c r="XEL11" s="68"/>
      <c r="XEM11" s="68"/>
      <c r="XEN11" s="68"/>
      <c r="XEO11" s="68"/>
      <c r="XEP11" s="68"/>
      <c r="XEQ11" s="68"/>
      <c r="XER11" s="68"/>
      <c r="XES11" s="68"/>
      <c r="XET11" s="68"/>
      <c r="XEU11" s="68"/>
      <c r="XEV11" s="68"/>
      <c r="XEW11" s="68"/>
      <c r="XEX11" s="68"/>
      <c r="XEY11" s="68"/>
      <c r="XEZ11" s="68"/>
      <c r="XFA11" s="68"/>
      <c r="XFB11" s="68"/>
    </row>
    <row r="12" spans="1:16382">
      <c r="B12" s="62" t="s">
        <v>249</v>
      </c>
      <c r="C12" s="97"/>
      <c r="D12" s="97"/>
      <c r="E12" s="97"/>
      <c r="F12" s="98"/>
      <c r="G12" s="98"/>
    </row>
    <row r="15" spans="1:16382">
      <c r="B15" s="269"/>
    </row>
    <row r="16" spans="1:16382">
      <c r="B16" s="99" t="s">
        <v>109</v>
      </c>
      <c r="C16" s="99" t="s">
        <v>109</v>
      </c>
      <c r="D16" s="99" t="s">
        <v>109</v>
      </c>
      <c r="E16" s="99" t="s">
        <v>109</v>
      </c>
    </row>
    <row r="17" spans="2:5">
      <c r="B17" s="94"/>
      <c r="C17" s="100"/>
      <c r="D17" s="101" t="e">
        <f>IF(#REF!-D16=0,"Check",D15-D16)</f>
        <v>#REF!</v>
      </c>
      <c r="E17" s="101" t="e">
        <f>IF(#REF!-E16=0,"Check",E15-E16)</f>
        <v>#REF!</v>
      </c>
    </row>
    <row r="18" spans="2:5">
      <c r="B18" s="102" t="s">
        <v>250</v>
      </c>
      <c r="C18" s="103"/>
      <c r="D18" s="104">
        <f>'12.3.1.Credicorp Consolidado'!S48</f>
        <v>1010155</v>
      </c>
      <c r="E18" s="104">
        <f>'12.3.1.Credicorp Consolidado'!T48</f>
        <v>1238173</v>
      </c>
    </row>
    <row r="19" spans="2:5">
      <c r="B19" s="94"/>
      <c r="C19" s="101" t="e">
        <f>IF(#REF!-C18=0,"Check",#REF!-C18)</f>
        <v>#REF!</v>
      </c>
      <c r="D19" s="101" t="e">
        <f>IF(#REF!-D18=0,"Check",#REF!-D18)</f>
        <v>#REF!</v>
      </c>
      <c r="E19" s="101" t="e">
        <f>IF(#REF!-E18=0,"Check",#REF!-E18)</f>
        <v>#REF!</v>
      </c>
    </row>
    <row r="20" spans="2:5">
      <c r="B20" s="102" t="s">
        <v>251</v>
      </c>
      <c r="C20" s="104">
        <f>'12.3.1.Credicorp Consolidado'!R44</f>
        <v>0</v>
      </c>
      <c r="D20" s="104">
        <f>'12.3.1.Credicorp Consolidado'!S44</f>
        <v>-476236</v>
      </c>
      <c r="E20" s="104">
        <f>'12.3.1.Credicorp Consolidado'!T44</f>
        <v>-455865</v>
      </c>
    </row>
    <row r="21" spans="2:5">
      <c r="B21" s="94"/>
      <c r="C21" s="101" t="e">
        <f>IF(#REF!-C20=0,"Check",#REF!-C20)</f>
        <v>#REF!</v>
      </c>
      <c r="D21" s="101" t="e">
        <f>IF(#REF!-D20=0,"Check",#REF!-D20)</f>
        <v>#REF!</v>
      </c>
      <c r="E21" s="101" t="e">
        <f>IF(#REF!-E20=0,"Check",#REF!-E20)</f>
        <v>#REF!</v>
      </c>
    </row>
    <row r="22" spans="2:5">
      <c r="B22" s="102" t="s">
        <v>252</v>
      </c>
      <c r="C22" s="104">
        <f>'12.3.1.Credicorp Consolidado'!R45</f>
        <v>0</v>
      </c>
      <c r="D22" s="104">
        <f>'12.3.1.Credicorp Consolidado'!S45</f>
        <v>0</v>
      </c>
      <c r="E22" s="104">
        <f>'12.3.1.Credicorp Consolidado'!T45</f>
        <v>0</v>
      </c>
    </row>
    <row r="23" spans="2:5">
      <c r="B23" s="94"/>
      <c r="C23" s="101" t="e">
        <f>IF(#REF!-C22=0,"Check",#REF!-C22)</f>
        <v>#REF!</v>
      </c>
      <c r="D23" s="101" t="e">
        <f>IF(#REF!-D22=0,"Check",#REF!-D22)</f>
        <v>#REF!</v>
      </c>
      <c r="E23" s="101" t="e">
        <f>IF(#REF!-E22=0,"Check",#REF!-E22)</f>
        <v>#REF!</v>
      </c>
    </row>
    <row r="24" spans="2:5">
      <c r="B24" s="102" t="s">
        <v>253</v>
      </c>
      <c r="C24" s="104">
        <f>'12.3.1.Credicorp Consolidado'!R49</f>
        <v>0</v>
      </c>
      <c r="D24" s="104">
        <f>'12.3.1.Credicorp Consolidado'!S49</f>
        <v>0</v>
      </c>
      <c r="E24" s="104">
        <f>'12.3.1.Credicorp Consolidado'!T49</f>
        <v>0</v>
      </c>
    </row>
    <row r="25" spans="2:5">
      <c r="B25" s="94"/>
      <c r="C25" s="101" t="e">
        <f>IF(#REF!-C24=0,"Check",#REF!-C24)</f>
        <v>#REF!</v>
      </c>
      <c r="D25" s="101" t="e">
        <f>IF(#REF!-D24=0,"Check",#REF!-D24)</f>
        <v>#REF!</v>
      </c>
      <c r="E25" s="101" t="e">
        <f>IF(#REF!-E24=0,"Check",#REF!-E24)</f>
        <v>#REF!</v>
      </c>
    </row>
  </sheetData>
  <mergeCells count="3">
    <mergeCell ref="H3:I4"/>
    <mergeCell ref="F3:G4"/>
    <mergeCell ref="C3:E4"/>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ignoredErrors>
    <ignoredError sqref="D17:E18 D19:E21 C25:E25 C19:C24 D22:D24" evalError="1"/>
    <ignoredError sqref="E22:E24" evalError="1" formula="1"/>
    <ignoredError sqref="B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33396A-D238-4AE1-97F7-ADC4D2F1F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C505A-E6D4-4012-9B25-EC06C22985EF}">
  <ds:schemaRefs>
    <ds:schemaRef ds:uri="http://schemas.microsoft.com/office/2006/metadata/properties"/>
    <ds:schemaRef ds:uri="http://schemas.microsoft.com/office/infopath/2007/PartnerControls"/>
    <ds:schemaRef ds:uri="http://schemas.microsoft.com/sharepoint/v3"/>
    <ds:schemaRef ds:uri="aafcb589-e1e7-46d8-a0af-52044582a8fa"/>
    <ds:schemaRef ds:uri="cb8a061b-66da-473e-9c67-57aa5b3143d5"/>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12.1.Canales Físicos</vt:lpstr>
      <vt:lpstr>12.2. Calidad de Cartera de Col</vt:lpstr>
      <vt:lpstr>12.3.1.Credicorp Consolidado</vt:lpstr>
      <vt:lpstr>12.3.2. Credicorp Individual</vt:lpstr>
      <vt:lpstr>12.3.3 BCP Consolidado</vt:lpstr>
      <vt:lpstr>12.3.3 BCP Individual</vt:lpstr>
      <vt:lpstr>12.3.4. BCP Bolivia</vt:lpstr>
      <vt:lpstr>12.5.5. Mibanco</vt:lpstr>
      <vt:lpstr>12.5.6. Prima AFP</vt:lpstr>
      <vt:lpstr>12.5.7 Grupo Pacífico</vt:lpstr>
      <vt:lpstr>12.5.8. GI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Marco Antonio Perez Najar - Credicorp Peru</cp:lastModifiedBy>
  <cp:revision/>
  <dcterms:created xsi:type="dcterms:W3CDTF">2021-03-25T15:28:02Z</dcterms:created>
  <dcterms:modified xsi:type="dcterms:W3CDTF">2024-02-08T23:19:14Z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